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5977B8C9-196A-234C-BBE9-58F3F8BCEFCB}" xr6:coauthVersionLast="47" xr6:coauthVersionMax="47" xr10:uidLastSave="{00000000-0000-0000-0000-000000000000}"/>
  <bookViews>
    <workbookView xWindow="9160" yWindow="450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81" i="1" l="1"/>
  <c r="S380" i="1"/>
  <c r="S378" i="1"/>
  <c r="S379" i="1"/>
  <c r="BN379" i="1"/>
  <c r="AW379" i="1"/>
  <c r="AX379" i="1" s="1"/>
  <c r="T379" i="1"/>
  <c r="F379" i="1"/>
  <c r="BN378" i="1"/>
  <c r="AW378" i="1"/>
  <c r="AV378" i="1" s="1"/>
  <c r="T378" i="1"/>
  <c r="F378" i="1"/>
  <c r="BN467" i="1"/>
  <c r="BB467" i="1"/>
  <c r="AW467" i="1" s="1"/>
  <c r="BA467" i="1"/>
  <c r="F467" i="1"/>
  <c r="BN479" i="1"/>
  <c r="BA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BA476" i="1"/>
  <c r="BA475" i="1"/>
  <c r="BN475" i="1"/>
  <c r="AW475" i="1"/>
  <c r="AX475" i="1" s="1"/>
  <c r="AK475" i="1"/>
  <c r="AJ475" i="1"/>
  <c r="F475" i="1"/>
  <c r="BN474" i="1"/>
  <c r="BA474" i="1"/>
  <c r="AW474" i="1"/>
  <c r="AX474" i="1" s="1"/>
  <c r="AK474" i="1"/>
  <c r="AJ474" i="1"/>
  <c r="F474" i="1"/>
  <c r="AV461" i="1"/>
  <c r="AV446" i="1"/>
  <c r="AV451" i="1"/>
  <c r="AV459" i="1"/>
  <c r="BB468" i="1"/>
  <c r="AW468" i="1" s="1"/>
  <c r="AV468" i="1" s="1"/>
  <c r="BN468" i="1"/>
  <c r="BA468" i="1"/>
  <c r="F468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4" i="1"/>
  <c r="AW394" i="1"/>
  <c r="AX394" i="1" s="1"/>
  <c r="T394" i="1"/>
  <c r="S394" i="1"/>
  <c r="F394" i="1"/>
  <c r="BN393" i="1"/>
  <c r="AW393" i="1"/>
  <c r="AV393" i="1" s="1"/>
  <c r="T393" i="1"/>
  <c r="S393" i="1"/>
  <c r="F393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0" i="1"/>
  <c r="BA470" i="1"/>
  <c r="AW470" i="1"/>
  <c r="AX470" i="1" s="1"/>
  <c r="F470" i="1"/>
  <c r="BN472" i="1"/>
  <c r="BA472" i="1"/>
  <c r="AW472" i="1"/>
  <c r="AX472" i="1" s="1"/>
  <c r="F472" i="1"/>
  <c r="AW471" i="1"/>
  <c r="AX471" i="1" s="1"/>
  <c r="BN471" i="1"/>
  <c r="BA471" i="1"/>
  <c r="F471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30" i="1"/>
  <c r="BA430" i="1"/>
  <c r="AW430" i="1" s="1"/>
  <c r="AX430" i="1" s="1"/>
  <c r="F430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A477" i="1"/>
  <c r="AW476" i="1"/>
  <c r="AX476" i="1" s="1"/>
  <c r="AW477" i="1"/>
  <c r="AX477" i="1" s="1"/>
  <c r="F476" i="1"/>
  <c r="AJ476" i="1"/>
  <c r="AK476" i="1"/>
  <c r="BN476" i="1"/>
  <c r="F477" i="1"/>
  <c r="AJ477" i="1"/>
  <c r="AK477" i="1"/>
  <c r="BN477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1" i="1"/>
  <c r="AW381" i="1"/>
  <c r="AX381" i="1" s="1"/>
  <c r="T381" i="1"/>
  <c r="F381" i="1"/>
  <c r="BN380" i="1"/>
  <c r="AW380" i="1"/>
  <c r="AX380" i="1" s="1"/>
  <c r="T380" i="1"/>
  <c r="F38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2" i="1"/>
  <c r="F383" i="1"/>
  <c r="F384" i="1"/>
  <c r="F385" i="1"/>
  <c r="F386" i="1"/>
  <c r="F387" i="1"/>
  <c r="F388" i="1"/>
  <c r="F389" i="1"/>
  <c r="F390" i="1"/>
  <c r="F391" i="1"/>
  <c r="F392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8" i="1"/>
  <c r="F459" i="1"/>
  <c r="F460" i="1"/>
  <c r="F461" i="1"/>
  <c r="F462" i="1"/>
  <c r="F463" i="1"/>
  <c r="F464" i="1"/>
  <c r="F465" i="1"/>
  <c r="F466" i="1"/>
  <c r="F469" i="1"/>
  <c r="F473" i="1"/>
  <c r="F480" i="1"/>
  <c r="F481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5" i="1"/>
  <c r="AJ384" i="1"/>
  <c r="AJ383" i="1"/>
  <c r="AJ331" i="1"/>
  <c r="AJ327" i="1"/>
  <c r="AJ323" i="1"/>
  <c r="AJ286" i="1"/>
  <c r="AJ285" i="1"/>
  <c r="AJ284" i="1"/>
  <c r="AJ283" i="1"/>
  <c r="AJ282" i="1"/>
  <c r="AJ281" i="1"/>
  <c r="AJ280" i="1"/>
  <c r="AJ392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9" i="1"/>
  <c r="AJ388" i="1"/>
  <c r="AJ387" i="1"/>
  <c r="BA36" i="1"/>
  <c r="BA387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Y379" i="1" l="1"/>
  <c r="AV379" i="1"/>
  <c r="AX378" i="1"/>
  <c r="AY378" i="1"/>
  <c r="AX467" i="1"/>
  <c r="AV467" i="1"/>
  <c r="AY467" i="1"/>
  <c r="AY479" i="1"/>
  <c r="AV479" i="1"/>
  <c r="AY474" i="1"/>
  <c r="AV474" i="1"/>
  <c r="AY478" i="1"/>
  <c r="AV478" i="1"/>
  <c r="AY475" i="1"/>
  <c r="AV475" i="1"/>
  <c r="AV470" i="1"/>
  <c r="AY127" i="1"/>
  <c r="AY468" i="1"/>
  <c r="AX468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4" i="1"/>
  <c r="AV394" i="1"/>
  <c r="AX393" i="1"/>
  <c r="AY393" i="1"/>
  <c r="AY470" i="1"/>
  <c r="AY472" i="1"/>
  <c r="AY471" i="1"/>
  <c r="AY457" i="1"/>
  <c r="AX107" i="1"/>
  <c r="AV107" i="1"/>
  <c r="AY107" i="1"/>
  <c r="AX106" i="1"/>
  <c r="AV106" i="1"/>
  <c r="AY106" i="1"/>
  <c r="AY56" i="1"/>
  <c r="AY455" i="1"/>
  <c r="AY454" i="1"/>
  <c r="AY452" i="1"/>
  <c r="AY453" i="1"/>
  <c r="AY456" i="1"/>
  <c r="AY430" i="1"/>
  <c r="AV430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77" i="1"/>
  <c r="AV477" i="1"/>
  <c r="AV476" i="1"/>
  <c r="AY476" i="1"/>
  <c r="AY41" i="1"/>
  <c r="AY43" i="1"/>
  <c r="AY381" i="1"/>
  <c r="AY380" i="1"/>
  <c r="AV380" i="1"/>
  <c r="AV381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2" i="1"/>
  <c r="AK387" i="1"/>
  <c r="AK383" i="1"/>
  <c r="AK228" i="1"/>
  <c r="AK224" i="1"/>
  <c r="AK206" i="1"/>
  <c r="AK201" i="1"/>
  <c r="AK178" i="1"/>
  <c r="AK114" i="1"/>
  <c r="AK389" i="1"/>
  <c r="AK388" i="1"/>
  <c r="AK385" i="1"/>
  <c r="AK384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2" i="1"/>
  <c r="AM389" i="1"/>
  <c r="AM388" i="1"/>
  <c r="AM387" i="1"/>
  <c r="AM385" i="1"/>
  <c r="AM384" i="1"/>
  <c r="AM383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3" i="1"/>
  <c r="AX463" i="1" s="1"/>
  <c r="AV463" i="1"/>
  <c r="AW461" i="1"/>
  <c r="AX461" i="1" s="1"/>
  <c r="AW459" i="1"/>
  <c r="AX459" i="1" s="1"/>
  <c r="AW458" i="1"/>
  <c r="AX458" i="1" s="1"/>
  <c r="AV458" i="1"/>
  <c r="AW451" i="1"/>
  <c r="AX451" i="1" s="1"/>
  <c r="AW448" i="1"/>
  <c r="AX448" i="1" s="1"/>
  <c r="AV448" i="1"/>
  <c r="AW447" i="1"/>
  <c r="AX447" i="1" s="1"/>
  <c r="AV447" i="1"/>
  <c r="AW446" i="1"/>
  <c r="AX446" i="1" s="1"/>
  <c r="AW443" i="1"/>
  <c r="AX443" i="1" s="1"/>
  <c r="AV443" i="1"/>
  <c r="AW442" i="1"/>
  <c r="AX442" i="1" s="1"/>
  <c r="AV442" i="1"/>
  <c r="AW434" i="1"/>
  <c r="AX434" i="1" s="1"/>
  <c r="AV434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4" i="1"/>
  <c r="AV464" i="1" s="1"/>
  <c r="AW473" i="1"/>
  <c r="AW480" i="1"/>
  <c r="AX480" i="1" s="1"/>
  <c r="BA463" i="1"/>
  <c r="BA461" i="1"/>
  <c r="BA459" i="1"/>
  <c r="BA458" i="1"/>
  <c r="BA451" i="1"/>
  <c r="BA448" i="1"/>
  <c r="BA447" i="1"/>
  <c r="BA446" i="1"/>
  <c r="BA443" i="1"/>
  <c r="BA442" i="1"/>
  <c r="BA434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9" i="1"/>
  <c r="BA444" i="1"/>
  <c r="BA481" i="1"/>
  <c r="BA279" i="1"/>
  <c r="AW279" i="1" s="1"/>
  <c r="AX279" i="1" s="1"/>
  <c r="BA469" i="1"/>
  <c r="BA466" i="1"/>
  <c r="BA465" i="1"/>
  <c r="BA464" i="1"/>
  <c r="BA462" i="1"/>
  <c r="BA460" i="1"/>
  <c r="BA391" i="1"/>
  <c r="AW391" i="1" s="1"/>
  <c r="AX391" i="1" s="1"/>
  <c r="BA390" i="1"/>
  <c r="AW390" i="1" s="1"/>
  <c r="AX39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0" i="1"/>
  <c r="AW440" i="1" s="1"/>
  <c r="AX440" i="1" s="1"/>
  <c r="BA439" i="1"/>
  <c r="AW439" i="1" s="1"/>
  <c r="AX439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50" i="1"/>
  <c r="BA445" i="1"/>
  <c r="BA392" i="1"/>
  <c r="BA389" i="1"/>
  <c r="AW389" i="1" s="1"/>
  <c r="AX389" i="1" s="1"/>
  <c r="BA388" i="1"/>
  <c r="AW388" i="1" s="1"/>
  <c r="AX388" i="1" s="1"/>
  <c r="AW387" i="1"/>
  <c r="AX387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7" i="1"/>
  <c r="BA396" i="1"/>
  <c r="BA395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3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1" i="1"/>
  <c r="AW431" i="1" s="1"/>
  <c r="AX431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0" i="1"/>
  <c r="BA399" i="1"/>
  <c r="BA398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3" i="1"/>
  <c r="AW433" i="1" s="1"/>
  <c r="AX433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0" i="1"/>
  <c r="BA441" i="1"/>
  <c r="BA432" i="1"/>
  <c r="AW432" i="1" s="1"/>
  <c r="AX432" i="1" s="1"/>
  <c r="S363" i="1"/>
  <c r="S362" i="1"/>
  <c r="S361" i="1"/>
  <c r="S357" i="1"/>
  <c r="S387" i="1"/>
  <c r="S386" i="1"/>
  <c r="S383" i="1"/>
  <c r="S382" i="1"/>
  <c r="S377" i="1"/>
  <c r="S376" i="1"/>
  <c r="S375" i="1"/>
  <c r="S374" i="1"/>
  <c r="S371" i="1"/>
  <c r="S370" i="1"/>
  <c r="S369" i="1"/>
  <c r="S355" i="1"/>
  <c r="S353" i="1"/>
  <c r="S391" i="1"/>
  <c r="S390" i="1"/>
  <c r="T228" i="1"/>
  <c r="T224" i="1"/>
  <c r="T387" i="1"/>
  <c r="T383" i="1"/>
  <c r="T114" i="1"/>
  <c r="S436" i="1"/>
  <c r="S437" i="1"/>
  <c r="S440" i="1"/>
  <c r="S439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91" i="1"/>
  <c r="T351" i="1"/>
  <c r="T373" i="1"/>
  <c r="S425" i="1"/>
  <c r="S427" i="1"/>
  <c r="S428" i="1"/>
  <c r="S438" i="1"/>
  <c r="S426" i="1"/>
  <c r="S424" i="1"/>
  <c r="S423" i="1"/>
  <c r="S368" i="1"/>
  <c r="S352" i="1"/>
  <c r="S354" i="1"/>
  <c r="S356" i="1"/>
  <c r="S360" i="1"/>
  <c r="BB469" i="1"/>
  <c r="AW469" i="1" s="1"/>
  <c r="BB466" i="1"/>
  <c r="AW466" i="1" s="1"/>
  <c r="BB465" i="1"/>
  <c r="AW465" i="1" s="1"/>
  <c r="BB462" i="1"/>
  <c r="AW462" i="1" s="1"/>
  <c r="BB460" i="1"/>
  <c r="AW460" i="1" s="1"/>
  <c r="AZ481" i="1"/>
  <c r="AW481" i="1" s="1"/>
  <c r="AX481" i="1" s="1"/>
  <c r="AZ449" i="1"/>
  <c r="AW449" i="1" s="1"/>
  <c r="AX449" i="1" s="1"/>
  <c r="AZ444" i="1"/>
  <c r="AW444" i="1" s="1"/>
  <c r="AX444" i="1" s="1"/>
  <c r="AZ450" i="1"/>
  <c r="AW450" i="1" s="1"/>
  <c r="AX450" i="1" s="1"/>
  <c r="AZ445" i="1"/>
  <c r="AW445" i="1" s="1"/>
  <c r="AX445" i="1" s="1"/>
  <c r="AZ397" i="1"/>
  <c r="AW397" i="1" s="1"/>
  <c r="AX397" i="1" s="1"/>
  <c r="AZ396" i="1"/>
  <c r="AW396" i="1" s="1"/>
  <c r="AX396" i="1" s="1"/>
  <c r="AZ395" i="1"/>
  <c r="AW395" i="1" s="1"/>
  <c r="AX395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0" i="1"/>
  <c r="AW400" i="1" s="1"/>
  <c r="AX400" i="1" s="1"/>
  <c r="AZ399" i="1"/>
  <c r="AW399" i="1" s="1"/>
  <c r="AX399" i="1" s="1"/>
  <c r="AZ398" i="1"/>
  <c r="AW398" i="1" s="1"/>
  <c r="AX398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2" i="1"/>
  <c r="BN383" i="1"/>
  <c r="BN384" i="1"/>
  <c r="BN385" i="1"/>
  <c r="BN386" i="1"/>
  <c r="BN387" i="1"/>
  <c r="BN388" i="1"/>
  <c r="BN389" i="1"/>
  <c r="BN390" i="1"/>
  <c r="BN391" i="1"/>
  <c r="BN392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8" i="1"/>
  <c r="BN459" i="1"/>
  <c r="BN460" i="1"/>
  <c r="BN461" i="1"/>
  <c r="BN462" i="1"/>
  <c r="BN463" i="1"/>
  <c r="BN464" i="1"/>
  <c r="BN465" i="1"/>
  <c r="BN466" i="1"/>
  <c r="BN469" i="1"/>
  <c r="BN473" i="1"/>
  <c r="BN480" i="1"/>
  <c r="BN481" i="1"/>
  <c r="AT387" i="1"/>
  <c r="AL387" i="1"/>
  <c r="R114" i="1"/>
  <c r="S114" i="1" s="1"/>
  <c r="R113" i="1"/>
  <c r="S113" i="1" s="1"/>
  <c r="AT114" i="1"/>
  <c r="AL114" i="1"/>
  <c r="AT383" i="1"/>
  <c r="AL383" i="1"/>
  <c r="AT392" i="1"/>
  <c r="AL392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5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0" i="1"/>
  <c r="AT399" i="1"/>
  <c r="AT481" i="1"/>
  <c r="AT398" i="1"/>
  <c r="AT397" i="1"/>
  <c r="AT396" i="1"/>
  <c r="AT395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5" i="1" l="1"/>
  <c r="AV465" i="1"/>
  <c r="AX466" i="1"/>
  <c r="AV466" i="1"/>
  <c r="AX473" i="1"/>
  <c r="AV473" i="1"/>
  <c r="AX460" i="1"/>
  <c r="AV460" i="1"/>
  <c r="AX469" i="1"/>
  <c r="AV469" i="1"/>
  <c r="AX462" i="1"/>
  <c r="AV462" i="1"/>
  <c r="AX464" i="1"/>
  <c r="AW441" i="1"/>
  <c r="AX441" i="1" s="1"/>
  <c r="AY339" i="1"/>
  <c r="AY224" i="1"/>
  <c r="AY387" i="1"/>
  <c r="AV397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40" i="1"/>
  <c r="AY443" i="1"/>
  <c r="AY140" i="1"/>
  <c r="AY73" i="1"/>
  <c r="AV427" i="1"/>
  <c r="AY427" i="1"/>
  <c r="AY229" i="1"/>
  <c r="AY480" i="1"/>
  <c r="AY96" i="1"/>
  <c r="AY287" i="1"/>
  <c r="AY293" i="1"/>
  <c r="AY347" i="1"/>
  <c r="AY405" i="1"/>
  <c r="AY417" i="1"/>
  <c r="AY4" i="1"/>
  <c r="AY28" i="1"/>
  <c r="AY26" i="1"/>
  <c r="AV165" i="1"/>
  <c r="AY165" i="1"/>
  <c r="AY363" i="1"/>
  <c r="AY460" i="1"/>
  <c r="AY86" i="1"/>
  <c r="AY176" i="1"/>
  <c r="AY217" i="1"/>
  <c r="AY74" i="1"/>
  <c r="AY87" i="1"/>
  <c r="AV428" i="1"/>
  <c r="AY428" i="1"/>
  <c r="AV200" i="1"/>
  <c r="AY200" i="1"/>
  <c r="AY203" i="1"/>
  <c r="AY349" i="1"/>
  <c r="AY420" i="1"/>
  <c r="AY449" i="1"/>
  <c r="AY89" i="1"/>
  <c r="AV429" i="1"/>
  <c r="AY429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6" i="1"/>
  <c r="AY418" i="1"/>
  <c r="AV294" i="1"/>
  <c r="AV450" i="1"/>
  <c r="AY364" i="1"/>
  <c r="AY186" i="1"/>
  <c r="AV188" i="1"/>
  <c r="AY188" i="1"/>
  <c r="AY466" i="1"/>
  <c r="AY432" i="1"/>
  <c r="AV32" i="1"/>
  <c r="AV281" i="1"/>
  <c r="AY281" i="1"/>
  <c r="AV69" i="1"/>
  <c r="AY69" i="1"/>
  <c r="AY202" i="1"/>
  <c r="AY383" i="1"/>
  <c r="AY360" i="1"/>
  <c r="AY370" i="1"/>
  <c r="AY390" i="1"/>
  <c r="AV154" i="1"/>
  <c r="AV189" i="1"/>
  <c r="AY189" i="1"/>
  <c r="AY150" i="1"/>
  <c r="AV395" i="1"/>
  <c r="AY395" i="1"/>
  <c r="AV282" i="1"/>
  <c r="AY282" i="1"/>
  <c r="AY70" i="1"/>
  <c r="AV112" i="1"/>
  <c r="AY112" i="1"/>
  <c r="AY205" i="1"/>
  <c r="AY239" i="1"/>
  <c r="AY251" i="1"/>
  <c r="AY263" i="1"/>
  <c r="AY275" i="1"/>
  <c r="AY419" i="1"/>
  <c r="AY458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5" i="1"/>
  <c r="AV439" i="1"/>
  <c r="AY439" i="1"/>
  <c r="AY362" i="1"/>
  <c r="AY372" i="1"/>
  <c r="AY62" i="1"/>
  <c r="AY398" i="1"/>
  <c r="AY462" i="1"/>
  <c r="AY473" i="1"/>
  <c r="AY399" i="1"/>
  <c r="AV145" i="1"/>
  <c r="AY197" i="1"/>
  <c r="AY18" i="1"/>
  <c r="AY55" i="1"/>
  <c r="AV110" i="1"/>
  <c r="AY342" i="1"/>
  <c r="AV179" i="1"/>
  <c r="AY433" i="1"/>
  <c r="AY85" i="1"/>
  <c r="AY181" i="1"/>
  <c r="AY193" i="1"/>
  <c r="AY445" i="1"/>
  <c r="AY133" i="1"/>
  <c r="AY235" i="1"/>
  <c r="AY271" i="1"/>
  <c r="AY409" i="1"/>
  <c r="AY446" i="1"/>
  <c r="AY49" i="1"/>
  <c r="AY63" i="1"/>
  <c r="AV343" i="1"/>
  <c r="AY48" i="1"/>
  <c r="AY247" i="1"/>
  <c r="AV156" i="1"/>
  <c r="AY50" i="1"/>
  <c r="AY353" i="1"/>
  <c r="AY365" i="1"/>
  <c r="AY377" i="1"/>
  <c r="AY236" i="1"/>
  <c r="AY410" i="1"/>
  <c r="AY422" i="1"/>
  <c r="AY6" i="1"/>
  <c r="AY421" i="1"/>
  <c r="AY168" i="1"/>
  <c r="AV157" i="1"/>
  <c r="AY12" i="1"/>
  <c r="AY354" i="1"/>
  <c r="AV169" i="1"/>
  <c r="AV191" i="1"/>
  <c r="AY463" i="1"/>
  <c r="AY237" i="1"/>
  <c r="AY249" i="1"/>
  <c r="AY261" i="1"/>
  <c r="AY159" i="1"/>
  <c r="AY382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8" i="1"/>
  <c r="AY389" i="1"/>
  <c r="AY115" i="1"/>
  <c r="AW178" i="1"/>
  <c r="AX178" i="1" s="1"/>
  <c r="AY90" i="1"/>
  <c r="AY33" i="1"/>
  <c r="AY384" i="1"/>
  <c r="AY78" i="1"/>
  <c r="AW392" i="1"/>
  <c r="AX392" i="1" s="1"/>
  <c r="AY225" i="1"/>
  <c r="AY396" i="1"/>
  <c r="AY257" i="1"/>
  <c r="AY233" i="1"/>
  <c r="AY444" i="1"/>
  <c r="AY210" i="1"/>
  <c r="AY61" i="1"/>
  <c r="AY461" i="1"/>
  <c r="AY143" i="1"/>
  <c r="AY403" i="1"/>
  <c r="AY20" i="1"/>
  <c r="AY248" i="1"/>
  <c r="AY361" i="1"/>
  <c r="AV174" i="1"/>
  <c r="AV426" i="1"/>
  <c r="AV158" i="1"/>
  <c r="AY158" i="1"/>
  <c r="AV175" i="1"/>
  <c r="AV216" i="1"/>
  <c r="AY216" i="1"/>
  <c r="AY14" i="1"/>
  <c r="AY52" i="1"/>
  <c r="AV66" i="1"/>
  <c r="AV279" i="1"/>
  <c r="AY160" i="1"/>
  <c r="AY411" i="1"/>
  <c r="AV4" i="1"/>
  <c r="AV28" i="1"/>
  <c r="AY67" i="1"/>
  <c r="AY222" i="1"/>
  <c r="AY366" i="1"/>
  <c r="AY32" i="1"/>
  <c r="AY155" i="1"/>
  <c r="AY295" i="1"/>
  <c r="AY111" i="1"/>
  <c r="AY260" i="1"/>
  <c r="AY407" i="1"/>
  <c r="AY72" i="1"/>
  <c r="AY227" i="1"/>
  <c r="AY371" i="1"/>
  <c r="AY138" i="1"/>
  <c r="AY99" i="1"/>
  <c r="AY80" i="1"/>
  <c r="AY404" i="1"/>
  <c r="AY65" i="1"/>
  <c r="AV170" i="1"/>
  <c r="AY170" i="1"/>
  <c r="AV196" i="1"/>
  <c r="AV16" i="1"/>
  <c r="AY53" i="1"/>
  <c r="AY230" i="1"/>
  <c r="AY435" i="1"/>
  <c r="AY79" i="1"/>
  <c r="AY46" i="1"/>
  <c r="AY459" i="1"/>
  <c r="AY272" i="1"/>
  <c r="AY469" i="1"/>
  <c r="AY355" i="1"/>
  <c r="AY436" i="1"/>
  <c r="AY451" i="1"/>
  <c r="AY184" i="1"/>
  <c r="AY177" i="1"/>
  <c r="AY367" i="1"/>
  <c r="AY161" i="1"/>
  <c r="AV197" i="1"/>
  <c r="AY218" i="1"/>
  <c r="AV55" i="1"/>
  <c r="AY97" i="1"/>
  <c r="AY288" i="1"/>
  <c r="AY412" i="1"/>
  <c r="AY434" i="1"/>
  <c r="AY58" i="1"/>
  <c r="AY212" i="1"/>
  <c r="AY356" i="1"/>
  <c r="AY464" i="1"/>
  <c r="AY144" i="1"/>
  <c r="AY284" i="1"/>
  <c r="AY431" i="1"/>
  <c r="AY397" i="1"/>
  <c r="AY336" i="1"/>
  <c r="AY481" i="1"/>
  <c r="AY279" i="1"/>
  <c r="AY199" i="1"/>
  <c r="AY66" i="1"/>
  <c r="AY91" i="1"/>
  <c r="AY400" i="1"/>
  <c r="AY149" i="1"/>
  <c r="AY207" i="1"/>
  <c r="AY219" i="1"/>
  <c r="AY76" i="1"/>
  <c r="AV437" i="1"/>
  <c r="AV221" i="1"/>
  <c r="AY256" i="1"/>
  <c r="AY368" i="1"/>
  <c r="AY333" i="1"/>
  <c r="AY156" i="1"/>
  <c r="AY442" i="1"/>
  <c r="AY408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5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5" i="1"/>
  <c r="AY145" i="1"/>
  <c r="AY437" i="1"/>
  <c r="AY269" i="1"/>
  <c r="AY245" i="1"/>
  <c r="AY16" i="1"/>
  <c r="AY196" i="1"/>
  <c r="AY100" i="1"/>
  <c r="AY255" i="1"/>
  <c r="AY136" i="1"/>
  <c r="AY182" i="1"/>
  <c r="AV340" i="1"/>
  <c r="AY386" i="1"/>
  <c r="AY40" i="1"/>
  <c r="AY88" i="1"/>
  <c r="AY240" i="1"/>
  <c r="AY252" i="1"/>
  <c r="AY264" i="1"/>
  <c r="AY276" i="1"/>
  <c r="AY438" i="1"/>
  <c r="AY258" i="1"/>
  <c r="AY369" i="1"/>
  <c r="AY34" i="1"/>
  <c r="AY190" i="1"/>
  <c r="AY157" i="1"/>
  <c r="AY401" i="1"/>
  <c r="AY413" i="1"/>
  <c r="AY391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50" i="1"/>
  <c r="AY119" i="1"/>
  <c r="AY270" i="1"/>
  <c r="AY82" i="1"/>
  <c r="AY169" i="1"/>
  <c r="AY448" i="1"/>
  <c r="AY343" i="1"/>
  <c r="AY39" i="1"/>
  <c r="AY254" i="1"/>
  <c r="AY139" i="1"/>
  <c r="AY341" i="1"/>
  <c r="AY215" i="1"/>
  <c r="AY195" i="1"/>
  <c r="AY423" i="1"/>
  <c r="AY113" i="1"/>
  <c r="AV388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4" i="1"/>
  <c r="AY114" i="1"/>
  <c r="AV389" i="1"/>
  <c r="AV352" i="1"/>
  <c r="AV364" i="1"/>
  <c r="AV376" i="1"/>
  <c r="AY154" i="1"/>
  <c r="AY294" i="1"/>
  <c r="AY440" i="1"/>
  <c r="AY110" i="1"/>
  <c r="AY259" i="1"/>
  <c r="AY226" i="1"/>
  <c r="AY191" i="1"/>
  <c r="AY187" i="1"/>
  <c r="AY416" i="1"/>
  <c r="AY290" i="1"/>
  <c r="AY376" i="1"/>
  <c r="AY163" i="1"/>
  <c r="AY414" i="1"/>
  <c r="AY173" i="1"/>
  <c r="AV449" i="1"/>
  <c r="AV54" i="1"/>
  <c r="AV425" i="1"/>
  <c r="AY64" i="1"/>
  <c r="AV115" i="1"/>
  <c r="AV353" i="1"/>
  <c r="AV365" i="1"/>
  <c r="AV377" i="1"/>
  <c r="AY447" i="1"/>
  <c r="AY166" i="1"/>
  <c r="AY120" i="1"/>
  <c r="AY426" i="1"/>
  <c r="AY402" i="1"/>
  <c r="AY340" i="1"/>
  <c r="AY77" i="1"/>
  <c r="AY425" i="1"/>
  <c r="AY175" i="1"/>
  <c r="AV65" i="1"/>
  <c r="AV159" i="1"/>
  <c r="AV217" i="1"/>
  <c r="AV53" i="1"/>
  <c r="AV435" i="1"/>
  <c r="AV218" i="1"/>
  <c r="AV76" i="1"/>
  <c r="AV433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0" i="1"/>
  <c r="AV202" i="1"/>
  <c r="AV215" i="1"/>
  <c r="AV12" i="1"/>
  <c r="AV203" i="1"/>
  <c r="AV75" i="1"/>
  <c r="AV33" i="1"/>
  <c r="AV22" i="1"/>
  <c r="AV205" i="1"/>
  <c r="AV384" i="1"/>
  <c r="AV361" i="1"/>
  <c r="AV371" i="1"/>
  <c r="AV214" i="1"/>
  <c r="AV64" i="1"/>
  <c r="AV34" i="1"/>
  <c r="AV59" i="1"/>
  <c r="AV206" i="1"/>
  <c r="AV385" i="1"/>
  <c r="AV348" i="1"/>
  <c r="AV362" i="1"/>
  <c r="AV372" i="1"/>
  <c r="AV231" i="1"/>
  <c r="AV74" i="1"/>
  <c r="AV284" i="1"/>
  <c r="AV60" i="1"/>
  <c r="AV386" i="1"/>
  <c r="AV349" i="1"/>
  <c r="AV363" i="1"/>
  <c r="AV373" i="1"/>
  <c r="AV10" i="1"/>
  <c r="AV86" i="1"/>
  <c r="AV229" i="1"/>
  <c r="AV398" i="1"/>
  <c r="AV87" i="1"/>
  <c r="AV399" i="1"/>
  <c r="AV280" i="1"/>
  <c r="AV445" i="1"/>
  <c r="AV36" i="1"/>
  <c r="AV339" i="1"/>
  <c r="AV431" i="1"/>
  <c r="AV387" i="1"/>
  <c r="AV350" i="1"/>
  <c r="AV374" i="1"/>
  <c r="AV48" i="1"/>
  <c r="AV62" i="1"/>
  <c r="AV342" i="1"/>
  <c r="AV113" i="1"/>
  <c r="AV351" i="1"/>
  <c r="AV375" i="1"/>
  <c r="AV481" i="1"/>
  <c r="AV228" i="1"/>
  <c r="AV14" i="1"/>
  <c r="AV480" i="1"/>
  <c r="AV26" i="1"/>
  <c r="AV82" i="1"/>
  <c r="AV114" i="1"/>
  <c r="AV226" i="1"/>
  <c r="AV51" i="1"/>
  <c r="AV6" i="1"/>
  <c r="AV143" i="1"/>
  <c r="AV382" i="1"/>
  <c r="AV57" i="1"/>
  <c r="AV58" i="1"/>
  <c r="AV70" i="1"/>
  <c r="AV212" i="1"/>
  <c r="AV164" i="1"/>
  <c r="AV396" i="1"/>
  <c r="AV45" i="1"/>
  <c r="AV71" i="1"/>
  <c r="AV117" i="1"/>
  <c r="AV424" i="1"/>
  <c r="AV46" i="1"/>
  <c r="AV119" i="1"/>
  <c r="AV423" i="1"/>
  <c r="AV194" i="1"/>
  <c r="AV47" i="1"/>
  <c r="AV224" i="1"/>
  <c r="AV83" i="1"/>
  <c r="AV195" i="1"/>
  <c r="AV225" i="1"/>
  <c r="AV144" i="1"/>
  <c r="AV436" i="1"/>
  <c r="AV357" i="1"/>
  <c r="AV432" i="1"/>
  <c r="AV383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90" i="1"/>
  <c r="AV77" i="1"/>
  <c r="AV91" i="1"/>
  <c r="AV438" i="1"/>
  <c r="AV222" i="1"/>
  <c r="AV391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4" i="1"/>
  <c r="AV219" i="1"/>
  <c r="AV172" i="1"/>
  <c r="AV168" i="1"/>
  <c r="AY441" i="1" l="1"/>
  <c r="AV441" i="1"/>
  <c r="AY178" i="1"/>
  <c r="AY392" i="1"/>
  <c r="AV178" i="1"/>
  <c r="AV392" i="1"/>
  <c r="AY185" i="1"/>
  <c r="AV185" i="1"/>
</calcChain>
</file>

<file path=xl/sharedStrings.xml><?xml version="1.0" encoding="utf-8"?>
<sst xmlns="http://schemas.openxmlformats.org/spreadsheetml/2006/main" count="7674" uniqueCount="1528">
  <si>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</si>
  <si>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</si>
  <si>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</si>
  <si>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</si>
  <si>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</si>
  <si>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</si>
  <si>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</si>
  <si>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</si>
  <si>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</si>
  <si>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</si>
  <si>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</si>
  <si>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</si>
  <si>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</si>
  <si>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</si>
  <si>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</si>
  <si>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</si>
  <si>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</si>
  <si>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</si>
  <si>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</si>
  <si>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</si>
  <si>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</si>
  <si>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</si>
  <si>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</si>
  <si>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</si>
  <si>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</si>
  <si>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</si>
  <si>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</si>
  <si>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</si>
  <si>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</si>
  <si>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</si>
  <si>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</si>
  <si>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</si>
  <si>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</si>
  <si>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</si>
  <si>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</si>
  <si>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</si>
  <si>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</si>
  <si>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</si>
  <si>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</si>
  <si>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</si>
  <si>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</si>
  <si>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</si>
  <si>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</si>
  <si>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</si>
  <si>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</si>
  <si>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</si>
  <si>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</si>
  <si>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</si>
  <si>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</si>
  <si>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</si>
  <si>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</si>
  <si>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</si>
  <si>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</si>
  <si>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</si>
  <si>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</si>
  <si>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</si>
  <si>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</si>
  <si>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</si>
  <si>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</si>
  <si>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</si>
  <si>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</si>
  <si>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</si>
  <si>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</si>
  <si>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</si>
  <si>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</si>
  <si>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</si>
  <si>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</si>
  <si>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</si>
  <si>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</si>
  <si>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</si>
  <si>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</si>
  <si>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</si>
  <si>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</si>
  <si>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</si>
  <si>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</si>
  <si>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</si>
  <si>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</si>
  <si>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</si>
  <si>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</si>
  <si>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</si>
  <si>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</si>
  <si>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</si>
  <si>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</si>
  <si>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</si>
  <si>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</si>
  <si>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</si>
  <si>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</si>
  <si>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</si>
  <si>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</si>
  <si>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</si>
  <si>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</si>
  <si>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</si>
  <si>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</si>
  <si>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</si>
  <si>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</si>
  <si>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</si>
  <si>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</si>
  <si>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</si>
  <si>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</si>
  <si>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</si>
  <si>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</si>
  <si>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</si>
  <si>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</si>
  <si>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</si>
  <si>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</si>
  <si>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</si>
  <si>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</si>
  <si>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</si>
  <si>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</si>
  <si>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</si>
  <si>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</si>
  <si>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</si>
  <si>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</si>
  <si>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</si>
  <si>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</si>
  <si>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</si>
  <si>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</si>
  <si>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</si>
  <si>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</si>
  <si>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</si>
  <si>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</si>
  <si>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</si>
  <si>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</si>
  <si>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</si>
  <si>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</si>
  <si>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</si>
  <si>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</si>
  <si>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</si>
  <si>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</si>
  <si>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</si>
  <si>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</si>
  <si>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</si>
  <si>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</si>
  <si>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</si>
  <si>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</si>
  <si>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</si>
  <si>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</si>
  <si>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</si>
  <si>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</si>
  <si>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</si>
  <si>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</si>
  <si>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</si>
  <si>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</si>
  <si>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</si>
  <si>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</si>
  <si>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</si>
  <si>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</si>
  <si>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</si>
  <si>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</si>
  <si>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</si>
  <si>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</si>
  <si>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</si>
  <si>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</si>
  <si>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</si>
  <si>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</si>
  <si>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</si>
  <si>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</si>
  <si>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</si>
  <si>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</si>
  <si>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</si>
  <si>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</si>
  <si>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</si>
  <si>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</si>
  <si>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</si>
  <si>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</si>
  <si>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</si>
  <si>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</si>
  <si>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</si>
  <si>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</si>
  <si>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</si>
  <si>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</si>
  <si>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</si>
  <si>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</si>
  <si>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</si>
  <si>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</si>
  <si>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</si>
  <si>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</si>
  <si>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</si>
  <si>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</si>
  <si>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</si>
  <si>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</si>
  <si>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</si>
  <si>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</si>
  <si>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</si>
  <si>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</si>
  <si>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</si>
  <si>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</si>
  <si>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</si>
  <si>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</si>
  <si>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</si>
  <si>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</si>
  <si>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</si>
  <si>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</si>
  <si>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</si>
  <si>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</si>
  <si>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</si>
  <si>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</si>
  <si>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</si>
  <si>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</si>
  <si>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</si>
  <si>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</si>
  <si>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</si>
  <si>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</si>
  <si>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</si>
  <si>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</si>
  <si>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</si>
  <si>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</si>
  <si>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</si>
  <si>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</si>
  <si>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</si>
  <si>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</si>
  <si>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</si>
  <si>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</si>
  <si>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</si>
  <si>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</si>
  <si>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</si>
  <si>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</si>
  <si>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</si>
  <si>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</si>
  <si>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</si>
  <si>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</si>
  <si>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</si>
  <si>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</si>
  <si>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</si>
  <si>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</si>
  <si>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</si>
  <si>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</si>
  <si>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</si>
  <si>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</si>
  <si>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</si>
  <si>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</si>
  <si>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</si>
  <si>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</si>
  <si>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</si>
  <si>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</si>
  <si>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</si>
  <si>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</si>
  <si>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</si>
  <si>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</si>
  <si>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</si>
  <si>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</si>
  <si>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</si>
  <si>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</si>
  <si>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</si>
  <si>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</si>
  <si>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</si>
  <si>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</si>
  <si>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</si>
  <si>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</si>
  <si>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</si>
  <si>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</si>
  <si>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</si>
  <si>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</si>
  <si>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</si>
  <si>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</si>
  <si>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</si>
  <si>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</si>
  <si>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</si>
  <si>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</si>
  <si>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</si>
  <si>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</si>
  <si>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</si>
  <si>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</si>
  <si>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</si>
  <si>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</si>
  <si>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</si>
  <si>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</si>
  <si>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</si>
  <si>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</si>
  <si>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</si>
  <si>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</si>
  <si>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</si>
  <si>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</si>
  <si>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</si>
  <si>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</si>
  <si>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</si>
  <si>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</si>
  <si>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</si>
  <si>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</si>
  <si>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</si>
  <si>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</si>
  <si>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</si>
  <si>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</si>
  <si>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</si>
  <si>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</si>
  <si>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</si>
  <si>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</si>
  <si>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</si>
  <si>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</si>
  <si>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</si>
  <si>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</si>
  <si>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</si>
  <si>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</si>
  <si>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</si>
  <si>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</si>
  <si>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</si>
  <si>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</si>
  <si>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</si>
  <si>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</si>
  <si>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</si>
  <si>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</si>
  <si>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</si>
  <si>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</si>
  <si>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</si>
  <si>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</si>
  <si>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</si>
  <si>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</si>
  <si>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</si>
  <si>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</si>
  <si>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</si>
  <si>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</si>
  <si>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</si>
  <si>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</si>
  <si>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</si>
  <si>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</si>
  <si>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</si>
  <si>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</si>
  <si>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</si>
  <si>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</si>
  <si>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</si>
  <si>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</si>
  <si>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</si>
  <si>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</si>
  <si>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</si>
  <si>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</si>
  <si>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</si>
  <si>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</si>
  <si>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</si>
  <si>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</si>
  <si>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</si>
  <si>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</si>
  <si>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</si>
  <si>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</si>
  <si>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</si>
  <si>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</si>
  <si>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</si>
  <si>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</si>
  <si>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</si>
  <si>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</si>
  <si>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</si>
  <si>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</si>
  <si>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</si>
  <si>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</si>
  <si>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</si>
  <si>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</si>
  <si>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</si>
  <si>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</si>
  <si>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</si>
  <si>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</si>
  <si>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</si>
  <si>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</si>
  <si>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</si>
  <si>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</si>
  <si>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</si>
  <si>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</si>
  <si>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</si>
  <si>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</si>
  <si>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</si>
  <si>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</si>
  <si>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</si>
  <si>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</si>
  <si>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</si>
  <si>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</si>
  <si>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</si>
  <si>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</si>
  <si>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</si>
  <si>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</si>
  <si>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</si>
  <si>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</si>
  <si>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</si>
  <si>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</si>
  <si>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</si>
  <si>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</si>
  <si>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</si>
  <si>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</si>
  <si>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</si>
  <si>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</si>
  <si>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</si>
  <si>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</si>
  <si>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</si>
  <si>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</si>
  <si>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</si>
  <si>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</si>
  <si>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</si>
  <si>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</si>
  <si>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</si>
  <si>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</si>
  <si>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</si>
  <si>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</si>
  <si>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</si>
  <si>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</si>
  <si>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</si>
  <si>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</si>
  <si>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</si>
  <si>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</si>
  <si>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</si>
  <si>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</si>
  <si>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</si>
  <si>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</si>
  <si>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</si>
  <si>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</si>
  <si>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</si>
  <si>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</si>
  <si>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</si>
  <si>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</si>
  <si>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</si>
  <si>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</si>
  <si>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</si>
  <si>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</si>
  <si>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</si>
  <si>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</si>
  <si>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</si>
  <si>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</si>
  <si>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</si>
  <si>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</si>
  <si>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</si>
  <si>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</si>
  <si>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</si>
  <si>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</si>
  <si>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</si>
  <si>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</si>
  <si>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</si>
  <si>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</si>
  <si>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</si>
  <si>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</si>
  <si>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</si>
  <si>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</si>
  <si>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</si>
  <si>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</si>
  <si>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</si>
  <si>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</si>
  <si>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</si>
  <si>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</si>
  <si>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</si>
  <si>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</si>
  <si>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</si>
  <si>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</si>
  <si>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</si>
  <si>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</si>
  <si>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</si>
  <si>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</si>
  <si>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</si>
  <si>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</si>
  <si>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</si>
  <si>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</si>
  <si>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</si>
  <si>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</si>
  <si>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</si>
  <si>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</si>
  <si>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</si>
  <si>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</si>
  <si>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</si>
  <si>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</si>
  <si>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</si>
  <si>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</si>
  <si>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</si>
  <si>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</si>
  <si>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</si>
  <si>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</si>
  <si>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</si>
  <si>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</si>
  <si>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</si>
  <si>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</si>
  <si>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</si>
  <si>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</si>
  <si>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</si>
  <si>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</si>
  <si>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</si>
  <si>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</si>
  <si>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</si>
  <si>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</si>
  <si>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</si>
  <si>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</si>
  <si>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</si>
  <si>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</si>
  <si>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</si>
  <si>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</si>
  <si>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</si>
  <si>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</si>
  <si>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</si>
  <si>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</si>
  <si>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</si>
  <si>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</si>
  <si>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</si>
  <si>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</si>
  <si>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</si>
  <si>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</si>
  <si>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</si>
  <si>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</si>
  <si>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</si>
  <si>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</si>
  <si>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</si>
  <si>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</si>
  <si>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</si>
  <si>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</si>
  <si>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</si>
  <si>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</si>
  <si>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</si>
  <si>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</si>
  <si>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</si>
  <si>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</si>
  <si>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</si>
  <si>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</si>
  <si>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</si>
  <si>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</si>
  <si>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</si>
  <si>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</si>
  <si>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</si>
  <si>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</si>
  <si>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</si>
  <si>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</si>
  <si>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</si>
  <si>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</si>
  <si>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</si>
  <si>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</si>
  <si>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</si>
  <si>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</si>
  <si>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</si>
  <si>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</si>
  <si>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</si>
  <si>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</si>
  <si>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</si>
  <si>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</si>
  <si>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</si>
  <si>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</si>
  <si>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</si>
  <si>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</si>
  <si>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</si>
  <si>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</si>
  <si>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</si>
  <si>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</si>
  <si>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</si>
  <si>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</si>
  <si>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</si>
  <si>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</si>
  <si>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</si>
  <si>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</si>
  <si>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</si>
  <si>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</si>
  <si>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</si>
  <si>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</si>
  <si>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</si>
  <si>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</si>
  <si>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</si>
  <si>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</si>
  <si>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</si>
  <si>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</si>
  <si>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</si>
  <si>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</si>
  <si>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</si>
  <si>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</si>
  <si>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</si>
  <si>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</si>
  <si>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</si>
  <si>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</si>
  <si>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</si>
  <si>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</si>
  <si>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</si>
  <si>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</si>
  <si>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</si>
  <si>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</si>
  <si>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</si>
  <si>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</si>
  <si>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</si>
  <si>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</si>
  <si>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</si>
  <si>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</si>
  <si>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</si>
  <si>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</si>
  <si>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</si>
  <si>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</si>
  <si>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</si>
  <si>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</si>
  <si>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</si>
  <si>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</si>
  <si>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</si>
  <si>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</si>
  <si>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</si>
  <si>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</si>
  <si>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</si>
  <si>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</si>
  <si>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</si>
  <si>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</si>
  <si>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</si>
  <si>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</si>
  <si>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</si>
  <si>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</si>
  <si>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</si>
  <si>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</si>
  <si>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</si>
  <si>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</si>
  <si>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</si>
  <si>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</si>
  <si>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</si>
  <si>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</si>
  <si>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</si>
  <si>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</si>
  <si>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</si>
  <si>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</si>
  <si>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</si>
  <si>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</si>
  <si>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</si>
  <si>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</si>
  <si>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</si>
  <si>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</si>
  <si>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</si>
  <si>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</si>
  <si>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</si>
  <si>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</si>
  <si>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</si>
  <si>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</si>
  <si>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</si>
  <si>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</si>
  <si>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</si>
  <si>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</si>
  <si>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</si>
  <si>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</si>
  <si>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</si>
  <si>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</si>
  <si>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</si>
  <si>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</si>
  <si>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</si>
  <si>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</si>
  <si>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</si>
  <si>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</si>
  <si>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</si>
  <si>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</si>
  <si>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</si>
  <si>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</si>
  <si>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</si>
  <si>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</si>
  <si>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</si>
  <si>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</si>
  <si>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</si>
  <si>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</si>
  <si>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</si>
  <si>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</si>
  <si>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</si>
  <si>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</si>
  <si>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</si>
  <si>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</si>
  <si>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</si>
  <si>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</si>
  <si>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</si>
  <si>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</si>
  <si>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</si>
  <si>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</si>
  <si>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</si>
  <si>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</si>
  <si>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</si>
  <si>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</si>
  <si>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</si>
  <si>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</si>
  <si>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</si>
  <si>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</si>
  <si>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</si>
  <si>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</si>
  <si>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</si>
  <si>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</si>
  <si>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</si>
  <si>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</si>
  <si>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</si>
  <si>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</si>
  <si>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</si>
  <si>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</si>
  <si>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</si>
  <si>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</si>
  <si>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</si>
  <si>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</si>
  <si>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</si>
  <si>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</si>
  <si>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</si>
  <si>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</si>
  <si>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</si>
  <si>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</si>
  <si>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</si>
  <si>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</si>
  <si>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</si>
  <si>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</si>
  <si>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</si>
  <si>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</si>
  <si>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</si>
  <si>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</si>
  <si>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</si>
  <si>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</si>
  <si>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</si>
  <si>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</si>
  <si>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</si>
  <si>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</si>
  <si>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</si>
  <si>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</si>
  <si>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</si>
  <si>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</si>
  <si>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</si>
  <si>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</si>
  <si>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</si>
  <si>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</si>
  <si>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</si>
  <si>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</si>
  <si>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</si>
  <si>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</si>
  <si>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</si>
  <si>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</si>
  <si>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</si>
  <si>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</si>
  <si>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</si>
  <si>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</si>
  <si>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</si>
  <si>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</si>
  <si>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</si>
  <si>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</si>
  <si>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</si>
  <si>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</si>
  <si>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</si>
  <si>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</si>
  <si>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</si>
  <si>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</si>
  <si>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</si>
  <si>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</si>
  <si>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</si>
  <si>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</si>
  <si>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</si>
  <si>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</si>
  <si>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</si>
  <si>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</si>
  <si>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</si>
  <si>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</si>
  <si>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</si>
  <si>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</si>
  <si>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</si>
  <si>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</si>
  <si>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</si>
  <si>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</si>
  <si>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</si>
  <si>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</si>
  <si>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</si>
  <si>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</si>
  <si>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</si>
  <si>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</si>
  <si>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</si>
  <si>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</si>
  <si>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</si>
  <si>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</si>
  <si>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</si>
  <si>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</si>
  <si>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</si>
  <si>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</si>
  <si>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</si>
  <si>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</si>
  <si>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</si>
  <si>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</si>
  <si>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</si>
  <si>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</si>
  <si>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</si>
  <si>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</si>
  <si>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</si>
  <si>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</si>
  <si>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</si>
  <si>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</si>
  <si>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</si>
  <si>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</si>
  <si>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</si>
  <si>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</si>
  <si>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</si>
  <si>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</si>
  <si>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</si>
  <si>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</si>
  <si>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</si>
  <si>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</si>
  <si>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</si>
  <si>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</si>
  <si>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</si>
  <si>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</si>
  <si>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</si>
  <si>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</si>
  <si>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</si>
  <si>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</si>
  <si>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</si>
  <si>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</si>
  <si>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</si>
  <si>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</si>
  <si>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</si>
  <si>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</si>
  <si>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</si>
  <si>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</si>
  <si>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</si>
  <si>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</si>
  <si>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</si>
  <si>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</si>
  <si>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</si>
  <si>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</si>
  <si>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</si>
  <si>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</si>
  <si>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</si>
  <si>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</si>
  <si>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</si>
  <si>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</si>
  <si>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</si>
  <si>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</si>
  <si>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</si>
  <si>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</si>
  <si>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</si>
  <si>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</si>
  <si>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</si>
  <si>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</si>
  <si>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</si>
  <si>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</si>
  <si>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</si>
  <si>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</si>
  <si>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</si>
  <si>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</si>
  <si>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</si>
  <si>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</si>
  <si>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</si>
  <si>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</si>
  <si>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</si>
  <si>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</si>
  <si>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</si>
  <si>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</si>
  <si>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</si>
  <si>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</si>
  <si>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</si>
  <si>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</si>
  <si>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</si>
  <si>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</si>
  <si>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</si>
  <si>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</si>
  <si>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</si>
  <si>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</si>
  <si>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</si>
  <si>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</si>
  <si>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</si>
  <si>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</si>
  <si>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</si>
  <si>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</si>
  <si>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</si>
  <si>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</si>
  <si>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</si>
  <si>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</si>
  <si>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</si>
  <si>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</si>
  <si>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</si>
  <si>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</si>
  <si>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</si>
  <si>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</si>
  <si>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</si>
  <si>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</si>
  <si>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</si>
  <si>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</si>
  <si>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</si>
  <si>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</si>
  <si>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</si>
  <si>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</si>
  <si>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</si>
  <si>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</si>
  <si>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</si>
  <si>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</si>
  <si>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</si>
  <si>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</si>
  <si>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</si>
  <si>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</si>
  <si>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</si>
  <si>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</si>
  <si>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</si>
  <si>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</si>
  <si>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</si>
  <si>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</si>
  <si>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</si>
  <si>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</si>
  <si>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</si>
  <si>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</si>
  <si>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</si>
  <si>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</si>
  <si>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</si>
  <si>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</si>
  <si>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</si>
  <si>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</si>
  <si>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</si>
  <si>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</si>
  <si>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</si>
  <si>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</si>
  <si>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</si>
  <si>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</si>
  <si>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</si>
  <si>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</si>
  <si>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</si>
  <si>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</si>
  <si>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</si>
  <si>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</si>
  <si>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</si>
  <si>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</si>
  <si>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</si>
  <si>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</si>
  <si>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</si>
  <si>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</si>
  <si>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</si>
  <si>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</si>
  <si>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</si>
  <si>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</si>
  <si>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</si>
  <si>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</si>
  <si>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</si>
  <si>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</si>
  <si>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</si>
  <si>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</si>
  <si>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</si>
  <si>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</si>
  <si>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</si>
  <si>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</si>
  <si>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</si>
  <si>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</si>
  <si>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</si>
  <si>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</si>
  <si>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</si>
  <si>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</si>
  <si>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</si>
  <si>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</si>
  <si>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</si>
  <si>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</si>
  <si>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</si>
  <si>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</si>
  <si>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</si>
  <si>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</si>
  <si>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</si>
  <si>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</si>
  <si>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</si>
  <si>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</si>
  <si>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</si>
  <si>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</si>
  <si>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</si>
  <si>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</si>
  <si>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</si>
  <si>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</si>
  <si>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</si>
  <si>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</si>
  <si>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</si>
  <si>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</si>
  <si>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</si>
  <si>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</si>
  <si>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</si>
  <si>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</si>
  <si>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</si>
  <si>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</si>
  <si>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</si>
  <si>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</si>
  <si>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</si>
  <si>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</si>
  <si>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</si>
  <si>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</si>
  <si>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</si>
  <si>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</si>
  <si>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</si>
  <si>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</si>
  <si>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</si>
  <si>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</si>
  <si>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</si>
  <si>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</si>
  <si>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</si>
  <si>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</si>
  <si>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</si>
  <si>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</si>
  <si>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</si>
  <si>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</si>
  <si>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</si>
  <si>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</si>
  <si>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</si>
  <si>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</si>
  <si>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</si>
  <si>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</si>
  <si>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</si>
  <si>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</si>
  <si>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</si>
  <si>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</si>
  <si>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</si>
  <si>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</si>
  <si>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</si>
  <si>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</si>
  <si>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</si>
  <si>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</si>
  <si>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</si>
  <si>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</si>
  <si>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</si>
  <si>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</si>
  <si>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</si>
  <si>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</si>
  <si>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</si>
  <si>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</si>
  <si>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</si>
  <si>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</si>
  <si>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</si>
  <si>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</si>
  <si>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</si>
  <si>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</si>
  <si>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</si>
  <si>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</si>
  <si>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</si>
  <si>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</si>
  <si>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</si>
  <si>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</si>
  <si>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</si>
  <si>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</si>
  <si>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</si>
  <si>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</si>
  <si>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</si>
  <si>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</si>
  <si>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</si>
  <si>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</si>
  <si>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</si>
  <si>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</si>
  <si>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</si>
  <si>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</si>
  <si>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</si>
  <si>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</si>
  <si>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</si>
  <si>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</si>
  <si>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</si>
  <si>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</si>
  <si>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</si>
  <si>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</si>
  <si>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</si>
  <si>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</si>
  <si>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</si>
  <si>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</si>
  <si>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</si>
  <si>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</si>
  <si>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</si>
  <si>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</si>
  <si>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</si>
  <si>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</si>
  <si>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</si>
  <si>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</si>
  <si>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</si>
  <si>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</si>
  <si>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</si>
  <si>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</si>
  <si>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</si>
  <si>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</si>
  <si>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</si>
  <si>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</si>
  <si>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</si>
  <si>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</si>
  <si>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</si>
  <si>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</si>
  <si>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</si>
  <si>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</si>
  <si>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</si>
  <si>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</si>
  <si>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</si>
  <si>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</si>
  <si>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</si>
  <si>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</si>
  <si>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</si>
  <si>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</si>
  <si>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</si>
  <si>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</si>
  <si>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</si>
  <si>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</si>
  <si>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</si>
  <si>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</si>
  <si>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</si>
  <si>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</si>
  <si>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</si>
  <si>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</si>
  <si>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</si>
  <si>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</si>
  <si>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</si>
  <si>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</si>
  <si>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</si>
  <si>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</si>
  <si>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</si>
  <si>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</si>
  <si>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</si>
  <si>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</si>
  <si>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</si>
  <si>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</si>
  <si>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</si>
  <si>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</si>
  <si>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</si>
  <si>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</si>
  <si>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</si>
  <si>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</si>
  <si>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</si>
  <si>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</si>
  <si>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</si>
  <si>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</si>
  <si>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</si>
  <si>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</si>
  <si>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</si>
  <si>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</si>
  <si>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</si>
  <si>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</si>
  <si>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</si>
  <si>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</si>
  <si>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</si>
  <si>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</si>
  <si>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</si>
  <si>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</si>
  <si>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</si>
  <si>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</si>
  <si>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</si>
  <si>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</si>
  <si>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</si>
  <si>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</si>
  <si>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</si>
  <si>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</si>
  <si>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</si>
  <si>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</si>
  <si>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</si>
  <si>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</si>
  <si>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</si>
  <si>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</si>
  <si>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</si>
  <si>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</si>
  <si>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</si>
  <si>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</si>
  <si>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</si>
  <si>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</si>
  <si>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</si>
  <si>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</si>
  <si>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</si>
  <si>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</si>
  <si>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</si>
  <si>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</si>
  <si>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</si>
  <si>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</si>
  <si>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</si>
  <si>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</si>
  <si>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</si>
  <si>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</si>
  <si>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</si>
  <si>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</si>
  <si>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</si>
  <si>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</si>
  <si>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</si>
  <si>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</si>
  <si>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</si>
  <si>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</si>
  <si>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</si>
  <si>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</si>
  <si>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</si>
  <si>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</si>
  <si>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</si>
  <si>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</si>
  <si>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</si>
  <si>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</si>
  <si>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</si>
  <si>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</si>
  <si>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</si>
  <si>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</si>
  <si>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</si>
  <si>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</si>
  <si>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</si>
  <si>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</si>
  <si>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</si>
  <si>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</si>
  <si>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</si>
  <si>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</si>
  <si>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</si>
  <si>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</si>
  <si>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</si>
  <si>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</si>
  <si>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</si>
  <si>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</si>
  <si>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</si>
  <si>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</si>
  <si>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</si>
  <si>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</si>
  <si>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</si>
  <si>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</si>
  <si>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</si>
  <si>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</si>
  <si>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</si>
  <si>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</si>
  <si>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</si>
  <si>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</si>
  <si>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</si>
  <si>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</si>
  <si>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</si>
  <si>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</si>
  <si>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</si>
  <si>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</si>
  <si>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</si>
  <si>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</si>
  <si>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</si>
  <si>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</si>
  <si>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</si>
  <si>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</si>
  <si>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</si>
  <si>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</si>
  <si>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</si>
  <si>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</si>
  <si>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</si>
  <si>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</si>
  <si>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</si>
  <si>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</si>
  <si>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</si>
  <si>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</si>
  <si>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</si>
  <si>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</si>
  <si>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</si>
  <si>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</si>
  <si>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</si>
  <si>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</si>
  <si>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</si>
  <si>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</si>
  <si>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</si>
  <si>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</si>
  <si>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</si>
  <si>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</si>
  <si>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</si>
  <si>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</si>
  <si>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</si>
  <si>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</si>
  <si>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</si>
  <si>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</si>
  <si>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</si>
  <si>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</si>
  <si>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</si>
  <si>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</si>
  <si>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</si>
  <si>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</si>
  <si>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</si>
  <si>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</si>
  <si>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</si>
  <si>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</si>
  <si>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</si>
  <si>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</si>
  <si>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</si>
  <si>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</si>
  <si>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</si>
  <si>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</si>
  <si>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</si>
  <si>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</si>
  <si>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</si>
  <si>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</si>
  <si>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</si>
  <si>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</si>
  <si>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</si>
  <si>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</si>
  <si>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</si>
  <si>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</si>
  <si>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</si>
  <si>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</si>
  <si>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</si>
  <si>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</si>
  <si>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</si>
  <si>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</si>
  <si>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</si>
  <si>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</si>
  <si>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</si>
  <si>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</si>
  <si>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</si>
  <si>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</si>
  <si>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</si>
  <si>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</si>
  <si>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</si>
  <si>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</si>
  <si>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</si>
  <si>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</si>
  <si>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</si>
  <si>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</si>
  <si>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</si>
  <si>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</si>
  <si>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</si>
  <si>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</si>
  <si>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</si>
  <si>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</si>
  <si>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</si>
  <si>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</si>
  <si>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</si>
  <si>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</si>
  <si>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</si>
  <si>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</si>
  <si>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</si>
  <si>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</si>
  <si>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</si>
  <si>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</si>
  <si>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</si>
  <si>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</si>
  <si>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</si>
  <si>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</si>
  <si>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</si>
  <si>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</si>
  <si>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</si>
  <si>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</si>
  <si>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</si>
  <si>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</si>
  <si>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</si>
  <si>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</si>
  <si>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</si>
  <si>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</si>
  <si>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</si>
  <si>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</si>
  <si>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</si>
  <si>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</si>
  <si>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</si>
  <si>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</si>
  <si>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</si>
  <si>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</si>
  <si>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</si>
  <si>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</si>
  <si>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</si>
  <si>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</si>
  <si>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</si>
  <si>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</si>
  <si>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</si>
  <si>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</si>
  <si>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</si>
  <si>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</si>
  <si>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</si>
  <si>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</si>
  <si>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</si>
  <si>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</si>
  <si>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</si>
  <si>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</si>
  <si>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</si>
  <si>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</si>
  <si>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</si>
  <si>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</si>
  <si>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</si>
  <si>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</si>
  <si>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</si>
  <si>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</si>
  <si>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</si>
  <si>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</si>
  <si>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</si>
  <si>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</si>
  <si>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</si>
  <si>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</si>
  <si>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</si>
  <si>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</si>
  <si>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</si>
  <si>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</si>
  <si>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</si>
  <si>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</si>
  <si>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</si>
  <si>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</si>
  <si>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</si>
  <si>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</si>
  <si>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</si>
  <si>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</si>
  <si>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</si>
  <si>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</si>
  <si>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</si>
  <si>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</si>
  <si>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</si>
  <si>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</si>
  <si>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</si>
  <si>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</si>
  <si>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</si>
  <si>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</si>
  <si>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</si>
  <si>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</si>
  <si>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</si>
  <si>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</si>
  <si>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</si>
  <si>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</si>
  <si>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</si>
  <si>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</si>
  <si>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</si>
  <si>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</si>
  <si>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</si>
  <si>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</si>
  <si>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</si>
  <si>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</si>
  <si>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</si>
  <si>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</si>
  <si>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</si>
  <si>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</si>
  <si>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</si>
  <si>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</si>
  <si>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</si>
  <si>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</si>
  <si>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</si>
  <si>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</si>
  <si>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</si>
  <si>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</si>
  <si>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</si>
  <si>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</si>
  <si>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</si>
  <si>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</si>
  <si>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</si>
  <si>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</si>
  <si>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</si>
  <si>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</si>
  <si>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</si>
  <si>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</si>
  <si>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</si>
  <si>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</si>
  <si>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</si>
  <si>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</si>
  <si>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</si>
  <si>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</si>
  <si>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</si>
  <si>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</si>
  <si>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</si>
  <si>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</si>
  <si>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</si>
  <si>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</si>
  <si>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</si>
  <si>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</si>
  <si>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</si>
  <si>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</si>
  <si>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</si>
  <si>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</si>
  <si>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</si>
  <si>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</si>
  <si>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</si>
  <si>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</si>
  <si>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</si>
  <si>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</si>
  <si>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</si>
  <si>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</si>
  <si>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</si>
  <si>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</si>
  <si>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</si>
  <si>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</si>
  <si>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</si>
  <si>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</si>
  <si>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</si>
  <si>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</si>
  <si>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</si>
  <si>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</si>
  <si>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</si>
  <si>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</si>
  <si>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</si>
  <si>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</si>
  <si>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</si>
  <si>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</si>
  <si>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</si>
  <si>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</si>
  <si>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</si>
  <si>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</si>
  <si>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</si>
  <si>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</si>
  <si>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</si>
  <si>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</si>
  <si>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</si>
  <si>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</si>
  <si>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</si>
  <si>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</si>
  <si>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</si>
  <si>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</si>
  <si>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</si>
  <si>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</si>
  <si>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</si>
  <si>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</si>
  <si>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</si>
  <si>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</si>
  <si>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</si>
  <si>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</si>
  <si>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</si>
  <si>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</si>
  <si>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</si>
  <si>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</si>
  <si>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</si>
  <si>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</si>
  <si>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</si>
  <si>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</si>
  <si>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</si>
  <si>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</si>
  <si>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</si>
  <si>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</si>
  <si>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</si>
  <si>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</si>
  <si>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</si>
  <si>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</si>
  <si>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</si>
  <si>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</si>
  <si>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</si>
  <si>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</si>
  <si>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</si>
  <si>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</si>
  <si>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</si>
  <si>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</si>
  <si>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</si>
  <si>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</si>
  <si>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</si>
  <si>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</si>
  <si>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</si>
  <si>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</si>
  <si>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</si>
  <si>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</si>
  <si>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</si>
  <si>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</si>
  <si>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</si>
  <si>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</si>
  <si>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</si>
  <si>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</si>
  <si>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</si>
  <si>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</si>
  <si>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</si>
  <si>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</si>
  <si>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</si>
  <si>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</si>
  <si>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</si>
  <si>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</si>
  <si>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</si>
  <si>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</si>
  <si>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</si>
  <si>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</si>
  <si>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</si>
  <si>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</si>
  <si>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</si>
  <si>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</si>
  <si>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</si>
  <si>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</si>
  <si>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</si>
  <si>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</si>
  <si>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</si>
  <si>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</si>
  <si>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</si>
  <si>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</si>
  <si>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</si>
  <si>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</si>
  <si>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</si>
  <si>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</si>
  <si>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</si>
  <si>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MacMini Late  2018  (8,1)</t>
  </si>
  <si>
    <t>68:fe:f7:0d:d7:d1</t>
  </si>
  <si>
    <t>dc:a6:32:5c:de:d5</t>
  </si>
  <si>
    <t>5c:e9:1e:e6:47:f8</t>
  </si>
  <si>
    <t>Fedora (Asahi)</t>
  </si>
  <si>
    <t>rack_backup_plug</t>
  </si>
  <si>
    <t>template_rack_backup_plug_proxy</t>
  </si>
  <si>
    <t>Backup Storage</t>
  </si>
  <si>
    <t>50:d4:f7:3a:5a:e3</t>
  </si>
  <si>
    <t>10.0.4.93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</si>
</sst>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1" totalsRowShown="0" headerRowDxfId="68" dataDxfId="66" headerRowBorderDxfId="67">
  <autoFilter ref="A3:BN481" xr:uid="{00000000-0009-0000-0100-000002000000}"/>
  <sortState xmlns:xlrd2="http://schemas.microsoft.com/office/spreadsheetml/2017/richdata2" ref="A4:BN481">
    <sortCondition ref="A3:A481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1"/>
  <sheetViews>
    <sheetView tabSelected="1" zoomScale="120" zoomScaleNormal="120" workbookViewId="0">
      <selection activeCell="A466" sqref="A466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1151</v>
      </c>
      <c r="L1" s="2" t="s">
        <v>1151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896</v>
      </c>
      <c r="AB1" s="6" t="s">
        <v>186</v>
      </c>
      <c r="AC1" s="6" t="s">
        <v>187</v>
      </c>
      <c r="AD1" s="7" t="s">
        <v>188</v>
      </c>
      <c r="AE1" s="7" t="s">
        <v>1133</v>
      </c>
      <c r="AF1" s="6" t="s">
        <v>186</v>
      </c>
      <c r="AG1" s="6" t="s">
        <v>186</v>
      </c>
      <c r="AH1" s="6" t="s">
        <v>897</v>
      </c>
      <c r="AI1" s="6" t="s">
        <v>186</v>
      </c>
      <c r="AJ1" s="6" t="s">
        <v>186</v>
      </c>
      <c r="AK1" s="6" t="s">
        <v>186</v>
      </c>
      <c r="AL1" s="6" t="s">
        <v>897</v>
      </c>
      <c r="AM1" s="6" t="s">
        <v>897</v>
      </c>
      <c r="AN1" s="6" t="s">
        <v>897</v>
      </c>
      <c r="AO1" s="6" t="s">
        <v>897</v>
      </c>
      <c r="AP1" s="6" t="s">
        <v>897</v>
      </c>
      <c r="AQ1" s="6" t="s">
        <v>897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1267</v>
      </c>
      <c r="AY1" s="6" t="s">
        <v>1267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1134</v>
      </c>
      <c r="E2" s="11" t="s">
        <v>1135</v>
      </c>
      <c r="F2" s="11" t="s">
        <v>1136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1137</v>
      </c>
      <c r="L2" s="11" t="s">
        <v>1138</v>
      </c>
      <c r="M2" s="11" t="s">
        <v>1139</v>
      </c>
      <c r="N2" s="11" t="s">
        <v>1140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1426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895</v>
      </c>
      <c r="AB2" s="15" t="s">
        <v>153</v>
      </c>
      <c r="AC2" s="15" t="s">
        <v>154</v>
      </c>
      <c r="AD2" s="15" t="s">
        <v>177</v>
      </c>
      <c r="AE2" s="16" t="s">
        <v>1141</v>
      </c>
      <c r="AF2" s="16" t="s">
        <v>155</v>
      </c>
      <c r="AG2" s="16" t="s">
        <v>156</v>
      </c>
      <c r="AH2" s="16" t="s">
        <v>901</v>
      </c>
      <c r="AI2" s="16" t="s">
        <v>157</v>
      </c>
      <c r="AJ2" s="17" t="s">
        <v>1142</v>
      </c>
      <c r="AK2" s="16" t="s">
        <v>1143</v>
      </c>
      <c r="AL2" s="16" t="s">
        <v>898</v>
      </c>
      <c r="AM2" s="16" t="s">
        <v>908</v>
      </c>
      <c r="AN2" s="16" t="s">
        <v>917</v>
      </c>
      <c r="AO2" s="16" t="s">
        <v>918</v>
      </c>
      <c r="AP2" s="16" t="s">
        <v>913</v>
      </c>
      <c r="AQ2" s="16" t="s">
        <v>914</v>
      </c>
      <c r="AR2" s="15" t="s">
        <v>158</v>
      </c>
      <c r="AS2" s="16" t="s">
        <v>523</v>
      </c>
      <c r="AT2" s="18" t="s">
        <v>163</v>
      </c>
      <c r="AU2" s="18" t="s">
        <v>989</v>
      </c>
      <c r="AV2" s="16" t="s">
        <v>339</v>
      </c>
      <c r="AW2" s="16" t="s">
        <v>160</v>
      </c>
      <c r="AX2" s="16" t="s">
        <v>1268</v>
      </c>
      <c r="AY2" s="16" t="s">
        <v>1264</v>
      </c>
      <c r="AZ2" s="16" t="s">
        <v>1069</v>
      </c>
      <c r="BA2" s="16" t="s">
        <v>1070</v>
      </c>
      <c r="BB2" s="16" t="s">
        <v>1071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1144</v>
      </c>
      <c r="BH2" s="16" t="s">
        <v>1170</v>
      </c>
      <c r="BI2" s="16" t="s">
        <v>1169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1145</v>
      </c>
      <c r="N3" s="21" t="s">
        <v>1146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894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900</v>
      </c>
      <c r="AI3" s="27" t="s">
        <v>13</v>
      </c>
      <c r="AJ3" s="27" t="s">
        <v>14</v>
      </c>
      <c r="AK3" s="27" t="s">
        <v>15</v>
      </c>
      <c r="AL3" s="27" t="s">
        <v>899</v>
      </c>
      <c r="AM3" s="27" t="s">
        <v>907</v>
      </c>
      <c r="AN3" s="27" t="s">
        <v>915</v>
      </c>
      <c r="AO3" s="27" t="s">
        <v>916</v>
      </c>
      <c r="AP3" s="27" t="s">
        <v>909</v>
      </c>
      <c r="AQ3" s="27" t="s">
        <v>910</v>
      </c>
      <c r="AR3" s="27" t="s">
        <v>16</v>
      </c>
      <c r="AS3" s="27" t="s">
        <v>17</v>
      </c>
      <c r="AT3" s="28" t="s">
        <v>24</v>
      </c>
      <c r="AU3" s="28" t="s">
        <v>988</v>
      </c>
      <c r="AV3" s="27" t="s">
        <v>20</v>
      </c>
      <c r="AW3" s="27" t="s">
        <v>18</v>
      </c>
      <c r="AX3" s="27" t="s">
        <v>1265</v>
      </c>
      <c r="AY3" s="27" t="s">
        <v>1266</v>
      </c>
      <c r="AZ3" s="27" t="s">
        <v>1064</v>
      </c>
      <c r="BA3" s="27" t="s">
        <v>1065</v>
      </c>
      <c r="BB3" s="27" t="s">
        <v>1066</v>
      </c>
      <c r="BC3" s="27" t="s">
        <v>21</v>
      </c>
      <c r="BD3" s="27" t="s">
        <v>22</v>
      </c>
      <c r="BE3" s="27" t="s">
        <v>1472</v>
      </c>
      <c r="BF3" s="28" t="s">
        <v>19</v>
      </c>
      <c r="BG3" s="27" t="s">
        <v>23</v>
      </c>
      <c r="BH3" s="27" t="s">
        <v>1171</v>
      </c>
      <c r="BI3" s="27" t="s">
        <v>1168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1195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1072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1183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999</v>
      </c>
      <c r="BC6" s="30" t="s">
        <v>997</v>
      </c>
      <c r="BD6" s="30" t="s">
        <v>128</v>
      </c>
      <c r="BF6" s="30" t="s">
        <v>424</v>
      </c>
      <c r="BG6" s="30" t="s">
        <v>130</v>
      </c>
      <c r="BK6" s="38" t="s">
        <v>1308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1189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999</v>
      </c>
      <c r="BC8" s="30" t="s">
        <v>997</v>
      </c>
      <c r="BD8" s="30" t="s">
        <v>128</v>
      </c>
      <c r="BF8" s="30" t="s">
        <v>424</v>
      </c>
      <c r="BG8" s="30" t="s">
        <v>127</v>
      </c>
      <c r="BK8" s="38" t="s">
        <v>1308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1385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1386</v>
      </c>
      <c r="O10" s="31"/>
      <c r="P10" s="30"/>
      <c r="T10" s="37"/>
      <c r="U10" s="30"/>
      <c r="V10" s="31" t="s">
        <v>1185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998</v>
      </c>
      <c r="BC10" s="30" t="s">
        <v>1000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1386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1192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999</v>
      </c>
      <c r="BC12" s="30" t="s">
        <v>997</v>
      </c>
      <c r="BD12" s="30" t="s">
        <v>128</v>
      </c>
      <c r="BF12" s="30" t="s">
        <v>424</v>
      </c>
      <c r="BG12" s="30" t="s">
        <v>192</v>
      </c>
      <c r="BK12" s="38" t="s">
        <v>1308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1293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1294</v>
      </c>
      <c r="O14" s="31"/>
      <c r="P14" s="30"/>
      <c r="T14" s="37"/>
      <c r="U14" s="30"/>
      <c r="V14" s="31" t="s">
        <v>1187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999</v>
      </c>
      <c r="BC14" s="30" t="s">
        <v>1000</v>
      </c>
      <c r="BD14" s="30" t="s">
        <v>128</v>
      </c>
      <c r="BF14" s="30" t="s">
        <v>425</v>
      </c>
      <c r="BG14" s="30" t="s">
        <v>212</v>
      </c>
      <c r="BK14" s="38" t="s">
        <v>1308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1294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1295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1296</v>
      </c>
      <c r="O16" s="31"/>
      <c r="P16" s="30"/>
      <c r="T16" s="37"/>
      <c r="U16" s="30"/>
      <c r="V16" s="31" t="s">
        <v>1184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999</v>
      </c>
      <c r="BC16" s="30" t="s">
        <v>1000</v>
      </c>
      <c r="BD16" s="30" t="s">
        <v>128</v>
      </c>
      <c r="BF16" s="30" t="s">
        <v>425</v>
      </c>
      <c r="BG16" s="30" t="s">
        <v>206</v>
      </c>
      <c r="BK16" s="30" t="s">
        <v>1308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1296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1387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1388</v>
      </c>
      <c r="O18" s="31"/>
      <c r="P18" s="30"/>
      <c r="T18" s="37"/>
      <c r="U18" s="30"/>
      <c r="V18" s="31" t="s">
        <v>1186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998</v>
      </c>
      <c r="BC18" s="30" t="s">
        <v>1000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1388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1389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1390</v>
      </c>
      <c r="O20" s="31"/>
      <c r="P20" s="30"/>
      <c r="T20" s="37"/>
      <c r="U20" s="30"/>
      <c r="V20" s="31" t="s">
        <v>1185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998</v>
      </c>
      <c r="BC20" s="30" t="s">
        <v>1000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1390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1191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999</v>
      </c>
      <c r="BC22" s="30" t="s">
        <v>997</v>
      </c>
      <c r="BD22" s="30" t="s">
        <v>128</v>
      </c>
      <c r="BF22" s="30" t="s">
        <v>424</v>
      </c>
      <c r="BG22" s="30" t="s">
        <v>213</v>
      </c>
      <c r="BK22" s="30" t="s">
        <v>1308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1177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1178</v>
      </c>
      <c r="O24" s="31"/>
      <c r="P24" s="30"/>
      <c r="T24" s="37"/>
      <c r="U24" s="30"/>
      <c r="V24" s="31" t="s">
        <v>1194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1195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1269</v>
      </c>
      <c r="BC24" s="30" t="s">
        <v>36</v>
      </c>
      <c r="BD24" s="30" t="s">
        <v>37</v>
      </c>
      <c r="BF24" s="30" t="s">
        <v>1072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1178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1123</v>
      </c>
      <c r="D26" s="30" t="s">
        <v>27</v>
      </c>
      <c r="E26" s="30" t="s">
        <v>1180</v>
      </c>
      <c r="F26" s="36" t="str">
        <f>IF(ISBLANK(Table2[[#This Row],[unique_id]]), "", PROPER(SUBSTITUTE(Table2[[#This Row],[unique_id]], "_", " ")))</f>
        <v>Utility Temperature</v>
      </c>
      <c r="G26" s="30" t="s">
        <v>1179</v>
      </c>
      <c r="H26" s="30" t="s">
        <v>87</v>
      </c>
      <c r="I26" s="30" t="s">
        <v>30</v>
      </c>
      <c r="K26" s="30" t="s">
        <v>1181</v>
      </c>
      <c r="O26" s="31"/>
      <c r="P26" s="30"/>
      <c r="T26" s="37"/>
      <c r="U26" s="30"/>
      <c r="V26" s="31" t="s">
        <v>1193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1150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1127</v>
      </c>
      <c r="BD26" s="30" t="s">
        <v>1123</v>
      </c>
      <c r="BF26" s="30" t="s">
        <v>1128</v>
      </c>
      <c r="BG26" s="30" t="s">
        <v>28</v>
      </c>
      <c r="BL26" s="30" t="s">
        <v>1147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1123</v>
      </c>
      <c r="D27" s="30" t="s">
        <v>27</v>
      </c>
      <c r="E27" s="30" t="s">
        <v>1181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1179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1054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1172</v>
      </c>
      <c r="O28" s="31"/>
      <c r="P28" s="30"/>
      <c r="T28" s="37"/>
      <c r="U28" s="30" t="s">
        <v>437</v>
      </c>
      <c r="V28" s="31" t="s">
        <v>1188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902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921</v>
      </c>
      <c r="AO28" s="30" t="s">
        <v>922</v>
      </c>
      <c r="AP28" s="30" t="s">
        <v>911</v>
      </c>
      <c r="AQ28" s="30" t="s">
        <v>912</v>
      </c>
      <c r="AR28" s="30" t="s">
        <v>1122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1119</v>
      </c>
      <c r="BD28" s="30" t="s">
        <v>1118</v>
      </c>
      <c r="BF28" s="30" t="s">
        <v>892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1172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1391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1392</v>
      </c>
      <c r="O30" s="31"/>
      <c r="P30" s="30"/>
      <c r="T30" s="37"/>
      <c r="U30" s="30"/>
      <c r="V30" s="31" t="s">
        <v>1185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998</v>
      </c>
      <c r="BC30" s="30" t="s">
        <v>1000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1392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1152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1195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1072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1153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1195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1072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1154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1195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1072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1155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1195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1072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1156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1195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1269</v>
      </c>
      <c r="BC36" s="30" t="s">
        <v>36</v>
      </c>
      <c r="BD36" s="30" t="s">
        <v>37</v>
      </c>
      <c r="BF36" s="30" t="s">
        <v>1072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1157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1195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1072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1286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1285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1475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1158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1072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1159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999</v>
      </c>
      <c r="BC45" s="30" t="s">
        <v>997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1160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999</v>
      </c>
      <c r="BC46" s="30" t="s">
        <v>997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1393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998</v>
      </c>
      <c r="BC47" s="30" t="s">
        <v>1000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1161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999</v>
      </c>
      <c r="BC48" s="30" t="s">
        <v>997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1292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998</v>
      </c>
      <c r="BC49" s="30" t="s">
        <v>1000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1291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998</v>
      </c>
      <c r="BC50" s="30" t="s">
        <v>1000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1394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998</v>
      </c>
      <c r="BC51" s="30" t="s">
        <v>1000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1395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998</v>
      </c>
      <c r="BC52" s="30" t="s">
        <v>1000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1162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999</v>
      </c>
      <c r="BC53" s="30" t="s">
        <v>997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1182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1269</v>
      </c>
      <c r="BC54" s="30" t="s">
        <v>36</v>
      </c>
      <c r="BD54" s="30" t="s">
        <v>37</v>
      </c>
      <c r="BF54" s="30" t="s">
        <v>1072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1396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998</v>
      </c>
      <c r="BC55" s="30" t="s">
        <v>1000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1397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1425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999</v>
      </c>
      <c r="BC57" s="30" t="s">
        <v>997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1398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1425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999</v>
      </c>
      <c r="BC58" s="30" t="s">
        <v>997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1399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1425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999</v>
      </c>
      <c r="BC59" s="30" t="s">
        <v>997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1400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1425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998</v>
      </c>
      <c r="BC60" s="30" t="s">
        <v>1000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1401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1425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998</v>
      </c>
      <c r="BC61" s="30" t="s">
        <v>1000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1402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1425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998</v>
      </c>
      <c r="BC62" s="30" t="s">
        <v>1000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1403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1425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998</v>
      </c>
      <c r="BC63" s="30" t="s">
        <v>1000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1404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1425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998</v>
      </c>
      <c r="BC64" s="30" t="s">
        <v>1000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1405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1425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999</v>
      </c>
      <c r="BC65" s="30" t="s">
        <v>997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1163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999</v>
      </c>
      <c r="BC66" s="30" t="s">
        <v>997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1164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999</v>
      </c>
      <c r="BC67" s="30" t="s">
        <v>997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1165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999</v>
      </c>
      <c r="BC68" s="30" t="s">
        <v>997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1290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998</v>
      </c>
      <c r="BC69" s="30" t="s">
        <v>1000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1289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998</v>
      </c>
      <c r="BC70" s="30" t="s">
        <v>1000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1166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999</v>
      </c>
      <c r="BC71" s="30" t="s">
        <v>997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1072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1072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1072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1072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1072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1195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1072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1195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1072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1196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1072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1195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1072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1195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1072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1072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1072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1072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1072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1072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1072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1072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1072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1437</v>
      </c>
      <c r="F94" s="36" t="str">
        <f>IF(ISBLANK(Table2[[#This Row],[unique_id]]), "", PROPER(SUBSTITUTE(Table2[[#This Row],[unique_id]], "_", " ")))</f>
        <v>Home Started</v>
      </c>
      <c r="G94" s="30" t="s">
        <v>1438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1410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1411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1431</v>
      </c>
      <c r="F103" s="36" t="str">
        <f>IF(ISBLANK(Table2[[#This Row],[unique_id]]), "", PROPER(SUBSTITUTE(Table2[[#This Row],[unique_id]], "_", " ")))</f>
        <v>Edwin Wakeup</v>
      </c>
      <c r="G103" s="30" t="s">
        <v>1429</v>
      </c>
      <c r="H103" s="30" t="s">
        <v>311</v>
      </c>
      <c r="I103" s="30" t="s">
        <v>132</v>
      </c>
      <c r="J103" s="30" t="s">
        <v>1434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1432</v>
      </c>
      <c r="F104" s="36" t="str">
        <f>IF(ISBLANK(Table2[[#This Row],[unique_id]]), "", PROPER(SUBSTITUTE(Table2[[#This Row],[unique_id]], "_", " ")))</f>
        <v>Edwin Playtime</v>
      </c>
      <c r="G104" s="30" t="s">
        <v>1439</v>
      </c>
      <c r="H104" s="30" t="s">
        <v>311</v>
      </c>
      <c r="I104" s="30" t="s">
        <v>132</v>
      </c>
      <c r="J104" s="30" t="s">
        <v>1435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1433</v>
      </c>
      <c r="F105" s="36" t="str">
        <f>IF(ISBLANK(Table2[[#This Row],[unique_id]]), "", PROPER(SUBSTITUTE(Table2[[#This Row],[unique_id]], "_", " ")))</f>
        <v>Edwin Goodnight</v>
      </c>
      <c r="G105" s="30" t="s">
        <v>1430</v>
      </c>
      <c r="H105" s="30" t="s">
        <v>311</v>
      </c>
      <c r="I105" s="30" t="s">
        <v>132</v>
      </c>
      <c r="J105" s="30" t="s">
        <v>1436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1444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1382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1075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1445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1382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984</v>
      </c>
      <c r="BK107" s="55" t="s">
        <v>1309</v>
      </c>
      <c r="BL107" s="55" t="s">
        <v>346</v>
      </c>
      <c r="BM107" s="55" t="s">
        <v>1350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970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1382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1382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984</v>
      </c>
      <c r="BK109" s="30" t="s">
        <v>1309</v>
      </c>
      <c r="BL109" s="30" t="s">
        <v>354</v>
      </c>
      <c r="BM109" s="30" t="s">
        <v>1361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1309</v>
      </c>
      <c r="BL110" s="30" t="s">
        <v>372</v>
      </c>
      <c r="BM110" s="30" t="s">
        <v>1327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1309</v>
      </c>
      <c r="BL111" s="30" t="s">
        <v>373</v>
      </c>
      <c r="BM111" s="30" t="s">
        <v>1328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1309</v>
      </c>
      <c r="BL112" s="30" t="s">
        <v>376</v>
      </c>
      <c r="BM112" s="30" t="s">
        <v>1329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925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1077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920</v>
      </c>
      <c r="BD113" s="30" t="s">
        <v>1118</v>
      </c>
      <c r="BF113" s="30" t="s">
        <v>892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1115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902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921</v>
      </c>
      <c r="AO114" s="30" t="s">
        <v>922</v>
      </c>
      <c r="AP114" s="30" t="s">
        <v>911</v>
      </c>
      <c r="AQ114" s="30" t="s">
        <v>912</v>
      </c>
      <c r="AR114" s="30" t="s">
        <v>976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920</v>
      </c>
      <c r="BD114" s="30" t="s">
        <v>1118</v>
      </c>
      <c r="BF114" s="30" t="s">
        <v>892</v>
      </c>
      <c r="BG114" s="30" t="s">
        <v>206</v>
      </c>
      <c r="BK114" s="30" t="s">
        <v>1309</v>
      </c>
      <c r="BL114" s="30" t="s">
        <v>926</v>
      </c>
      <c r="BM114" s="30" t="s">
        <v>1331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927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903</v>
      </c>
      <c r="AF115" s="30">
        <v>10</v>
      </c>
      <c r="AG115" s="31" t="s">
        <v>34</v>
      </c>
      <c r="AH115" s="31" t="s">
        <v>902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921</v>
      </c>
      <c r="AO115" s="30" t="s">
        <v>922</v>
      </c>
      <c r="AP115" s="30" t="s">
        <v>911</v>
      </c>
      <c r="AQ115" s="30" t="s">
        <v>912</v>
      </c>
      <c r="AR115" s="30" t="s">
        <v>1112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920</v>
      </c>
      <c r="BD115" s="30" t="s">
        <v>1118</v>
      </c>
      <c r="BF115" s="30" t="s">
        <v>892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928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904</v>
      </c>
      <c r="AF116" s="30">
        <v>10</v>
      </c>
      <c r="AG116" s="31" t="s">
        <v>34</v>
      </c>
      <c r="AH116" s="31" t="s">
        <v>902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921</v>
      </c>
      <c r="AO116" s="30" t="s">
        <v>922</v>
      </c>
      <c r="AP116" s="30" t="s">
        <v>911</v>
      </c>
      <c r="AQ116" s="30" t="s">
        <v>912</v>
      </c>
      <c r="AR116" s="30" t="s">
        <v>1113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920</v>
      </c>
      <c r="BD116" s="30" t="s">
        <v>1118</v>
      </c>
      <c r="BF116" s="30" t="s">
        <v>892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1309</v>
      </c>
      <c r="BL117" s="30" t="s">
        <v>377</v>
      </c>
      <c r="BM117" s="30" t="s">
        <v>1332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1024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1309</v>
      </c>
      <c r="BL119" s="30" t="s">
        <v>374</v>
      </c>
      <c r="BM119" s="30" t="s">
        <v>1333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1025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1309</v>
      </c>
      <c r="BL120" s="30" t="s">
        <v>375</v>
      </c>
      <c r="BM120" s="39" t="s">
        <v>1334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1282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1283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1378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1281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1280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1478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1476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1477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1284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1371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1371</v>
      </c>
      <c r="BA131" s="30" t="str">
        <f>IF(ISBLANK(Table2[[#This Row],[device_model]]), "", Table2[[#This Row],[device_suggested_area]])</f>
        <v>Home</v>
      </c>
      <c r="BB131" s="30" t="s">
        <v>1375</v>
      </c>
      <c r="BC131" s="30" t="s">
        <v>1372</v>
      </c>
      <c r="BD131" s="30" t="s">
        <v>1371</v>
      </c>
      <c r="BF131" s="30" t="s">
        <v>1373</v>
      </c>
      <c r="BG131" s="30" t="s">
        <v>165</v>
      </c>
      <c r="BK131" s="30" t="s">
        <v>1308</v>
      </c>
      <c r="BL131" s="46" t="s">
        <v>1374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890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978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1473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929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978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1001</v>
      </c>
      <c r="BC135" s="30" t="s">
        <v>566</v>
      </c>
      <c r="BD135" s="30" t="s">
        <v>378</v>
      </c>
      <c r="BE135" s="30" t="s">
        <v>1473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890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978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1473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930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978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1001</v>
      </c>
      <c r="BC137" s="30" t="s">
        <v>566</v>
      </c>
      <c r="BD137" s="30" t="s">
        <v>378</v>
      </c>
      <c r="BE137" s="30" t="s">
        <v>1473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887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1412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1473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931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1412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1002</v>
      </c>
      <c r="BC140" s="30" t="s">
        <v>488</v>
      </c>
      <c r="BD140" s="30" t="s">
        <v>378</v>
      </c>
      <c r="BE140" s="30" t="s">
        <v>1473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923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979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1003</v>
      </c>
      <c r="BC141" s="30" t="s">
        <v>488</v>
      </c>
      <c r="BD141" s="30" t="s">
        <v>378</v>
      </c>
      <c r="BE141" s="30" t="s">
        <v>1473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932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979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1004</v>
      </c>
      <c r="BC142" s="30" t="s">
        <v>488</v>
      </c>
      <c r="BD142" s="30" t="s">
        <v>378</v>
      </c>
      <c r="BE142" s="30" t="s">
        <v>1473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933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979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1005</v>
      </c>
      <c r="BC143" s="30" t="s">
        <v>488</v>
      </c>
      <c r="BD143" s="30" t="s">
        <v>378</v>
      </c>
      <c r="BE143" s="30" t="s">
        <v>1473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934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979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1006</v>
      </c>
      <c r="BC144" s="30" t="s">
        <v>488</v>
      </c>
      <c r="BD144" s="30" t="s">
        <v>378</v>
      </c>
      <c r="BE144" s="30" t="s">
        <v>1473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935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979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1007</v>
      </c>
      <c r="BC145" s="30" t="s">
        <v>488</v>
      </c>
      <c r="BD145" s="30" t="s">
        <v>378</v>
      </c>
      <c r="BE145" s="30" t="s">
        <v>1473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858</v>
      </c>
      <c r="F146" s="36" t="str">
        <f>IF(ISBLANK(Table2[[#This Row],[unique_id]]), "", PROPER(SUBSTITUTE(Table2[[#This Row],[unique_id]], "_", " ")))</f>
        <v>Hallway Sconces</v>
      </c>
      <c r="G146" s="30" t="s">
        <v>860</v>
      </c>
      <c r="H146" s="30" t="s">
        <v>139</v>
      </c>
      <c r="I146" s="30" t="s">
        <v>132</v>
      </c>
      <c r="J146" s="30" t="s">
        <v>850</v>
      </c>
      <c r="K146" s="30" t="s">
        <v>923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980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850</v>
      </c>
      <c r="BC146" s="30" t="s">
        <v>853</v>
      </c>
      <c r="BD146" s="30" t="s">
        <v>451</v>
      </c>
      <c r="BF146" s="30" t="s">
        <v>851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859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980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990</v>
      </c>
      <c r="BC147" s="30" t="s">
        <v>853</v>
      </c>
      <c r="BD147" s="30" t="s">
        <v>451</v>
      </c>
      <c r="BF147" s="30" t="s">
        <v>851</v>
      </c>
      <c r="BG147" s="30" t="s">
        <v>405</v>
      </c>
      <c r="BL147" s="30" t="s">
        <v>861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1263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980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991</v>
      </c>
      <c r="BC148" s="30" t="s">
        <v>853</v>
      </c>
      <c r="BD148" s="30" t="s">
        <v>451</v>
      </c>
      <c r="BF148" s="30" t="s">
        <v>851</v>
      </c>
      <c r="BG148" s="30" t="s">
        <v>405</v>
      </c>
      <c r="BL148" s="30" t="s">
        <v>862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886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978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1003</v>
      </c>
      <c r="BC149" s="30" t="s">
        <v>488</v>
      </c>
      <c r="BD149" s="30" t="s">
        <v>378</v>
      </c>
      <c r="BE149" s="30" t="s">
        <v>1473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936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978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1004</v>
      </c>
      <c r="BC150" s="30" t="s">
        <v>488</v>
      </c>
      <c r="BD150" s="30" t="s">
        <v>378</v>
      </c>
      <c r="BE150" s="30" t="s">
        <v>1473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937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978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1005</v>
      </c>
      <c r="BC151" s="30" t="s">
        <v>488</v>
      </c>
      <c r="BD151" s="30" t="s">
        <v>378</v>
      </c>
      <c r="BE151" s="30" t="s">
        <v>1473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938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978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1006</v>
      </c>
      <c r="BC152" s="30" t="s">
        <v>488</v>
      </c>
      <c r="BD152" s="30" t="s">
        <v>378</v>
      </c>
      <c r="BE152" s="30" t="s">
        <v>1473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939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978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1007</v>
      </c>
      <c r="BC153" s="30" t="s">
        <v>488</v>
      </c>
      <c r="BD153" s="30" t="s">
        <v>378</v>
      </c>
      <c r="BE153" s="30" t="s">
        <v>1473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940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978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1008</v>
      </c>
      <c r="BC154" s="30" t="s">
        <v>488</v>
      </c>
      <c r="BD154" s="30" t="s">
        <v>378</v>
      </c>
      <c r="BE154" s="30" t="s">
        <v>1473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941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978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1009</v>
      </c>
      <c r="BC155" s="30" t="s">
        <v>488</v>
      </c>
      <c r="BD155" s="30" t="s">
        <v>378</v>
      </c>
      <c r="BE155" s="30" t="s">
        <v>1473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886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978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1003</v>
      </c>
      <c r="BC156" s="30" t="s">
        <v>488</v>
      </c>
      <c r="BD156" s="30" t="s">
        <v>378</v>
      </c>
      <c r="BE156" s="30" t="s">
        <v>1473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942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978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1004</v>
      </c>
      <c r="BC157" s="30" t="s">
        <v>488</v>
      </c>
      <c r="BD157" s="30" t="s">
        <v>378</v>
      </c>
      <c r="BE157" s="30" t="s">
        <v>1473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943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978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1005</v>
      </c>
      <c r="BC158" s="30" t="s">
        <v>488</v>
      </c>
      <c r="BD158" s="30" t="s">
        <v>378</v>
      </c>
      <c r="BE158" s="30" t="s">
        <v>1473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944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978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1006</v>
      </c>
      <c r="BC159" s="30" t="s">
        <v>488</v>
      </c>
      <c r="BD159" s="30" t="s">
        <v>378</v>
      </c>
      <c r="BE159" s="30" t="s">
        <v>1473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890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978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1473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945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1412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1001</v>
      </c>
      <c r="BC162" s="30" t="s">
        <v>488</v>
      </c>
      <c r="BD162" s="30" t="s">
        <v>378</v>
      </c>
      <c r="BE162" s="30" t="s">
        <v>1473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889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979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1003</v>
      </c>
      <c r="BC163" s="30" t="s">
        <v>488</v>
      </c>
      <c r="BD163" s="30" t="s">
        <v>378</v>
      </c>
      <c r="BE163" s="30" t="s">
        <v>1473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946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979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1004</v>
      </c>
      <c r="BC164" s="30" t="s">
        <v>488</v>
      </c>
      <c r="BD164" s="30" t="s">
        <v>378</v>
      </c>
      <c r="BE164" s="30" t="s">
        <v>1473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947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979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1005</v>
      </c>
      <c r="BC165" s="30" t="s">
        <v>488</v>
      </c>
      <c r="BD165" s="30" t="s">
        <v>378</v>
      </c>
      <c r="BE165" s="30" t="s">
        <v>1473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948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979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1006</v>
      </c>
      <c r="BC166" s="30" t="s">
        <v>488</v>
      </c>
      <c r="BD166" s="30" t="s">
        <v>378</v>
      </c>
      <c r="BE166" s="30" t="s">
        <v>1473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871</v>
      </c>
      <c r="F167" s="36" t="str">
        <f>IF(ISBLANK(Table2[[#This Row],[unique_id]]), "", PROPER(SUBSTITUTE(Table2[[#This Row],[unique_id]], "_", " ")))</f>
        <v>Parents Jane Bedside</v>
      </c>
      <c r="G167" s="30" t="s">
        <v>869</v>
      </c>
      <c r="H167" s="30" t="s">
        <v>139</v>
      </c>
      <c r="I167" s="30" t="s">
        <v>132</v>
      </c>
      <c r="J167" s="30" t="s">
        <v>884</v>
      </c>
      <c r="K167" s="30" t="s">
        <v>888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980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869</v>
      </c>
      <c r="BC167" s="30" t="s">
        <v>853</v>
      </c>
      <c r="BD167" s="30" t="s">
        <v>451</v>
      </c>
      <c r="BF167" s="30" t="s">
        <v>851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872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980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992</v>
      </c>
      <c r="BC168" s="30" t="s">
        <v>853</v>
      </c>
      <c r="BD168" s="30" t="s">
        <v>451</v>
      </c>
      <c r="BF168" s="30" t="s">
        <v>851</v>
      </c>
      <c r="BG168" s="30" t="s">
        <v>192</v>
      </c>
      <c r="BI168" s="30" t="s">
        <v>689</v>
      </c>
      <c r="BL168" s="30" t="s">
        <v>857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873</v>
      </c>
      <c r="F169" s="36" t="str">
        <f>IF(ISBLANK(Table2[[#This Row],[unique_id]]), "", PROPER(SUBSTITUTE(Table2[[#This Row],[unique_id]], "_", " ")))</f>
        <v>Parents Graham Bedside</v>
      </c>
      <c r="G169" s="30" t="s">
        <v>870</v>
      </c>
      <c r="H169" s="30" t="s">
        <v>139</v>
      </c>
      <c r="I169" s="30" t="s">
        <v>132</v>
      </c>
      <c r="J169" s="30" t="s">
        <v>885</v>
      </c>
      <c r="K169" s="30" t="s">
        <v>888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980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870</v>
      </c>
      <c r="BC169" s="30" t="s">
        <v>853</v>
      </c>
      <c r="BD169" s="30" t="s">
        <v>451</v>
      </c>
      <c r="BF169" s="30" t="s">
        <v>851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874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980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993</v>
      </c>
      <c r="BC170" s="30" t="s">
        <v>853</v>
      </c>
      <c r="BD170" s="30" t="s">
        <v>451</v>
      </c>
      <c r="BF170" s="30" t="s">
        <v>851</v>
      </c>
      <c r="BG170" s="30" t="s">
        <v>192</v>
      </c>
      <c r="BI170" s="30" t="s">
        <v>689</v>
      </c>
      <c r="BL170" s="30" t="s">
        <v>856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890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978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1473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949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978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1001</v>
      </c>
      <c r="BC172" s="30" t="s">
        <v>488</v>
      </c>
      <c r="BD172" s="30" t="s">
        <v>378</v>
      </c>
      <c r="BE172" s="30" t="s">
        <v>1473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886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978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1003</v>
      </c>
      <c r="BC173" s="30" t="s">
        <v>566</v>
      </c>
      <c r="BD173" s="30" t="s">
        <v>378</v>
      </c>
      <c r="BE173" s="30" t="s">
        <v>1473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950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978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1004</v>
      </c>
      <c r="BC174" s="30" t="s">
        <v>566</v>
      </c>
      <c r="BD174" s="30" t="s">
        <v>378</v>
      </c>
      <c r="BE174" s="30" t="s">
        <v>1473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951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978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1005</v>
      </c>
      <c r="BC175" s="30" t="s">
        <v>566</v>
      </c>
      <c r="BD175" s="30" t="s">
        <v>378</v>
      </c>
      <c r="BE175" s="30" t="s">
        <v>1473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952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978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1006</v>
      </c>
      <c r="BC176" s="30" t="s">
        <v>566</v>
      </c>
      <c r="BD176" s="30" t="s">
        <v>378</v>
      </c>
      <c r="BE176" s="30" t="s">
        <v>1473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953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978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1007</v>
      </c>
      <c r="BC177" s="30" t="s">
        <v>566</v>
      </c>
      <c r="BD177" s="30" t="s">
        <v>378</v>
      </c>
      <c r="BE177" s="30" t="s">
        <v>1473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1276</v>
      </c>
      <c r="F178" s="36" t="str">
        <f>IF(ISBLANK(Table2[[#This Row],[unique_id]]), "", PROPER(SUBSTITUTE(Table2[[#This Row],[unique_id]], "_", " ")))</f>
        <v>Kitchen Bench Lights Plug</v>
      </c>
      <c r="G178" s="30" t="s">
        <v>1277</v>
      </c>
      <c r="H178" s="30" t="s">
        <v>139</v>
      </c>
      <c r="I178" s="30" t="s">
        <v>132</v>
      </c>
      <c r="J178" s="30" t="s">
        <v>1279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985</v>
      </c>
      <c r="U178" s="30"/>
      <c r="V178" s="31"/>
      <c r="W178" s="31"/>
      <c r="X178" s="31"/>
      <c r="Y178" s="31"/>
      <c r="Z178" s="31"/>
      <c r="AA178" s="31" t="s">
        <v>1114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902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921</v>
      </c>
      <c r="AO178" s="30" t="s">
        <v>922</v>
      </c>
      <c r="AP178" s="30" t="s">
        <v>911</v>
      </c>
      <c r="AQ178" s="30" t="s">
        <v>912</v>
      </c>
      <c r="AR178" s="30" t="s">
        <v>976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1278</v>
      </c>
      <c r="BC178" s="30" t="s">
        <v>771</v>
      </c>
      <c r="BD178" s="30" t="s">
        <v>1118</v>
      </c>
      <c r="BF178" s="30" t="s">
        <v>892</v>
      </c>
      <c r="BG178" s="30" t="s">
        <v>206</v>
      </c>
      <c r="BK178" s="30" t="s">
        <v>1309</v>
      </c>
      <c r="BL178" s="30" t="s">
        <v>924</v>
      </c>
      <c r="BM178" s="30" t="s">
        <v>1335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886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978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1003</v>
      </c>
      <c r="BC179" s="30" t="s">
        <v>488</v>
      </c>
      <c r="BD179" s="30" t="s">
        <v>378</v>
      </c>
      <c r="BE179" s="30" t="s">
        <v>1473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954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978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1004</v>
      </c>
      <c r="BC180" s="30" t="s">
        <v>488</v>
      </c>
      <c r="BD180" s="30" t="s">
        <v>378</v>
      </c>
      <c r="BE180" s="30" t="s">
        <v>1473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886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978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1003</v>
      </c>
      <c r="BC181" s="30" t="s">
        <v>488</v>
      </c>
      <c r="BD181" s="30" t="s">
        <v>378</v>
      </c>
      <c r="BE181" s="30" t="s">
        <v>1473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955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978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1004</v>
      </c>
      <c r="BC182" s="30" t="s">
        <v>488</v>
      </c>
      <c r="BD182" s="30" t="s">
        <v>378</v>
      </c>
      <c r="BE182" s="30" t="s">
        <v>1473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981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1003</v>
      </c>
      <c r="BC183" s="30" t="s">
        <v>566</v>
      </c>
      <c r="BD183" s="30" t="s">
        <v>378</v>
      </c>
      <c r="BE183" s="30" t="s">
        <v>1473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956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981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1004</v>
      </c>
      <c r="BC184" s="30" t="s">
        <v>566</v>
      </c>
      <c r="BD184" s="30" t="s">
        <v>378</v>
      </c>
      <c r="BE184" s="30" t="s">
        <v>1473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889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979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1003</v>
      </c>
      <c r="BC185" s="30" t="s">
        <v>488</v>
      </c>
      <c r="BD185" s="30" t="s">
        <v>378</v>
      </c>
      <c r="BE185" s="30" t="s">
        <v>1473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957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979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1004</v>
      </c>
      <c r="BC186" s="30" t="s">
        <v>488</v>
      </c>
      <c r="BD186" s="30" t="s">
        <v>378</v>
      </c>
      <c r="BE186" s="30" t="s">
        <v>1473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863</v>
      </c>
      <c r="F187" s="36" t="str">
        <f>IF(ISBLANK(Table2[[#This Row],[unique_id]]), "", PROPER(SUBSTITUTE(Table2[[#This Row],[unique_id]], "_", " ")))</f>
        <v>Bathroom Sconces</v>
      </c>
      <c r="G187" s="30" t="s">
        <v>866</v>
      </c>
      <c r="H187" s="30" t="s">
        <v>139</v>
      </c>
      <c r="I187" s="30" t="s">
        <v>132</v>
      </c>
      <c r="J187" s="30" t="s">
        <v>850</v>
      </c>
      <c r="K187" s="30" t="s">
        <v>888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980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850</v>
      </c>
      <c r="BC187" s="30" t="s">
        <v>853</v>
      </c>
      <c r="BD187" s="30" t="s">
        <v>451</v>
      </c>
      <c r="BF187" s="30" t="s">
        <v>851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864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980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990</v>
      </c>
      <c r="BC188" s="30" t="s">
        <v>853</v>
      </c>
      <c r="BD188" s="30" t="s">
        <v>451</v>
      </c>
      <c r="BF188" s="30" t="s">
        <v>851</v>
      </c>
      <c r="BG188" s="30" t="s">
        <v>359</v>
      </c>
      <c r="BL188" s="30" t="s">
        <v>867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865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980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991</v>
      </c>
      <c r="BC189" s="30" t="s">
        <v>853</v>
      </c>
      <c r="BD189" s="30" t="s">
        <v>451</v>
      </c>
      <c r="BF189" s="30" t="s">
        <v>851</v>
      </c>
      <c r="BG189" s="30" t="s">
        <v>359</v>
      </c>
      <c r="BL189" s="30" t="s">
        <v>868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889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979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1003</v>
      </c>
      <c r="BC190" s="30" t="s">
        <v>566</v>
      </c>
      <c r="BD190" s="30" t="s">
        <v>378</v>
      </c>
      <c r="BE190" s="30" t="s">
        <v>1473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958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979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1004</v>
      </c>
      <c r="BC191" s="30" t="s">
        <v>566</v>
      </c>
      <c r="BD191" s="30" t="s">
        <v>378</v>
      </c>
      <c r="BE191" s="30" t="s">
        <v>1473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845</v>
      </c>
      <c r="F192" s="36" t="str">
        <f>IF(ISBLANK(Table2[[#This Row],[unique_id]]), "", PROPER(SUBSTITUTE(Table2[[#This Row],[unique_id]], "_", " ")))</f>
        <v>Ensuite Sconces</v>
      </c>
      <c r="G192" s="30" t="s">
        <v>849</v>
      </c>
      <c r="H192" s="30" t="s">
        <v>139</v>
      </c>
      <c r="I192" s="30" t="s">
        <v>132</v>
      </c>
      <c r="J192" s="30" t="s">
        <v>850</v>
      </c>
      <c r="K192" s="30" t="s">
        <v>888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980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850</v>
      </c>
      <c r="BC192" s="30" t="s">
        <v>853</v>
      </c>
      <c r="BD192" s="30" t="s">
        <v>451</v>
      </c>
      <c r="BF192" s="30" t="s">
        <v>851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846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980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990</v>
      </c>
      <c r="BC193" s="30" t="s">
        <v>853</v>
      </c>
      <c r="BD193" s="30" t="s">
        <v>451</v>
      </c>
      <c r="BF193" s="30" t="s">
        <v>851</v>
      </c>
      <c r="BG193" s="30" t="s">
        <v>395</v>
      </c>
      <c r="BL193" s="30" t="s">
        <v>852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847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980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991</v>
      </c>
      <c r="BC194" s="30" t="s">
        <v>853</v>
      </c>
      <c r="BD194" s="30" t="s">
        <v>451</v>
      </c>
      <c r="BF194" s="30" t="s">
        <v>851</v>
      </c>
      <c r="BG194" s="30" t="s">
        <v>395</v>
      </c>
      <c r="BL194" s="30" t="s">
        <v>854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848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980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994</v>
      </c>
      <c r="BC195" s="30" t="s">
        <v>853</v>
      </c>
      <c r="BD195" s="30" t="s">
        <v>451</v>
      </c>
      <c r="BF195" s="30" t="s">
        <v>851</v>
      </c>
      <c r="BG195" s="30" t="s">
        <v>395</v>
      </c>
      <c r="BL195" s="30" t="s">
        <v>855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886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978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1003</v>
      </c>
      <c r="BC196" s="30" t="s">
        <v>566</v>
      </c>
      <c r="BD196" s="30" t="s">
        <v>378</v>
      </c>
      <c r="BE196" s="30" t="s">
        <v>1473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959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978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1004</v>
      </c>
      <c r="BC197" s="30" t="s">
        <v>566</v>
      </c>
      <c r="BD197" s="30" t="s">
        <v>378</v>
      </c>
      <c r="BE197" s="30" t="s">
        <v>1473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1446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1447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983</v>
      </c>
      <c r="BK199" s="55" t="s">
        <v>1309</v>
      </c>
      <c r="BL199" s="55" t="s">
        <v>562</v>
      </c>
      <c r="BM199" s="55" t="s">
        <v>1336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960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1077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1119</v>
      </c>
      <c r="BD200" s="30" t="s">
        <v>1118</v>
      </c>
      <c r="BF200" s="30" t="s">
        <v>892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1058</v>
      </c>
      <c r="U201" s="30"/>
      <c r="V201" s="31"/>
      <c r="W201" s="31"/>
      <c r="X201" s="31"/>
      <c r="Y201" s="31"/>
      <c r="Z201" s="31"/>
      <c r="AA201" s="42" t="s">
        <v>1111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902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921</v>
      </c>
      <c r="AO201" s="30" t="s">
        <v>922</v>
      </c>
      <c r="AP201" s="30" t="s">
        <v>911</v>
      </c>
      <c r="AQ201" s="30" t="s">
        <v>912</v>
      </c>
      <c r="AR201" s="30" t="s">
        <v>976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1119</v>
      </c>
      <c r="BD201" s="30" t="s">
        <v>1118</v>
      </c>
      <c r="BF201" s="30" t="s">
        <v>892</v>
      </c>
      <c r="BG201" s="30" t="s">
        <v>358</v>
      </c>
      <c r="BK201" s="30" t="s">
        <v>1309</v>
      </c>
      <c r="BL201" s="30" t="s">
        <v>1060</v>
      </c>
      <c r="BM201" s="30" t="s">
        <v>1337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1055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902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921</v>
      </c>
      <c r="AO202" s="30" t="s">
        <v>922</v>
      </c>
      <c r="AP202" s="30" t="s">
        <v>911</v>
      </c>
      <c r="AQ202" s="30" t="s">
        <v>912</v>
      </c>
      <c r="AR202" s="30" t="s">
        <v>1247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1119</v>
      </c>
      <c r="BD202" s="30" t="s">
        <v>1118</v>
      </c>
      <c r="BF202" s="30" t="s">
        <v>892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1448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1449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983</v>
      </c>
      <c r="BK204" s="55" t="s">
        <v>1309</v>
      </c>
      <c r="BL204" s="55" t="s">
        <v>561</v>
      </c>
      <c r="BM204" s="55" t="s">
        <v>1338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961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1077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1120</v>
      </c>
      <c r="BD205" s="30" t="s">
        <v>1118</v>
      </c>
      <c r="BF205" s="30" t="s">
        <v>892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1057</v>
      </c>
      <c r="U206" s="30"/>
      <c r="V206" s="31"/>
      <c r="W206" s="31"/>
      <c r="X206" s="31"/>
      <c r="Y206" s="31"/>
      <c r="Z206" s="31"/>
      <c r="AA206" s="42" t="s">
        <v>1111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902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921</v>
      </c>
      <c r="AO206" s="30" t="s">
        <v>922</v>
      </c>
      <c r="AP206" s="30" t="s">
        <v>911</v>
      </c>
      <c r="AQ206" s="30" t="s">
        <v>912</v>
      </c>
      <c r="AR206" s="30" t="s">
        <v>976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1120</v>
      </c>
      <c r="BD206" s="30" t="s">
        <v>1118</v>
      </c>
      <c r="BF206" s="30" t="s">
        <v>892</v>
      </c>
      <c r="BG206" s="30" t="s">
        <v>560</v>
      </c>
      <c r="BK206" s="30" t="s">
        <v>1309</v>
      </c>
      <c r="BL206" s="30" t="s">
        <v>1059</v>
      </c>
      <c r="BM206" s="30" t="s">
        <v>1339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1473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962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1010</v>
      </c>
      <c r="BC208" s="30" t="s">
        <v>567</v>
      </c>
      <c r="BD208" s="30" t="s">
        <v>378</v>
      </c>
      <c r="BE208" s="30" t="s">
        <v>1473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963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1011</v>
      </c>
      <c r="BC209" s="30" t="s">
        <v>567</v>
      </c>
      <c r="BD209" s="30" t="s">
        <v>378</v>
      </c>
      <c r="BE209" s="30" t="s">
        <v>1473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964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1012</v>
      </c>
      <c r="BC210" s="30" t="s">
        <v>567</v>
      </c>
      <c r="BD210" s="30" t="s">
        <v>378</v>
      </c>
      <c r="BE210" s="30" t="s">
        <v>1473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965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1013</v>
      </c>
      <c r="BC211" s="30" t="s">
        <v>567</v>
      </c>
      <c r="BD211" s="30" t="s">
        <v>378</v>
      </c>
      <c r="BE211" s="30" t="s">
        <v>1473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982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1014</v>
      </c>
      <c r="BC212" s="30" t="s">
        <v>567</v>
      </c>
      <c r="BD212" s="30" t="s">
        <v>378</v>
      </c>
      <c r="BE212" s="30" t="s">
        <v>1473</v>
      </c>
      <c r="BF212" s="30" t="s">
        <v>565</v>
      </c>
      <c r="BG212" s="30" t="s">
        <v>577</v>
      </c>
      <c r="BL212" s="30" t="s">
        <v>1061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982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1015</v>
      </c>
      <c r="BC213" s="30" t="s">
        <v>567</v>
      </c>
      <c r="BD213" s="30" t="s">
        <v>378</v>
      </c>
      <c r="BE213" s="30" t="s">
        <v>1473</v>
      </c>
      <c r="BF213" s="30" t="s">
        <v>565</v>
      </c>
      <c r="BG213" s="30" t="s">
        <v>577</v>
      </c>
      <c r="BL213" s="30" t="s">
        <v>1061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982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1016</v>
      </c>
      <c r="BC214" s="30" t="s">
        <v>567</v>
      </c>
      <c r="BD214" s="30" t="s">
        <v>378</v>
      </c>
      <c r="BE214" s="30" t="s">
        <v>1473</v>
      </c>
      <c r="BF214" s="30" t="s">
        <v>565</v>
      </c>
      <c r="BG214" s="30" t="s">
        <v>577</v>
      </c>
      <c r="BL214" s="30" t="s">
        <v>1061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982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1017</v>
      </c>
      <c r="BC215" s="30" t="s">
        <v>567</v>
      </c>
      <c r="BD215" s="30" t="s">
        <v>378</v>
      </c>
      <c r="BE215" s="30" t="s">
        <v>1473</v>
      </c>
      <c r="BF215" s="30" t="s">
        <v>565</v>
      </c>
      <c r="BG215" s="30" t="s">
        <v>577</v>
      </c>
      <c r="BL215" s="30" t="s">
        <v>1061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1473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966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1018</v>
      </c>
      <c r="BC217" s="30" t="s">
        <v>573</v>
      </c>
      <c r="BD217" s="30" t="s">
        <v>378</v>
      </c>
      <c r="BE217" s="30" t="s">
        <v>1473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967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1019</v>
      </c>
      <c r="BC218" s="30" t="s">
        <v>573</v>
      </c>
      <c r="BD218" s="30" t="s">
        <v>378</v>
      </c>
      <c r="BE218" s="30" t="s">
        <v>1473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982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1020</v>
      </c>
      <c r="BC219" s="30" t="s">
        <v>573</v>
      </c>
      <c r="BD219" s="30" t="s">
        <v>378</v>
      </c>
      <c r="BE219" s="30" t="s">
        <v>1473</v>
      </c>
      <c r="BF219" s="30" t="s">
        <v>565</v>
      </c>
      <c r="BG219" s="30" t="s">
        <v>572</v>
      </c>
      <c r="BL219" s="30" t="s">
        <v>1061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968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1076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1027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1027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984</v>
      </c>
      <c r="BK222" s="30" t="s">
        <v>1309</v>
      </c>
      <c r="BL222" s="30" t="s">
        <v>351</v>
      </c>
      <c r="BM222" s="30" t="s">
        <v>1340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1098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1176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1076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1118</v>
      </c>
      <c r="BF223" s="30" t="s">
        <v>892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1099</v>
      </c>
      <c r="F224" s="36" t="str">
        <f>IF(ISBLANK(Table2[[#This Row],[unique_id]]), "", PROPER(SUBSTITUTE(Table2[[#This Row],[unique_id]], "_", " ")))</f>
        <v>Ceiling Water Booster Plug</v>
      </c>
      <c r="G224" s="30" t="s">
        <v>1176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1115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902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921</v>
      </c>
      <c r="AO224" s="30" t="s">
        <v>922</v>
      </c>
      <c r="AP224" s="30" t="s">
        <v>911</v>
      </c>
      <c r="AQ224" s="30" t="s">
        <v>912</v>
      </c>
      <c r="AR224" s="30" t="s">
        <v>976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1118</v>
      </c>
      <c r="BF224" s="30" t="s">
        <v>892</v>
      </c>
      <c r="BG224" s="30" t="s">
        <v>404</v>
      </c>
      <c r="BK224" s="30" t="s">
        <v>1309</v>
      </c>
      <c r="BL224" s="30" t="s">
        <v>443</v>
      </c>
      <c r="BM224" s="30" t="s">
        <v>1341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1100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905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903</v>
      </c>
      <c r="AF225" s="30">
        <v>10</v>
      </c>
      <c r="AG225" s="31" t="s">
        <v>34</v>
      </c>
      <c r="AH225" s="31" t="s">
        <v>902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921</v>
      </c>
      <c r="AO225" s="30" t="s">
        <v>922</v>
      </c>
      <c r="AP225" s="30" t="s">
        <v>911</v>
      </c>
      <c r="AQ225" s="30" t="s">
        <v>912</v>
      </c>
      <c r="AR225" s="30" t="s">
        <v>1112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1118</v>
      </c>
      <c r="BF225" s="30" t="s">
        <v>892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1101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906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904</v>
      </c>
      <c r="AF226" s="30">
        <v>10</v>
      </c>
      <c r="AG226" s="31" t="s">
        <v>34</v>
      </c>
      <c r="AH226" s="31" t="s">
        <v>902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921</v>
      </c>
      <c r="AO226" s="30" t="s">
        <v>922</v>
      </c>
      <c r="AP226" s="30" t="s">
        <v>911</v>
      </c>
      <c r="AQ226" s="30" t="s">
        <v>912</v>
      </c>
      <c r="AR226" s="30" t="s">
        <v>1113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1118</v>
      </c>
      <c r="BF226" s="30" t="s">
        <v>892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1106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1076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1118</v>
      </c>
      <c r="BF227" s="30" t="s">
        <v>892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1107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1115</v>
      </c>
      <c r="AB228" s="30"/>
      <c r="AC228" s="30"/>
      <c r="AE228" s="30" t="s">
        <v>1110</v>
      </c>
      <c r="AF228" s="30">
        <v>10</v>
      </c>
      <c r="AG228" s="31" t="s">
        <v>34</v>
      </c>
      <c r="AH228" s="31" t="s">
        <v>902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921</v>
      </c>
      <c r="AO228" s="30" t="s">
        <v>922</v>
      </c>
      <c r="AP228" s="30" t="s">
        <v>911</v>
      </c>
      <c r="AQ228" s="30" t="s">
        <v>912</v>
      </c>
      <c r="AR228" s="30" t="s">
        <v>976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1118</v>
      </c>
      <c r="BF228" s="30" t="s">
        <v>892</v>
      </c>
      <c r="BG228" s="30" t="s">
        <v>577</v>
      </c>
      <c r="BK228" s="30" t="s">
        <v>1309</v>
      </c>
      <c r="BL228" s="30" t="s">
        <v>1053</v>
      </c>
      <c r="BM228" s="30" t="s">
        <v>1342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1108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905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903</v>
      </c>
      <c r="AF229" s="30">
        <v>10</v>
      </c>
      <c r="AG229" s="31" t="s">
        <v>34</v>
      </c>
      <c r="AH229" s="31" t="s">
        <v>902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921</v>
      </c>
      <c r="AO229" s="30" t="s">
        <v>922</v>
      </c>
      <c r="AP229" s="30" t="s">
        <v>911</v>
      </c>
      <c r="AQ229" s="30" t="s">
        <v>912</v>
      </c>
      <c r="AR229" s="30" t="s">
        <v>1112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1118</v>
      </c>
      <c r="BF229" s="30" t="s">
        <v>892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1109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906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904</v>
      </c>
      <c r="AF230" s="30">
        <v>10</v>
      </c>
      <c r="AG230" s="31" t="s">
        <v>34</v>
      </c>
      <c r="AH230" s="31" t="s">
        <v>902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921</v>
      </c>
      <c r="AO230" s="30" t="s">
        <v>922</v>
      </c>
      <c r="AP230" s="30" t="s">
        <v>911</v>
      </c>
      <c r="AQ230" s="30" t="s">
        <v>912</v>
      </c>
      <c r="AR230" s="30" t="s">
        <v>1113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1118</v>
      </c>
      <c r="BF230" s="30" t="s">
        <v>892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1056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1167</v>
      </c>
      <c r="H231" s="30" t="s">
        <v>1381</v>
      </c>
      <c r="I231" s="30" t="s">
        <v>132</v>
      </c>
      <c r="K231" s="30" t="s">
        <v>1175</v>
      </c>
      <c r="O231" s="31"/>
      <c r="P231" s="30"/>
      <c r="T231" s="37"/>
      <c r="U231" s="30" t="s">
        <v>437</v>
      </c>
      <c r="V231" s="31" t="s">
        <v>1190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902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921</v>
      </c>
      <c r="AO231" s="30" t="s">
        <v>922</v>
      </c>
      <c r="AP231" s="30" t="s">
        <v>911</v>
      </c>
      <c r="AQ231" s="30" t="s">
        <v>912</v>
      </c>
      <c r="AR231" s="30" t="s">
        <v>1121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1120</v>
      </c>
      <c r="BD231" s="30" t="s">
        <v>1118</v>
      </c>
      <c r="BF231" s="30" t="s">
        <v>892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1175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1167</v>
      </c>
      <c r="H232" s="30" t="s">
        <v>1381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844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1080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1081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1082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1083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1084</v>
      </c>
      <c r="F244" s="36" t="str">
        <f>IF(ISBLANK(Table2[[#This Row],[unique_id]]), "", PROPER(SUBSTITUTE(Table2[[#This Row],[unique_id]], "_", " ")))</f>
        <v>Water Booster Power</v>
      </c>
      <c r="G244" s="30" t="s">
        <v>1176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1085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1086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1087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1088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844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1089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1090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1091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1092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1093</v>
      </c>
      <c r="F267" s="36" t="str">
        <f>IF(ISBLANK(Table2[[#This Row],[unique_id]]), "", PROPER(SUBSTITUTE(Table2[[#This Row],[unique_id]], "_", " ")))</f>
        <v>Water Booster Energy Daily</v>
      </c>
      <c r="G267" s="30" t="s">
        <v>1176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1094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1095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1096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1097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1037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1308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1150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1129</v>
      </c>
      <c r="BC280" s="30" t="s">
        <v>1131</v>
      </c>
      <c r="BD280" s="30" t="s">
        <v>1130</v>
      </c>
      <c r="BF280" s="30" t="s">
        <v>996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1150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1272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1129</v>
      </c>
      <c r="BC281" s="30" t="s">
        <v>1131</v>
      </c>
      <c r="BD281" s="30" t="s">
        <v>1130</v>
      </c>
      <c r="BF281" s="30" t="s">
        <v>996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1150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1273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1129</v>
      </c>
      <c r="BC282" s="30" t="s">
        <v>1131</v>
      </c>
      <c r="BD282" s="30" t="s">
        <v>1130</v>
      </c>
      <c r="BF282" s="30" t="s">
        <v>996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1150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1274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1129</v>
      </c>
      <c r="BC283" s="30" t="s">
        <v>1131</v>
      </c>
      <c r="BD283" s="30" t="s">
        <v>1130</v>
      </c>
      <c r="BF283" s="30" t="s">
        <v>996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1270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1150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1275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1129</v>
      </c>
      <c r="BC284" s="30" t="s">
        <v>1131</v>
      </c>
      <c r="BD284" s="30" t="s">
        <v>1130</v>
      </c>
      <c r="BF284" s="30" t="s">
        <v>996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1238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1241</v>
      </c>
      <c r="H285" s="30" t="s">
        <v>1237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1240</v>
      </c>
      <c r="AF285" s="30">
        <v>200</v>
      </c>
      <c r="AG285" s="31" t="s">
        <v>34</v>
      </c>
      <c r="AH285" s="31"/>
      <c r="AI285" s="30" t="s">
        <v>1150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1195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1129</v>
      </c>
      <c r="BC285" s="30" t="s">
        <v>1131</v>
      </c>
      <c r="BD285" s="30" t="s">
        <v>1130</v>
      </c>
      <c r="BF285" s="30" t="s">
        <v>996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1239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1242</v>
      </c>
      <c r="H286" s="30" t="s">
        <v>1237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1240</v>
      </c>
      <c r="AF286" s="30">
        <v>200</v>
      </c>
      <c r="AG286" s="31" t="s">
        <v>34</v>
      </c>
      <c r="AH286" s="31"/>
      <c r="AI286" s="30" t="s">
        <v>1150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1195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1129</v>
      </c>
      <c r="BC286" s="30" t="s">
        <v>1131</v>
      </c>
      <c r="BD286" s="30" t="s">
        <v>1130</v>
      </c>
      <c r="BF286" s="30" t="s">
        <v>996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1269</v>
      </c>
      <c r="BC294" s="30" t="s">
        <v>36</v>
      </c>
      <c r="BD294" s="30" t="s">
        <v>37</v>
      </c>
      <c r="BF294" s="30" t="s">
        <v>1072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1202</v>
      </c>
      <c r="D296" s="30" t="s">
        <v>148</v>
      </c>
      <c r="E296" s="30" t="s">
        <v>1204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1232</v>
      </c>
      <c r="H296" s="30" t="s">
        <v>1199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1200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1234</v>
      </c>
      <c r="AR296" s="30" t="s">
        <v>976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1203</v>
      </c>
      <c r="BC296" s="30" t="s">
        <v>1131</v>
      </c>
      <c r="BD296" s="30" t="s">
        <v>1130</v>
      </c>
      <c r="BF296" s="30" t="s">
        <v>996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1202</v>
      </c>
      <c r="D297" s="30" t="s">
        <v>148</v>
      </c>
      <c r="E297" s="30" t="s">
        <v>1205</v>
      </c>
      <c r="F297" s="30" t="str">
        <f>IF(ISBLANK(Table2[[#This Row],[unique_id]]), "", PROPER(SUBSTITUTE(Table2[[#This Row],[unique_id]], "_", " ")))</f>
        <v>Service Plex Availability</v>
      </c>
      <c r="G297" s="30" t="s">
        <v>1219</v>
      </c>
      <c r="H297" s="30" t="s">
        <v>1199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1200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1234</v>
      </c>
      <c r="AR297" s="30" t="s">
        <v>976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1203</v>
      </c>
      <c r="BC297" s="30" t="s">
        <v>1131</v>
      </c>
      <c r="BD297" s="30" t="s">
        <v>1130</v>
      </c>
      <c r="BF297" s="30" t="s">
        <v>996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1202</v>
      </c>
      <c r="D298" s="30" t="s">
        <v>148</v>
      </c>
      <c r="E298" s="30" t="s">
        <v>1206</v>
      </c>
      <c r="F298" s="30" t="str">
        <f>IF(ISBLANK(Table2[[#This Row],[unique_id]]), "", PROPER(SUBSTITUTE(Table2[[#This Row],[unique_id]], "_", " ")))</f>
        <v>Service Grafana Availability</v>
      </c>
      <c r="G298" s="30" t="s">
        <v>1220</v>
      </c>
      <c r="H298" s="30" t="s">
        <v>1199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1200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1234</v>
      </c>
      <c r="AR298" s="30" t="s">
        <v>976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1203</v>
      </c>
      <c r="BC298" s="30" t="s">
        <v>1131</v>
      </c>
      <c r="BD298" s="30" t="s">
        <v>1130</v>
      </c>
      <c r="BF298" s="30" t="s">
        <v>996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1202</v>
      </c>
      <c r="D299" s="30" t="s">
        <v>148</v>
      </c>
      <c r="E299" s="30" t="s">
        <v>1207</v>
      </c>
      <c r="F299" s="30" t="str">
        <f>IF(ISBLANK(Table2[[#This Row],[unique_id]]), "", PROPER(SUBSTITUTE(Table2[[#This Row],[unique_id]], "_", " ")))</f>
        <v>Service Wrangle Availability</v>
      </c>
      <c r="G299" s="30" t="s">
        <v>1221</v>
      </c>
      <c r="H299" s="30" t="s">
        <v>1199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1200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1234</v>
      </c>
      <c r="AR299" s="30" t="s">
        <v>976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1203</v>
      </c>
      <c r="BC299" s="30" t="s">
        <v>1131</v>
      </c>
      <c r="BD299" s="30" t="s">
        <v>1130</v>
      </c>
      <c r="BF299" s="30" t="s">
        <v>996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1202</v>
      </c>
      <c r="D300" s="30" t="s">
        <v>148</v>
      </c>
      <c r="E300" s="30" t="s">
        <v>1208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1199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1200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1234</v>
      </c>
      <c r="AR300" s="30" t="s">
        <v>976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1203</v>
      </c>
      <c r="BC300" s="30" t="s">
        <v>1131</v>
      </c>
      <c r="BD300" s="30" t="s">
        <v>1130</v>
      </c>
      <c r="BF300" s="30" t="s">
        <v>996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1202</v>
      </c>
      <c r="D301" s="30" t="s">
        <v>148</v>
      </c>
      <c r="E301" s="30" t="s">
        <v>1209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1199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1200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1234</v>
      </c>
      <c r="AR301" s="30" t="s">
        <v>976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1203</v>
      </c>
      <c r="BC301" s="30" t="s">
        <v>1131</v>
      </c>
      <c r="BD301" s="30" t="s">
        <v>1130</v>
      </c>
      <c r="BF301" s="30" t="s">
        <v>996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1202</v>
      </c>
      <c r="D302" s="30" t="s">
        <v>148</v>
      </c>
      <c r="E302" s="30" t="s">
        <v>1201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1222</v>
      </c>
      <c r="H302" s="30" t="s">
        <v>1199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1200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1234</v>
      </c>
      <c r="AR302" s="30" t="s">
        <v>976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1203</v>
      </c>
      <c r="BC302" s="30" t="s">
        <v>1131</v>
      </c>
      <c r="BD302" s="30" t="s">
        <v>1130</v>
      </c>
      <c r="BF302" s="30" t="s">
        <v>996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1202</v>
      </c>
      <c r="D303" s="30" t="s">
        <v>148</v>
      </c>
      <c r="E303" s="30" t="s">
        <v>1210</v>
      </c>
      <c r="F303" s="30" t="str">
        <f>IF(ISBLANK(Table2[[#This Row],[unique_id]]), "", PROPER(SUBSTITUTE(Table2[[#This Row],[unique_id]], "_", " ")))</f>
        <v>Service Weewx Availability</v>
      </c>
      <c r="G303" s="30" t="s">
        <v>1223</v>
      </c>
      <c r="H303" s="30" t="s">
        <v>1199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1200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1234</v>
      </c>
      <c r="AR303" s="30" t="s">
        <v>976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1203</v>
      </c>
      <c r="BC303" s="30" t="s">
        <v>1131</v>
      </c>
      <c r="BD303" s="30" t="s">
        <v>1130</v>
      </c>
      <c r="BF303" s="30" t="s">
        <v>996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1202</v>
      </c>
      <c r="D304" s="30" t="s">
        <v>148</v>
      </c>
      <c r="E304" s="30" t="s">
        <v>1211</v>
      </c>
      <c r="F304" s="30" t="str">
        <f>IF(ISBLANK(Table2[[#This Row],[unique_id]]), "", PROPER(SUBSTITUTE(Table2[[#This Row],[unique_id]], "_", " ")))</f>
        <v>Service Digitemp Availability</v>
      </c>
      <c r="G304" s="30" t="s">
        <v>1224</v>
      </c>
      <c r="H304" s="30" t="s">
        <v>1199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1200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1234</v>
      </c>
      <c r="AR304" s="30" t="s">
        <v>976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1203</v>
      </c>
      <c r="BC304" s="30" t="s">
        <v>1131</v>
      </c>
      <c r="BD304" s="30" t="s">
        <v>1130</v>
      </c>
      <c r="BF304" s="30" t="s">
        <v>996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1202</v>
      </c>
      <c r="D305" s="30" t="s">
        <v>148</v>
      </c>
      <c r="E305" s="30" t="s">
        <v>1212</v>
      </c>
      <c r="F305" s="30" t="str">
        <f>IF(ISBLANK(Table2[[#This Row],[unique_id]]), "", PROPER(SUBSTITUTE(Table2[[#This Row],[unique_id]], "_", " ")))</f>
        <v>Service Nginx Availability</v>
      </c>
      <c r="G305" s="30" t="s">
        <v>1225</v>
      </c>
      <c r="H305" s="30" t="s">
        <v>1199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1200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1234</v>
      </c>
      <c r="AR305" s="30" t="s">
        <v>976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1203</v>
      </c>
      <c r="BC305" s="30" t="s">
        <v>1131</v>
      </c>
      <c r="BD305" s="30" t="s">
        <v>1130</v>
      </c>
      <c r="BF305" s="30" t="s">
        <v>996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1202</v>
      </c>
      <c r="D306" s="30" t="s">
        <v>148</v>
      </c>
      <c r="E306" s="30" t="s">
        <v>1213</v>
      </c>
      <c r="F306" s="30" t="str">
        <f>IF(ISBLANK(Table2[[#This Row],[unique_id]]), "", PROPER(SUBSTITUTE(Table2[[#This Row],[unique_id]], "_", " ")))</f>
        <v>Service Influxdb Availability</v>
      </c>
      <c r="G306" s="30" t="s">
        <v>1226</v>
      </c>
      <c r="H306" s="30" t="s">
        <v>1199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1200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1234</v>
      </c>
      <c r="AR306" s="30" t="s">
        <v>976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1203</v>
      </c>
      <c r="BC306" s="30" t="s">
        <v>1131</v>
      </c>
      <c r="BD306" s="30" t="s">
        <v>1130</v>
      </c>
      <c r="BF306" s="30" t="s">
        <v>996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1202</v>
      </c>
      <c r="D307" s="30" t="s">
        <v>148</v>
      </c>
      <c r="E307" s="30" t="s">
        <v>1214</v>
      </c>
      <c r="F307" s="30" t="str">
        <f>IF(ISBLANK(Table2[[#This Row],[unique_id]]), "", PROPER(SUBSTITUTE(Table2[[#This Row],[unique_id]], "_", " ")))</f>
        <v>Service Mariadb Availability</v>
      </c>
      <c r="G307" s="30" t="s">
        <v>1227</v>
      </c>
      <c r="H307" s="30" t="s">
        <v>1199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1200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1234</v>
      </c>
      <c r="AR307" s="30" t="s">
        <v>976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1203</v>
      </c>
      <c r="BC307" s="30" t="s">
        <v>1131</v>
      </c>
      <c r="BD307" s="30" t="s">
        <v>1130</v>
      </c>
      <c r="BF307" s="30" t="s">
        <v>996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1202</v>
      </c>
      <c r="D308" s="30" t="s">
        <v>148</v>
      </c>
      <c r="E308" s="30" t="s">
        <v>1215</v>
      </c>
      <c r="F308" s="30" t="str">
        <f>IF(ISBLANK(Table2[[#This Row],[unique_id]]), "", PROPER(SUBSTITUTE(Table2[[#This Row],[unique_id]], "_", " ")))</f>
        <v>Service Postgres Availability</v>
      </c>
      <c r="G308" s="30" t="s">
        <v>1228</v>
      </c>
      <c r="H308" s="30" t="s">
        <v>1199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1200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1234</v>
      </c>
      <c r="AR308" s="30" t="s">
        <v>976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1203</v>
      </c>
      <c r="BC308" s="30" t="s">
        <v>1131</v>
      </c>
      <c r="BD308" s="30" t="s">
        <v>1130</v>
      </c>
      <c r="BF308" s="30" t="s">
        <v>996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1202</v>
      </c>
      <c r="D309" s="30" t="s">
        <v>148</v>
      </c>
      <c r="E309" s="30" t="s">
        <v>1216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1229</v>
      </c>
      <c r="H309" s="30" t="s">
        <v>1199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1200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1234</v>
      </c>
      <c r="AR309" s="30" t="s">
        <v>976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1203</v>
      </c>
      <c r="BC309" s="30" t="s">
        <v>1131</v>
      </c>
      <c r="BD309" s="30" t="s">
        <v>1130</v>
      </c>
      <c r="BF309" s="30" t="s">
        <v>996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1202</v>
      </c>
      <c r="D310" s="30" t="s">
        <v>148</v>
      </c>
      <c r="E310" s="30" t="s">
        <v>1217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1230</v>
      </c>
      <c r="H310" s="30" t="s">
        <v>1199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1200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1234</v>
      </c>
      <c r="AR310" s="30" t="s">
        <v>976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1203</v>
      </c>
      <c r="BC310" s="30" t="s">
        <v>1131</v>
      </c>
      <c r="BD310" s="30" t="s">
        <v>1130</v>
      </c>
      <c r="BF310" s="30" t="s">
        <v>996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1202</v>
      </c>
      <c r="D311" s="30" t="s">
        <v>148</v>
      </c>
      <c r="E311" s="30" t="s">
        <v>1218</v>
      </c>
      <c r="F311" s="30" t="str">
        <f>IF(ISBLANK(Table2[[#This Row],[unique_id]]), "", PROPER(SUBSTITUTE(Table2[[#This Row],[unique_id]], "_", " ")))</f>
        <v>Service Monitor Availability</v>
      </c>
      <c r="G311" s="30" t="s">
        <v>1231</v>
      </c>
      <c r="H311" s="30" t="s">
        <v>1199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1200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1234</v>
      </c>
      <c r="AR311" s="30" t="s">
        <v>976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1203</v>
      </c>
      <c r="BC311" s="30" t="s">
        <v>1131</v>
      </c>
      <c r="BD311" s="30" t="s">
        <v>1130</v>
      </c>
      <c r="BF311" s="30" t="s">
        <v>996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580</v>
      </c>
      <c r="C312" s="30" t="s">
        <v>1202</v>
      </c>
      <c r="D312" s="30" t="s">
        <v>148</v>
      </c>
      <c r="E312" s="30" t="s">
        <v>1235</v>
      </c>
      <c r="F312" s="30" t="str">
        <f>IF(ISBLANK(Table2[[#This Row],[unique_id]]), "", PROPER(SUBSTITUTE(Table2[[#This Row],[unique_id]], "_", " ")))</f>
        <v>Host Flo Availability</v>
      </c>
      <c r="G312" s="30" t="s">
        <v>1067</v>
      </c>
      <c r="H312" s="30" t="s">
        <v>1233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1200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1234</v>
      </c>
      <c r="AR312" s="30" t="s">
        <v>976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1203</v>
      </c>
      <c r="BC312" s="30" t="s">
        <v>1131</v>
      </c>
      <c r="BD312" s="30" t="s">
        <v>1130</v>
      </c>
      <c r="BF312" s="30" t="s">
        <v>996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1202</v>
      </c>
      <c r="D313" s="30" t="s">
        <v>148</v>
      </c>
      <c r="E313" s="30" t="s">
        <v>1489</v>
      </c>
      <c r="F313" s="30" t="str">
        <f>IF(ISBLANK(Table2[[#This Row],[unique_id]]), "", PROPER(SUBSTITUTE(Table2[[#This Row],[unique_id]], "_", " ")))</f>
        <v>Host May Availability</v>
      </c>
      <c r="G313" s="30" t="s">
        <v>1488</v>
      </c>
      <c r="H313" s="30" t="s">
        <v>1233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1200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1234</v>
      </c>
      <c r="AR313" s="30" t="s">
        <v>976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1203</v>
      </c>
      <c r="BC313" s="30" t="s">
        <v>1131</v>
      </c>
      <c r="BD313" s="30" t="s">
        <v>1130</v>
      </c>
      <c r="BF313" s="30" t="s">
        <v>996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1202</v>
      </c>
      <c r="D314" s="30" t="s">
        <v>148</v>
      </c>
      <c r="E314" s="30" t="s">
        <v>1236</v>
      </c>
      <c r="F314" s="30" t="str">
        <f>IF(ISBLANK(Table2[[#This Row],[unique_id]]), "", PROPER(SUBSTITUTE(Table2[[#This Row],[unique_id]], "_", " ")))</f>
        <v>Host Meg Availability</v>
      </c>
      <c r="G314" s="30" t="s">
        <v>1253</v>
      </c>
      <c r="H314" s="30" t="s">
        <v>1233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1200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1234</v>
      </c>
      <c r="AR314" s="30" t="s">
        <v>976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1203</v>
      </c>
      <c r="BC314" s="30" t="s">
        <v>1131</v>
      </c>
      <c r="BD314" s="30" t="s">
        <v>1130</v>
      </c>
      <c r="BF314" s="30" t="s">
        <v>996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1202</v>
      </c>
      <c r="D315" s="30" t="s">
        <v>148</v>
      </c>
      <c r="E315" s="30" t="s">
        <v>1499</v>
      </c>
      <c r="F315" s="30" t="str">
        <f>IF(ISBLANK(Table2[[#This Row],[unique_id]]), "", PROPER(SUBSTITUTE(Table2[[#This Row],[unique_id]], "_", " ")))</f>
        <v>Host Jen Availability</v>
      </c>
      <c r="G315" s="30" t="s">
        <v>1506</v>
      </c>
      <c r="H315" s="30" t="s">
        <v>1233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1200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1234</v>
      </c>
      <c r="AR315" s="30" t="s">
        <v>976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1203</v>
      </c>
      <c r="BC315" s="30" t="s">
        <v>1131</v>
      </c>
      <c r="BD315" s="30" t="s">
        <v>1130</v>
      </c>
      <c r="BF315" s="30" t="s">
        <v>996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441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1233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607</v>
      </c>
      <c r="E317" s="30" t="s">
        <v>1376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1198</v>
      </c>
      <c r="H317" s="30" t="s">
        <v>608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1254</v>
      </c>
      <c r="D318" s="30" t="s">
        <v>27</v>
      </c>
      <c r="E318" s="30" t="s">
        <v>1260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1255</v>
      </c>
      <c r="H318" s="30" t="s">
        <v>1257</v>
      </c>
      <c r="I318" s="30" t="s">
        <v>291</v>
      </c>
      <c r="K318" s="30" t="s">
        <v>1181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1123</v>
      </c>
      <c r="D319" s="30" t="s">
        <v>27</v>
      </c>
      <c r="E319" s="30" t="s">
        <v>1124</v>
      </c>
      <c r="F319" s="36" t="str">
        <f>IF(ISBLANK(Table2[[#This Row],[unique_id]]), "", PROPER(SUBSTITUTE(Table2[[#This Row],[unique_id]], "_", " ")))</f>
        <v>Rack Top Temperature</v>
      </c>
      <c r="G319" s="30" t="s">
        <v>1126</v>
      </c>
      <c r="H319" s="30" t="s">
        <v>1257</v>
      </c>
      <c r="I319" s="30" t="s">
        <v>291</v>
      </c>
      <c r="K319" s="30" t="s">
        <v>1173</v>
      </c>
      <c r="O319" s="31"/>
      <c r="P319" s="30"/>
      <c r="T319" s="37"/>
      <c r="U319" s="30"/>
      <c r="V319" s="31" t="s">
        <v>1193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1150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1127</v>
      </c>
      <c r="BD319" s="30" t="s">
        <v>1123</v>
      </c>
      <c r="BF319" s="30" t="s">
        <v>1128</v>
      </c>
      <c r="BG319" s="30" t="s">
        <v>28</v>
      </c>
      <c r="BL319" s="30" t="s">
        <v>1149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1123</v>
      </c>
      <c r="D320" s="30" t="s">
        <v>27</v>
      </c>
      <c r="E320" s="30" t="s">
        <v>1173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1126</v>
      </c>
      <c r="H320" s="30" t="s">
        <v>1257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1123</v>
      </c>
      <c r="D321" s="30" t="s">
        <v>27</v>
      </c>
      <c r="E321" s="30" t="s">
        <v>1125</v>
      </c>
      <c r="F321" s="36" t="str">
        <f>IF(ISBLANK(Table2[[#This Row],[unique_id]]), "", PROPER(SUBSTITUTE(Table2[[#This Row],[unique_id]], "_", " ")))</f>
        <v>Rack Bottom Temperature</v>
      </c>
      <c r="G321" s="30" t="s">
        <v>1132</v>
      </c>
      <c r="H321" s="30" t="s">
        <v>1257</v>
      </c>
      <c r="I321" s="30" t="s">
        <v>291</v>
      </c>
      <c r="K321" s="30" t="s">
        <v>1174</v>
      </c>
      <c r="O321" s="31"/>
      <c r="P321" s="30"/>
      <c r="T321" s="37"/>
      <c r="U321" s="30"/>
      <c r="V321" s="31" t="s">
        <v>1193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1150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1127</v>
      </c>
      <c r="BD321" s="30" t="s">
        <v>1123</v>
      </c>
      <c r="BF321" s="30" t="s">
        <v>1128</v>
      </c>
      <c r="BG321" s="30" t="s">
        <v>28</v>
      </c>
      <c r="BL321" s="30" t="s">
        <v>1148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1123</v>
      </c>
      <c r="D322" s="30" t="s">
        <v>27</v>
      </c>
      <c r="E322" s="30" t="s">
        <v>1174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1132</v>
      </c>
      <c r="H322" s="30" t="s">
        <v>1257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580</v>
      </c>
      <c r="C323" s="30" t="s">
        <v>1231</v>
      </c>
      <c r="D323" s="30" t="s">
        <v>27</v>
      </c>
      <c r="E323" s="30" t="s">
        <v>1243</v>
      </c>
      <c r="F323" s="30" t="str">
        <f>IF(ISBLANK(Table2[[#This Row],[unique_id]]), "", PROPER(SUBSTITUTE(Table2[[#This Row],[unique_id]], "_", " ")))</f>
        <v>Host Flo Temperature</v>
      </c>
      <c r="G323" s="30" t="s">
        <v>1067</v>
      </c>
      <c r="H323" s="30" t="s">
        <v>1257</v>
      </c>
      <c r="I323" s="30" t="s">
        <v>291</v>
      </c>
      <c r="K323" s="30" t="s">
        <v>1251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1248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1249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1379</v>
      </c>
      <c r="BC323" s="30" t="s">
        <v>1246</v>
      </c>
      <c r="BD323" s="30" t="s">
        <v>1245</v>
      </c>
      <c r="BF323" s="30" t="s">
        <v>996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580</v>
      </c>
      <c r="C324" s="30" t="s">
        <v>1231</v>
      </c>
      <c r="D324" s="30" t="s">
        <v>27</v>
      </c>
      <c r="E324" s="30" t="s">
        <v>1251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1067</v>
      </c>
      <c r="H324" s="30" t="s">
        <v>1257</v>
      </c>
      <c r="I324" s="30" t="s">
        <v>291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1231</v>
      </c>
      <c r="D325" s="30" t="s">
        <v>27</v>
      </c>
      <c r="E325" s="30" t="s">
        <v>1490</v>
      </c>
      <c r="F325" s="30" t="str">
        <f>IF(ISBLANK(Table2[[#This Row],[unique_id]]), "", PROPER(SUBSTITUTE(Table2[[#This Row],[unique_id]], "_", " ")))</f>
        <v>Host May Temperature</v>
      </c>
      <c r="G325" s="30" t="s">
        <v>1488</v>
      </c>
      <c r="H325" s="30" t="s">
        <v>1257</v>
      </c>
      <c r="I325" s="30" t="s">
        <v>291</v>
      </c>
      <c r="K325" s="30" t="s">
        <v>1491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1496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1249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1497</v>
      </c>
      <c r="BC325" s="30" t="s">
        <v>1246</v>
      </c>
      <c r="BD325" s="30" t="s">
        <v>1245</v>
      </c>
      <c r="BF325" s="30" t="s">
        <v>996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1231</v>
      </c>
      <c r="D326" s="30" t="s">
        <v>27</v>
      </c>
      <c r="E326" s="30" t="s">
        <v>1491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1488</v>
      </c>
      <c r="H326" s="30" t="s">
        <v>1257</v>
      </c>
      <c r="I326" s="30" t="s">
        <v>291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1231</v>
      </c>
      <c r="D327" s="30" t="s">
        <v>27</v>
      </c>
      <c r="E327" s="30" t="s">
        <v>1244</v>
      </c>
      <c r="F327" s="30" t="str">
        <f>IF(ISBLANK(Table2[[#This Row],[unique_id]]), "", PROPER(SUBSTITUTE(Table2[[#This Row],[unique_id]], "_", " ")))</f>
        <v>Host Meg Temperature</v>
      </c>
      <c r="G327" s="30" t="s">
        <v>1253</v>
      </c>
      <c r="H327" s="30" t="s">
        <v>1257</v>
      </c>
      <c r="I327" s="30" t="s">
        <v>291</v>
      </c>
      <c r="K327" s="30" t="s">
        <v>1252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1150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1250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1380</v>
      </c>
      <c r="BC327" s="30" t="s">
        <v>1246</v>
      </c>
      <c r="BD327" s="30" t="s">
        <v>1245</v>
      </c>
      <c r="BF327" s="30" t="s">
        <v>996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1231</v>
      </c>
      <c r="D328" s="30" t="s">
        <v>27</v>
      </c>
      <c r="E328" s="30" t="s">
        <v>1252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1253</v>
      </c>
      <c r="H328" s="30" t="s">
        <v>1257</v>
      </c>
      <c r="I328" s="30" t="s">
        <v>291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1254</v>
      </c>
      <c r="D329" s="30" t="s">
        <v>27</v>
      </c>
      <c r="E329" s="30" t="s">
        <v>1262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1259</v>
      </c>
      <c r="H329" s="30" t="s">
        <v>1258</v>
      </c>
      <c r="I329" s="30" t="s">
        <v>291</v>
      </c>
      <c r="K329" s="30" t="s">
        <v>1172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1254</v>
      </c>
      <c r="D330" s="30" t="s">
        <v>27</v>
      </c>
      <c r="E330" s="30" t="s">
        <v>1261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1474</v>
      </c>
      <c r="H330" s="30" t="s">
        <v>1256</v>
      </c>
      <c r="I330" s="30" t="s">
        <v>291</v>
      </c>
      <c r="K330" s="30" t="s">
        <v>1178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1231</v>
      </c>
      <c r="D331" s="30" t="s">
        <v>27</v>
      </c>
      <c r="E331" s="30" t="s">
        <v>1505</v>
      </c>
      <c r="F331" s="30" t="str">
        <f>IF(ISBLANK(Table2[[#This Row],[unique_id]]), "", PROPER(SUBSTITUTE(Table2[[#This Row],[unique_id]], "_", " ")))</f>
        <v>Host Jen Temperature</v>
      </c>
      <c r="G331" s="30" t="s">
        <v>1506</v>
      </c>
      <c r="H331" s="30" t="s">
        <v>1256</v>
      </c>
      <c r="I331" s="30" t="s">
        <v>291</v>
      </c>
      <c r="K331" s="30" t="s">
        <v>1500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1501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1502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1507</v>
      </c>
      <c r="BC331" s="30" t="s">
        <v>1246</v>
      </c>
      <c r="BD331" s="30" t="s">
        <v>1245</v>
      </c>
      <c r="BF331" s="30" t="s">
        <v>996</v>
      </c>
      <c r="BG331" s="30" t="s">
        <v>496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1231</v>
      </c>
      <c r="D332" s="30" t="s">
        <v>27</v>
      </c>
      <c r="E332" s="30" t="s">
        <v>1500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1506</v>
      </c>
      <c r="H332" s="30" t="s">
        <v>1256</v>
      </c>
      <c r="I332" s="30" t="s">
        <v>291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496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624</v>
      </c>
      <c r="D333" s="30" t="s">
        <v>27</v>
      </c>
      <c r="E333" s="30" t="s">
        <v>662</v>
      </c>
      <c r="F333" s="36" t="str">
        <f>IF(ISBLANK(Table2[[#This Row],[unique_id]]), "", PROPER(SUBSTITUTE(Table2[[#This Row],[unique_id]], "_", " ")))</f>
        <v>Back Door Lock Battery</v>
      </c>
      <c r="G333" s="30" t="s">
        <v>648</v>
      </c>
      <c r="H333" s="30" t="s">
        <v>1197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624</v>
      </c>
      <c r="D334" s="30" t="s">
        <v>27</v>
      </c>
      <c r="E334" s="30" t="s">
        <v>663</v>
      </c>
      <c r="F334" s="36" t="str">
        <f>IF(ISBLANK(Table2[[#This Row],[unique_id]]), "", PROPER(SUBSTITUTE(Table2[[#This Row],[unique_id]], "_", " ")))</f>
        <v>Front Door Lock Battery</v>
      </c>
      <c r="G334" s="30" t="s">
        <v>647</v>
      </c>
      <c r="H334" s="30" t="s">
        <v>1197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665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650</v>
      </c>
      <c r="H335" s="30" t="s">
        <v>1197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664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649</v>
      </c>
      <c r="H336" s="30" t="s">
        <v>1197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580</v>
      </c>
      <c r="C337" s="30" t="s">
        <v>458</v>
      </c>
      <c r="D337" s="30" t="s">
        <v>27</v>
      </c>
      <c r="E337" s="30" t="s">
        <v>486</v>
      </c>
      <c r="F337" s="36" t="str">
        <f>IF(ISBLANK(Table2[[#This Row],[unique_id]]), "", PROPER(SUBSTITUTE(Table2[[#This Row],[unique_id]], "_", " ")))</f>
        <v>Home Cube Remote Battery</v>
      </c>
      <c r="G337" s="30" t="s">
        <v>466</v>
      </c>
      <c r="H337" s="30" t="s">
        <v>1197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659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657</v>
      </c>
      <c r="H338" s="49" t="s">
        <v>1197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658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465</v>
      </c>
      <c r="H339" s="49" t="s">
        <v>1197</v>
      </c>
      <c r="I339" s="49" t="s">
        <v>291</v>
      </c>
      <c r="O339" s="51"/>
      <c r="T339" s="52"/>
      <c r="V339" s="51" t="s">
        <v>1271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1195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1269</v>
      </c>
      <c r="BC339" s="49" t="s">
        <v>36</v>
      </c>
      <c r="BD339" s="49" t="s">
        <v>37</v>
      </c>
      <c r="BF339" s="49" t="s">
        <v>1072</v>
      </c>
      <c r="BG339" s="49" t="s">
        <v>496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1406</v>
      </c>
      <c r="F340" s="36" t="str">
        <f>IF(ISBLANK(Table2[[#This Row],[unique_id]]), "", PROPER(SUBSTITUTE(Table2[[#This Row],[unique_id]], "_", " ")))</f>
        <v>Office Pantry Battery</v>
      </c>
      <c r="G340" s="30" t="s">
        <v>459</v>
      </c>
      <c r="H340" s="30" t="s">
        <v>1197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998</v>
      </c>
      <c r="BC340" s="30" t="s">
        <v>1000</v>
      </c>
      <c r="BD340" s="30" t="s">
        <v>128</v>
      </c>
      <c r="BF340" s="30" t="s">
        <v>425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1407</v>
      </c>
      <c r="F341" s="36" t="str">
        <f>IF(ISBLANK(Table2[[#This Row],[unique_id]]), "", PROPER(SUBSTITUTE(Table2[[#This Row],[unique_id]], "_", " ")))</f>
        <v>Office Lounge Battery</v>
      </c>
      <c r="G341" s="30" t="s">
        <v>460</v>
      </c>
      <c r="H341" s="30" t="s">
        <v>1197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998</v>
      </c>
      <c r="BC341" s="30" t="s">
        <v>1000</v>
      </c>
      <c r="BD341" s="30" t="s">
        <v>128</v>
      </c>
      <c r="BF341" s="30" t="s">
        <v>425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1408</v>
      </c>
      <c r="F342" s="36" t="str">
        <f>IF(ISBLANK(Table2[[#This Row],[unique_id]]), "", PROPER(SUBSTITUTE(Table2[[#This Row],[unique_id]], "_", " ")))</f>
        <v>Office Dining Battery</v>
      </c>
      <c r="G342" s="30" t="s">
        <v>461</v>
      </c>
      <c r="H342" s="30" t="s">
        <v>1197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998</v>
      </c>
      <c r="BC342" s="30" t="s">
        <v>1000</v>
      </c>
      <c r="BD342" s="30" t="s">
        <v>128</v>
      </c>
      <c r="BF342" s="30" t="s">
        <v>425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1409</v>
      </c>
      <c r="F343" s="36" t="str">
        <f>IF(ISBLANK(Table2[[#This Row],[unique_id]]), "", PROPER(SUBSTITUTE(Table2[[#This Row],[unique_id]], "_", " ")))</f>
        <v>Office Basement Battery</v>
      </c>
      <c r="G343" s="30" t="s">
        <v>462</v>
      </c>
      <c r="H343" s="30" t="s">
        <v>1197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998</v>
      </c>
      <c r="BC343" s="30" t="s">
        <v>1000</v>
      </c>
      <c r="BD343" s="30" t="s">
        <v>128</v>
      </c>
      <c r="BF343" s="30" t="s">
        <v>425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740</v>
      </c>
      <c r="F344" s="36" t="str">
        <f>IF(ISBLANK(Table2[[#This Row],[unique_id]]), "", PROPER(SUBSTITUTE(Table2[[#This Row],[unique_id]], "_", " ")))</f>
        <v>Parents Move Battery</v>
      </c>
      <c r="G344" s="30" t="s">
        <v>463</v>
      </c>
      <c r="H344" s="30" t="s">
        <v>1197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739</v>
      </c>
      <c r="F345" s="36" t="str">
        <f>IF(ISBLANK(Table2[[#This Row],[unique_id]]), "", PROPER(SUBSTITUTE(Table2[[#This Row],[unique_id]], "_", " ")))</f>
        <v>Kitchen Move Battery</v>
      </c>
      <c r="G345" s="30" t="s">
        <v>464</v>
      </c>
      <c r="H345" s="30" t="s">
        <v>1197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441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1197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781</v>
      </c>
      <c r="D347" s="30" t="s">
        <v>27</v>
      </c>
      <c r="E347" s="30" t="s">
        <v>832</v>
      </c>
      <c r="F347" s="36" t="str">
        <f>IF(ISBLANK(Table2[[#This Row],[unique_id]]), "", PROPER(SUBSTITUTE(Table2[[#This Row],[unique_id]], "_", " ")))</f>
        <v>All Standby</v>
      </c>
      <c r="G347" s="30" t="s">
        <v>833</v>
      </c>
      <c r="H347" s="30" t="s">
        <v>527</v>
      </c>
      <c r="I347" s="30" t="s">
        <v>291</v>
      </c>
      <c r="O347" s="31" t="s">
        <v>792</v>
      </c>
      <c r="P347" s="30"/>
      <c r="R347" s="41"/>
      <c r="T347" s="37" t="s">
        <v>831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812</v>
      </c>
      <c r="D348" s="30" t="s">
        <v>148</v>
      </c>
      <c r="E348" s="37" t="s">
        <v>1079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527</v>
      </c>
      <c r="I348" s="30" t="s">
        <v>291</v>
      </c>
      <c r="O348" s="31" t="s">
        <v>792</v>
      </c>
      <c r="P348" s="30" t="s">
        <v>165</v>
      </c>
      <c r="Q348" s="30" t="s">
        <v>764</v>
      </c>
      <c r="R348" s="41" t="s">
        <v>749</v>
      </c>
      <c r="S348" s="30" t="str">
        <f>Table2[[#This Row],[friendly_name]]</f>
        <v>Lounge TV</v>
      </c>
      <c r="T348" s="37" t="s">
        <v>1076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987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1078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527</v>
      </c>
      <c r="I349" s="30" t="s">
        <v>291</v>
      </c>
      <c r="M349" s="30" t="s">
        <v>257</v>
      </c>
      <c r="O349" s="31" t="s">
        <v>792</v>
      </c>
      <c r="P349" s="30" t="s">
        <v>165</v>
      </c>
      <c r="Q349" s="30" t="s">
        <v>764</v>
      </c>
      <c r="R349" s="41" t="s">
        <v>749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987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984</v>
      </c>
      <c r="BK349" s="30" t="s">
        <v>1309</v>
      </c>
      <c r="BL349" s="30" t="s">
        <v>350</v>
      </c>
      <c r="BM349" s="30" t="s">
        <v>1343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580</v>
      </c>
      <c r="C350" s="55" t="s">
        <v>812</v>
      </c>
      <c r="D350" s="55" t="s">
        <v>148</v>
      </c>
      <c r="E350" s="56" t="s">
        <v>1450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796</v>
      </c>
      <c r="H350" s="55" t="s">
        <v>527</v>
      </c>
      <c r="I350" s="55" t="s">
        <v>291</v>
      </c>
      <c r="O350" s="58" t="s">
        <v>792</v>
      </c>
      <c r="P350" s="55" t="s">
        <v>165</v>
      </c>
      <c r="Q350" s="55" t="s">
        <v>764</v>
      </c>
      <c r="R350" s="61" t="s">
        <v>749</v>
      </c>
      <c r="S350" s="55" t="str">
        <f>Table2[[#This Row],[friendly_name]]</f>
        <v>Lounge Sub</v>
      </c>
      <c r="T350" s="56" t="s">
        <v>1076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1028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580</v>
      </c>
      <c r="C351" s="55" t="s">
        <v>233</v>
      </c>
      <c r="D351" s="55" t="s">
        <v>134</v>
      </c>
      <c r="E351" s="55" t="s">
        <v>1451</v>
      </c>
      <c r="F351" s="57" t="str">
        <f>IF(ISBLANK(Table2[[#This Row],[unique_id]]), "", PROPER(SUBSTITUTE(Table2[[#This Row],[unique_id]], "_", " ")))</f>
        <v>Broken Lounge Sub Plug</v>
      </c>
      <c r="G351" s="55" t="s">
        <v>796</v>
      </c>
      <c r="H351" s="55" t="s">
        <v>527</v>
      </c>
      <c r="I351" s="55" t="s">
        <v>291</v>
      </c>
      <c r="M351" s="55" t="s">
        <v>257</v>
      </c>
      <c r="O351" s="58" t="s">
        <v>792</v>
      </c>
      <c r="P351" s="55" t="s">
        <v>165</v>
      </c>
      <c r="Q351" s="55" t="s">
        <v>764</v>
      </c>
      <c r="R351" s="61" t="s">
        <v>749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797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1028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983</v>
      </c>
      <c r="BK351" s="55" t="s">
        <v>1309</v>
      </c>
      <c r="BL351" s="55" t="s">
        <v>340</v>
      </c>
      <c r="BM351" s="55" t="s">
        <v>1344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580</v>
      </c>
      <c r="C352" s="55" t="s">
        <v>812</v>
      </c>
      <c r="D352" s="55" t="s">
        <v>148</v>
      </c>
      <c r="E352" s="56" t="s">
        <v>1452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527</v>
      </c>
      <c r="I352" s="55" t="s">
        <v>291</v>
      </c>
      <c r="O352" s="58" t="s">
        <v>792</v>
      </c>
      <c r="P352" s="55" t="s">
        <v>165</v>
      </c>
      <c r="Q352" s="55" t="s">
        <v>764</v>
      </c>
      <c r="R352" s="55" t="s">
        <v>527</v>
      </c>
      <c r="S352" s="55" t="str">
        <f>Table2[[#This Row],[friendly_name]]</f>
        <v>Study Outlet</v>
      </c>
      <c r="T352" s="56" t="s">
        <v>1075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1026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233</v>
      </c>
      <c r="D353" s="55" t="s">
        <v>134</v>
      </c>
      <c r="E353" s="55" t="s">
        <v>1453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527</v>
      </c>
      <c r="I353" s="55" t="s">
        <v>291</v>
      </c>
      <c r="M353" s="55" t="s">
        <v>257</v>
      </c>
      <c r="O353" s="58" t="s">
        <v>792</v>
      </c>
      <c r="P353" s="55" t="s">
        <v>165</v>
      </c>
      <c r="Q353" s="55" t="s">
        <v>764</v>
      </c>
      <c r="R353" s="55" t="s">
        <v>527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983</v>
      </c>
      <c r="BK353" s="55" t="s">
        <v>1309</v>
      </c>
      <c r="BL353" s="55" t="s">
        <v>352</v>
      </c>
      <c r="BM353" s="55" t="s">
        <v>1345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812</v>
      </c>
      <c r="D354" s="55" t="s">
        <v>148</v>
      </c>
      <c r="E354" s="56" t="s">
        <v>1454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527</v>
      </c>
      <c r="I354" s="55" t="s">
        <v>291</v>
      </c>
      <c r="O354" s="58" t="s">
        <v>792</v>
      </c>
      <c r="P354" s="55" t="s">
        <v>165</v>
      </c>
      <c r="Q354" s="55" t="s">
        <v>764</v>
      </c>
      <c r="R354" s="55" t="s">
        <v>527</v>
      </c>
      <c r="S354" s="55" t="str">
        <f>Table2[[#This Row],[friendly_name]]</f>
        <v>Office Outlet</v>
      </c>
      <c r="T354" s="56" t="s">
        <v>1075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233</v>
      </c>
      <c r="D355" s="55" t="s">
        <v>134</v>
      </c>
      <c r="E355" s="55" t="s">
        <v>1455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527</v>
      </c>
      <c r="I355" s="55" t="s">
        <v>291</v>
      </c>
      <c r="M355" s="55" t="s">
        <v>257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1026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984</v>
      </c>
      <c r="BK355" s="55" t="s">
        <v>1309</v>
      </c>
      <c r="BL355" s="55" t="s">
        <v>353</v>
      </c>
      <c r="BM355" s="55" t="s">
        <v>1346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812</v>
      </c>
      <c r="D356" s="55" t="s">
        <v>148</v>
      </c>
      <c r="E356" s="56" t="s">
        <v>1456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527</v>
      </c>
      <c r="I356" s="55" t="s">
        <v>291</v>
      </c>
      <c r="O356" s="58" t="s">
        <v>792</v>
      </c>
      <c r="P356" s="55" t="s">
        <v>165</v>
      </c>
      <c r="Q356" s="55" t="s">
        <v>765</v>
      </c>
      <c r="R356" s="55" t="s">
        <v>775</v>
      </c>
      <c r="S356" s="55" t="str">
        <f>Table2[[#This Row],[friendly_name]]</f>
        <v>Dish Washer</v>
      </c>
      <c r="T356" s="56" t="s">
        <v>1075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233</v>
      </c>
      <c r="D357" s="55" t="s">
        <v>134</v>
      </c>
      <c r="E357" s="55" t="s">
        <v>1457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527</v>
      </c>
      <c r="I357" s="55" t="s">
        <v>291</v>
      </c>
      <c r="M357" s="55" t="s">
        <v>257</v>
      </c>
      <c r="O357" s="58" t="s">
        <v>792</v>
      </c>
      <c r="P357" s="55" t="s">
        <v>165</v>
      </c>
      <c r="Q357" s="55" t="s">
        <v>765</v>
      </c>
      <c r="R357" s="55" t="s">
        <v>775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984</v>
      </c>
      <c r="BK357" s="55" t="s">
        <v>1309</v>
      </c>
      <c r="BL357" s="55" t="s">
        <v>343</v>
      </c>
      <c r="BM357" s="55" t="s">
        <v>1347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812</v>
      </c>
      <c r="D358" s="30" t="s">
        <v>148</v>
      </c>
      <c r="E358" s="37" t="s">
        <v>969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527</v>
      </c>
      <c r="I358" s="30" t="s">
        <v>291</v>
      </c>
      <c r="O358" s="31" t="s">
        <v>792</v>
      </c>
      <c r="P358" s="30" t="s">
        <v>165</v>
      </c>
      <c r="Q358" s="30" t="s">
        <v>765</v>
      </c>
      <c r="R358" s="30" t="s">
        <v>775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839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527</v>
      </c>
      <c r="I359" s="30" t="s">
        <v>291</v>
      </c>
      <c r="M359" s="30" t="s">
        <v>257</v>
      </c>
      <c r="O359" s="31" t="s">
        <v>792</v>
      </c>
      <c r="P359" s="30" t="s">
        <v>165</v>
      </c>
      <c r="Q359" s="30" t="s">
        <v>765</v>
      </c>
      <c r="R359" s="30" t="s">
        <v>775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984</v>
      </c>
      <c r="BK359" s="30" t="s">
        <v>1309</v>
      </c>
      <c r="BL359" s="30" t="s">
        <v>356</v>
      </c>
      <c r="BM359" s="30" t="s">
        <v>1359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812</v>
      </c>
      <c r="D360" s="55" t="s">
        <v>148</v>
      </c>
      <c r="E360" s="56" t="s">
        <v>1458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527</v>
      </c>
      <c r="I360" s="55" t="s">
        <v>291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Clothes Dryer</v>
      </c>
      <c r="T360" s="56" t="s">
        <v>1075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580</v>
      </c>
      <c r="C361" s="55" t="s">
        <v>233</v>
      </c>
      <c r="D361" s="55" t="s">
        <v>134</v>
      </c>
      <c r="E361" s="55" t="s">
        <v>1459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527</v>
      </c>
      <c r="I361" s="55" t="s">
        <v>291</v>
      </c>
      <c r="M361" s="55" t="s">
        <v>257</v>
      </c>
      <c r="O361" s="58" t="s">
        <v>792</v>
      </c>
      <c r="P361" s="55" t="s">
        <v>165</v>
      </c>
      <c r="Q361" s="55" t="s">
        <v>765</v>
      </c>
      <c r="R361" s="55" t="s">
        <v>775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983</v>
      </c>
      <c r="BK361" s="55" t="s">
        <v>1309</v>
      </c>
      <c r="BL361" s="55" t="s">
        <v>344</v>
      </c>
      <c r="BM361" s="55" t="s">
        <v>1348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580</v>
      </c>
      <c r="C362" s="55" t="s">
        <v>812</v>
      </c>
      <c r="D362" s="55" t="s">
        <v>148</v>
      </c>
      <c r="E362" s="56" t="s">
        <v>1460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527</v>
      </c>
      <c r="I362" s="55" t="s">
        <v>291</v>
      </c>
      <c r="O362" s="58" t="s">
        <v>792</v>
      </c>
      <c r="P362" s="55" t="s">
        <v>165</v>
      </c>
      <c r="Q362" s="55" t="s">
        <v>765</v>
      </c>
      <c r="R362" s="55" t="s">
        <v>775</v>
      </c>
      <c r="S362" s="55" t="str">
        <f>Table2[[#This Row],[friendly_name]]</f>
        <v>Washing Machine</v>
      </c>
      <c r="T362" s="56" t="s">
        <v>1075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233</v>
      </c>
      <c r="D363" s="55" t="s">
        <v>134</v>
      </c>
      <c r="E363" s="55" t="s">
        <v>1461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527</v>
      </c>
      <c r="I363" s="55" t="s">
        <v>291</v>
      </c>
      <c r="M363" s="55" t="s">
        <v>257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983</v>
      </c>
      <c r="BK363" s="55" t="s">
        <v>1309</v>
      </c>
      <c r="BL363" s="55" t="s">
        <v>345</v>
      </c>
      <c r="BM363" s="55" t="s">
        <v>1349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customHeight="1" x14ac:dyDescent="0.2">
      <c r="A364" s="30">
        <v>2584</v>
      </c>
      <c r="B364" s="30" t="s">
        <v>26</v>
      </c>
      <c r="C364" s="30" t="s">
        <v>812</v>
      </c>
      <c r="D364" s="30" t="s">
        <v>148</v>
      </c>
      <c r="E364" s="37" t="s">
        <v>971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527</v>
      </c>
      <c r="I364" s="30" t="s">
        <v>291</v>
      </c>
      <c r="O364" s="31" t="s">
        <v>792</v>
      </c>
      <c r="P364" s="30" t="s">
        <v>165</v>
      </c>
      <c r="Q364" s="30" t="s">
        <v>764</v>
      </c>
      <c r="R364" s="30" t="s">
        <v>776</v>
      </c>
      <c r="S364" s="30" t="str">
        <f>Table2[[#This Row],[friendly_name]]</f>
        <v>Kitchen Fridge</v>
      </c>
      <c r="T364" s="37" t="s">
        <v>1076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1029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841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527</v>
      </c>
      <c r="I365" s="30" t="s">
        <v>291</v>
      </c>
      <c r="M365" s="30" t="s">
        <v>257</v>
      </c>
      <c r="O365" s="31" t="s">
        <v>792</v>
      </c>
      <c r="P365" s="30" t="s">
        <v>165</v>
      </c>
      <c r="Q365" s="30" t="s">
        <v>764</v>
      </c>
      <c r="R365" s="30" t="s">
        <v>776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1029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984</v>
      </c>
      <c r="BK365" s="30" t="s">
        <v>1309</v>
      </c>
      <c r="BL365" s="30" t="s">
        <v>347</v>
      </c>
      <c r="BM365" s="30" t="s">
        <v>1351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812</v>
      </c>
      <c r="D366" s="30" t="s">
        <v>148</v>
      </c>
      <c r="E366" s="37" t="s">
        <v>972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527</v>
      </c>
      <c r="I366" s="30" t="s">
        <v>291</v>
      </c>
      <c r="O366" s="31" t="s">
        <v>792</v>
      </c>
      <c r="P366" s="30" t="s">
        <v>165</v>
      </c>
      <c r="Q366" s="30" t="s">
        <v>764</v>
      </c>
      <c r="R366" s="30" t="s">
        <v>776</v>
      </c>
      <c r="S366" s="30" t="str">
        <f>Table2[[#This Row],[friendly_name]]</f>
        <v>Deck Freezer</v>
      </c>
      <c r="T366" s="37" t="s">
        <v>1076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1030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842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527</v>
      </c>
      <c r="I367" s="30" t="s">
        <v>291</v>
      </c>
      <c r="M367" s="30" t="s">
        <v>257</v>
      </c>
      <c r="O367" s="31" t="s">
        <v>792</v>
      </c>
      <c r="P367" s="30" t="s">
        <v>165</v>
      </c>
      <c r="Q367" s="30" t="s">
        <v>764</v>
      </c>
      <c r="R367" s="30" t="s">
        <v>776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1030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984</v>
      </c>
      <c r="BK367" s="30" t="s">
        <v>1309</v>
      </c>
      <c r="BL367" s="30" t="s">
        <v>348</v>
      </c>
      <c r="BM367" s="30" t="s">
        <v>1352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812</v>
      </c>
      <c r="D368" s="55" t="s">
        <v>148</v>
      </c>
      <c r="E368" s="56" t="s">
        <v>1462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527</v>
      </c>
      <c r="I368" s="55" t="s">
        <v>291</v>
      </c>
      <c r="O368" s="58" t="s">
        <v>792</v>
      </c>
      <c r="P368" s="55" t="s">
        <v>165</v>
      </c>
      <c r="Q368" s="55" t="s">
        <v>764</v>
      </c>
      <c r="R368" s="55" t="s">
        <v>527</v>
      </c>
      <c r="S368" s="55" t="str">
        <f>Table2[[#This Row],[friendly_name]]</f>
        <v>Battery Charger</v>
      </c>
      <c r="T368" s="56" t="s">
        <v>1075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580</v>
      </c>
      <c r="C369" s="55" t="s">
        <v>233</v>
      </c>
      <c r="D369" s="55" t="s">
        <v>134</v>
      </c>
      <c r="E369" s="55" t="s">
        <v>1463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527</v>
      </c>
      <c r="I369" s="55" t="s">
        <v>291</v>
      </c>
      <c r="M369" s="55" t="s">
        <v>257</v>
      </c>
      <c r="O369" s="58" t="s">
        <v>792</v>
      </c>
      <c r="P369" s="55" t="s">
        <v>165</v>
      </c>
      <c r="Q369" s="55" t="s">
        <v>764</v>
      </c>
      <c r="R369" s="55" t="s">
        <v>527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983</v>
      </c>
      <c r="BK369" s="55" t="s">
        <v>1309</v>
      </c>
      <c r="BL369" s="55" t="s">
        <v>341</v>
      </c>
      <c r="BM369" s="55" t="s">
        <v>1353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580</v>
      </c>
      <c r="C370" s="55" t="s">
        <v>812</v>
      </c>
      <c r="D370" s="55" t="s">
        <v>148</v>
      </c>
      <c r="E370" s="56" t="s">
        <v>1464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527</v>
      </c>
      <c r="I370" s="55" t="s">
        <v>291</v>
      </c>
      <c r="O370" s="58" t="s">
        <v>792</v>
      </c>
      <c r="P370" s="55" t="s">
        <v>165</v>
      </c>
      <c r="Q370" s="55" t="s">
        <v>764</v>
      </c>
      <c r="R370" s="55" t="s">
        <v>527</v>
      </c>
      <c r="S370" s="55" t="str">
        <f>Table2[[#This Row],[friendly_name]]</f>
        <v>Vacuum Charger</v>
      </c>
      <c r="T370" s="56" t="s">
        <v>1075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233</v>
      </c>
      <c r="D371" s="55" t="s">
        <v>134</v>
      </c>
      <c r="E371" s="55" t="s">
        <v>1465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527</v>
      </c>
      <c r="I371" s="55" t="s">
        <v>291</v>
      </c>
      <c r="M371" s="55" t="s">
        <v>257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984</v>
      </c>
      <c r="BK371" s="55" t="s">
        <v>1309</v>
      </c>
      <c r="BL371" s="55" t="s">
        <v>342</v>
      </c>
      <c r="BM371" s="55" t="s">
        <v>1354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812</v>
      </c>
      <c r="D372" s="55" t="s">
        <v>148</v>
      </c>
      <c r="E372" s="56" t="s">
        <v>1466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825</v>
      </c>
      <c r="H372" s="55" t="s">
        <v>527</v>
      </c>
      <c r="I372" s="55" t="s">
        <v>291</v>
      </c>
      <c r="O372" s="58" t="s">
        <v>792</v>
      </c>
      <c r="P372" s="55" t="s">
        <v>165</v>
      </c>
      <c r="Q372" s="55" t="s">
        <v>764</v>
      </c>
      <c r="R372" s="61" t="s">
        <v>749</v>
      </c>
      <c r="S372" s="55" t="str">
        <f>Table2[[#This Row],[friendly_name]]</f>
        <v>Ada Tablet</v>
      </c>
      <c r="T372" s="56" t="s">
        <v>1075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825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233</v>
      </c>
      <c r="D373" s="55" t="s">
        <v>134</v>
      </c>
      <c r="E373" s="55" t="s">
        <v>1467</v>
      </c>
      <c r="F373" s="57" t="str">
        <f>IF(ISBLANK(Table2[[#This Row],[unique_id]]), "", PROPER(SUBSTITUTE(Table2[[#This Row],[unique_id]], "_", " ")))</f>
        <v>Broken Ada Tablet Plug</v>
      </c>
      <c r="G373" s="55" t="s">
        <v>825</v>
      </c>
      <c r="H373" s="55" t="s">
        <v>527</v>
      </c>
      <c r="I373" s="55" t="s">
        <v>291</v>
      </c>
      <c r="M373" s="55" t="s">
        <v>257</v>
      </c>
      <c r="O373" s="58" t="s">
        <v>792</v>
      </c>
      <c r="P373" s="55" t="s">
        <v>165</v>
      </c>
      <c r="Q373" s="55" t="s">
        <v>764</v>
      </c>
      <c r="R373" s="61" t="s">
        <v>749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826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825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983</v>
      </c>
      <c r="BK373" s="55" t="s">
        <v>1309</v>
      </c>
      <c r="BL373" s="55" t="s">
        <v>804</v>
      </c>
      <c r="BM373" s="55" t="s">
        <v>1355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812</v>
      </c>
      <c r="D374" s="55" t="s">
        <v>148</v>
      </c>
      <c r="E374" s="56" t="s">
        <v>1492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1493</v>
      </c>
      <c r="H374" s="55" t="s">
        <v>527</v>
      </c>
      <c r="I374" s="55" t="s">
        <v>291</v>
      </c>
      <c r="O374" s="58" t="s">
        <v>792</v>
      </c>
      <c r="R374" s="55" t="s">
        <v>805</v>
      </c>
      <c r="S374" s="55" t="str">
        <f>Table2[[#This Row],[friendly_name]]</f>
        <v>Server May</v>
      </c>
      <c r="T374" s="56" t="s">
        <v>1075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1498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233</v>
      </c>
      <c r="D375" s="55" t="s">
        <v>134</v>
      </c>
      <c r="E375" s="55" t="s">
        <v>1494</v>
      </c>
      <c r="F375" s="57" t="str">
        <f>IF(ISBLANK(Table2[[#This Row],[unique_id]]), "", PROPER(SUBSTITUTE(Table2[[#This Row],[unique_id]], "_", " ")))</f>
        <v>Broken Server May Plug</v>
      </c>
      <c r="G375" s="55" t="s">
        <v>1493</v>
      </c>
      <c r="H375" s="55" t="s">
        <v>527</v>
      </c>
      <c r="I375" s="55" t="s">
        <v>291</v>
      </c>
      <c r="M375" s="55" t="s">
        <v>257</v>
      </c>
      <c r="O375" s="58" t="s">
        <v>792</v>
      </c>
      <c r="R375" s="55" t="s">
        <v>805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1498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984</v>
      </c>
      <c r="BK375" s="55" t="s">
        <v>1309</v>
      </c>
      <c r="BL375" s="55" t="s">
        <v>808</v>
      </c>
      <c r="BM375" s="55" t="s">
        <v>1356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812</v>
      </c>
      <c r="D376" s="55" t="s">
        <v>148</v>
      </c>
      <c r="E376" s="56" t="s">
        <v>1468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809</v>
      </c>
      <c r="H376" s="55" t="s">
        <v>527</v>
      </c>
      <c r="I376" s="55" t="s">
        <v>291</v>
      </c>
      <c r="O376" s="58" t="s">
        <v>792</v>
      </c>
      <c r="R376" s="55" t="s">
        <v>805</v>
      </c>
      <c r="S376" s="55" t="str">
        <f>Table2[[#This Row],[friendly_name]]</f>
        <v>Server Meg</v>
      </c>
      <c r="T376" s="56" t="s">
        <v>1075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1068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233</v>
      </c>
      <c r="D377" s="55" t="s">
        <v>134</v>
      </c>
      <c r="E377" s="55" t="s">
        <v>1469</v>
      </c>
      <c r="F377" s="57" t="str">
        <f>IF(ISBLANK(Table2[[#This Row],[unique_id]]), "", PROPER(SUBSTITUTE(Table2[[#This Row],[unique_id]], "_", " ")))</f>
        <v>Broken Server Meg Plug</v>
      </c>
      <c r="G377" s="60" t="s">
        <v>809</v>
      </c>
      <c r="H377" s="55" t="s">
        <v>527</v>
      </c>
      <c r="I377" s="55" t="s">
        <v>291</v>
      </c>
      <c r="M377" s="55" t="s">
        <v>257</v>
      </c>
      <c r="O377" s="58" t="s">
        <v>792</v>
      </c>
      <c r="R377" s="55" t="s">
        <v>805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1068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984</v>
      </c>
      <c r="BK377" s="55" t="s">
        <v>1309</v>
      </c>
      <c r="BL377" s="55" t="s">
        <v>807</v>
      </c>
      <c r="BM377" s="55" t="s">
        <v>1357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812</v>
      </c>
      <c r="D378" s="30" t="s">
        <v>148</v>
      </c>
      <c r="E378" s="37" t="s">
        <v>1524</v>
      </c>
      <c r="F378" s="36" t="str">
        <f>IF(ISBLANK(Table2[[#This Row],[unique_id]]), "", PROPER(SUBSTITUTE(Table2[[#This Row],[unique_id]], "_", " ")))</f>
        <v>Template Rack Backup Plug Proxy</v>
      </c>
      <c r="G378" s="30" t="s">
        <v>1525</v>
      </c>
      <c r="H378" s="30" t="s">
        <v>527</v>
      </c>
      <c r="I378" s="30" t="s">
        <v>291</v>
      </c>
      <c r="O378" s="31" t="s">
        <v>792</v>
      </c>
      <c r="P378" s="30" t="s">
        <v>165</v>
      </c>
      <c r="Q378" s="30" t="s">
        <v>764</v>
      </c>
      <c r="R378" s="30" t="s">
        <v>766</v>
      </c>
      <c r="S378" s="30" t="str">
        <f>Table2[[#This Row],[friendly_name]]</f>
        <v>Backup Storage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tplink-rack-backup-storage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Backup Storage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28</v>
      </c>
      <c r="BB378" s="30" t="s">
        <v>1525</v>
      </c>
      <c r="BC378" s="30" t="s">
        <v>360</v>
      </c>
      <c r="BD378" s="30" t="s">
        <v>233</v>
      </c>
      <c r="BF378" s="30" t="s">
        <v>363</v>
      </c>
      <c r="BG378" s="30" t="s">
        <v>28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1523</v>
      </c>
      <c r="F379" s="36" t="str">
        <f>IF(ISBLANK(Table2[[#This Row],[unique_id]]), "", PROPER(SUBSTITUTE(Table2[[#This Row],[unique_id]], "_", " ")))</f>
        <v>Rack Backup Plug</v>
      </c>
      <c r="G379" s="30" t="s">
        <v>1525</v>
      </c>
      <c r="H379" s="30" t="s">
        <v>527</v>
      </c>
      <c r="I379" s="30" t="s">
        <v>291</v>
      </c>
      <c r="M379" s="30" t="s">
        <v>257</v>
      </c>
      <c r="O379" s="31" t="s">
        <v>792</v>
      </c>
      <c r="P379" s="30" t="s">
        <v>165</v>
      </c>
      <c r="Q379" s="30" t="s">
        <v>764</v>
      </c>
      <c r="R379" s="30" t="s">
        <v>766</v>
      </c>
      <c r="S379" s="30" t="str">
        <f>Table2[[#This Row],[friendly_name]]</f>
        <v>Backup Storage</v>
      </c>
      <c r="T379" s="37" t="str">
        <f>_xlfn.CONCAT("power_sensor_id: sensor.", Table2[[#This Row],[unique_id]], "_current_consumption", CHAR(10), "force_energy_sensor_creation: true", CHAR(10))</f>
        <v xml:space="preserve">power_sensor_id: sensor.rack_backup_plug_current_consumption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tplink-rack-backup-storage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Backup Storage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28</v>
      </c>
      <c r="BB379" s="30" t="s">
        <v>1525</v>
      </c>
      <c r="BC379" s="30" t="s">
        <v>360</v>
      </c>
      <c r="BD379" s="30" t="s">
        <v>233</v>
      </c>
      <c r="BF379" s="30" t="s">
        <v>363</v>
      </c>
      <c r="BG379" s="30" t="s">
        <v>28</v>
      </c>
      <c r="BJ379" s="30" t="s">
        <v>984</v>
      </c>
      <c r="BK379" s="30" t="s">
        <v>1309</v>
      </c>
      <c r="BL379" s="30" t="s">
        <v>1526</v>
      </c>
      <c r="BM379" s="49" t="s">
        <v>1527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"50:d4:f7:3a:5a:e3"], ["ip", "10.0.4.93"]]</v>
      </c>
    </row>
    <row r="380" spans="1:66" ht="16" customHeight="1" x14ac:dyDescent="0.2">
      <c r="A380" s="30">
        <v>2600</v>
      </c>
      <c r="B380" s="30" t="s">
        <v>26</v>
      </c>
      <c r="C380" s="30" t="s">
        <v>812</v>
      </c>
      <c r="D380" s="30" t="s">
        <v>148</v>
      </c>
      <c r="E380" s="37" t="s">
        <v>1503</v>
      </c>
      <c r="F380" s="36" t="str">
        <f>IF(ISBLANK(Table2[[#This Row],[unique_id]]), "", PROPER(SUBSTITUTE(Table2[[#This Row],[unique_id]], "_", " ")))</f>
        <v>Template Server Jen Plug Proxy</v>
      </c>
      <c r="G380" s="30" t="s">
        <v>1508</v>
      </c>
      <c r="H380" s="30" t="s">
        <v>527</v>
      </c>
      <c r="I380" s="30" t="s">
        <v>291</v>
      </c>
      <c r="O380" s="31" t="s">
        <v>792</v>
      </c>
      <c r="P380" s="30" t="s">
        <v>165</v>
      </c>
      <c r="Q380" s="30" t="s">
        <v>764</v>
      </c>
      <c r="R380" s="30" t="s">
        <v>766</v>
      </c>
      <c r="S380" s="30" t="str">
        <f>Table2[[#This Row],[friendly_name]]</f>
        <v>Server Jen</v>
      </c>
      <c r="T380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">
        <v>496</v>
      </c>
      <c r="BB380" s="30" t="s">
        <v>1509</v>
      </c>
      <c r="BC380" s="30" t="s">
        <v>360</v>
      </c>
      <c r="BD380" s="30" t="s">
        <v>233</v>
      </c>
      <c r="BF380" s="30" t="s">
        <v>363</v>
      </c>
      <c r="BG380" s="30" t="s">
        <v>496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233</v>
      </c>
      <c r="D381" s="30" t="s">
        <v>134</v>
      </c>
      <c r="E381" s="30" t="s">
        <v>1504</v>
      </c>
      <c r="F381" s="36" t="str">
        <f>IF(ISBLANK(Table2[[#This Row],[unique_id]]), "", PROPER(SUBSTITUTE(Table2[[#This Row],[unique_id]], "_", " ")))</f>
        <v>Server Jen Plug</v>
      </c>
      <c r="G381" s="30" t="s">
        <v>1508</v>
      </c>
      <c r="H381" s="30" t="s">
        <v>527</v>
      </c>
      <c r="I381" s="30" t="s">
        <v>291</v>
      </c>
      <c r="M381" s="30" t="s">
        <v>257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1" s="30"/>
      <c r="V381" s="31"/>
      <c r="W381" s="31"/>
      <c r="X381" s="31"/>
      <c r="Y381" s="31"/>
      <c r="Z381" s="31"/>
      <c r="AA381" s="31"/>
      <c r="AB381" s="30"/>
      <c r="AC381" s="30"/>
      <c r="AE381" s="30" t="s">
        <v>252</v>
      </c>
      <c r="AG381" s="31"/>
      <c r="AH381" s="31"/>
      <c r="AT381" s="40"/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1509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J381" s="30" t="s">
        <v>984</v>
      </c>
      <c r="BK381" s="30" t="s">
        <v>1309</v>
      </c>
      <c r="BL381" s="30" t="s">
        <v>349</v>
      </c>
      <c r="BM381" s="30" t="s">
        <v>1358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2" spans="1:66" ht="16" customHeight="1" x14ac:dyDescent="0.2">
      <c r="A382" s="30">
        <v>2602</v>
      </c>
      <c r="B382" s="30" t="s">
        <v>26</v>
      </c>
      <c r="C382" s="30" t="s">
        <v>812</v>
      </c>
      <c r="D382" s="30" t="s">
        <v>148</v>
      </c>
      <c r="E382" s="37" t="s">
        <v>973</v>
      </c>
      <c r="F382" s="36" t="str">
        <f>IF(ISBLANK(Table2[[#This Row],[unique_id]]), "", PROPER(SUBSTITUTE(Table2[[#This Row],[unique_id]], "_", " ")))</f>
        <v>Template Rack Outlet Plug Proxy</v>
      </c>
      <c r="G382" s="30" t="s">
        <v>222</v>
      </c>
      <c r="H382" s="30" t="s">
        <v>527</v>
      </c>
      <c r="I382" s="30" t="s">
        <v>291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Rack</v>
      </c>
      <c r="T382" s="37" t="s">
        <v>1077</v>
      </c>
      <c r="U382" s="30"/>
      <c r="V382" s="31"/>
      <c r="W382" s="31"/>
      <c r="X382" s="31"/>
      <c r="Y382" s="31"/>
      <c r="Z382" s="31"/>
      <c r="AA382" s="31"/>
      <c r="AB382" s="30"/>
      <c r="AC382" s="30"/>
      <c r="AG382" s="31"/>
      <c r="AH382" s="31"/>
      <c r="AT382" s="40"/>
      <c r="AU382" s="30" t="s">
        <v>134</v>
      </c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1026</v>
      </c>
      <c r="BC382" s="30" t="s">
        <v>920</v>
      </c>
      <c r="BD382" s="30" t="s">
        <v>1118</v>
      </c>
      <c r="BF382" s="30" t="s">
        <v>892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697</v>
      </c>
      <c r="D383" s="30" t="s">
        <v>134</v>
      </c>
      <c r="E383" s="30" t="s">
        <v>843</v>
      </c>
      <c r="F383" s="36" t="str">
        <f>IF(ISBLANK(Table2[[#This Row],[unique_id]]), "", PROPER(SUBSTITUTE(Table2[[#This Row],[unique_id]], "_", " ")))</f>
        <v>Rack Outlet Plug</v>
      </c>
      <c r="G383" s="30" t="s">
        <v>222</v>
      </c>
      <c r="H383" s="30" t="s">
        <v>527</v>
      </c>
      <c r="I383" s="30" t="s">
        <v>291</v>
      </c>
      <c r="M383" s="30" t="s">
        <v>257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3" s="30"/>
      <c r="V383" s="31"/>
      <c r="W383" s="31"/>
      <c r="X383" s="31"/>
      <c r="Y383" s="31"/>
      <c r="Z383" s="31"/>
      <c r="AA383" s="42" t="s">
        <v>1116</v>
      </c>
      <c r="AB383" s="30"/>
      <c r="AC383" s="30"/>
      <c r="AE383" s="30" t="s">
        <v>252</v>
      </c>
      <c r="AF383" s="30">
        <v>10</v>
      </c>
      <c r="AG383" s="31" t="s">
        <v>34</v>
      </c>
      <c r="AH383" s="31" t="s">
        <v>902</v>
      </c>
      <c r="AJ383" s="30" t="str">
        <f>_xlfn.CONCAT("homeassistant/", Table2[[#This Row],[entity_namespace]], "/tasmota/",Table2[[#This Row],[unique_id]], "/config")</f>
        <v>homeassistant/switch/tasmota/rack_outlet_plug/config</v>
      </c>
      <c r="AK383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3" s="30" t="str">
        <f>_xlfn.CONCAT("tasmota/device/",Table2[[#This Row],[unique_id]], "/cmnd/POWER")</f>
        <v>tasmota/device/rack_outlet_plug/cmnd/POWER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921</v>
      </c>
      <c r="AO383" s="30" t="s">
        <v>922</v>
      </c>
      <c r="AP383" s="30" t="s">
        <v>911</v>
      </c>
      <c r="AQ383" s="30" t="s">
        <v>912</v>
      </c>
      <c r="AR383" s="30" t="s">
        <v>976</v>
      </c>
      <c r="AS383" s="30">
        <v>1</v>
      </c>
      <c r="AT383" s="34" t="str">
        <f>HYPERLINK(_xlfn.CONCAT("http://", Table2[[#This Row],[connection_ip]], "/?"))</f>
        <v>http://10.0.4.102/?</v>
      </c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1026</v>
      </c>
      <c r="BC383" s="30" t="s">
        <v>920</v>
      </c>
      <c r="BD383" s="30" t="s">
        <v>1118</v>
      </c>
      <c r="BF383" s="30" t="s">
        <v>892</v>
      </c>
      <c r="BG383" s="30" t="s">
        <v>28</v>
      </c>
      <c r="BK383" s="30" t="s">
        <v>1309</v>
      </c>
      <c r="BL383" s="30" t="s">
        <v>919</v>
      </c>
      <c r="BM383" s="30" t="s">
        <v>1360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27</v>
      </c>
      <c r="E384" s="30" t="s">
        <v>974</v>
      </c>
      <c r="F384" s="36" t="str">
        <f>IF(ISBLANK(Table2[[#This Row],[unique_id]]), "", PROPER(SUBSTITUTE(Table2[[#This Row],[unique_id]], "_", " ")))</f>
        <v>Rack Outlet Plug Energy Power</v>
      </c>
      <c r="G384" s="30" t="s">
        <v>222</v>
      </c>
      <c r="H384" s="30" t="s">
        <v>527</v>
      </c>
      <c r="I384" s="30" t="s">
        <v>291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31</v>
      </c>
      <c r="AC384" s="30" t="s">
        <v>327</v>
      </c>
      <c r="AD384" s="30" t="s">
        <v>903</v>
      </c>
      <c r="AF384" s="30">
        <v>10</v>
      </c>
      <c r="AG384" s="31" t="s">
        <v>34</v>
      </c>
      <c r="AH384" s="31" t="s">
        <v>902</v>
      </c>
      <c r="AJ384" s="30" t="str">
        <f>_xlfn.CONCAT("homeassistant/", Table2[[#This Row],[entity_namespace]], "/tasmota/",Table2[[#This Row],[unique_id]], "/config")</f>
        <v>homeassistant/sensor/tasmota/rack_outlet_plug_energy_power/config</v>
      </c>
      <c r="AK384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921</v>
      </c>
      <c r="AO384" s="30" t="s">
        <v>922</v>
      </c>
      <c r="AP384" s="30" t="s">
        <v>911</v>
      </c>
      <c r="AQ384" s="30" t="s">
        <v>912</v>
      </c>
      <c r="AR384" s="30" t="s">
        <v>1112</v>
      </c>
      <c r="AS384" s="30">
        <v>1</v>
      </c>
      <c r="AT384" s="34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1026</v>
      </c>
      <c r="BC384" s="30" t="s">
        <v>920</v>
      </c>
      <c r="BD384" s="30" t="s">
        <v>1118</v>
      </c>
      <c r="BF384" s="30" t="s">
        <v>892</v>
      </c>
      <c r="BG384" s="30" t="s">
        <v>28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975</v>
      </c>
      <c r="F385" s="36" t="str">
        <f>IF(ISBLANK(Table2[[#This Row],[unique_id]]), "", PROPER(SUBSTITUTE(Table2[[#This Row],[unique_id]], "_", " ")))</f>
        <v>Rack Outlet Plug Energy Total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76</v>
      </c>
      <c r="AC385" s="30" t="s">
        <v>328</v>
      </c>
      <c r="AD385" s="30" t="s">
        <v>904</v>
      </c>
      <c r="AF385" s="30">
        <v>10</v>
      </c>
      <c r="AG385" s="31" t="s">
        <v>34</v>
      </c>
      <c r="AH385" s="31" t="s">
        <v>902</v>
      </c>
      <c r="AJ385" s="30" t="str">
        <f>_xlfn.CONCAT("homeassistant/", Table2[[#This Row],[entity_namespace]], "/tasmota/",Table2[[#This Row],[unique_id]], "/config")</f>
        <v>homeassistant/sensor/tasmota/rack_outlet_plug_energy_total/config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921</v>
      </c>
      <c r="AO385" s="30" t="s">
        <v>922</v>
      </c>
      <c r="AP385" s="30" t="s">
        <v>911</v>
      </c>
      <c r="AQ385" s="30" t="s">
        <v>912</v>
      </c>
      <c r="AR385" s="30" t="s">
        <v>1113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1026</v>
      </c>
      <c r="BC385" s="30" t="s">
        <v>920</v>
      </c>
      <c r="BD385" s="30" t="s">
        <v>1118</v>
      </c>
      <c r="BF385" s="30" t="s">
        <v>892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6" ht="16" customHeight="1" x14ac:dyDescent="0.2">
      <c r="A386" s="30">
        <v>2606</v>
      </c>
      <c r="B386" s="30" t="s">
        <v>26</v>
      </c>
      <c r="C386" s="30" t="s">
        <v>812</v>
      </c>
      <c r="D386" s="30" t="s">
        <v>148</v>
      </c>
      <c r="E386" s="37" t="s">
        <v>1102</v>
      </c>
      <c r="F386" s="36" t="str">
        <f>IF(ISBLANK(Table2[[#This Row],[unique_id]]), "", PROPER(SUBSTITUTE(Table2[[#This Row],[unique_id]], "_", " ")))</f>
        <v>Template Ceiling Network Switch Plug Proxy</v>
      </c>
      <c r="G386" s="30" t="s">
        <v>1483</v>
      </c>
      <c r="H386" s="30" t="s">
        <v>527</v>
      </c>
      <c r="I386" s="30" t="s">
        <v>291</v>
      </c>
      <c r="O386" s="31" t="s">
        <v>792</v>
      </c>
      <c r="P386" s="30" t="s">
        <v>165</v>
      </c>
      <c r="Q386" s="30" t="s">
        <v>764</v>
      </c>
      <c r="R386" s="30" t="s">
        <v>766</v>
      </c>
      <c r="S386" s="30" t="str">
        <f>Table2[[#This Row],[friendly_name]]</f>
        <v>Ceiling Network Devices</v>
      </c>
      <c r="T386" s="37" t="s">
        <v>1077</v>
      </c>
      <c r="U386" s="30"/>
      <c r="V386" s="31"/>
      <c r="W386" s="31"/>
      <c r="X386" s="31"/>
      <c r="Y386" s="31"/>
      <c r="Z386" s="31"/>
      <c r="AA386" s="31"/>
      <c r="AB386" s="30"/>
      <c r="AC386" s="30"/>
      <c r="AG386" s="31"/>
      <c r="AH386" s="31"/>
      <c r="AT386" s="40"/>
      <c r="AU386" s="30" t="s">
        <v>134</v>
      </c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920</v>
      </c>
      <c r="BD386" s="30" t="s">
        <v>1118</v>
      </c>
      <c r="BF386" s="30" t="s">
        <v>892</v>
      </c>
      <c r="BG386" s="30" t="s">
        <v>404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697</v>
      </c>
      <c r="D387" s="30" t="s">
        <v>134</v>
      </c>
      <c r="E387" s="30" t="s">
        <v>1103</v>
      </c>
      <c r="F387" s="36" t="str">
        <f>IF(ISBLANK(Table2[[#This Row],[unique_id]]), "", PROPER(SUBSTITUTE(Table2[[#This Row],[unique_id]], "_", " ")))</f>
        <v>Ceiling Network Switch Plug</v>
      </c>
      <c r="G387" s="30" t="s">
        <v>1483</v>
      </c>
      <c r="H387" s="30" t="s">
        <v>527</v>
      </c>
      <c r="I387" s="30" t="s">
        <v>291</v>
      </c>
      <c r="M387" s="30" t="s">
        <v>257</v>
      </c>
      <c r="O387" s="31" t="s">
        <v>792</v>
      </c>
      <c r="P387" s="30" t="s">
        <v>165</v>
      </c>
      <c r="Q387" s="30" t="s">
        <v>764</v>
      </c>
      <c r="R387" s="30" t="s">
        <v>766</v>
      </c>
      <c r="S387" s="30" t="str">
        <f>Table2[[#This Row],[friendly_name]]</f>
        <v>Ceiling Network Devices</v>
      </c>
      <c r="T38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7" s="30"/>
      <c r="V387" s="31"/>
      <c r="W387" s="31"/>
      <c r="X387" s="31"/>
      <c r="Y387" s="31"/>
      <c r="Z387" s="31"/>
      <c r="AA387" s="42" t="s">
        <v>1116</v>
      </c>
      <c r="AB387" s="30"/>
      <c r="AC387" s="30"/>
      <c r="AE387" s="30" t="s">
        <v>253</v>
      </c>
      <c r="AF387" s="30">
        <v>10</v>
      </c>
      <c r="AG387" s="31" t="s">
        <v>34</v>
      </c>
      <c r="AH387" s="31" t="s">
        <v>902</v>
      </c>
      <c r="AJ387" s="30" t="str">
        <f>_xlfn.CONCAT("homeassistant/", Table2[[#This Row],[entity_namespace]], "/tasmota/",Table2[[#This Row],[unique_id]], "/config")</f>
        <v>homeassistant/switch/tasmota/ceiling_network_switch_plug/config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7" s="30" t="str">
        <f>_xlfn.CONCAT("tasmota/device/",Table2[[#This Row],[unique_id]], "/cmnd/POWER")</f>
        <v>tasmota/device/ceiling_network_switch_plug/cmnd/POWER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921</v>
      </c>
      <c r="AO387" s="30" t="s">
        <v>922</v>
      </c>
      <c r="AP387" s="30" t="s">
        <v>911</v>
      </c>
      <c r="AQ387" s="30" t="s">
        <v>912</v>
      </c>
      <c r="AR387" s="30" t="s">
        <v>976</v>
      </c>
      <c r="AS387" s="30">
        <v>1</v>
      </c>
      <c r="AT387" s="34" t="str">
        <f>HYPERLINK(_xlfn.CONCAT("http://", Table2[[#This Row],[connection_ip]], "/?"))</f>
        <v>http://10.0.4.105/?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920</v>
      </c>
      <c r="BD387" s="30" t="s">
        <v>1118</v>
      </c>
      <c r="BF387" s="30" t="s">
        <v>892</v>
      </c>
      <c r="BG387" s="30" t="s">
        <v>404</v>
      </c>
      <c r="BK387" s="30" t="s">
        <v>1309</v>
      </c>
      <c r="BL387" s="41" t="s">
        <v>986</v>
      </c>
      <c r="BM387" s="30" t="s">
        <v>1362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8" spans="1:66" ht="16" customHeight="1" x14ac:dyDescent="0.2">
      <c r="A388" s="30">
        <v>2608</v>
      </c>
      <c r="B388" s="30" t="s">
        <v>26</v>
      </c>
      <c r="C388" s="30" t="s">
        <v>697</v>
      </c>
      <c r="D388" s="30" t="s">
        <v>27</v>
      </c>
      <c r="E388" s="30" t="s">
        <v>1104</v>
      </c>
      <c r="F388" s="36" t="str">
        <f>IF(ISBLANK(Table2[[#This Row],[unique_id]]), "", PROPER(SUBSTITUTE(Table2[[#This Row],[unique_id]], "_", " ")))</f>
        <v>Ceiling Network Switch Plug Energy Power</v>
      </c>
      <c r="G388" s="30" t="s">
        <v>1483</v>
      </c>
      <c r="H388" s="30" t="s">
        <v>527</v>
      </c>
      <c r="I388" s="30" t="s">
        <v>291</v>
      </c>
      <c r="O388" s="31"/>
      <c r="P388" s="30"/>
      <c r="T388" s="37"/>
      <c r="U388" s="30"/>
      <c r="V388" s="31"/>
      <c r="W388" s="31"/>
      <c r="X388" s="31"/>
      <c r="Y388" s="31"/>
      <c r="Z388" s="31"/>
      <c r="AA388" s="31"/>
      <c r="AB388" s="30" t="s">
        <v>31</v>
      </c>
      <c r="AC388" s="30" t="s">
        <v>327</v>
      </c>
      <c r="AD388" s="30" t="s">
        <v>903</v>
      </c>
      <c r="AF388" s="30">
        <v>10</v>
      </c>
      <c r="AG388" s="31" t="s">
        <v>34</v>
      </c>
      <c r="AH388" s="31" t="s">
        <v>902</v>
      </c>
      <c r="AJ388" s="30" t="str">
        <f>_xlfn.CONCAT("homeassistant/", Table2[[#This Row],[entity_namespace]], "/tasmota/",Table2[[#This Row],[unique_id]], "/config")</f>
        <v>homeassistant/sensor/tasmota/ceiling_network_switch_plug_energy_power/config</v>
      </c>
      <c r="AK388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8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8" s="30" t="s">
        <v>921</v>
      </c>
      <c r="AO388" s="30" t="s">
        <v>922</v>
      </c>
      <c r="AP388" s="30" t="s">
        <v>911</v>
      </c>
      <c r="AQ388" s="30" t="s">
        <v>912</v>
      </c>
      <c r="AR388" s="30" t="s">
        <v>1112</v>
      </c>
      <c r="AS388" s="30">
        <v>1</v>
      </c>
      <c r="AT388" s="34"/>
      <c r="AU388" s="30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tr">
        <f>IF(ISBLANK(Table2[[#This Row],[device_model]]), "", Table2[[#This Row],[device_suggested_area]])</f>
        <v>Ceiling</v>
      </c>
      <c r="BB388" s="30" t="s">
        <v>220</v>
      </c>
      <c r="BC388" s="30" t="s">
        <v>920</v>
      </c>
      <c r="BD388" s="30" t="s">
        <v>1118</v>
      </c>
      <c r="BF388" s="30" t="s">
        <v>892</v>
      </c>
      <c r="BG388" s="30" t="s">
        <v>404</v>
      </c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ht="16" customHeight="1" x14ac:dyDescent="0.2">
      <c r="A389" s="30">
        <v>2609</v>
      </c>
      <c r="B389" s="30" t="s">
        <v>26</v>
      </c>
      <c r="C389" s="30" t="s">
        <v>697</v>
      </c>
      <c r="D389" s="30" t="s">
        <v>27</v>
      </c>
      <c r="E389" s="30" t="s">
        <v>1105</v>
      </c>
      <c r="F389" s="36" t="str">
        <f>IF(ISBLANK(Table2[[#This Row],[unique_id]]), "", PROPER(SUBSTITUTE(Table2[[#This Row],[unique_id]], "_", " ")))</f>
        <v>Ceiling Network Switch Plug Energy Total</v>
      </c>
      <c r="G389" s="30" t="s">
        <v>1483</v>
      </c>
      <c r="H389" s="30" t="s">
        <v>527</v>
      </c>
      <c r="I389" s="30" t="s">
        <v>291</v>
      </c>
      <c r="O389" s="31"/>
      <c r="P389" s="30"/>
      <c r="T389" s="37"/>
      <c r="U389" s="30"/>
      <c r="V389" s="31"/>
      <c r="W389" s="31"/>
      <c r="X389" s="31"/>
      <c r="Y389" s="31"/>
      <c r="Z389" s="31"/>
      <c r="AA389" s="31"/>
      <c r="AB389" s="30" t="s">
        <v>76</v>
      </c>
      <c r="AC389" s="30" t="s">
        <v>328</v>
      </c>
      <c r="AD389" s="30" t="s">
        <v>904</v>
      </c>
      <c r="AF389" s="30">
        <v>10</v>
      </c>
      <c r="AG389" s="31" t="s">
        <v>34</v>
      </c>
      <c r="AH389" s="31" t="s">
        <v>902</v>
      </c>
      <c r="AJ389" s="30" t="str">
        <f>_xlfn.CONCAT("homeassistant/", Table2[[#This Row],[entity_namespace]], "/tasmota/",Table2[[#This Row],[unique_id]], "/config")</f>
        <v>homeassistant/sensor/tasmota/ceiling_network_switch_plug_energy_total/config</v>
      </c>
      <c r="AK389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9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9" s="30" t="s">
        <v>921</v>
      </c>
      <c r="AO389" s="30" t="s">
        <v>922</v>
      </c>
      <c r="AP389" s="30" t="s">
        <v>911</v>
      </c>
      <c r="AQ389" s="30" t="s">
        <v>912</v>
      </c>
      <c r="AR389" s="30" t="s">
        <v>1113</v>
      </c>
      <c r="AS389" s="30">
        <v>1</v>
      </c>
      <c r="AT389" s="34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920</v>
      </c>
      <c r="BD389" s="30" t="s">
        <v>1118</v>
      </c>
      <c r="BF389" s="30" t="s">
        <v>892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6" s="55" customFormat="1" ht="16" customHeight="1" x14ac:dyDescent="0.2">
      <c r="A390" s="55">
        <v>2610</v>
      </c>
      <c r="B390" s="55" t="s">
        <v>580</v>
      </c>
      <c r="C390" s="55" t="s">
        <v>812</v>
      </c>
      <c r="D390" s="55" t="s">
        <v>148</v>
      </c>
      <c r="E390" s="56" t="s">
        <v>1470</v>
      </c>
      <c r="F390" s="57" t="str">
        <f>IF(ISBLANK(Table2[[#This Row],[unique_id]]), "", PROPER(SUBSTITUTE(Table2[[#This Row],[unique_id]], "_", " ")))</f>
        <v>Broken Template Rack Internet Modem Plug Proxy</v>
      </c>
      <c r="G390" s="55" t="s">
        <v>221</v>
      </c>
      <c r="H390" s="55" t="s">
        <v>527</v>
      </c>
      <c r="I390" s="55" t="s">
        <v>291</v>
      </c>
      <c r="O390" s="58" t="s">
        <v>792</v>
      </c>
      <c r="R390" s="55" t="s">
        <v>806</v>
      </c>
      <c r="S390" s="55" t="str">
        <f>Table2[[#This Row],[friendly_name]]</f>
        <v>Internet Modem</v>
      </c>
      <c r="T390" s="56" t="s">
        <v>1075</v>
      </c>
      <c r="V390" s="58"/>
      <c r="W390" s="58"/>
      <c r="X390" s="58"/>
      <c r="Y390" s="58"/>
      <c r="Z390" s="58"/>
      <c r="AA390" s="58"/>
      <c r="AG390" s="58"/>
      <c r="AH390" s="58"/>
      <c r="AT390" s="59"/>
      <c r="AU390" s="55" t="s">
        <v>134</v>
      </c>
      <c r="AV39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55" t="str">
        <f>IF(ISBLANK(Table2[[#This Row],[device_model]]), "", Table2[[#This Row],[device_suggested_area]])</f>
        <v>Rack</v>
      </c>
      <c r="BB390" s="55" t="s">
        <v>1031</v>
      </c>
      <c r="BC390" s="60" t="s">
        <v>361</v>
      </c>
      <c r="BD390" s="55" t="s">
        <v>233</v>
      </c>
      <c r="BF390" s="55" t="s">
        <v>362</v>
      </c>
      <c r="BG390" s="55" t="s">
        <v>28</v>
      </c>
      <c r="BN39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6" s="55" customFormat="1" ht="16" customHeight="1" x14ac:dyDescent="0.2">
      <c r="A391" s="55">
        <v>2611</v>
      </c>
      <c r="B391" s="55" t="s">
        <v>580</v>
      </c>
      <c r="C391" s="55" t="s">
        <v>233</v>
      </c>
      <c r="D391" s="55" t="s">
        <v>134</v>
      </c>
      <c r="E391" s="55" t="s">
        <v>1471</v>
      </c>
      <c r="F391" s="57" t="str">
        <f>IF(ISBLANK(Table2[[#This Row],[unique_id]]), "", PROPER(SUBSTITUTE(Table2[[#This Row],[unique_id]], "_", " ")))</f>
        <v>Broken Rack Internet Modem Plug</v>
      </c>
      <c r="G391" s="55" t="s">
        <v>221</v>
      </c>
      <c r="H391" s="55" t="s">
        <v>527</v>
      </c>
      <c r="I391" s="55" t="s">
        <v>291</v>
      </c>
      <c r="M391" s="55" t="s">
        <v>257</v>
      </c>
      <c r="O391" s="58" t="s">
        <v>792</v>
      </c>
      <c r="R391" s="55" t="s">
        <v>806</v>
      </c>
      <c r="S391" s="55" t="str">
        <f>Table2[[#This Row],[friendly_name]]</f>
        <v>Internet Modem</v>
      </c>
      <c r="T391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1" s="58"/>
      <c r="W391" s="58"/>
      <c r="X391" s="58"/>
      <c r="Y391" s="58"/>
      <c r="Z391" s="58"/>
      <c r="AA391" s="58"/>
      <c r="AE391" s="55" t="s">
        <v>254</v>
      </c>
      <c r="AG391" s="58"/>
      <c r="AH391" s="58"/>
      <c r="AT391" s="59"/>
      <c r="AV39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55" t="str">
        <f>IF(ISBLANK(Table2[[#This Row],[device_model]]), "", Table2[[#This Row],[device_suggested_area]])</f>
        <v>Rack</v>
      </c>
      <c r="BB391" s="55" t="s">
        <v>1031</v>
      </c>
      <c r="BC391" s="60" t="s">
        <v>361</v>
      </c>
      <c r="BD391" s="55" t="s">
        <v>233</v>
      </c>
      <c r="BF391" s="55" t="s">
        <v>362</v>
      </c>
      <c r="BG391" s="55" t="s">
        <v>28</v>
      </c>
      <c r="BJ391" s="55" t="s">
        <v>983</v>
      </c>
      <c r="BK391" s="55" t="s">
        <v>1309</v>
      </c>
      <c r="BL391" s="55" t="s">
        <v>355</v>
      </c>
      <c r="BM391" s="55" t="s">
        <v>1363</v>
      </c>
      <c r="BN39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2" spans="1:66" ht="16" customHeight="1" x14ac:dyDescent="0.2">
      <c r="A392" s="30">
        <v>2612</v>
      </c>
      <c r="B392" s="30" t="s">
        <v>26</v>
      </c>
      <c r="C392" s="30" t="s">
        <v>697</v>
      </c>
      <c r="D392" s="30" t="s">
        <v>129</v>
      </c>
      <c r="E392" s="30" t="s">
        <v>893</v>
      </c>
      <c r="F392" s="36" t="str">
        <f>IF(ISBLANK(Table2[[#This Row],[unique_id]]), "", PROPER(SUBSTITUTE(Table2[[#This Row],[unique_id]], "_", " ")))</f>
        <v>Rack Fans Plug</v>
      </c>
      <c r="G392" s="30" t="s">
        <v>589</v>
      </c>
      <c r="H392" s="30" t="s">
        <v>527</v>
      </c>
      <c r="I392" s="30" t="s">
        <v>291</v>
      </c>
      <c r="M392" s="30" t="s">
        <v>257</v>
      </c>
      <c r="O392" s="31" t="s">
        <v>792</v>
      </c>
      <c r="P392" s="30"/>
      <c r="T392" s="37" t="s">
        <v>977</v>
      </c>
      <c r="U392" s="30"/>
      <c r="V392" s="31"/>
      <c r="W392" s="31"/>
      <c r="X392" s="31"/>
      <c r="Y392" s="31"/>
      <c r="Z392" s="31"/>
      <c r="AA392" s="31" t="s">
        <v>1117</v>
      </c>
      <c r="AB392" s="30"/>
      <c r="AC392" s="30"/>
      <c r="AE392" s="30" t="s">
        <v>591</v>
      </c>
      <c r="AF392" s="30">
        <v>10</v>
      </c>
      <c r="AG392" s="31" t="s">
        <v>34</v>
      </c>
      <c r="AH392" s="31" t="s">
        <v>902</v>
      </c>
      <c r="AJ392" s="30" t="str">
        <f>_xlfn.CONCAT("homeassistant/", Table2[[#This Row],[entity_namespace]], "/tasmota/",Table2[[#This Row],[unique_id]], "/config")</f>
        <v>homeassistant/fan/tasmota/rack_fans_plug/config</v>
      </c>
      <c r="AK392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2" s="30" t="str">
        <f>_xlfn.CONCAT("tasmota/device/",Table2[[#This Row],[unique_id]], "/cmnd/POWER")</f>
        <v>tasmota/device/rack_fans_plug/cmnd/POWER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2" s="30" t="s">
        <v>921</v>
      </c>
      <c r="AO392" s="30" t="s">
        <v>922</v>
      </c>
      <c r="AP392" s="30" t="s">
        <v>911</v>
      </c>
      <c r="AQ392" s="30" t="s">
        <v>912</v>
      </c>
      <c r="AR392" s="30" t="s">
        <v>976</v>
      </c>
      <c r="AS392" s="30">
        <v>1</v>
      </c>
      <c r="AT392" s="34" t="str">
        <f>HYPERLINK(_xlfn.CONCAT("http://", Table2[[#This Row],[connection_ip]], "/?"))</f>
        <v>http://10.0.4.101/?</v>
      </c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Rack</v>
      </c>
      <c r="BB392" s="30" t="s">
        <v>131</v>
      </c>
      <c r="BC392" s="39" t="s">
        <v>771</v>
      </c>
      <c r="BD392" s="30" t="s">
        <v>1118</v>
      </c>
      <c r="BF392" s="30" t="s">
        <v>892</v>
      </c>
      <c r="BG392" s="30" t="s">
        <v>28</v>
      </c>
      <c r="BK392" s="30" t="s">
        <v>1309</v>
      </c>
      <c r="BL392" s="30" t="s">
        <v>590</v>
      </c>
      <c r="BM392" s="30" t="s">
        <v>1364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3" spans="1:66" ht="16" customHeight="1" x14ac:dyDescent="0.2">
      <c r="A393" s="30">
        <v>2613</v>
      </c>
      <c r="B393" s="30" t="s">
        <v>26</v>
      </c>
      <c r="C393" s="30" t="s">
        <v>812</v>
      </c>
      <c r="D393" s="30" t="s">
        <v>148</v>
      </c>
      <c r="E393" s="37" t="s">
        <v>1441</v>
      </c>
      <c r="F393" s="36" t="str">
        <f>IF(ISBLANK(Table2[[#This Row],[unique_id]]), "", PROPER(SUBSTITUTE(Table2[[#This Row],[unique_id]], "_", " ")))</f>
        <v>Template Garden Sewerage Blower Plug Proxy</v>
      </c>
      <c r="G393" s="30" t="s">
        <v>1442</v>
      </c>
      <c r="H393" s="30" t="s">
        <v>527</v>
      </c>
      <c r="I393" s="30" t="s">
        <v>291</v>
      </c>
      <c r="O393" s="31" t="s">
        <v>792</v>
      </c>
      <c r="P393" s="30" t="s">
        <v>165</v>
      </c>
      <c r="Q393" s="30" t="s">
        <v>764</v>
      </c>
      <c r="R393" s="30" t="s">
        <v>527</v>
      </c>
      <c r="S393" s="30" t="str">
        <f>Table2[[#This Row],[friendly_name]]</f>
        <v>Garden Sewerage Blower</v>
      </c>
      <c r="T39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3" s="30"/>
      <c r="V393" s="31"/>
      <c r="W393" s="31"/>
      <c r="X393" s="31"/>
      <c r="Y393" s="31"/>
      <c r="Z393" s="31"/>
      <c r="AA393" s="31"/>
      <c r="AB393" s="30"/>
      <c r="AC393" s="30"/>
      <c r="AG393" s="31"/>
      <c r="AH393" s="31"/>
      <c r="AT393" s="40"/>
      <c r="AU393" s="30" t="s">
        <v>134</v>
      </c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">
        <v>577</v>
      </c>
      <c r="BB393" s="30" t="s">
        <v>1443</v>
      </c>
      <c r="BC393" s="30" t="s">
        <v>360</v>
      </c>
      <c r="BD393" s="30" t="s">
        <v>233</v>
      </c>
      <c r="BF393" s="30" t="s">
        <v>363</v>
      </c>
      <c r="BG393" s="30" t="s">
        <v>577</v>
      </c>
      <c r="BL393" s="36"/>
      <c r="BM393" s="36"/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6" ht="16" customHeight="1" x14ac:dyDescent="0.2">
      <c r="A394" s="30">
        <v>2614</v>
      </c>
      <c r="B394" s="30" t="s">
        <v>26</v>
      </c>
      <c r="C394" s="30" t="s">
        <v>233</v>
      </c>
      <c r="D394" s="30" t="s">
        <v>134</v>
      </c>
      <c r="E394" s="30" t="s">
        <v>1440</v>
      </c>
      <c r="F394" s="36" t="str">
        <f>IF(ISBLANK(Table2[[#This Row],[unique_id]]), "", PROPER(SUBSTITUTE(Table2[[#This Row],[unique_id]], "_", " ")))</f>
        <v>Garden Sewerage Blower Plug</v>
      </c>
      <c r="G394" s="30" t="s">
        <v>1442</v>
      </c>
      <c r="H394" s="30" t="s">
        <v>527</v>
      </c>
      <c r="I394" s="30" t="s">
        <v>291</v>
      </c>
      <c r="M394" s="30" t="s">
        <v>257</v>
      </c>
      <c r="O394" s="31" t="s">
        <v>792</v>
      </c>
      <c r="P394" s="30" t="s">
        <v>165</v>
      </c>
      <c r="Q394" s="30" t="s">
        <v>764</v>
      </c>
      <c r="R394" s="30" t="s">
        <v>527</v>
      </c>
      <c r="S394" s="30" t="str">
        <f>Table2[[#This Row],[friendly_name]]</f>
        <v>Garden Sewerage Blower</v>
      </c>
      <c r="T394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4" s="30"/>
      <c r="V394" s="31"/>
      <c r="W394" s="31"/>
      <c r="X394" s="31"/>
      <c r="Y394" s="31"/>
      <c r="Z394" s="31"/>
      <c r="AA394" s="31"/>
      <c r="AB394" s="30"/>
      <c r="AC394" s="30"/>
      <c r="AE394" s="30" t="s">
        <v>243</v>
      </c>
      <c r="AG394" s="31"/>
      <c r="AH394" s="31"/>
      <c r="AT394" s="40"/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">
        <v>577</v>
      </c>
      <c r="BB394" s="30" t="s">
        <v>1443</v>
      </c>
      <c r="BC394" s="30" t="s">
        <v>360</v>
      </c>
      <c r="BD394" s="30" t="s">
        <v>233</v>
      </c>
      <c r="BF394" s="30" t="s">
        <v>363</v>
      </c>
      <c r="BG394" s="30" t="s">
        <v>577</v>
      </c>
      <c r="BJ394" s="30" t="s">
        <v>984</v>
      </c>
      <c r="BK394" s="30" t="s">
        <v>1309</v>
      </c>
      <c r="BL394" s="36" t="s">
        <v>364</v>
      </c>
      <c r="BM394" s="36" t="s">
        <v>1330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614</v>
      </c>
      <c r="F395" s="36" t="str">
        <f>IF(ISBLANK(Table2[[#This Row],[unique_id]]), "", PROPER(SUBSTITUTE(Table2[[#This Row],[unique_id]], "_", " ")))</f>
        <v>Deck Fans Outlet</v>
      </c>
      <c r="G395" s="30" t="s">
        <v>617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 t="s">
        <v>165</v>
      </c>
      <c r="Q395" s="30" t="s">
        <v>764</v>
      </c>
      <c r="R395" s="30" t="s">
        <v>766</v>
      </c>
      <c r="S395" s="30" t="s">
        <v>823</v>
      </c>
      <c r="T395" s="37" t="s">
        <v>822</v>
      </c>
      <c r="U395" s="30"/>
      <c r="V395" s="31"/>
      <c r="W395" s="31" t="s">
        <v>490</v>
      </c>
      <c r="X395" s="31"/>
      <c r="Y395" s="42" t="s">
        <v>761</v>
      </c>
      <c r="Z395" s="31"/>
      <c r="AA395" s="31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Deck</v>
      </c>
      <c r="BA395" s="30" t="str">
        <f>IF(ISBLANK(Table2[[#This Row],[device_model]]), "", Table2[[#This Row],[device_suggested_area]])</f>
        <v>Deck</v>
      </c>
      <c r="BB395" s="37" t="s">
        <v>1021</v>
      </c>
      <c r="BC395" s="37" t="s">
        <v>619</v>
      </c>
      <c r="BD395" s="30" t="s">
        <v>378</v>
      </c>
      <c r="BF395" s="37" t="s">
        <v>620</v>
      </c>
      <c r="BG395" s="30" t="s">
        <v>358</v>
      </c>
      <c r="BL395" s="30" t="s">
        <v>621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6" spans="1:66" ht="16" customHeight="1" x14ac:dyDescent="0.2">
      <c r="A396" s="30">
        <v>2616</v>
      </c>
      <c r="B396" s="30" t="s">
        <v>26</v>
      </c>
      <c r="C396" s="30" t="s">
        <v>378</v>
      </c>
      <c r="D396" s="30" t="s">
        <v>134</v>
      </c>
      <c r="E396" s="39" t="s">
        <v>615</v>
      </c>
      <c r="F396" s="36" t="str">
        <f>IF(ISBLANK(Table2[[#This Row],[unique_id]]), "", PROPER(SUBSTITUTE(Table2[[#This Row],[unique_id]], "_", " ")))</f>
        <v>Kitchen Fan Outlet</v>
      </c>
      <c r="G396" s="30" t="s">
        <v>616</v>
      </c>
      <c r="H396" s="30" t="s">
        <v>527</v>
      </c>
      <c r="I396" s="30" t="s">
        <v>291</v>
      </c>
      <c r="M396" s="30" t="s">
        <v>257</v>
      </c>
      <c r="O396" s="31" t="s">
        <v>792</v>
      </c>
      <c r="P396" s="30" t="s">
        <v>165</v>
      </c>
      <c r="Q396" s="30" t="s">
        <v>764</v>
      </c>
      <c r="R396" s="30" t="s">
        <v>766</v>
      </c>
      <c r="S396" s="30" t="s">
        <v>823</v>
      </c>
      <c r="T396" s="37" t="s">
        <v>822</v>
      </c>
      <c r="U396" s="30"/>
      <c r="V396" s="31"/>
      <c r="W396" s="31" t="s">
        <v>490</v>
      </c>
      <c r="X396" s="31"/>
      <c r="Y396" s="42" t="s">
        <v>761</v>
      </c>
      <c r="Z396" s="31"/>
      <c r="AA396" s="31"/>
      <c r="AB396" s="30"/>
      <c r="AC396" s="30"/>
      <c r="AE396" s="30" t="s">
        <v>251</v>
      </c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6" s="37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Kitchen</v>
      </c>
      <c r="BA396" s="30" t="str">
        <f>IF(ISBLANK(Table2[[#This Row],[device_model]]), "", Table2[[#This Row],[device_suggested_area]])</f>
        <v>Kitchen</v>
      </c>
      <c r="BB396" s="37" t="s">
        <v>1022</v>
      </c>
      <c r="BC396" s="37" t="s">
        <v>619</v>
      </c>
      <c r="BD396" s="30" t="s">
        <v>378</v>
      </c>
      <c r="BF396" s="37" t="s">
        <v>620</v>
      </c>
      <c r="BG396" s="30" t="s">
        <v>206</v>
      </c>
      <c r="BL396" s="30" t="s">
        <v>622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7" spans="1:66" ht="16" customHeight="1" x14ac:dyDescent="0.2">
      <c r="A397" s="30">
        <v>2617</v>
      </c>
      <c r="B397" s="30" t="s">
        <v>26</v>
      </c>
      <c r="C397" s="30" t="s">
        <v>378</v>
      </c>
      <c r="D397" s="30" t="s">
        <v>134</v>
      </c>
      <c r="E397" s="39" t="s">
        <v>613</v>
      </c>
      <c r="F397" s="36" t="str">
        <f>IF(ISBLANK(Table2[[#This Row],[unique_id]]), "", PROPER(SUBSTITUTE(Table2[[#This Row],[unique_id]], "_", " ")))</f>
        <v>Edwin Wardrobe Outlet</v>
      </c>
      <c r="G397" s="30" t="s">
        <v>707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766</v>
      </c>
      <c r="S397" s="30" t="s">
        <v>823</v>
      </c>
      <c r="T397" s="37" t="s">
        <v>822</v>
      </c>
      <c r="U397" s="30"/>
      <c r="V397" s="31"/>
      <c r="W397" s="31" t="s">
        <v>490</v>
      </c>
      <c r="X397" s="31"/>
      <c r="Y397" s="42" t="s">
        <v>761</v>
      </c>
      <c r="Z397" s="42"/>
      <c r="AA397" s="42"/>
      <c r="AB397" s="30"/>
      <c r="AC397" s="30"/>
      <c r="AE397" s="30" t="s">
        <v>251</v>
      </c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7" s="37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Edwin</v>
      </c>
      <c r="BA397" s="30" t="str">
        <f>IF(ISBLANK(Table2[[#This Row],[device_model]]), "", Table2[[#This Row],[device_suggested_area]])</f>
        <v>Edwin</v>
      </c>
      <c r="BB397" s="37" t="s">
        <v>1023</v>
      </c>
      <c r="BC397" s="37" t="s">
        <v>619</v>
      </c>
      <c r="BD397" s="30" t="s">
        <v>378</v>
      </c>
      <c r="BF397" s="37" t="s">
        <v>620</v>
      </c>
      <c r="BG397" s="30" t="s">
        <v>127</v>
      </c>
      <c r="BL397" s="30" t="s">
        <v>618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8" spans="1:66" ht="16" customHeight="1" x14ac:dyDescent="0.2">
      <c r="A398" s="30">
        <v>2618</v>
      </c>
      <c r="B398" s="30" t="s">
        <v>26</v>
      </c>
      <c r="C398" s="30" t="s">
        <v>451</v>
      </c>
      <c r="D398" s="30" t="s">
        <v>27</v>
      </c>
      <c r="E398" s="30" t="s">
        <v>818</v>
      </c>
      <c r="F398" s="36" t="str">
        <f>IF(ISBLANK(Table2[[#This Row],[unique_id]]), "", PROPER(SUBSTITUTE(Table2[[#This Row],[unique_id]], "_", " ")))</f>
        <v>Garden Repeater Linkquality</v>
      </c>
      <c r="G398" s="30" t="s">
        <v>701</v>
      </c>
      <c r="H398" s="30" t="s">
        <v>527</v>
      </c>
      <c r="I398" s="30" t="s">
        <v>291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821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Garden</v>
      </c>
      <c r="BA398" s="30" t="str">
        <f>IF(ISBLANK(Table2[[#This Row],[device_model]]), "", Table2[[#This Row],[device_suggested_area]])</f>
        <v>Garden</v>
      </c>
      <c r="BB398" s="30" t="s">
        <v>995</v>
      </c>
      <c r="BC398" s="39" t="s">
        <v>699</v>
      </c>
      <c r="BD398" s="30" t="s">
        <v>451</v>
      </c>
      <c r="BF398" s="30" t="s">
        <v>698</v>
      </c>
      <c r="BG398" s="30" t="s">
        <v>577</v>
      </c>
      <c r="BL398" s="30" t="s">
        <v>700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9" spans="1:66" ht="16" customHeight="1" x14ac:dyDescent="0.2">
      <c r="A399" s="30">
        <v>2619</v>
      </c>
      <c r="B399" s="30" t="s">
        <v>26</v>
      </c>
      <c r="C399" s="30" t="s">
        <v>451</v>
      </c>
      <c r="D399" s="30" t="s">
        <v>27</v>
      </c>
      <c r="E399" s="30" t="s">
        <v>819</v>
      </c>
      <c r="F399" s="36" t="str">
        <f>IF(ISBLANK(Table2[[#This Row],[unique_id]]), "", PROPER(SUBSTITUTE(Table2[[#This Row],[unique_id]], "_", " ")))</f>
        <v>Landing Repeater Linkquality</v>
      </c>
      <c r="G399" s="30" t="s">
        <v>703</v>
      </c>
      <c r="H399" s="30" t="s">
        <v>527</v>
      </c>
      <c r="I399" s="30" t="s">
        <v>291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821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9" s="3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Landing</v>
      </c>
      <c r="BA399" s="30" t="str">
        <f>IF(ISBLANK(Table2[[#This Row],[device_model]]), "", Table2[[#This Row],[device_suggested_area]])</f>
        <v>Landing</v>
      </c>
      <c r="BB399" s="30" t="s">
        <v>995</v>
      </c>
      <c r="BC399" s="39" t="s">
        <v>699</v>
      </c>
      <c r="BD399" s="30" t="s">
        <v>451</v>
      </c>
      <c r="BF399" s="30" t="s">
        <v>698</v>
      </c>
      <c r="BG399" s="30" t="s">
        <v>560</v>
      </c>
      <c r="BL399" s="30" t="s">
        <v>705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0" spans="1:66" ht="16" customHeight="1" x14ac:dyDescent="0.2">
      <c r="A400" s="30">
        <v>2620</v>
      </c>
      <c r="B400" s="30" t="s">
        <v>26</v>
      </c>
      <c r="C400" s="30" t="s">
        <v>451</v>
      </c>
      <c r="D400" s="30" t="s">
        <v>27</v>
      </c>
      <c r="E400" s="30" t="s">
        <v>820</v>
      </c>
      <c r="F400" s="36" t="str">
        <f>IF(ISBLANK(Table2[[#This Row],[unique_id]]), "", PROPER(SUBSTITUTE(Table2[[#This Row],[unique_id]], "_", " ")))</f>
        <v>Driveway Repeater Linkquality</v>
      </c>
      <c r="G400" s="30" t="s">
        <v>702</v>
      </c>
      <c r="H400" s="30" t="s">
        <v>527</v>
      </c>
      <c r="I400" s="30" t="s">
        <v>291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821</v>
      </c>
      <c r="U400" s="30"/>
      <c r="V400" s="31"/>
      <c r="W400" s="31" t="s">
        <v>490</v>
      </c>
      <c r="X400" s="31"/>
      <c r="Y400" s="42" t="s">
        <v>761</v>
      </c>
      <c r="Z400" s="31"/>
      <c r="AA400" s="31"/>
      <c r="AB400" s="30"/>
      <c r="AC400" s="30"/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0" s="3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Driveway</v>
      </c>
      <c r="BA400" s="30" t="str">
        <f>IF(ISBLANK(Table2[[#This Row],[device_model]]), "", Table2[[#This Row],[device_suggested_area]])</f>
        <v>Driveway</v>
      </c>
      <c r="BB400" s="30" t="s">
        <v>995</v>
      </c>
      <c r="BC400" s="39" t="s">
        <v>699</v>
      </c>
      <c r="BD400" s="30" t="s">
        <v>451</v>
      </c>
      <c r="BF400" s="30" t="s">
        <v>698</v>
      </c>
      <c r="BG400" s="30" t="s">
        <v>704</v>
      </c>
      <c r="BL400" s="30" t="s">
        <v>706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0" t="s">
        <v>891</v>
      </c>
      <c r="F401" s="36" t="str">
        <f>IF(ISBLANK(Table2[[#This Row],[unique_id]]), "", PROPER(SUBSTITUTE(Table2[[#This Row],[unique_id]], "_", " ")))</f>
        <v>Lighting Reset Adaptive Lighting All</v>
      </c>
      <c r="G401" s="30" t="s">
        <v>794</v>
      </c>
      <c r="H401" s="30" t="s">
        <v>545</v>
      </c>
      <c r="I401" s="30" t="s">
        <v>291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165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532</v>
      </c>
      <c r="F402" s="36" t="str">
        <f>IF(ISBLANK(Table2[[#This Row],[unique_id]]), "", PROPER(SUBSTITUTE(Table2[[#This Row],[unique_id]], "_", " ")))</f>
        <v>Lighting Reset Adaptive Lighting Ada Lamp</v>
      </c>
      <c r="G402" s="36" t="s">
        <v>195</v>
      </c>
      <c r="H402" s="30" t="s">
        <v>545</v>
      </c>
      <c r="I402" s="30" t="s">
        <v>291</v>
      </c>
      <c r="J402" s="30" t="s">
        <v>531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32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130</v>
      </c>
      <c r="BI402" s="30" t="s">
        <v>689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526</v>
      </c>
      <c r="F403" s="36" t="str">
        <f>IF(ISBLANK(Table2[[#This Row],[unique_id]]), "", PROPER(SUBSTITUTE(Table2[[#This Row],[unique_id]], "_", " ")))</f>
        <v>Lighting Reset Adaptive Lighting Edwin Lamp</v>
      </c>
      <c r="G403" s="36" t="s">
        <v>205</v>
      </c>
      <c r="H403" s="30" t="s">
        <v>545</v>
      </c>
      <c r="I403" s="30" t="s">
        <v>291</v>
      </c>
      <c r="J403" s="30" t="s">
        <v>531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127</v>
      </c>
      <c r="BI403" s="30" t="s">
        <v>689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533</v>
      </c>
      <c r="F404" s="36" t="str">
        <f>IF(ISBLANK(Table2[[#This Row],[unique_id]]), "", PROPER(SUBSTITUTE(Table2[[#This Row],[unique_id]], "_", " ")))</f>
        <v>Lighting Reset Adaptive Lighting Edwin Night Light</v>
      </c>
      <c r="G404" s="36" t="s">
        <v>409</v>
      </c>
      <c r="H404" s="30" t="s">
        <v>545</v>
      </c>
      <c r="I404" s="30" t="s">
        <v>291</v>
      </c>
      <c r="J404" s="30" t="s">
        <v>544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127</v>
      </c>
      <c r="BI404" s="30" t="s">
        <v>689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534</v>
      </c>
      <c r="F405" s="36" t="str">
        <f>IF(ISBLANK(Table2[[#This Row],[unique_id]]), "", PROPER(SUBSTITUTE(Table2[[#This Row],[unique_id]], "_", " ")))</f>
        <v>Lighting Reset Adaptive Lighting Hallway Main</v>
      </c>
      <c r="G405" s="36" t="s">
        <v>200</v>
      </c>
      <c r="H405" s="30" t="s">
        <v>545</v>
      </c>
      <c r="I405" s="30" t="s">
        <v>291</v>
      </c>
      <c r="J405" s="30" t="s">
        <v>552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405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875</v>
      </c>
      <c r="F406" s="36" t="str">
        <f>IF(ISBLANK(Table2[[#This Row],[unique_id]]), "", PROPER(SUBSTITUTE(Table2[[#This Row],[unique_id]], "_", " ")))</f>
        <v>Lighting Reset Adaptive Lighting Hallway Sconces</v>
      </c>
      <c r="G406" s="36" t="s">
        <v>860</v>
      </c>
      <c r="H406" s="30" t="s">
        <v>545</v>
      </c>
      <c r="I406" s="30" t="s">
        <v>291</v>
      </c>
      <c r="J406" s="30" t="s">
        <v>876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405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535</v>
      </c>
      <c r="F407" s="36" t="str">
        <f>IF(ISBLANK(Table2[[#This Row],[unique_id]]), "", PROPER(SUBSTITUTE(Table2[[#This Row],[unique_id]], "_", " ")))</f>
        <v>Lighting Reset Adaptive Lighting Dining Main</v>
      </c>
      <c r="G407" s="36" t="s">
        <v>138</v>
      </c>
      <c r="H407" s="30" t="s">
        <v>545</v>
      </c>
      <c r="I407" s="30" t="s">
        <v>291</v>
      </c>
      <c r="J407" s="30" t="s">
        <v>552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536</v>
      </c>
      <c r="F408" s="36" t="str">
        <f>IF(ISBLANK(Table2[[#This Row],[unique_id]]), "", PROPER(SUBSTITUTE(Table2[[#This Row],[unique_id]], "_", " ")))</f>
        <v>Lighting Reset Adaptive Lighting Lounge Main</v>
      </c>
      <c r="G408" s="36" t="s">
        <v>207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194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587</v>
      </c>
      <c r="F409" s="36" t="str">
        <f>IF(ISBLANK(Table2[[#This Row],[unique_id]]), "", PROPER(SUBSTITUTE(Table2[[#This Row],[unique_id]], "_", " ")))</f>
        <v>Lighting Reset Adaptive Lighting Lounge Lamp</v>
      </c>
      <c r="G409" s="36" t="s">
        <v>557</v>
      </c>
      <c r="H409" s="30" t="s">
        <v>545</v>
      </c>
      <c r="I409" s="30" t="s">
        <v>291</v>
      </c>
      <c r="J409" s="30" t="s">
        <v>531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165</v>
      </c>
      <c r="BI409" s="30" t="s">
        <v>689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537</v>
      </c>
      <c r="F410" s="36" t="str">
        <f>IF(ISBLANK(Table2[[#This Row],[unique_id]]), "", PROPER(SUBSTITUTE(Table2[[#This Row],[unique_id]], "_", " ")))</f>
        <v>Lighting Reset Adaptive Lighting Parents Main</v>
      </c>
      <c r="G410" s="36" t="s">
        <v>196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877</v>
      </c>
      <c r="F411" s="36" t="str">
        <f>IF(ISBLANK(Table2[[#This Row],[unique_id]]), "", PROPER(SUBSTITUTE(Table2[[#This Row],[unique_id]], "_", " ")))</f>
        <v>Lighting Reset Adaptive Lighting Parents Jane Bedside</v>
      </c>
      <c r="G411" s="36" t="s">
        <v>869</v>
      </c>
      <c r="H411" s="30" t="s">
        <v>545</v>
      </c>
      <c r="I411" s="30" t="s">
        <v>291</v>
      </c>
      <c r="J411" s="30" t="s">
        <v>879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192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878</v>
      </c>
      <c r="F412" s="36" t="str">
        <f>IF(ISBLANK(Table2[[#This Row],[unique_id]]), "", PROPER(SUBSTITUTE(Table2[[#This Row],[unique_id]], "_", " ")))</f>
        <v>Lighting Reset Adaptive Lighting Parents Graham Bedside</v>
      </c>
      <c r="G412" s="36" t="s">
        <v>870</v>
      </c>
      <c r="H412" s="30" t="s">
        <v>545</v>
      </c>
      <c r="I412" s="30" t="s">
        <v>291</v>
      </c>
      <c r="J412" s="30" t="s">
        <v>880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192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881</v>
      </c>
      <c r="F413" s="36" t="str">
        <f>IF(ISBLANK(Table2[[#This Row],[unique_id]]), "", PROPER(SUBSTITUTE(Table2[[#This Row],[unique_id]], "_", " ")))</f>
        <v>Lighting Reset Adaptive Lighting Study Lamp</v>
      </c>
      <c r="G413" s="36" t="s">
        <v>746</v>
      </c>
      <c r="H413" s="30" t="s">
        <v>545</v>
      </c>
      <c r="I413" s="30" t="s">
        <v>291</v>
      </c>
      <c r="J413" s="30" t="s">
        <v>531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357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538</v>
      </c>
      <c r="F414" s="36" t="str">
        <f>IF(ISBLANK(Table2[[#This Row],[unique_id]]), "", PROPER(SUBSTITUTE(Table2[[#This Row],[unique_id]], "_", " ")))</f>
        <v>Lighting Reset Adaptive Lighting Kitchen Main</v>
      </c>
      <c r="G414" s="36" t="s">
        <v>202</v>
      </c>
      <c r="H414" s="30" t="s">
        <v>545</v>
      </c>
      <c r="I414" s="30" t="s">
        <v>291</v>
      </c>
      <c r="J414" s="30" t="s">
        <v>552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206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539</v>
      </c>
      <c r="F415" s="36" t="str">
        <f>IF(ISBLANK(Table2[[#This Row],[unique_id]]), "", PROPER(SUBSTITUTE(Table2[[#This Row],[unique_id]], "_", " ")))</f>
        <v>Lighting Reset Adaptive Lighting Laundry Main</v>
      </c>
      <c r="G415" s="36" t="s">
        <v>204</v>
      </c>
      <c r="H415" s="30" t="s">
        <v>545</v>
      </c>
      <c r="I415" s="30" t="s">
        <v>291</v>
      </c>
      <c r="J415" s="30" t="s">
        <v>552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213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540</v>
      </c>
      <c r="F416" s="36" t="str">
        <f>IF(ISBLANK(Table2[[#This Row],[unique_id]]), "", PROPER(SUBSTITUTE(Table2[[#This Row],[unique_id]], "_", " ")))</f>
        <v>Lighting Reset Adaptive Lighting Pantry Main</v>
      </c>
      <c r="G416" s="36" t="s">
        <v>203</v>
      </c>
      <c r="H416" s="30" t="s">
        <v>545</v>
      </c>
      <c r="I416" s="30" t="s">
        <v>291</v>
      </c>
      <c r="J416" s="30" t="s">
        <v>552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211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553</v>
      </c>
      <c r="F417" s="36" t="str">
        <f>IF(ISBLANK(Table2[[#This Row],[unique_id]]), "", PROPER(SUBSTITUTE(Table2[[#This Row],[unique_id]], "_", " ")))</f>
        <v>Lighting Reset Adaptive Lighting Office Main</v>
      </c>
      <c r="G417" s="36" t="s">
        <v>199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212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541</v>
      </c>
      <c r="F418" s="36" t="str">
        <f>IF(ISBLANK(Table2[[#This Row],[unique_id]]), "", PROPER(SUBSTITUTE(Table2[[#This Row],[unique_id]], "_", " ")))</f>
        <v>Lighting Reset Adaptive Lighting Bathroom Main</v>
      </c>
      <c r="G418" s="36" t="s">
        <v>198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359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882</v>
      </c>
      <c r="F419" s="36" t="str">
        <f>IF(ISBLANK(Table2[[#This Row],[unique_id]]), "", PROPER(SUBSTITUTE(Table2[[#This Row],[unique_id]], "_", " ")))</f>
        <v>Lighting Reset Adaptive Lighting Bathroom Sconces</v>
      </c>
      <c r="G419" s="36" t="s">
        <v>866</v>
      </c>
      <c r="H419" s="30" t="s">
        <v>545</v>
      </c>
      <c r="I419" s="30" t="s">
        <v>291</v>
      </c>
      <c r="J419" s="30" t="s">
        <v>876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359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542</v>
      </c>
      <c r="F420" s="36" t="str">
        <f>IF(ISBLANK(Table2[[#This Row],[unique_id]]), "", PROPER(SUBSTITUTE(Table2[[#This Row],[unique_id]], "_", " ")))</f>
        <v>Lighting Reset Adaptive Lighting Ensuite Main</v>
      </c>
      <c r="G420" s="36" t="s">
        <v>197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395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883</v>
      </c>
      <c r="F421" s="36" t="str">
        <f>IF(ISBLANK(Table2[[#This Row],[unique_id]]), "", PROPER(SUBSTITUTE(Table2[[#This Row],[unique_id]], "_", " ")))</f>
        <v>Lighting Reset Adaptive Lighting Ensuite Sconces</v>
      </c>
      <c r="G421" s="36" t="s">
        <v>849</v>
      </c>
      <c r="H421" s="30" t="s">
        <v>545</v>
      </c>
      <c r="I421" s="30" t="s">
        <v>291</v>
      </c>
      <c r="J421" s="30" t="s">
        <v>876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395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543</v>
      </c>
      <c r="F422" s="36" t="str">
        <f>IF(ISBLANK(Table2[[#This Row],[unique_id]]), "", PROPER(SUBSTITUTE(Table2[[#This Row],[unique_id]], "_", " ")))</f>
        <v>Lighting Reset Adaptive Lighting Wardrobe Main</v>
      </c>
      <c r="G422" s="36" t="s">
        <v>201</v>
      </c>
      <c r="H422" s="30" t="s">
        <v>545</v>
      </c>
      <c r="I422" s="30" t="s">
        <v>291</v>
      </c>
      <c r="J422" s="30" t="s">
        <v>552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496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2670</v>
      </c>
      <c r="B423" s="30" t="s">
        <v>26</v>
      </c>
      <c r="C423" s="30" t="s">
        <v>235</v>
      </c>
      <c r="D423" s="30" t="s">
        <v>145</v>
      </c>
      <c r="E423" s="30" t="s">
        <v>146</v>
      </c>
      <c r="F423" s="36" t="str">
        <f>IF(ISBLANK(Table2[[#This Row],[unique_id]]), "", PROPER(SUBSTITUTE(Table2[[#This Row],[unique_id]], "_", " ")))</f>
        <v>Ada Home</v>
      </c>
      <c r="G423" s="30" t="s">
        <v>185</v>
      </c>
      <c r="H423" s="30" t="s">
        <v>749</v>
      </c>
      <c r="I423" s="30" t="s">
        <v>144</v>
      </c>
      <c r="M423" s="30" t="s">
        <v>136</v>
      </c>
      <c r="N423" s="30" t="s">
        <v>270</v>
      </c>
      <c r="O423" s="31" t="s">
        <v>792</v>
      </c>
      <c r="P423" s="30" t="s">
        <v>165</v>
      </c>
      <c r="Q423" s="30" t="s">
        <v>764</v>
      </c>
      <c r="R423" s="41" t="s">
        <v>749</v>
      </c>
      <c r="S423" s="30" t="str">
        <f>_xlfn.CONCAT( Table2[[#This Row],[friendly_name]], " Devices")</f>
        <v>Ada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Ada</v>
      </c>
      <c r="BB423" s="30" t="s">
        <v>165</v>
      </c>
      <c r="BC423" s="30" t="s">
        <v>392</v>
      </c>
      <c r="BD423" s="30" t="s">
        <v>235</v>
      </c>
      <c r="BF423" s="30" t="s">
        <v>1050</v>
      </c>
      <c r="BG423" s="30" t="s">
        <v>130</v>
      </c>
      <c r="BK423" s="30" t="s">
        <v>1308</v>
      </c>
      <c r="BL423" s="41" t="s">
        <v>421</v>
      </c>
      <c r="BM423" s="39" t="s">
        <v>1310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4" spans="1:66" ht="16" customHeight="1" x14ac:dyDescent="0.2">
      <c r="A424" s="30">
        <v>2671</v>
      </c>
      <c r="B424" s="30" t="s">
        <v>26</v>
      </c>
      <c r="C424" s="30" t="s">
        <v>235</v>
      </c>
      <c r="D424" s="30" t="s">
        <v>145</v>
      </c>
      <c r="E424" s="30" t="s">
        <v>258</v>
      </c>
      <c r="F424" s="36" t="str">
        <f>IF(ISBLANK(Table2[[#This Row],[unique_id]]), "", PROPER(SUBSTITUTE(Table2[[#This Row],[unique_id]], "_", " ")))</f>
        <v>Edwin Home</v>
      </c>
      <c r="G424" s="30" t="s">
        <v>259</v>
      </c>
      <c r="H424" s="30" t="s">
        <v>749</v>
      </c>
      <c r="I424" s="30" t="s">
        <v>144</v>
      </c>
      <c r="M424" s="30" t="s">
        <v>136</v>
      </c>
      <c r="N424" s="30" t="s">
        <v>270</v>
      </c>
      <c r="O424" s="31" t="s">
        <v>792</v>
      </c>
      <c r="P424" s="30" t="s">
        <v>165</v>
      </c>
      <c r="Q424" s="30" t="s">
        <v>764</v>
      </c>
      <c r="R424" s="41" t="s">
        <v>749</v>
      </c>
      <c r="S424" s="30" t="str">
        <f>_xlfn.CONCAT( Table2[[#This Row],[friendly_name]], " Devices")</f>
        <v>Edwin Home Devices</v>
      </c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Edwin</v>
      </c>
      <c r="BB424" s="30" t="s">
        <v>165</v>
      </c>
      <c r="BC424" s="30" t="s">
        <v>392</v>
      </c>
      <c r="BD424" s="30" t="s">
        <v>235</v>
      </c>
      <c r="BF424" s="30" t="s">
        <v>1050</v>
      </c>
      <c r="BG424" s="30" t="s">
        <v>127</v>
      </c>
      <c r="BK424" s="30" t="s">
        <v>1308</v>
      </c>
      <c r="BL424" s="41" t="s">
        <v>420</v>
      </c>
      <c r="BM424" s="39" t="s">
        <v>1311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5" spans="1:66" ht="16" customHeight="1" x14ac:dyDescent="0.2">
      <c r="A425" s="30">
        <v>2672</v>
      </c>
      <c r="B425" s="30" t="s">
        <v>26</v>
      </c>
      <c r="C425" s="30" t="s">
        <v>235</v>
      </c>
      <c r="D425" s="30" t="s">
        <v>145</v>
      </c>
      <c r="E425" s="30" t="s">
        <v>266</v>
      </c>
      <c r="F425" s="36" t="str">
        <f>IF(ISBLANK(Table2[[#This Row],[unique_id]]), "", PROPER(SUBSTITUTE(Table2[[#This Row],[unique_id]], "_", " ")))</f>
        <v>Parents Home</v>
      </c>
      <c r="G425" s="30" t="s">
        <v>260</v>
      </c>
      <c r="H425" s="30" t="s">
        <v>749</v>
      </c>
      <c r="I425" s="30" t="s">
        <v>144</v>
      </c>
      <c r="M425" s="30" t="s">
        <v>136</v>
      </c>
      <c r="N425" s="30" t="s">
        <v>270</v>
      </c>
      <c r="O425" s="31" t="s">
        <v>792</v>
      </c>
      <c r="P425" s="30" t="s">
        <v>165</v>
      </c>
      <c r="Q425" s="30" t="s">
        <v>764</v>
      </c>
      <c r="R425" s="41" t="s">
        <v>749</v>
      </c>
      <c r="S425" s="30" t="str">
        <f>_xlfn.CONCAT( Table2[[#This Row],[friendly_name]], " Devices")</f>
        <v>Parents Home Devices</v>
      </c>
      <c r="T425" s="37" t="s">
        <v>774</v>
      </c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Parents</v>
      </c>
      <c r="BB425" s="30" t="s">
        <v>165</v>
      </c>
      <c r="BC425" s="30" t="s">
        <v>1044</v>
      </c>
      <c r="BD425" s="30" t="s">
        <v>235</v>
      </c>
      <c r="BF425" s="30" t="s">
        <v>1051</v>
      </c>
      <c r="BG425" s="30" t="s">
        <v>192</v>
      </c>
      <c r="BK425" s="30" t="s">
        <v>1308</v>
      </c>
      <c r="BL425" s="41" t="s">
        <v>639</v>
      </c>
      <c r="BM425" s="39" t="s">
        <v>1312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6" spans="1:66" ht="16" customHeight="1" x14ac:dyDescent="0.2">
      <c r="A426" s="30">
        <v>2673</v>
      </c>
      <c r="B426" s="30" t="s">
        <v>26</v>
      </c>
      <c r="C426" s="30" t="s">
        <v>235</v>
      </c>
      <c r="D426" s="30" t="s">
        <v>145</v>
      </c>
      <c r="E426" s="30" t="s">
        <v>262</v>
      </c>
      <c r="F426" s="36" t="str">
        <f>IF(ISBLANK(Table2[[#This Row],[unique_id]]), "", PROPER(SUBSTITUTE(Table2[[#This Row],[unique_id]], "_", " ")))</f>
        <v>Kitchen Home</v>
      </c>
      <c r="G426" s="30" t="s">
        <v>261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Kitchen Home Devices</v>
      </c>
      <c r="T426" s="37" t="s">
        <v>774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Kitchen</v>
      </c>
      <c r="BB426" s="30" t="s">
        <v>165</v>
      </c>
      <c r="BC426" s="30" t="s">
        <v>1044</v>
      </c>
      <c r="BD426" s="30" t="s">
        <v>235</v>
      </c>
      <c r="BF426" s="30" t="s">
        <v>1051</v>
      </c>
      <c r="BG426" s="30" t="s">
        <v>206</v>
      </c>
      <c r="BK426" s="30" t="s">
        <v>1308</v>
      </c>
      <c r="BL426" s="41" t="s">
        <v>734</v>
      </c>
      <c r="BM426" s="39" t="s">
        <v>1313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7" spans="1:66" ht="16" customHeight="1" x14ac:dyDescent="0.2">
      <c r="A427" s="30">
        <v>2674</v>
      </c>
      <c r="B427" s="30" t="s">
        <v>26</v>
      </c>
      <c r="C427" s="30" t="s">
        <v>235</v>
      </c>
      <c r="D427" s="30" t="s">
        <v>145</v>
      </c>
      <c r="E427" s="30" t="s">
        <v>609</v>
      </c>
      <c r="F427" s="36" t="str">
        <f>IF(ISBLANK(Table2[[#This Row],[unique_id]]), "", PROPER(SUBSTITUTE(Table2[[#This Row],[unique_id]], "_", " ")))</f>
        <v>Office Home</v>
      </c>
      <c r="G427" s="30" t="s">
        <v>610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Office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Office</v>
      </c>
      <c r="BB427" s="30" t="s">
        <v>165</v>
      </c>
      <c r="BC427" s="30" t="s">
        <v>392</v>
      </c>
      <c r="BD427" s="30" t="s">
        <v>235</v>
      </c>
      <c r="BF427" s="30" t="s">
        <v>1050</v>
      </c>
      <c r="BG427" s="30" t="s">
        <v>212</v>
      </c>
      <c r="BK427" s="30" t="s">
        <v>1308</v>
      </c>
      <c r="BL427" s="41" t="s">
        <v>418</v>
      </c>
      <c r="BM427" s="39" t="s">
        <v>1314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8" spans="1:66" ht="16" customHeight="1" x14ac:dyDescent="0.2">
      <c r="A428" s="30">
        <v>2675</v>
      </c>
      <c r="B428" s="30" t="s">
        <v>26</v>
      </c>
      <c r="C428" s="30" t="s">
        <v>235</v>
      </c>
      <c r="D428" s="30" t="s">
        <v>145</v>
      </c>
      <c r="E428" s="30" t="s">
        <v>642</v>
      </c>
      <c r="F428" s="36" t="str">
        <f>IF(ISBLANK(Table2[[#This Row],[unique_id]]), "", PROPER(SUBSTITUTE(Table2[[#This Row],[unique_id]], "_", " ")))</f>
        <v>Lounge Home</v>
      </c>
      <c r="G428" s="30" t="s">
        <v>643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Lounge Home Devices</v>
      </c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Lounge</v>
      </c>
      <c r="BB428" s="30" t="s">
        <v>165</v>
      </c>
      <c r="BC428" s="30" t="s">
        <v>392</v>
      </c>
      <c r="BD428" s="30" t="s">
        <v>235</v>
      </c>
      <c r="BF428" s="30" t="s">
        <v>1050</v>
      </c>
      <c r="BG428" s="30" t="s">
        <v>194</v>
      </c>
      <c r="BK428" s="30" t="s">
        <v>1308</v>
      </c>
      <c r="BL428" s="41" t="s">
        <v>419</v>
      </c>
      <c r="BM428" s="39" t="s">
        <v>1315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9" spans="1:66" ht="16" customHeight="1" x14ac:dyDescent="0.2">
      <c r="A429" s="30">
        <v>2676</v>
      </c>
      <c r="B429" s="30" t="s">
        <v>26</v>
      </c>
      <c r="C429" s="30" t="s">
        <v>235</v>
      </c>
      <c r="D429" s="30" t="s">
        <v>145</v>
      </c>
      <c r="E429" s="30" t="s">
        <v>824</v>
      </c>
      <c r="F429" s="36" t="str">
        <f>IF(ISBLANK(Table2[[#This Row],[unique_id]]), "", PROPER(SUBSTITUTE(Table2[[#This Row],[unique_id]], "_", " ")))</f>
        <v>Ada Tablet</v>
      </c>
      <c r="G429" s="30" t="s">
        <v>825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825</v>
      </c>
      <c r="BC429" s="30" t="s">
        <v>1052</v>
      </c>
      <c r="BD429" s="30" t="s">
        <v>235</v>
      </c>
      <c r="BF429" s="30" t="s">
        <v>827</v>
      </c>
      <c r="BG429" s="30" t="s">
        <v>194</v>
      </c>
      <c r="BK429" s="30" t="s">
        <v>1308</v>
      </c>
      <c r="BL429" s="41" t="s">
        <v>1287</v>
      </c>
      <c r="BM429" s="39" t="s">
        <v>1316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0" spans="1:66" ht="16" customHeight="1" x14ac:dyDescent="0.2">
      <c r="A430" s="30">
        <v>2677</v>
      </c>
      <c r="B430" s="30" t="s">
        <v>26</v>
      </c>
      <c r="C430" s="30" t="s">
        <v>235</v>
      </c>
      <c r="D430" s="30" t="s">
        <v>145</v>
      </c>
      <c r="E430" s="30" t="s">
        <v>828</v>
      </c>
      <c r="F430" s="36" t="str">
        <f>IF(ISBLANK(Table2[[#This Row],[unique_id]]), "", PROPER(SUBSTITUTE(Table2[[#This Row],[unique_id]], "_", " ")))</f>
        <v>Edwin Tablet</v>
      </c>
      <c r="G430" s="30" t="s">
        <v>829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/>
      <c r="P430" s="30"/>
      <c r="R430" s="41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Kitchen</v>
      </c>
      <c r="BB430" s="30" t="s">
        <v>829</v>
      </c>
      <c r="BC430" s="30" t="s">
        <v>1052</v>
      </c>
      <c r="BD430" s="30" t="s">
        <v>235</v>
      </c>
      <c r="BF430" s="30" t="s">
        <v>827</v>
      </c>
      <c r="BG430" s="30" t="s">
        <v>206</v>
      </c>
      <c r="BK430" s="30" t="s">
        <v>1308</v>
      </c>
      <c r="BL430" s="41" t="s">
        <v>1288</v>
      </c>
      <c r="BM430" s="39" t="s">
        <v>1319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6" ht="16" customHeight="1" x14ac:dyDescent="0.2">
      <c r="A431" s="30">
        <v>2678</v>
      </c>
      <c r="B431" s="30" t="s">
        <v>26</v>
      </c>
      <c r="C431" s="30" t="s">
        <v>581</v>
      </c>
      <c r="D431" s="30" t="s">
        <v>145</v>
      </c>
      <c r="E431" s="30" t="s">
        <v>606</v>
      </c>
      <c r="F431" s="36" t="str">
        <f>IF(ISBLANK(Table2[[#This Row],[unique_id]]), "", PROPER(SUBSTITUTE(Table2[[#This Row],[unique_id]], "_", " ")))</f>
        <v>Lg Webos Smart Tv</v>
      </c>
      <c r="G431" s="30" t="s">
        <v>180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/>
      <c r="P431" s="30"/>
      <c r="R431" s="41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987</v>
      </c>
      <c r="BC431" s="30" t="s">
        <v>584</v>
      </c>
      <c r="BD431" s="30" t="s">
        <v>581</v>
      </c>
      <c r="BF431" s="30" t="s">
        <v>583</v>
      </c>
      <c r="BG431" s="30" t="s">
        <v>194</v>
      </c>
      <c r="BK431" s="30" t="s">
        <v>1308</v>
      </c>
      <c r="BL431" s="41" t="s">
        <v>582</v>
      </c>
      <c r="BM431" s="39" t="s">
        <v>1317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2" spans="1:66" ht="16" customHeight="1" x14ac:dyDescent="0.2">
      <c r="A432" s="30">
        <v>2679</v>
      </c>
      <c r="B432" s="30" t="s">
        <v>580</v>
      </c>
      <c r="C432" s="30" t="s">
        <v>264</v>
      </c>
      <c r="D432" s="30" t="s">
        <v>145</v>
      </c>
      <c r="E432" s="30" t="s">
        <v>265</v>
      </c>
      <c r="F432" s="36" t="str">
        <f>IF(ISBLANK(Table2[[#This Row],[unique_id]]), "", PROPER(SUBSTITUTE(Table2[[#This Row],[unique_id]], "_", " ")))</f>
        <v>Parents Tv</v>
      </c>
      <c r="G432" s="30" t="s">
        <v>263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987</v>
      </c>
      <c r="BC432" s="30" t="s">
        <v>1045</v>
      </c>
      <c r="BD432" s="30" t="s">
        <v>264</v>
      </c>
      <c r="BF432" s="30" t="s">
        <v>398</v>
      </c>
      <c r="BG432" s="30" t="s">
        <v>192</v>
      </c>
      <c r="BK432" s="30" t="s">
        <v>1308</v>
      </c>
      <c r="BL432" s="41" t="s">
        <v>400</v>
      </c>
      <c r="BM432" s="39" t="s">
        <v>1318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3" spans="1:66" ht="16" customHeight="1" x14ac:dyDescent="0.2">
      <c r="A433" s="30">
        <v>2680</v>
      </c>
      <c r="B433" s="30" t="s">
        <v>580</v>
      </c>
      <c r="C433" s="30" t="s">
        <v>235</v>
      </c>
      <c r="D433" s="30" t="s">
        <v>145</v>
      </c>
      <c r="E433" s="30" t="s">
        <v>687</v>
      </c>
      <c r="F433" s="36" t="str">
        <f>IF(ISBLANK(Table2[[#This Row],[unique_id]]), "", PROPER(SUBSTITUTE(Table2[[#This Row],[unique_id]], "_", " ")))</f>
        <v>Office Tv</v>
      </c>
      <c r="G433" s="30" t="s">
        <v>688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Office</v>
      </c>
      <c r="BB433" s="30" t="s">
        <v>987</v>
      </c>
      <c r="BC433" s="30" t="s">
        <v>393</v>
      </c>
      <c r="BD433" s="30" t="s">
        <v>235</v>
      </c>
      <c r="BF433" s="30" t="s">
        <v>394</v>
      </c>
      <c r="BG433" s="30" t="s">
        <v>212</v>
      </c>
      <c r="BK433" s="30" t="s">
        <v>1308</v>
      </c>
      <c r="BL433" s="41" t="s">
        <v>422</v>
      </c>
      <c r="BM433" s="39" t="s">
        <v>1320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4" spans="1:66" ht="16" customHeight="1" x14ac:dyDescent="0.2">
      <c r="A434" s="30">
        <v>2681</v>
      </c>
      <c r="B434" s="30" t="s">
        <v>26</v>
      </c>
      <c r="C434" s="30" t="s">
        <v>441</v>
      </c>
      <c r="D434" s="30" t="s">
        <v>333</v>
      </c>
      <c r="E434" s="30" t="s">
        <v>332</v>
      </c>
      <c r="F434" s="36" t="str">
        <f>IF(ISBLANK(Table2[[#This Row],[unique_id]]), "", PROPER(SUBSTITUTE(Table2[[#This Row],[unique_id]], "_", " ")))</f>
        <v>Column Break</v>
      </c>
      <c r="G434" s="30" t="s">
        <v>329</v>
      </c>
      <c r="H434" s="30" t="s">
        <v>749</v>
      </c>
      <c r="I434" s="30" t="s">
        <v>144</v>
      </c>
      <c r="M434" s="30" t="s">
        <v>330</v>
      </c>
      <c r="N434" s="30" t="s">
        <v>331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F434" s="31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2682</v>
      </c>
      <c r="B435" s="30" t="s">
        <v>26</v>
      </c>
      <c r="C435" s="30" t="s">
        <v>182</v>
      </c>
      <c r="D435" s="30" t="s">
        <v>145</v>
      </c>
      <c r="E435" s="30" t="s">
        <v>738</v>
      </c>
      <c r="F435" s="36" t="str">
        <f>IF(ISBLANK(Table2[[#This Row],[unique_id]]), "", PROPER(SUBSTITUTE(Table2[[#This Row],[unique_id]], "_", " ")))</f>
        <v>Lounge Arc</v>
      </c>
      <c r="G435" s="30" t="s">
        <v>741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 t="s">
        <v>792</v>
      </c>
      <c r="P435" s="30"/>
      <c r="R435" s="41"/>
      <c r="T435" s="37" t="str">
        <f>_xlfn.CONCAT("name: ", Table2[[#This Row],[friendly_name]])</f>
        <v>name: Lounge Arc</v>
      </c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Lounge</v>
      </c>
      <c r="BB435" s="30" t="s">
        <v>585</v>
      </c>
      <c r="BC435" s="30" t="s">
        <v>1048</v>
      </c>
      <c r="BD435" s="30" t="s">
        <v>182</v>
      </c>
      <c r="BF435" s="30">
        <v>15.4</v>
      </c>
      <c r="BG435" s="30" t="s">
        <v>194</v>
      </c>
      <c r="BK435" s="30" t="s">
        <v>1308</v>
      </c>
      <c r="BL435" s="30" t="s">
        <v>586</v>
      </c>
      <c r="BM435" s="39" t="s">
        <v>1321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6" spans="1:66" ht="16" customHeight="1" x14ac:dyDescent="0.2">
      <c r="A436" s="30">
        <v>2683</v>
      </c>
      <c r="B436" s="30" t="s">
        <v>580</v>
      </c>
      <c r="C436" s="30" t="s">
        <v>812</v>
      </c>
      <c r="D436" s="30" t="s">
        <v>148</v>
      </c>
      <c r="E436" s="30" t="s">
        <v>814</v>
      </c>
      <c r="F436" s="36" t="str">
        <f>IF(ISBLANK(Table2[[#This Row],[unique_id]]), "", PROPER(SUBSTITUTE(Table2[[#This Row],[unique_id]], "_", " ")))</f>
        <v>Template Kitchen Move Proxy</v>
      </c>
      <c r="G436" s="30" t="s">
        <v>742</v>
      </c>
      <c r="H436" s="30" t="s">
        <v>749</v>
      </c>
      <c r="I436" s="30" t="s">
        <v>144</v>
      </c>
      <c r="O436" s="31" t="s">
        <v>792</v>
      </c>
      <c r="P436" s="30" t="s">
        <v>165</v>
      </c>
      <c r="Q436" s="30" t="s">
        <v>764</v>
      </c>
      <c r="R436" s="41" t="s">
        <v>749</v>
      </c>
      <c r="S436" s="30" t="str">
        <f>_xlfn.CONCAT( Table2[[#This Row],[friendly_name]], " Devices")</f>
        <v>Kitchen Move Devices</v>
      </c>
      <c r="T436" s="37" t="s">
        <v>817</v>
      </c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 t="s">
        <v>145</v>
      </c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366</v>
      </c>
      <c r="BC436" s="30" t="s">
        <v>1046</v>
      </c>
      <c r="BD436" s="30" t="s">
        <v>182</v>
      </c>
      <c r="BF436" s="30">
        <v>15.4</v>
      </c>
      <c r="BG436" s="30" t="s">
        <v>206</v>
      </c>
      <c r="BM436" s="39"/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6" ht="16" customHeight="1" x14ac:dyDescent="0.2">
      <c r="A437" s="30">
        <v>2684</v>
      </c>
      <c r="B437" s="30" t="s">
        <v>26</v>
      </c>
      <c r="C437" s="30" t="s">
        <v>182</v>
      </c>
      <c r="D437" s="30" t="s">
        <v>145</v>
      </c>
      <c r="E437" s="30" t="s">
        <v>737</v>
      </c>
      <c r="F437" s="36" t="str">
        <f>IF(ISBLANK(Table2[[#This Row],[unique_id]]), "", PROPER(SUBSTITUTE(Table2[[#This Row],[unique_id]], "_", " ")))</f>
        <v>Kitchen Move</v>
      </c>
      <c r="G437" s="30" t="s">
        <v>742</v>
      </c>
      <c r="H437" s="30" t="s">
        <v>749</v>
      </c>
      <c r="I437" s="30" t="s">
        <v>144</v>
      </c>
      <c r="M437" s="30" t="s">
        <v>136</v>
      </c>
      <c r="N437" s="30" t="s">
        <v>270</v>
      </c>
      <c r="O437" s="31" t="s">
        <v>792</v>
      </c>
      <c r="P437" s="30" t="s">
        <v>165</v>
      </c>
      <c r="Q437" s="30" t="s">
        <v>764</v>
      </c>
      <c r="R437" s="41" t="s">
        <v>749</v>
      </c>
      <c r="S437" s="30" t="str">
        <f>_xlfn.CONCAT( Table2[[#This Row],[friendly_name]], " Devices")</f>
        <v>Kitchen Move Devices</v>
      </c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Kitchen</v>
      </c>
      <c r="BB437" s="30" t="s">
        <v>366</v>
      </c>
      <c r="BC437" s="30" t="s">
        <v>1046</v>
      </c>
      <c r="BD437" s="30" t="s">
        <v>182</v>
      </c>
      <c r="BF437" s="30">
        <v>15.4</v>
      </c>
      <c r="BG437" s="30" t="s">
        <v>206</v>
      </c>
      <c r="BK437" s="30" t="s">
        <v>1308</v>
      </c>
      <c r="BL437" s="30" t="s">
        <v>369</v>
      </c>
      <c r="BM437" s="39" t="s">
        <v>1322</v>
      </c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8" spans="1:66" ht="16" customHeight="1" x14ac:dyDescent="0.2">
      <c r="A438" s="30">
        <v>2685</v>
      </c>
      <c r="B438" s="30" t="s">
        <v>26</v>
      </c>
      <c r="C438" s="30" t="s">
        <v>182</v>
      </c>
      <c r="D438" s="30" t="s">
        <v>145</v>
      </c>
      <c r="E438" s="30" t="s">
        <v>736</v>
      </c>
      <c r="F438" s="36" t="str">
        <f>IF(ISBLANK(Table2[[#This Row],[unique_id]]), "", PROPER(SUBSTITUTE(Table2[[#This Row],[unique_id]], "_", " ")))</f>
        <v>Kitchen Five</v>
      </c>
      <c r="G438" s="30" t="s">
        <v>743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 t="s">
        <v>165</v>
      </c>
      <c r="Q438" s="30" t="s">
        <v>764</v>
      </c>
      <c r="R438" s="41" t="s">
        <v>749</v>
      </c>
      <c r="S438" s="30" t="str">
        <f>_xlfn.CONCAT( Table2[[#This Row],[friendly_name]], " Devices")</f>
        <v>Kitchen Five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Kitchen</v>
      </c>
      <c r="BB438" s="30" t="s">
        <v>816</v>
      </c>
      <c r="BC438" s="30" t="s">
        <v>1047</v>
      </c>
      <c r="BD438" s="30" t="s">
        <v>182</v>
      </c>
      <c r="BF438" s="30">
        <v>15.4</v>
      </c>
      <c r="BG438" s="30" t="s">
        <v>206</v>
      </c>
      <c r="BK438" s="30" t="s">
        <v>1308</v>
      </c>
      <c r="BL438" s="37" t="s">
        <v>368</v>
      </c>
      <c r="BM438" s="39" t="s">
        <v>1323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9" spans="1:66" ht="16" customHeight="1" x14ac:dyDescent="0.2">
      <c r="A439" s="30">
        <v>2686</v>
      </c>
      <c r="B439" s="30" t="s">
        <v>580</v>
      </c>
      <c r="C439" s="30" t="s">
        <v>812</v>
      </c>
      <c r="D439" s="30" t="s">
        <v>148</v>
      </c>
      <c r="E439" s="30" t="s">
        <v>815</v>
      </c>
      <c r="F439" s="36" t="str">
        <f>IF(ISBLANK(Table2[[#This Row],[unique_id]]), "", PROPER(SUBSTITUTE(Table2[[#This Row],[unique_id]], "_", " ")))</f>
        <v>Template Parents Move Proxy</v>
      </c>
      <c r="G439" s="30" t="s">
        <v>744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Parents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366</v>
      </c>
      <c r="BC439" s="30" t="s">
        <v>1046</v>
      </c>
      <c r="BD439" s="30" t="s">
        <v>182</v>
      </c>
      <c r="BF439" s="30">
        <v>15.4</v>
      </c>
      <c r="BG439" s="30" t="s">
        <v>192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2687</v>
      </c>
      <c r="B440" s="30" t="s">
        <v>26</v>
      </c>
      <c r="C440" s="30" t="s">
        <v>182</v>
      </c>
      <c r="D440" s="30" t="s">
        <v>145</v>
      </c>
      <c r="E440" s="30" t="s">
        <v>735</v>
      </c>
      <c r="F440" s="36" t="str">
        <f>IF(ISBLANK(Table2[[#This Row],[unique_id]]), "", PROPER(SUBSTITUTE(Table2[[#This Row],[unique_id]], "_", " ")))</f>
        <v>Parents Move</v>
      </c>
      <c r="G440" s="30" t="s">
        <v>744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Parents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Parents</v>
      </c>
      <c r="BB440" s="30" t="s">
        <v>366</v>
      </c>
      <c r="BC440" s="30" t="s">
        <v>1046</v>
      </c>
      <c r="BD440" s="30" t="s">
        <v>182</v>
      </c>
      <c r="BF440" s="30">
        <v>15.4</v>
      </c>
      <c r="BG440" s="30" t="s">
        <v>192</v>
      </c>
      <c r="BK440" s="30" t="s">
        <v>1308</v>
      </c>
      <c r="BL440" s="30" t="s">
        <v>367</v>
      </c>
      <c r="BM440" s="39" t="s">
        <v>1324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1" spans="1:66" ht="16" customHeight="1" x14ac:dyDescent="0.2">
      <c r="A441" s="30">
        <v>2688</v>
      </c>
      <c r="B441" s="30" t="s">
        <v>26</v>
      </c>
      <c r="C441" s="30" t="s">
        <v>264</v>
      </c>
      <c r="D441" s="30" t="s">
        <v>145</v>
      </c>
      <c r="E441" s="30" t="s">
        <v>1368</v>
      </c>
      <c r="F441" s="36" t="str">
        <f>IF(ISBLANK(Table2[[#This Row],[unique_id]]), "", PROPER(SUBSTITUTE(Table2[[#This Row],[unique_id]], "_", " ")))</f>
        <v>Parents Homepod</v>
      </c>
      <c r="G441" s="30" t="s">
        <v>1369</v>
      </c>
      <c r="H441" s="30" t="s">
        <v>749</v>
      </c>
      <c r="I441" s="30" t="s">
        <v>144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Parents</v>
      </c>
      <c r="BB441" s="30" t="s">
        <v>1370</v>
      </c>
      <c r="BC441" s="30" t="s">
        <v>1049</v>
      </c>
      <c r="BD441" s="30" t="s">
        <v>264</v>
      </c>
      <c r="BF441" s="30" t="s">
        <v>398</v>
      </c>
      <c r="BG441" s="30" t="s">
        <v>192</v>
      </c>
      <c r="BK441" s="30" t="s">
        <v>1308</v>
      </c>
      <c r="BL441" s="41" t="s">
        <v>401</v>
      </c>
      <c r="BM441" s="39" t="s">
        <v>1325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2" spans="1:66" ht="16" customHeight="1" x14ac:dyDescent="0.2">
      <c r="A442" s="30">
        <v>2700</v>
      </c>
      <c r="B442" s="30" t="s">
        <v>26</v>
      </c>
      <c r="C442" s="30" t="s">
        <v>150</v>
      </c>
      <c r="D442" s="30" t="s">
        <v>310</v>
      </c>
      <c r="E442" s="30" t="s">
        <v>655</v>
      </c>
      <c r="F442" s="36" t="str">
        <f>IF(ISBLANK(Table2[[#This Row],[unique_id]]), "", PROPER(SUBSTITUTE(Table2[[#This Row],[unique_id]], "_", " ")))</f>
        <v>Back Door Lock Security</v>
      </c>
      <c r="G442" s="30" t="s">
        <v>651</v>
      </c>
      <c r="H442" s="30" t="s">
        <v>633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666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2701</v>
      </c>
      <c r="B443" s="30" t="s">
        <v>26</v>
      </c>
      <c r="C443" s="30" t="s">
        <v>150</v>
      </c>
      <c r="D443" s="30" t="s">
        <v>148</v>
      </c>
      <c r="E443" s="30" t="s">
        <v>668</v>
      </c>
      <c r="F443" s="36" t="str">
        <f>IF(ISBLANK(Table2[[#This Row],[unique_id]]), "", PROPER(SUBSTITUTE(Table2[[#This Row],[unique_id]], "_", " ")))</f>
        <v>Template Back Door State</v>
      </c>
      <c r="G443" s="30" t="s">
        <v>285</v>
      </c>
      <c r="H443" s="30" t="s">
        <v>633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2702</v>
      </c>
      <c r="B444" s="30" t="s">
        <v>26</v>
      </c>
      <c r="C444" s="30" t="s">
        <v>624</v>
      </c>
      <c r="D444" s="30" t="s">
        <v>627</v>
      </c>
      <c r="E444" s="30" t="s">
        <v>628</v>
      </c>
      <c r="F444" s="36" t="str">
        <f>IF(ISBLANK(Table2[[#This Row],[unique_id]]), "", PROPER(SUBSTITUTE(Table2[[#This Row],[unique_id]], "_", " ")))</f>
        <v>Back Door Lock</v>
      </c>
      <c r="G444" s="30" t="s">
        <v>670</v>
      </c>
      <c r="H444" s="30" t="s">
        <v>633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490</v>
      </c>
      <c r="X444" s="31"/>
      <c r="Y444" s="42" t="s">
        <v>760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Back Door</v>
      </c>
      <c r="BA444" s="30" t="str">
        <f>IF(ISBLANK(Table2[[#This Row],[device_model]]), "", Table2[[#This Row],[device_suggested_area]])</f>
        <v>Back Door</v>
      </c>
      <c r="BB444" s="30" t="s">
        <v>1039</v>
      </c>
      <c r="BC444" s="30" t="s">
        <v>625</v>
      </c>
      <c r="BD444" s="30" t="s">
        <v>624</v>
      </c>
      <c r="BF444" s="30" t="s">
        <v>626</v>
      </c>
      <c r="BG444" s="30" t="s">
        <v>633</v>
      </c>
      <c r="BL444" s="30" t="s">
        <v>623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5" spans="1:66" ht="16" customHeight="1" x14ac:dyDescent="0.2">
      <c r="A445" s="30">
        <v>2703</v>
      </c>
      <c r="B445" s="30" t="s">
        <v>26</v>
      </c>
      <c r="C445" s="30" t="s">
        <v>334</v>
      </c>
      <c r="D445" s="30" t="s">
        <v>148</v>
      </c>
      <c r="E445" s="30" t="s">
        <v>661</v>
      </c>
      <c r="F445" s="36" t="str">
        <f>IF(ISBLANK(Table2[[#This Row],[unique_id]]), "", PROPER(SUBSTITUTE(Table2[[#This Row],[unique_id]], "_", " ")))</f>
        <v>Template Back Door Sensor Contact Last</v>
      </c>
      <c r="G445" s="30" t="s">
        <v>669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490</v>
      </c>
      <c r="X445" s="31"/>
      <c r="Y445" s="42" t="s">
        <v>760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Back Door</v>
      </c>
      <c r="BA445" s="30" t="str">
        <f>IF(ISBLANK(Table2[[#This Row],[device_model]]), "", Table2[[#This Row],[device_suggested_area]])</f>
        <v>Back Door</v>
      </c>
      <c r="BB445" s="37" t="s">
        <v>1043</v>
      </c>
      <c r="BC445" s="37" t="s">
        <v>644</v>
      </c>
      <c r="BD445" s="30" t="s">
        <v>1118</v>
      </c>
      <c r="BF445" s="30" t="s">
        <v>626</v>
      </c>
      <c r="BG445" s="30" t="s">
        <v>633</v>
      </c>
      <c r="BL445" s="30" t="s">
        <v>646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6" spans="1:66" ht="16" customHeight="1" x14ac:dyDescent="0.2">
      <c r="A446" s="30">
        <v>2704</v>
      </c>
      <c r="B446" s="30" t="s">
        <v>580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633</v>
      </c>
      <c r="H446" s="30" t="s">
        <v>641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2705</v>
      </c>
      <c r="B447" s="30" t="s">
        <v>26</v>
      </c>
      <c r="C447" s="30" t="s">
        <v>150</v>
      </c>
      <c r="D447" s="30" t="s">
        <v>310</v>
      </c>
      <c r="E447" s="30" t="s">
        <v>656</v>
      </c>
      <c r="F447" s="36" t="str">
        <f>IF(ISBLANK(Table2[[#This Row],[unique_id]]), "", PROPER(SUBSTITUTE(Table2[[#This Row],[unique_id]], "_", " ")))</f>
        <v>Front Door Lock Security</v>
      </c>
      <c r="G447" s="30" t="s">
        <v>651</v>
      </c>
      <c r="H447" s="30" t="s">
        <v>632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E447" s="30" t="s">
        <v>666</v>
      </c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L447" s="41"/>
      <c r="BM447" s="39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2706</v>
      </c>
      <c r="B448" s="30" t="s">
        <v>26</v>
      </c>
      <c r="C448" s="30" t="s">
        <v>150</v>
      </c>
      <c r="D448" s="30" t="s">
        <v>148</v>
      </c>
      <c r="E448" s="30" t="s">
        <v>667</v>
      </c>
      <c r="F448" s="36" t="str">
        <f>IF(ISBLANK(Table2[[#This Row],[unique_id]]), "", PROPER(SUBSTITUTE(Table2[[#This Row],[unique_id]], "_", " ")))</f>
        <v>Template Front Door State</v>
      </c>
      <c r="G448" s="30" t="s">
        <v>285</v>
      </c>
      <c r="H448" s="30" t="s">
        <v>632</v>
      </c>
      <c r="I448" s="30" t="s">
        <v>209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L448" s="41"/>
      <c r="BM448" s="39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2707</v>
      </c>
      <c r="B449" s="30" t="s">
        <v>26</v>
      </c>
      <c r="C449" s="30" t="s">
        <v>624</v>
      </c>
      <c r="D449" s="30" t="s">
        <v>627</v>
      </c>
      <c r="E449" s="30" t="s">
        <v>629</v>
      </c>
      <c r="F449" s="36" t="str">
        <f>IF(ISBLANK(Table2[[#This Row],[unique_id]]), "", PROPER(SUBSTITUTE(Table2[[#This Row],[unique_id]], "_", " ")))</f>
        <v>Front Door Lock</v>
      </c>
      <c r="G449" s="30" t="s">
        <v>670</v>
      </c>
      <c r="H449" s="30" t="s">
        <v>632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 t="s">
        <v>490</v>
      </c>
      <c r="X449" s="31"/>
      <c r="Y449" s="42" t="s">
        <v>760</v>
      </c>
      <c r="Z449" s="31"/>
      <c r="AA449" s="31"/>
      <c r="AB449" s="30"/>
      <c r="AC449" s="30"/>
      <c r="AG449" s="31"/>
      <c r="AH449" s="31"/>
      <c r="AT449" s="40"/>
      <c r="AU449" s="3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30" t="str">
        <f>Table2[[#This Row],[device_suggested_area]]</f>
        <v>Front Door</v>
      </c>
      <c r="BA449" s="30" t="str">
        <f>IF(ISBLANK(Table2[[#This Row],[device_model]]), "", Table2[[#This Row],[device_suggested_area]])</f>
        <v>Front Door</v>
      </c>
      <c r="BB449" s="30" t="s">
        <v>1039</v>
      </c>
      <c r="BC449" s="30" t="s">
        <v>625</v>
      </c>
      <c r="BD449" s="30" t="s">
        <v>624</v>
      </c>
      <c r="BF449" s="30" t="s">
        <v>626</v>
      </c>
      <c r="BG449" s="30" t="s">
        <v>632</v>
      </c>
      <c r="BL449" s="30" t="s">
        <v>630</v>
      </c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0" spans="1:66" ht="16" customHeight="1" x14ac:dyDescent="0.2">
      <c r="A450" s="30">
        <v>2708</v>
      </c>
      <c r="B450" s="30" t="s">
        <v>26</v>
      </c>
      <c r="C450" s="30" t="s">
        <v>334</v>
      </c>
      <c r="D450" s="30" t="s">
        <v>148</v>
      </c>
      <c r="E450" s="30" t="s">
        <v>660</v>
      </c>
      <c r="F450" s="36" t="str">
        <f>IF(ISBLANK(Table2[[#This Row],[unique_id]]), "", PROPER(SUBSTITUTE(Table2[[#This Row],[unique_id]], "_", " ")))</f>
        <v>Template Front Door Sensor Contact Last</v>
      </c>
      <c r="G450" s="30" t="s">
        <v>669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 t="s">
        <v>490</v>
      </c>
      <c r="X450" s="31"/>
      <c r="Y450" s="42" t="s">
        <v>760</v>
      </c>
      <c r="Z450" s="31"/>
      <c r="AA450" s="31"/>
      <c r="AB450" s="30"/>
      <c r="AC450" s="30"/>
      <c r="AG450" s="31"/>
      <c r="AH450" s="31"/>
      <c r="AT450" s="40"/>
      <c r="AU450" s="3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0" s="37" t="str">
        <f>Table2[[#This Row],[device_suggested_area]]</f>
        <v>Front Door</v>
      </c>
      <c r="BA450" s="30" t="str">
        <f>IF(ISBLANK(Table2[[#This Row],[device_model]]), "", Table2[[#This Row],[device_suggested_area]])</f>
        <v>Front Door</v>
      </c>
      <c r="BB450" s="37" t="s">
        <v>1043</v>
      </c>
      <c r="BC450" s="37" t="s">
        <v>644</v>
      </c>
      <c r="BD450" s="30" t="s">
        <v>1118</v>
      </c>
      <c r="BF450" s="30" t="s">
        <v>626</v>
      </c>
      <c r="BG450" s="30" t="s">
        <v>632</v>
      </c>
      <c r="BL450" s="30" t="s">
        <v>645</v>
      </c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1" spans="1:66" ht="16" customHeight="1" x14ac:dyDescent="0.2">
      <c r="A451" s="30">
        <v>2709</v>
      </c>
      <c r="B451" s="30" t="s">
        <v>580</v>
      </c>
      <c r="C451" s="30" t="s">
        <v>234</v>
      </c>
      <c r="D451" s="30" t="s">
        <v>147</v>
      </c>
      <c r="F451" s="36" t="str">
        <f>IF(ISBLANK(Table2[[#This Row],[unique_id]]), "", PROPER(SUBSTITUTE(Table2[[#This Row],[unique_id]], "_", " ")))</f>
        <v/>
      </c>
      <c r="G451" s="30" t="s">
        <v>632</v>
      </c>
      <c r="H451" s="30" t="s">
        <v>640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C451" s="37"/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2710</v>
      </c>
      <c r="B452" s="30" t="s">
        <v>26</v>
      </c>
      <c r="C452" s="30" t="s">
        <v>133</v>
      </c>
      <c r="D452" s="30" t="s">
        <v>148</v>
      </c>
      <c r="E452" s="30" t="s">
        <v>601</v>
      </c>
      <c r="F452" s="36" t="str">
        <f>IF(ISBLANK(Table2[[#This Row],[unique_id]]), "", PROPER(SUBSTITUTE(Table2[[#This Row],[unique_id]], "_", " ")))</f>
        <v>Ada Fan Occupancy</v>
      </c>
      <c r="G452" s="30" t="s">
        <v>130</v>
      </c>
      <c r="H452" s="30" t="s">
        <v>638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2711</v>
      </c>
      <c r="B453" s="30" t="s">
        <v>26</v>
      </c>
      <c r="C453" s="30" t="s">
        <v>133</v>
      </c>
      <c r="D453" s="30" t="s">
        <v>148</v>
      </c>
      <c r="E453" s="30" t="s">
        <v>600</v>
      </c>
      <c r="F453" s="36" t="str">
        <f>IF(ISBLANK(Table2[[#This Row],[unique_id]]), "", PROPER(SUBSTITUTE(Table2[[#This Row],[unique_id]], "_", " ")))</f>
        <v>Edwin Fan Occupancy</v>
      </c>
      <c r="G453" s="30" t="s">
        <v>127</v>
      </c>
      <c r="H453" s="30" t="s">
        <v>638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2712</v>
      </c>
      <c r="B454" s="30" t="s">
        <v>26</v>
      </c>
      <c r="C454" s="30" t="s">
        <v>133</v>
      </c>
      <c r="D454" s="30" t="s">
        <v>148</v>
      </c>
      <c r="E454" s="30" t="s">
        <v>602</v>
      </c>
      <c r="F454" s="36" t="str">
        <f>IF(ISBLANK(Table2[[#This Row],[unique_id]]), "", PROPER(SUBSTITUTE(Table2[[#This Row],[unique_id]], "_", " ")))</f>
        <v>Parents Fan Occupancy</v>
      </c>
      <c r="G454" s="30" t="s">
        <v>192</v>
      </c>
      <c r="H454" s="30" t="s">
        <v>638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2713</v>
      </c>
      <c r="B455" s="30" t="s">
        <v>26</v>
      </c>
      <c r="C455" s="30" t="s">
        <v>133</v>
      </c>
      <c r="D455" s="30" t="s">
        <v>148</v>
      </c>
      <c r="E455" s="30" t="s">
        <v>603</v>
      </c>
      <c r="F455" s="36" t="str">
        <f>IF(ISBLANK(Table2[[#This Row],[unique_id]]), "", PROPER(SUBSTITUTE(Table2[[#This Row],[unique_id]], "_", " ")))</f>
        <v>Lounge Fan Occupancy</v>
      </c>
      <c r="G455" s="30" t="s">
        <v>194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2714</v>
      </c>
      <c r="B456" s="30" t="s">
        <v>26</v>
      </c>
      <c r="C456" s="30" t="s">
        <v>133</v>
      </c>
      <c r="D456" s="30" t="s">
        <v>148</v>
      </c>
      <c r="E456" s="30" t="s">
        <v>604</v>
      </c>
      <c r="F456" s="36" t="str">
        <f>IF(ISBLANK(Table2[[#This Row],[unique_id]]), "", PROPER(SUBSTITUTE(Table2[[#This Row],[unique_id]], "_", " ")))</f>
        <v>Deck East Fan Occupancy</v>
      </c>
      <c r="G456" s="30" t="s">
        <v>215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64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2715</v>
      </c>
      <c r="B457" s="30" t="s">
        <v>26</v>
      </c>
      <c r="C457" s="30" t="s">
        <v>133</v>
      </c>
      <c r="D457" s="30" t="s">
        <v>148</v>
      </c>
      <c r="E457" s="30" t="s">
        <v>605</v>
      </c>
      <c r="F457" s="36" t="str">
        <f>IF(ISBLANK(Table2[[#This Row],[unique_id]]), "", PROPER(SUBSTITUTE(Table2[[#This Row],[unique_id]], "_", " ")))</f>
        <v>Deck West Fan Occupancy</v>
      </c>
      <c r="G457" s="30" t="s">
        <v>214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64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2716</v>
      </c>
      <c r="B458" s="30" t="s">
        <v>26</v>
      </c>
      <c r="C458" s="30" t="s">
        <v>441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635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64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2717</v>
      </c>
      <c r="B459" s="30" t="s">
        <v>26</v>
      </c>
      <c r="C459" s="30" t="s">
        <v>234</v>
      </c>
      <c r="D459" s="30" t="s">
        <v>148</v>
      </c>
      <c r="E459" s="30" t="s">
        <v>149</v>
      </c>
      <c r="F459" s="36" t="str">
        <f>IF(ISBLANK(Table2[[#This Row],[unique_id]]), "", PROPER(SUBSTITUTE(Table2[[#This Row],[unique_id]], "_", " ")))</f>
        <v>Uvc Ada Motion</v>
      </c>
      <c r="G459" s="30" t="s">
        <v>631</v>
      </c>
      <c r="H459" s="30" t="s">
        <v>635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64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2718</v>
      </c>
      <c r="B460" s="30" t="s">
        <v>26</v>
      </c>
      <c r="C460" s="30" t="s">
        <v>234</v>
      </c>
      <c r="D460" s="30" t="s">
        <v>147</v>
      </c>
      <c r="E460" s="30" t="s">
        <v>1383</v>
      </c>
      <c r="F460" s="36" t="str">
        <f>IF(ISBLANK(Table2[[#This Row],[unique_id]]), "", PROPER(SUBSTITUTE(Table2[[#This Row],[unique_id]], "_", " ")))</f>
        <v>Uvc Ada Medium Resolution Channel</v>
      </c>
      <c r="G460" s="30" t="s">
        <v>130</v>
      </c>
      <c r="H460" s="30" t="s">
        <v>637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1484</v>
      </c>
      <c r="BA460" s="30" t="str">
        <f>IF(ISBLANK(Table2[[#This Row],[device_model]]), "", Table2[[#This Row],[device_suggested_area]])</f>
        <v>Ada</v>
      </c>
      <c r="BB460" s="30" t="str">
        <f>Table2[[#This Row],[device_suggested_area]]</f>
        <v>Ada</v>
      </c>
      <c r="BC460" s="30" t="s">
        <v>386</v>
      </c>
      <c r="BD460" s="30" t="s">
        <v>234</v>
      </c>
      <c r="BF460" s="30" t="s">
        <v>387</v>
      </c>
      <c r="BG460" s="30" t="s">
        <v>130</v>
      </c>
      <c r="BK460" s="30" t="s">
        <v>1309</v>
      </c>
      <c r="BL460" s="30" t="s">
        <v>384</v>
      </c>
      <c r="BM460" s="30" t="s">
        <v>1365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1" spans="1:66" ht="16" customHeight="1" x14ac:dyDescent="0.2">
      <c r="A461" s="30">
        <v>2719</v>
      </c>
      <c r="B461" s="30" t="s">
        <v>26</v>
      </c>
      <c r="C461" s="30" t="s">
        <v>234</v>
      </c>
      <c r="D461" s="30" t="s">
        <v>148</v>
      </c>
      <c r="E461" s="30" t="s">
        <v>208</v>
      </c>
      <c r="F461" s="36" t="str">
        <f>IF(ISBLANK(Table2[[#This Row],[unique_id]]), "", PROPER(SUBSTITUTE(Table2[[#This Row],[unique_id]], "_", " ")))</f>
        <v>Uvc Edwin Motion</v>
      </c>
      <c r="G461" s="30" t="s">
        <v>631</v>
      </c>
      <c r="H461" s="30" t="s">
        <v>634</v>
      </c>
      <c r="I461" s="30" t="s">
        <v>209</v>
      </c>
      <c r="M461" s="30" t="s">
        <v>136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64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2720</v>
      </c>
      <c r="B462" s="30" t="s">
        <v>26</v>
      </c>
      <c r="C462" s="30" t="s">
        <v>234</v>
      </c>
      <c r="D462" s="30" t="s">
        <v>147</v>
      </c>
      <c r="E462" s="30" t="s">
        <v>1384</v>
      </c>
      <c r="F462" s="36" t="str">
        <f>IF(ISBLANK(Table2[[#This Row],[unique_id]]), "", PROPER(SUBSTITUTE(Table2[[#This Row],[unique_id]], "_", " ")))</f>
        <v>Uvc Edwin Medium Resolution Channel</v>
      </c>
      <c r="G462" s="30" t="s">
        <v>127</v>
      </c>
      <c r="H462" s="30" t="s">
        <v>636</v>
      </c>
      <c r="I462" s="30" t="s">
        <v>209</v>
      </c>
      <c r="M462" s="30" t="s">
        <v>136</v>
      </c>
      <c r="N462" s="30" t="s">
        <v>271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1484</v>
      </c>
      <c r="BA462" s="30" t="str">
        <f>IF(ISBLANK(Table2[[#This Row],[device_model]]), "", Table2[[#This Row],[device_suggested_area]])</f>
        <v>Edwin</v>
      </c>
      <c r="BB462" s="30" t="str">
        <f>Table2[[#This Row],[device_suggested_area]]</f>
        <v>Edwin</v>
      </c>
      <c r="BC462" s="30" t="s">
        <v>386</v>
      </c>
      <c r="BD462" s="30" t="s">
        <v>234</v>
      </c>
      <c r="BF462" s="30" t="s">
        <v>387</v>
      </c>
      <c r="BG462" s="30" t="s">
        <v>127</v>
      </c>
      <c r="BK462" s="30" t="s">
        <v>1309</v>
      </c>
      <c r="BL462" s="30" t="s">
        <v>385</v>
      </c>
      <c r="BM462" s="30" t="s">
        <v>1366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3" spans="1:66" ht="16" customHeight="1" x14ac:dyDescent="0.2">
      <c r="A463" s="30">
        <v>2721</v>
      </c>
      <c r="B463" s="30" t="s">
        <v>26</v>
      </c>
      <c r="C463" s="30" t="s">
        <v>441</v>
      </c>
      <c r="D463" s="30" t="s">
        <v>333</v>
      </c>
      <c r="E463" s="30" t="s">
        <v>332</v>
      </c>
      <c r="F463" s="36" t="str">
        <f>IF(ISBLANK(Table2[[#This Row],[unique_id]]), "", PROPER(SUBSTITUTE(Table2[[#This Row],[unique_id]], "_", " ")))</f>
        <v>Column Break</v>
      </c>
      <c r="G463" s="30" t="s">
        <v>329</v>
      </c>
      <c r="H463" s="30" t="s">
        <v>636</v>
      </c>
      <c r="I463" s="30" t="s">
        <v>209</v>
      </c>
      <c r="M463" s="30" t="s">
        <v>330</v>
      </c>
      <c r="N463" s="30" t="s">
        <v>331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30" t="str">
        <f>IF(ISBLANK(Table2[[#This Row],[device_model]]), "", Table2[[#This Row],[device_suggested_area]])</f>
        <v/>
      </c>
      <c r="BF463" s="64"/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6" ht="16" customHeight="1" x14ac:dyDescent="0.2">
      <c r="A464" s="30">
        <v>5000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1485</v>
      </c>
      <c r="BA464" s="30" t="str">
        <f>IF(ISBLANK(Table2[[#This Row],[device_model]]), "", Table2[[#This Row],[device_suggested_area]])</f>
        <v>Rack</v>
      </c>
      <c r="BC464" s="30" t="s">
        <v>1035</v>
      </c>
      <c r="BD464" s="30" t="s">
        <v>234</v>
      </c>
      <c r="BF464" s="30" t="s">
        <v>403</v>
      </c>
      <c r="BG464" s="30" t="s">
        <v>28</v>
      </c>
      <c r="BK464" s="65" t="s">
        <v>1302</v>
      </c>
      <c r="BL464" s="30" t="s">
        <v>406</v>
      </c>
      <c r="BM464" s="30" t="s">
        <v>1303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5" spans="1:66" ht="16" customHeight="1" x14ac:dyDescent="0.2">
      <c r="A465" s="30">
        <v>5001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1486</v>
      </c>
      <c r="BA465" s="30" t="str">
        <f>IF(ISBLANK(Table2[[#This Row],[device_model]]), "", Table2[[#This Row],[device_suggested_area]])</f>
        <v>Rack</v>
      </c>
      <c r="BB465" s="30" t="str">
        <f>Table2[[#This Row],[device_suggested_area]]</f>
        <v>Rack</v>
      </c>
      <c r="BC465" s="30" t="s">
        <v>1032</v>
      </c>
      <c r="BD465" s="30" t="s">
        <v>234</v>
      </c>
      <c r="BF465" s="30" t="s">
        <v>611</v>
      </c>
      <c r="BG465" s="30" t="s">
        <v>28</v>
      </c>
      <c r="BK465" s="30" t="s">
        <v>1302</v>
      </c>
      <c r="BL465" s="30" t="s">
        <v>612</v>
      </c>
      <c r="BM465" s="30" t="s">
        <v>1304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6" spans="1:66" ht="16" customHeight="1" x14ac:dyDescent="0.2">
      <c r="A466" s="30">
        <v>5002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1486</v>
      </c>
      <c r="BA466" s="30" t="str">
        <f>IF(ISBLANK(Table2[[#This Row],[device_model]]), "", Table2[[#This Row],[device_suggested_area]])</f>
        <v>Ceiling</v>
      </c>
      <c r="BB466" s="30" t="str">
        <f>Table2[[#This Row],[device_suggested_area]]</f>
        <v>Ceiling</v>
      </c>
      <c r="BC466" s="30" t="s">
        <v>1033</v>
      </c>
      <c r="BD466" s="30" t="s">
        <v>234</v>
      </c>
      <c r="BF466" s="30" t="s">
        <v>1074</v>
      </c>
      <c r="BG466" s="30" t="s">
        <v>404</v>
      </c>
      <c r="BK466" s="65" t="s">
        <v>1302</v>
      </c>
      <c r="BL466" s="30" t="s">
        <v>407</v>
      </c>
      <c r="BM466" s="30" t="s">
        <v>1305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7" spans="1:66" ht="16" customHeight="1" x14ac:dyDescent="0.2">
      <c r="A467" s="30">
        <v>5003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1487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1428</v>
      </c>
      <c r="BD467" s="30" t="s">
        <v>234</v>
      </c>
      <c r="BF467" s="30" t="s">
        <v>1073</v>
      </c>
      <c r="BG467" s="30" t="s">
        <v>405</v>
      </c>
      <c r="BK467" s="30" t="s">
        <v>1302</v>
      </c>
      <c r="BL467" s="30" t="s">
        <v>1427</v>
      </c>
      <c r="BM467" s="30" t="s">
        <v>1306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68" spans="1:66" ht="16" customHeight="1" x14ac:dyDescent="0.2">
      <c r="A468" s="30">
        <v>5004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1487</v>
      </c>
      <c r="BA468" s="30" t="str">
        <f>IF(ISBLANK(Table2[[#This Row],[device_model]]), "", Table2[[#This Row],[device_suggested_area]])</f>
        <v>Deck North</v>
      </c>
      <c r="BB468" s="30" t="str">
        <f>Table2[[#This Row],[device_suggested_area]]</f>
        <v>Deck North</v>
      </c>
      <c r="BC468" s="30" t="s">
        <v>1034</v>
      </c>
      <c r="BD468" s="30" t="s">
        <v>234</v>
      </c>
      <c r="BF468" s="30" t="s">
        <v>1073</v>
      </c>
      <c r="BG468" s="30" t="s">
        <v>1480</v>
      </c>
      <c r="BK468" s="30" t="s">
        <v>1302</v>
      </c>
      <c r="BL468" s="30" t="s">
        <v>1482</v>
      </c>
      <c r="BM468" s="30" t="s">
        <v>1307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69" spans="1:66" ht="16" customHeight="1" x14ac:dyDescent="0.2">
      <c r="A469" s="30">
        <v>5005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1487</v>
      </c>
      <c r="BA469" s="30" t="str">
        <f>IF(ISBLANK(Table2[[#This Row],[device_model]]), "", Table2[[#This Row],[device_suggested_area]])</f>
        <v>Deck South</v>
      </c>
      <c r="BB469" s="30" t="str">
        <f>Table2[[#This Row],[device_suggested_area]]</f>
        <v>Deck South</v>
      </c>
      <c r="BC469" s="30" t="s">
        <v>1034</v>
      </c>
      <c r="BD469" s="30" t="s">
        <v>234</v>
      </c>
      <c r="BF469" s="30" t="s">
        <v>1073</v>
      </c>
      <c r="BG469" s="30" t="s">
        <v>1479</v>
      </c>
      <c r="BK469" s="30" t="s">
        <v>1302</v>
      </c>
      <c r="BL469" s="30" t="s">
        <v>408</v>
      </c>
      <c r="BM469" s="30" t="s">
        <v>1481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0" spans="1:66" ht="16" customHeight="1" x14ac:dyDescent="0.2">
      <c r="A470" s="30">
        <v>5006</v>
      </c>
      <c r="B470" s="39" t="s">
        <v>580</v>
      </c>
      <c r="C470" s="39" t="s">
        <v>234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1413</v>
      </c>
      <c r="BA470" s="30" t="str">
        <f>IF(ISBLANK(Table2[[#This Row],[device_model]]), "", Table2[[#This Row],[device_suggested_area]])</f>
        <v>Rack</v>
      </c>
      <c r="BB470" s="30" t="s">
        <v>1424</v>
      </c>
      <c r="BC470" s="30" t="s">
        <v>1415</v>
      </c>
      <c r="BD470" s="30" t="s">
        <v>1413</v>
      </c>
      <c r="BF470" s="30" t="s">
        <v>1421</v>
      </c>
      <c r="BG470" s="30" t="s">
        <v>28</v>
      </c>
      <c r="BL470" s="41"/>
      <c r="BM470" s="30" t="s">
        <v>1423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1" spans="1:66" ht="16" customHeight="1" x14ac:dyDescent="0.2">
      <c r="A471" s="30">
        <v>5007</v>
      </c>
      <c r="B471" s="39" t="s">
        <v>580</v>
      </c>
      <c r="C471" s="39" t="s">
        <v>1413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">
        <v>1414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1413</v>
      </c>
      <c r="BA471" s="30" t="str">
        <f>IF(ISBLANK(Table2[[#This Row],[device_model]]), "", Table2[[#This Row],[device_suggested_area]])</f>
        <v>Rack</v>
      </c>
      <c r="BB471" s="30" t="s">
        <v>1031</v>
      </c>
      <c r="BC471" s="30" t="s">
        <v>1415</v>
      </c>
      <c r="BD471" s="30" t="s">
        <v>1413</v>
      </c>
      <c r="BF471" s="30" t="s">
        <v>1421</v>
      </c>
      <c r="BG471" s="30" t="s">
        <v>28</v>
      </c>
      <c r="BL471" s="41"/>
      <c r="BM471" s="30" t="s">
        <v>1416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2" spans="1:66" ht="16" customHeight="1" x14ac:dyDescent="0.2">
      <c r="A472" s="30">
        <v>5008</v>
      </c>
      <c r="B472" s="39" t="s">
        <v>580</v>
      </c>
      <c r="C472" s="39" t="s">
        <v>1417</v>
      </c>
      <c r="D472" s="39"/>
      <c r="E472" s="39"/>
      <c r="F472" s="36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L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">
        <v>1418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1417</v>
      </c>
      <c r="BA472" s="30" t="str">
        <f>IF(ISBLANK(Table2[[#This Row],[device_model]]), "", Table2[[#This Row],[device_suggested_area]])</f>
        <v>Rack</v>
      </c>
      <c r="BB472" s="30" t="s">
        <v>1419</v>
      </c>
      <c r="BC472" s="30" t="s">
        <v>1420</v>
      </c>
      <c r="BD472" s="30" t="s">
        <v>1417</v>
      </c>
      <c r="BF472" s="30" t="s">
        <v>1421</v>
      </c>
      <c r="BG472" s="30" t="s">
        <v>28</v>
      </c>
      <c r="BL472" s="41"/>
      <c r="BM472" s="30" t="s">
        <v>1422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3" spans="1:66" ht="16" customHeight="1" x14ac:dyDescent="0.2">
      <c r="A473" s="30">
        <v>5009</v>
      </c>
      <c r="B473" s="39" t="s">
        <v>580</v>
      </c>
      <c r="C473" s="39" t="s">
        <v>388</v>
      </c>
      <c r="D473" s="39"/>
      <c r="E473" s="39"/>
      <c r="F473" s="36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L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1036</v>
      </c>
      <c r="BA473" s="30" t="str">
        <f>IF(ISBLANK(Table2[[#This Row],[device_model]]), "", Table2[[#This Row],[device_suggested_area]])</f>
        <v>Rack</v>
      </c>
      <c r="BB473" s="30" t="s">
        <v>388</v>
      </c>
      <c r="BC473" s="30" t="s">
        <v>389</v>
      </c>
      <c r="BD473" s="30" t="s">
        <v>391</v>
      </c>
      <c r="BF473" s="30" t="s">
        <v>390</v>
      </c>
      <c r="BG473" s="30" t="s">
        <v>28</v>
      </c>
      <c r="BK473" s="30" t="s">
        <v>1308</v>
      </c>
      <c r="BL473" s="41" t="s">
        <v>433</v>
      </c>
      <c r="BM473" s="30" t="s">
        <v>1326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4" spans="1:66" ht="16" customHeight="1" x14ac:dyDescent="0.2">
      <c r="A474" s="30">
        <v>5010</v>
      </c>
      <c r="B474" s="39" t="s">
        <v>26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>IF(ISBLANK(AI474),  "", _xlfn.CONCAT("haas/entity/sensor/", LOWER(C474), "/", E474, "/config"))</f>
        <v/>
      </c>
      <c r="AK474" s="30" t="str">
        <f>IF(ISBLANK(AI474),  "", _xlfn.CONCAT(LOWER(C474), "/", E474))</f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1063</v>
      </c>
      <c r="BA474" s="30" t="str">
        <f>IF(ISBLANK(Table2[[#This Row],[device_model]]), "", Table2[[#This Row],[device_suggested_area]])</f>
        <v>Wardrobe</v>
      </c>
      <c r="BB474" s="30" t="s">
        <v>1510</v>
      </c>
      <c r="BC474" s="30" t="s">
        <v>1042</v>
      </c>
      <c r="BD474" s="30" t="s">
        <v>555</v>
      </c>
      <c r="BF474" s="63" t="s">
        <v>1514</v>
      </c>
      <c r="BG474" s="30" t="s">
        <v>496</v>
      </c>
      <c r="BK474" s="30" t="s">
        <v>402</v>
      </c>
      <c r="BL474" s="30" t="s">
        <v>554</v>
      </c>
      <c r="BM474" s="30" t="s">
        <v>1301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5" spans="1:66" ht="16" customHeight="1" x14ac:dyDescent="0.2">
      <c r="A475" s="30">
        <v>5011</v>
      </c>
      <c r="B475" s="39" t="s">
        <v>580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1063</v>
      </c>
      <c r="BA475" s="30" t="str">
        <f>IF(ISBLANK(Table2[[#This Row],[device_model]]), "", Table2[[#This Row],[device_suggested_area]])</f>
        <v>Guildford</v>
      </c>
      <c r="BB475" s="30" t="s">
        <v>1512</v>
      </c>
      <c r="BC475" s="30" t="s">
        <v>1513</v>
      </c>
      <c r="BD475" s="30" t="s">
        <v>555</v>
      </c>
      <c r="BF475" s="63" t="s">
        <v>1514</v>
      </c>
      <c r="BG475" s="30" t="s">
        <v>1511</v>
      </c>
      <c r="BL475" s="30" t="s">
        <v>1520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76" spans="1:66" ht="16" customHeight="1" x14ac:dyDescent="0.2">
      <c r="A476" s="30">
        <v>5012</v>
      </c>
      <c r="B476" s="39" t="s">
        <v>26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1062</v>
      </c>
      <c r="BA476" s="30" t="str">
        <f>IF(ISBLANK(Table2[[#This Row],[device_model]]), "", Table2[[#This Row],[device_suggested_area]])</f>
        <v>Rack</v>
      </c>
      <c r="BB476" s="30" t="s">
        <v>1515</v>
      </c>
      <c r="BC476" s="30" t="s">
        <v>1516</v>
      </c>
      <c r="BD476" s="30" t="s">
        <v>264</v>
      </c>
      <c r="BF476" s="63" t="s">
        <v>1522</v>
      </c>
      <c r="BG476" s="30" t="s">
        <v>28</v>
      </c>
      <c r="BK476" s="65" t="s">
        <v>402</v>
      </c>
      <c r="BL476" s="41" t="s">
        <v>1521</v>
      </c>
      <c r="BM476" s="30" t="s">
        <v>1297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77" spans="1:66" ht="16" customHeight="1" x14ac:dyDescent="0.2">
      <c r="A477" s="30">
        <v>5013</v>
      </c>
      <c r="B477" s="39" t="s">
        <v>26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1062</v>
      </c>
      <c r="BA477" s="30" t="str">
        <f>IF(ISBLANK(Table2[[#This Row],[device_model]]), "", Table2[[#This Row],[device_suggested_area]])</f>
        <v>Rack</v>
      </c>
      <c r="BB477" s="30" t="s">
        <v>1517</v>
      </c>
      <c r="BC477" s="30" t="s">
        <v>1518</v>
      </c>
      <c r="BD477" s="30" t="s">
        <v>264</v>
      </c>
      <c r="BF477" s="63" t="s">
        <v>1514</v>
      </c>
      <c r="BG477" s="30" t="s">
        <v>28</v>
      </c>
      <c r="BK477" s="30" t="s">
        <v>402</v>
      </c>
      <c r="BL477" s="46" t="s">
        <v>1519</v>
      </c>
      <c r="BM477" s="30" t="s">
        <v>1298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"68:fe:f7:0d:d7:d1"], ["ip", "10.0.2.16"]]</v>
      </c>
    </row>
    <row r="478" spans="1:66" ht="16" customHeight="1" x14ac:dyDescent="0.2">
      <c r="A478" s="30">
        <v>5014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1062</v>
      </c>
      <c r="BA478" s="30" t="str">
        <f>IF(ISBLANK(Table2[[#This Row],[device_model]]), "", Table2[[#This Row],[device_suggested_area]])</f>
        <v>Rack</v>
      </c>
      <c r="BB478" s="30" t="s">
        <v>1495</v>
      </c>
      <c r="BC478" s="30" t="s">
        <v>1040</v>
      </c>
      <c r="BD478" s="30" t="s">
        <v>264</v>
      </c>
      <c r="BF478" s="63" t="s">
        <v>1514</v>
      </c>
      <c r="BG478" s="30" t="s">
        <v>28</v>
      </c>
      <c r="BK478" s="65" t="s">
        <v>402</v>
      </c>
      <c r="BL478" s="46" t="s">
        <v>1377</v>
      </c>
      <c r="BM478" s="30" t="s">
        <v>1299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79" spans="1:66" ht="16" customHeight="1" x14ac:dyDescent="0.2">
      <c r="A479" s="30">
        <v>5015</v>
      </c>
      <c r="B479" s="39" t="s">
        <v>26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1062</v>
      </c>
      <c r="BA479" s="30" t="str">
        <f>IF(ISBLANK(Table2[[#This Row],[device_model]]), "", Table2[[#This Row],[device_suggested_area]])</f>
        <v>Rack</v>
      </c>
      <c r="BB479" s="30" t="s">
        <v>1041</v>
      </c>
      <c r="BC479" s="30" t="s">
        <v>1040</v>
      </c>
      <c r="BD479" s="30" t="s">
        <v>264</v>
      </c>
      <c r="BF479" s="63" t="s">
        <v>1514</v>
      </c>
      <c r="BG479" s="30" t="s">
        <v>28</v>
      </c>
      <c r="BK479" s="30" t="s">
        <v>402</v>
      </c>
      <c r="BL479" s="30" t="s">
        <v>588</v>
      </c>
      <c r="BM479" s="30" t="s">
        <v>1300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0" spans="1:66" ht="16" customHeight="1" x14ac:dyDescent="0.2">
      <c r="A480" s="30">
        <v>5016</v>
      </c>
      <c r="B480" s="30" t="s">
        <v>26</v>
      </c>
      <c r="C480" s="30" t="s">
        <v>383</v>
      </c>
      <c r="E480" s="39"/>
      <c r="F480" s="36" t="str">
        <f>IF(ISBLANK(Table2[[#This Row],[unique_id]]), "", PROPER(SUBSTITUTE(Table2[[#This Row],[unique_id]], "_", " ")))</f>
        <v/>
      </c>
      <c r="I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T480" s="40"/>
      <c r="AU480" s="3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381</v>
      </c>
      <c r="BA480" s="30" t="str">
        <f>IF(ISBLANK(Table2[[#This Row],[device_model]]), "", Table2[[#This Row],[device_suggested_area]])</f>
        <v>Rack</v>
      </c>
      <c r="BB480" s="30" t="s">
        <v>383</v>
      </c>
      <c r="BC480" s="30" t="s">
        <v>382</v>
      </c>
      <c r="BD480" s="30" t="s">
        <v>381</v>
      </c>
      <c r="BF480" s="30" t="s">
        <v>780</v>
      </c>
      <c r="BG480" s="30" t="s">
        <v>28</v>
      </c>
      <c r="BK480" s="30" t="s">
        <v>1309</v>
      </c>
      <c r="BL480" s="30" t="s">
        <v>380</v>
      </c>
      <c r="BM480" s="30" t="s">
        <v>1367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1" spans="1:66" ht="16" customHeight="1" x14ac:dyDescent="0.2">
      <c r="A481" s="30">
        <v>5017</v>
      </c>
      <c r="B481" s="30" t="s">
        <v>26</v>
      </c>
      <c r="C481" s="30" t="s">
        <v>458</v>
      </c>
      <c r="E481" s="39"/>
      <c r="F481" s="36" t="str">
        <f>IF(ISBLANK(Table2[[#This Row],[unique_id]]), "", PROPER(SUBSTITUTE(Table2[[#This Row],[unique_id]], "_", " ")))</f>
        <v/>
      </c>
      <c r="I481" s="39"/>
      <c r="O481" s="31"/>
      <c r="P481" s="30"/>
      <c r="T481" s="37"/>
      <c r="U481" s="30"/>
      <c r="V481" s="31"/>
      <c r="W481" s="31" t="s">
        <v>490</v>
      </c>
      <c r="X481" s="31"/>
      <c r="Y481" s="42" t="s">
        <v>760</v>
      </c>
      <c r="Z481" s="42"/>
      <c r="AA481" s="42"/>
      <c r="AB481" s="30"/>
      <c r="AC481" s="30"/>
      <c r="AG481" s="31"/>
      <c r="AH481" s="31"/>
      <c r="AT4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1" s="37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7" t="str">
        <f>Table2[[#This Row],[device_suggested_area]]</f>
        <v>Home</v>
      </c>
      <c r="BA481" s="30" t="str">
        <f>IF(ISBLANK(Table2[[#This Row],[device_model]]), "", Table2[[#This Row],[device_suggested_area]])</f>
        <v>Home</v>
      </c>
      <c r="BB481" s="37" t="s">
        <v>1038</v>
      </c>
      <c r="BC481" s="37" t="s">
        <v>482</v>
      </c>
      <c r="BD481" s="30" t="s">
        <v>458</v>
      </c>
      <c r="BF481" s="37" t="s">
        <v>483</v>
      </c>
      <c r="BG481" s="30" t="s">
        <v>165</v>
      </c>
      <c r="BL481" s="30" t="s">
        <v>481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2025-10-06T06:26:38Z</dcterms:modified>
</cp:coreProperties>
</file>