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5EE96E1E-6B58-7548-B9D8-6577C131945C}" xr6:coauthVersionLast="47" xr6:coauthVersionMax="47" xr10:uidLastSave="{00000000-0000-0000-0000-000000000000}"/>
  <bookViews>
    <workbookView xWindow="4240" yWindow="2760" windowWidth="40680" windowHeight="22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70" i="1" l="1"/>
  <c r="AB370" i="1"/>
  <c r="AC370" i="1"/>
  <c r="AS370" i="1"/>
  <c r="F369" i="1"/>
  <c r="AB369" i="1"/>
  <c r="AC369" i="1"/>
  <c r="AS369" i="1"/>
  <c r="AG113" i="1"/>
  <c r="AS96" i="1"/>
  <c r="AC96" i="1"/>
  <c r="AB96" i="1"/>
  <c r="F96" i="1"/>
  <c r="AS95" i="1"/>
  <c r="AC95" i="1"/>
  <c r="AB95" i="1"/>
  <c r="F95" i="1"/>
  <c r="AS94" i="1"/>
  <c r="AC94" i="1"/>
  <c r="AB94" i="1"/>
  <c r="F94" i="1"/>
  <c r="F93" i="1"/>
  <c r="AB93" i="1"/>
  <c r="AC93" i="1"/>
  <c r="AS93" i="1"/>
  <c r="F331" i="1"/>
  <c r="AB331" i="1"/>
  <c r="AC331" i="1"/>
  <c r="AS331" i="1"/>
  <c r="F336" i="1"/>
  <c r="AB336" i="1"/>
  <c r="AC336" i="1"/>
  <c r="AS336" i="1"/>
  <c r="F304" i="1"/>
  <c r="AS305" i="1"/>
  <c r="AC305" i="1"/>
  <c r="AB305" i="1"/>
  <c r="F305" i="1"/>
  <c r="AS171" i="1"/>
  <c r="AC171" i="1"/>
  <c r="AB171" i="1"/>
  <c r="F171" i="1"/>
  <c r="AS174" i="1"/>
  <c r="AK174" i="1"/>
  <c r="AG174" i="1"/>
  <c r="AC174" i="1"/>
  <c r="AB174" i="1"/>
  <c r="J174" i="1"/>
  <c r="F174" i="1"/>
  <c r="AS173" i="1"/>
  <c r="AK173" i="1"/>
  <c r="AG173" i="1" s="1"/>
  <c r="AC173" i="1"/>
  <c r="AB173" i="1"/>
  <c r="J173" i="1"/>
  <c r="F173" i="1"/>
  <c r="AS172" i="1"/>
  <c r="AK172" i="1"/>
  <c r="AG172" i="1" s="1"/>
  <c r="AC172" i="1"/>
  <c r="AB172" i="1"/>
  <c r="F172" i="1"/>
  <c r="AS89" i="1"/>
  <c r="AC89" i="1"/>
  <c r="AB89" i="1"/>
  <c r="F89" i="1"/>
  <c r="AS330" i="1"/>
  <c r="AC330" i="1"/>
  <c r="AB330" i="1"/>
  <c r="F330" i="1"/>
  <c r="F335" i="1"/>
  <c r="AB335" i="1"/>
  <c r="AC335" i="1"/>
  <c r="AS335" i="1"/>
  <c r="AS301" i="1"/>
  <c r="AC301" i="1"/>
  <c r="AB301" i="1"/>
  <c r="F301" i="1"/>
  <c r="F302" i="1"/>
  <c r="AB302" i="1"/>
  <c r="AC302" i="1"/>
  <c r="AS302" i="1"/>
  <c r="AS333" i="1"/>
  <c r="AC333" i="1"/>
  <c r="AB333" i="1"/>
  <c r="F333" i="1"/>
  <c r="F338" i="1"/>
  <c r="AB338" i="1"/>
  <c r="AC338" i="1"/>
  <c r="AS338" i="1"/>
  <c r="F334" i="1"/>
  <c r="AB334" i="1"/>
  <c r="AC334" i="1"/>
  <c r="AS334" i="1"/>
  <c r="F339" i="1"/>
  <c r="AB339" i="1"/>
  <c r="AC339" i="1"/>
  <c r="AS339" i="1"/>
  <c r="AG317" i="1"/>
  <c r="AC317" i="1"/>
  <c r="AB317" i="1"/>
  <c r="F317" i="1"/>
  <c r="AS317" i="1"/>
  <c r="AF368" i="1"/>
  <c r="AF293" i="1"/>
  <c r="AF292" i="1"/>
  <c r="AF291" i="1"/>
  <c r="AF176" i="1"/>
  <c r="AF175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2" i="1"/>
  <c r="AF141" i="1"/>
  <c r="AF140" i="1"/>
  <c r="AF139" i="1"/>
  <c r="AF138" i="1"/>
  <c r="AF137" i="1"/>
  <c r="AF136" i="1"/>
  <c r="AF135" i="1"/>
  <c r="AF134" i="1"/>
  <c r="AF133" i="1"/>
  <c r="AF132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1" i="1"/>
  <c r="AF110" i="1"/>
  <c r="AF109" i="1"/>
  <c r="AF108" i="1"/>
  <c r="AS340" i="1"/>
  <c r="AC340" i="1"/>
  <c r="F340" i="1"/>
  <c r="AS332" i="1"/>
  <c r="AC332" i="1"/>
  <c r="AB332" i="1"/>
  <c r="F332" i="1"/>
  <c r="AS337" i="1"/>
  <c r="AC337" i="1"/>
  <c r="AB337" i="1"/>
  <c r="F337" i="1"/>
  <c r="F299" i="1"/>
  <c r="AB299" i="1"/>
  <c r="AC299" i="1"/>
  <c r="AS299" i="1"/>
  <c r="F300" i="1"/>
  <c r="AB300" i="1"/>
  <c r="AC300" i="1"/>
  <c r="AS300" i="1"/>
  <c r="AS170" i="1"/>
  <c r="AG170" i="1"/>
  <c r="AC170" i="1"/>
  <c r="AB170" i="1"/>
  <c r="F170" i="1"/>
  <c r="AS166" i="1"/>
  <c r="AG166" i="1"/>
  <c r="AC166" i="1"/>
  <c r="AB166" i="1"/>
  <c r="F166" i="1"/>
  <c r="AS165" i="1"/>
  <c r="AG165" i="1"/>
  <c r="AC165" i="1"/>
  <c r="AB165" i="1"/>
  <c r="F165" i="1"/>
  <c r="AS164" i="1"/>
  <c r="AG164" i="1"/>
  <c r="AC164" i="1"/>
  <c r="AB164" i="1"/>
  <c r="F164" i="1"/>
  <c r="AS163" i="1"/>
  <c r="AG163" i="1"/>
  <c r="AC163" i="1"/>
  <c r="AB163" i="1"/>
  <c r="F163" i="1"/>
  <c r="AG291" i="1"/>
  <c r="AG292" i="1"/>
  <c r="AG293" i="1"/>
  <c r="F292" i="1"/>
  <c r="AB292" i="1"/>
  <c r="AC292" i="1"/>
  <c r="AS292" i="1"/>
  <c r="F291" i="1"/>
  <c r="AB291" i="1"/>
  <c r="AC291" i="1"/>
  <c r="AS291" i="1"/>
  <c r="AS293" i="1"/>
  <c r="AC293" i="1"/>
  <c r="AB293" i="1"/>
  <c r="F293" i="1"/>
  <c r="AS354" i="1"/>
  <c r="AC354" i="1"/>
  <c r="AB354" i="1"/>
  <c r="F354" i="1"/>
  <c r="AS357" i="1"/>
  <c r="AC357" i="1"/>
  <c r="AB357" i="1"/>
  <c r="F357" i="1"/>
  <c r="F106" i="1"/>
  <c r="AB106" i="1"/>
  <c r="AC106" i="1"/>
  <c r="AS106" i="1"/>
  <c r="F313" i="1"/>
  <c r="AB313" i="1"/>
  <c r="AC313" i="1"/>
  <c r="AS313" i="1"/>
  <c r="AS294" i="1"/>
  <c r="AK294" i="1"/>
  <c r="AG294" i="1" s="1"/>
  <c r="F294" i="1"/>
  <c r="AB294" i="1"/>
  <c r="AC294" i="1"/>
  <c r="AS365" i="1"/>
  <c r="AC365" i="1"/>
  <c r="AB365" i="1"/>
  <c r="AS364" i="1"/>
  <c r="AC364" i="1"/>
  <c r="AB364" i="1"/>
  <c r="AS269" i="1"/>
  <c r="AC269" i="1"/>
  <c r="AB269" i="1"/>
  <c r="F269" i="1"/>
  <c r="AS324" i="1"/>
  <c r="AC324" i="1"/>
  <c r="F324" i="1"/>
  <c r="AS320" i="1"/>
  <c r="AC320" i="1"/>
  <c r="F320" i="1"/>
  <c r="F321" i="1"/>
  <c r="AB321" i="1"/>
  <c r="AC321" i="1"/>
  <c r="AG321" i="1"/>
  <c r="AS321" i="1"/>
  <c r="F322" i="1"/>
  <c r="AB322" i="1"/>
  <c r="AC322" i="1"/>
  <c r="AG322" i="1"/>
  <c r="AS322" i="1"/>
  <c r="F325" i="1"/>
  <c r="AB325" i="1"/>
  <c r="AC325" i="1"/>
  <c r="AK325" i="1"/>
  <c r="AG325" i="1" s="1"/>
  <c r="AS325" i="1"/>
  <c r="F329" i="1"/>
  <c r="AB329" i="1"/>
  <c r="AC329" i="1"/>
  <c r="AG329" i="1"/>
  <c r="AS329" i="1"/>
  <c r="F318" i="1"/>
  <c r="AB318" i="1"/>
  <c r="AC318" i="1"/>
  <c r="AG318" i="1"/>
  <c r="AS318" i="1"/>
  <c r="F224" i="1"/>
  <c r="AS195" i="1"/>
  <c r="AC195" i="1"/>
  <c r="AB195" i="1"/>
  <c r="F195" i="1"/>
  <c r="AB224" i="1"/>
  <c r="AC224" i="1"/>
  <c r="AS224" i="1"/>
  <c r="AS327" i="1"/>
  <c r="AK327" i="1"/>
  <c r="AG327" i="1" s="1"/>
  <c r="AC327" i="1"/>
  <c r="AB327" i="1"/>
  <c r="F327" i="1"/>
  <c r="AS169" i="1"/>
  <c r="AG169" i="1"/>
  <c r="AC169" i="1"/>
  <c r="AB169" i="1"/>
  <c r="F169" i="1"/>
  <c r="AG167" i="1" l="1"/>
  <c r="AG168" i="1"/>
  <c r="AG160" i="1"/>
  <c r="AG161" i="1"/>
  <c r="AG162" i="1"/>
  <c r="AC162" i="1"/>
  <c r="AB162" i="1"/>
  <c r="F162" i="1"/>
  <c r="AC161" i="1"/>
  <c r="AB161" i="1"/>
  <c r="F161" i="1"/>
  <c r="AC160" i="1"/>
  <c r="AB160" i="1"/>
  <c r="F160" i="1"/>
  <c r="AS159" i="1"/>
  <c r="AG159" i="1"/>
  <c r="AC159" i="1"/>
  <c r="AB159" i="1"/>
  <c r="F159" i="1"/>
  <c r="AS158" i="1"/>
  <c r="AG158" i="1"/>
  <c r="AC158" i="1"/>
  <c r="AB158" i="1"/>
  <c r="F158" i="1"/>
  <c r="AS160" i="1"/>
  <c r="AS161" i="1"/>
  <c r="AS162" i="1"/>
  <c r="F167" i="1"/>
  <c r="AB167" i="1"/>
  <c r="AC167" i="1"/>
  <c r="AS167" i="1"/>
  <c r="F168" i="1"/>
  <c r="AB168" i="1"/>
  <c r="AC168" i="1"/>
  <c r="AS168" i="1"/>
  <c r="F143" i="1"/>
  <c r="AK143" i="1"/>
  <c r="AG143" i="1" s="1"/>
  <c r="AS157" i="1"/>
  <c r="AK157" i="1"/>
  <c r="AG157" i="1" s="1"/>
  <c r="AC157" i="1"/>
  <c r="AB157" i="1"/>
  <c r="F157" i="1"/>
  <c r="AS143" i="1"/>
  <c r="AC143" i="1"/>
  <c r="AB143" i="1"/>
  <c r="F132" i="1"/>
  <c r="AB132" i="1"/>
  <c r="AC132" i="1"/>
  <c r="AG132" i="1"/>
  <c r="AS132" i="1"/>
  <c r="AS133" i="1"/>
  <c r="AG133" i="1"/>
  <c r="AC133" i="1"/>
  <c r="AB133" i="1"/>
  <c r="F133" i="1"/>
  <c r="AS366" i="1"/>
  <c r="AC366" i="1"/>
  <c r="AB366" i="1"/>
  <c r="AS274" i="1"/>
  <c r="AC274" i="1"/>
  <c r="AB274" i="1"/>
  <c r="F274" i="1"/>
  <c r="AS262" i="1"/>
  <c r="AC262" i="1"/>
  <c r="F262" i="1"/>
  <c r="AS263" i="1"/>
  <c r="AC263" i="1"/>
  <c r="AB263" i="1"/>
  <c r="F263" i="1"/>
  <c r="F264" i="1"/>
  <c r="AB264" i="1"/>
  <c r="AC264" i="1"/>
  <c r="AS264" i="1"/>
  <c r="F265" i="1"/>
  <c r="AB265" i="1"/>
  <c r="AC265" i="1"/>
  <c r="AS265" i="1"/>
  <c r="F266" i="1"/>
  <c r="AB266" i="1"/>
  <c r="AC266" i="1"/>
  <c r="AS266" i="1"/>
  <c r="F267" i="1"/>
  <c r="AB267" i="1"/>
  <c r="AC267" i="1"/>
  <c r="AS267" i="1"/>
  <c r="F268" i="1"/>
  <c r="AB268" i="1"/>
  <c r="AC268" i="1"/>
  <c r="AS268" i="1"/>
  <c r="F270" i="1"/>
  <c r="AB270" i="1"/>
  <c r="AC270" i="1"/>
  <c r="AS270" i="1"/>
  <c r="F271" i="1"/>
  <c r="AB271" i="1"/>
  <c r="AC271" i="1"/>
  <c r="AS271" i="1"/>
  <c r="F272" i="1"/>
  <c r="AB272" i="1"/>
  <c r="AC272" i="1"/>
  <c r="AS272" i="1"/>
  <c r="F273" i="1"/>
  <c r="AB273" i="1"/>
  <c r="AC273" i="1"/>
  <c r="AS273" i="1"/>
  <c r="F275" i="1"/>
  <c r="AB275" i="1"/>
  <c r="AC275" i="1"/>
  <c r="AS275" i="1"/>
  <c r="F276" i="1"/>
  <c r="AB276" i="1"/>
  <c r="AC276" i="1"/>
  <c r="AS276" i="1"/>
  <c r="F277" i="1"/>
  <c r="AB277" i="1"/>
  <c r="AC277" i="1"/>
  <c r="AS277" i="1"/>
  <c r="AS36" i="1"/>
  <c r="AC36" i="1"/>
  <c r="AB36" i="1"/>
  <c r="F36" i="1"/>
  <c r="AS176" i="1"/>
  <c r="AC176" i="1"/>
  <c r="AB176" i="1"/>
  <c r="F176" i="1"/>
  <c r="AS278" i="1"/>
  <c r="AC278" i="1"/>
  <c r="F278" i="1"/>
  <c r="AG111" i="1"/>
  <c r="AG110" i="1"/>
  <c r="AG109" i="1"/>
  <c r="AG108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38" i="1"/>
  <c r="AG139" i="1"/>
  <c r="AG140" i="1"/>
  <c r="AG141" i="1"/>
  <c r="AG142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35" i="1"/>
  <c r="AG136" i="1"/>
  <c r="AG137" i="1"/>
  <c r="AG134" i="1"/>
  <c r="F368" i="1"/>
  <c r="AB368" i="1"/>
  <c r="AC368" i="1"/>
  <c r="AS368" i="1"/>
  <c r="AG6" i="1"/>
  <c r="AG8" i="1"/>
  <c r="AL24" i="1"/>
  <c r="AL22" i="1"/>
  <c r="AG22" i="1" s="1"/>
  <c r="AL20" i="1"/>
  <c r="AL18" i="1"/>
  <c r="AL16" i="1"/>
  <c r="AG16" i="1" s="1"/>
  <c r="AL14" i="1"/>
  <c r="AG14" i="1" s="1"/>
  <c r="AL12" i="1"/>
  <c r="AG12" i="1" s="1"/>
  <c r="F26" i="1"/>
  <c r="AB26" i="1"/>
  <c r="AC26" i="1"/>
  <c r="AS26" i="1"/>
  <c r="F24" i="1"/>
  <c r="AB24" i="1"/>
  <c r="AC24" i="1"/>
  <c r="AS24" i="1"/>
  <c r="F22" i="1"/>
  <c r="AB22" i="1"/>
  <c r="AC22" i="1"/>
  <c r="AS22" i="1"/>
  <c r="F20" i="1"/>
  <c r="AB20" i="1"/>
  <c r="AC20" i="1"/>
  <c r="AS20" i="1"/>
  <c r="F18" i="1"/>
  <c r="AB18" i="1"/>
  <c r="AC18" i="1"/>
  <c r="AS18" i="1"/>
  <c r="F16" i="1"/>
  <c r="AB16" i="1"/>
  <c r="AC16" i="1"/>
  <c r="AS16" i="1"/>
  <c r="F14" i="1"/>
  <c r="AB14" i="1"/>
  <c r="AC14" i="1"/>
  <c r="AS14" i="1"/>
  <c r="F12" i="1"/>
  <c r="AB12" i="1"/>
  <c r="AC12" i="1"/>
  <c r="AS12" i="1"/>
  <c r="F8" i="1"/>
  <c r="AB8" i="1"/>
  <c r="AC8" i="1"/>
  <c r="AS8" i="1"/>
  <c r="F6" i="1"/>
  <c r="AB6" i="1"/>
  <c r="AC6" i="1"/>
  <c r="AS6" i="1"/>
  <c r="AS4" i="1"/>
  <c r="AC4" i="1"/>
  <c r="AB4" i="1"/>
  <c r="F4" i="1"/>
  <c r="AL66" i="1"/>
  <c r="AG66" i="1" s="1"/>
  <c r="AL65" i="1"/>
  <c r="AG65" i="1" s="1"/>
  <c r="AL64" i="1"/>
  <c r="AG64" i="1" s="1"/>
  <c r="AL63" i="1"/>
  <c r="AG63" i="1" s="1"/>
  <c r="AL62" i="1"/>
  <c r="AG62" i="1" s="1"/>
  <c r="AL61" i="1"/>
  <c r="AG61" i="1" s="1"/>
  <c r="AL59" i="1"/>
  <c r="AG59" i="1" s="1"/>
  <c r="AL58" i="1"/>
  <c r="AL57" i="1"/>
  <c r="AL56" i="1"/>
  <c r="AG56" i="1" s="1"/>
  <c r="AL55" i="1"/>
  <c r="AL54" i="1"/>
  <c r="AG54" i="1" s="1"/>
  <c r="AL53" i="1"/>
  <c r="AG53" i="1" s="1"/>
  <c r="AL52" i="1"/>
  <c r="AG52" i="1" s="1"/>
  <c r="AL51" i="1"/>
  <c r="AG51" i="1" s="1"/>
  <c r="AL48" i="1"/>
  <c r="AL47" i="1"/>
  <c r="AG47" i="1" s="1"/>
  <c r="AL46" i="1"/>
  <c r="AL45" i="1"/>
  <c r="AL44" i="1"/>
  <c r="AG44" i="1" s="1"/>
  <c r="AL43" i="1"/>
  <c r="AG43" i="1" s="1"/>
  <c r="AL42" i="1"/>
  <c r="AG42" i="1" s="1"/>
  <c r="AL41" i="1"/>
  <c r="AL40" i="1"/>
  <c r="AG40" i="1" s="1"/>
  <c r="AL39" i="1"/>
  <c r="AG39" i="1" s="1"/>
  <c r="AL25" i="1"/>
  <c r="AL23" i="1"/>
  <c r="AG23" i="1" s="1"/>
  <c r="AL21" i="1"/>
  <c r="AL19" i="1"/>
  <c r="AL17" i="1"/>
  <c r="AG17" i="1" s="1"/>
  <c r="AL15" i="1"/>
  <c r="AG15" i="1" s="1"/>
  <c r="AL13" i="1"/>
  <c r="AG13" i="1" s="1"/>
  <c r="AL11" i="1"/>
  <c r="AL10" i="1"/>
  <c r="AC10" i="1"/>
  <c r="AB10" i="1"/>
  <c r="F10" i="1"/>
  <c r="AS10" i="1"/>
  <c r="AC5" i="1"/>
  <c r="AC7" i="1"/>
  <c r="AC9" i="1"/>
  <c r="AC11" i="1"/>
  <c r="AC13" i="1"/>
  <c r="AC15" i="1"/>
  <c r="AC17" i="1"/>
  <c r="AC19" i="1"/>
  <c r="AC21" i="1"/>
  <c r="AC23" i="1"/>
  <c r="AC25" i="1"/>
  <c r="AC27" i="1"/>
  <c r="AC28" i="1"/>
  <c r="AC29" i="1"/>
  <c r="AC30" i="1"/>
  <c r="AC31" i="1"/>
  <c r="AC32" i="1"/>
  <c r="AC33" i="1"/>
  <c r="AC34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35" i="1"/>
  <c r="AC37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90" i="1"/>
  <c r="AC91" i="1"/>
  <c r="AC92" i="1"/>
  <c r="AC97" i="1"/>
  <c r="AC98" i="1"/>
  <c r="AC99" i="1"/>
  <c r="AC100" i="1"/>
  <c r="AC101" i="1"/>
  <c r="AC102" i="1"/>
  <c r="AC103" i="1"/>
  <c r="AC104" i="1"/>
  <c r="AC105" i="1"/>
  <c r="AC175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4" i="1"/>
  <c r="AC135" i="1"/>
  <c r="AC136" i="1"/>
  <c r="AC137" i="1"/>
  <c r="AC138" i="1"/>
  <c r="AC139" i="1"/>
  <c r="AC140" i="1"/>
  <c r="AC141" i="1"/>
  <c r="AC142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179" i="1"/>
  <c r="AC178" i="1"/>
  <c r="AC177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6" i="1"/>
  <c r="AC197" i="1"/>
  <c r="AC198" i="1"/>
  <c r="AC199" i="1"/>
  <c r="AC200" i="1"/>
  <c r="AC201" i="1"/>
  <c r="AC202" i="1"/>
  <c r="AC203" i="1"/>
  <c r="AC204" i="1"/>
  <c r="AC205" i="1"/>
  <c r="AC208" i="1"/>
  <c r="AC207" i="1"/>
  <c r="AC206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5" i="1"/>
  <c r="AC226" i="1"/>
  <c r="AC227" i="1"/>
  <c r="AC228" i="1"/>
  <c r="AC229" i="1"/>
  <c r="AC230" i="1"/>
  <c r="AC231" i="1"/>
  <c r="AC232" i="1"/>
  <c r="AC233" i="1"/>
  <c r="AC234" i="1"/>
  <c r="AC236" i="1"/>
  <c r="AC235" i="1"/>
  <c r="AC237" i="1"/>
  <c r="AC240" i="1"/>
  <c r="AC239" i="1"/>
  <c r="AC238" i="1"/>
  <c r="AC243" i="1"/>
  <c r="AC242" i="1"/>
  <c r="AC241" i="1"/>
  <c r="AC244" i="1"/>
  <c r="AC245" i="1"/>
  <c r="AC246" i="1"/>
  <c r="AC247" i="1"/>
  <c r="AC248" i="1"/>
  <c r="AC249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5" i="1"/>
  <c r="AC296" i="1"/>
  <c r="AC297" i="1"/>
  <c r="AC298" i="1"/>
  <c r="AC306" i="1"/>
  <c r="AC307" i="1"/>
  <c r="AC308" i="1"/>
  <c r="AC309" i="1"/>
  <c r="AC303" i="1"/>
  <c r="AC310" i="1"/>
  <c r="AC311" i="1"/>
  <c r="AC312" i="1"/>
  <c r="AC314" i="1"/>
  <c r="AC315" i="1"/>
  <c r="AC316" i="1"/>
  <c r="AC319" i="1"/>
  <c r="AC323" i="1"/>
  <c r="AC328" i="1"/>
  <c r="AC326" i="1"/>
  <c r="AC342" i="1"/>
  <c r="AC341" i="1"/>
  <c r="AC343" i="1"/>
  <c r="AC345" i="1"/>
  <c r="AC344" i="1"/>
  <c r="AC346" i="1"/>
  <c r="AC347" i="1"/>
  <c r="AC348" i="1"/>
  <c r="AC349" i="1"/>
  <c r="AC350" i="1"/>
  <c r="AC351" i="1"/>
  <c r="AC352" i="1"/>
  <c r="AC353" i="1"/>
  <c r="AC355" i="1"/>
  <c r="AC356" i="1"/>
  <c r="AC358" i="1"/>
  <c r="AC359" i="1"/>
  <c r="AC360" i="1"/>
  <c r="AC361" i="1"/>
  <c r="AC362" i="1"/>
  <c r="AC363" i="1"/>
  <c r="AC367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F303" i="1"/>
  <c r="AB303" i="1"/>
  <c r="AS303" i="1"/>
  <c r="F60" i="1"/>
  <c r="AB60" i="1"/>
  <c r="AS60" i="1"/>
  <c r="F35" i="1"/>
  <c r="AB35" i="1"/>
  <c r="AS35" i="1"/>
  <c r="F175" i="1"/>
  <c r="AB175" i="1"/>
  <c r="AS175" i="1"/>
  <c r="F85" i="1"/>
  <c r="AB85" i="1"/>
  <c r="AS85" i="1"/>
  <c r="F80" i="1"/>
  <c r="AB80" i="1"/>
  <c r="AS80" i="1"/>
  <c r="F209" i="1"/>
  <c r="AB209" i="1"/>
  <c r="AS209" i="1"/>
  <c r="F180" i="1"/>
  <c r="AB180" i="1"/>
  <c r="AS180" i="1"/>
  <c r="F90" i="1"/>
  <c r="AB90" i="1"/>
  <c r="AS90" i="1"/>
  <c r="AS363" i="1"/>
  <c r="F360" i="1"/>
  <c r="AB360" i="1"/>
  <c r="AS360" i="1"/>
  <c r="F361" i="1"/>
  <c r="AB361" i="1"/>
  <c r="AS361" i="1"/>
  <c r="AS244" i="1"/>
  <c r="AS9" i="1"/>
  <c r="AS5" i="1"/>
  <c r="AS7" i="1"/>
  <c r="AS13" i="1"/>
  <c r="AS15" i="1"/>
  <c r="AS17" i="1"/>
  <c r="AS19" i="1"/>
  <c r="AS11" i="1"/>
  <c r="AS21" i="1"/>
  <c r="AS23" i="1"/>
  <c r="AS25" i="1"/>
  <c r="AS27" i="1"/>
  <c r="AS28" i="1"/>
  <c r="AS29" i="1"/>
  <c r="AS30" i="1"/>
  <c r="AS31" i="1"/>
  <c r="AS32" i="1"/>
  <c r="AS33" i="1"/>
  <c r="AS34" i="1"/>
  <c r="AS38" i="1"/>
  <c r="AS39" i="1"/>
  <c r="AS40" i="1"/>
  <c r="AS42" i="1"/>
  <c r="AS43" i="1"/>
  <c r="AS44" i="1"/>
  <c r="AS45" i="1"/>
  <c r="AS41" i="1"/>
  <c r="AS46" i="1"/>
  <c r="AS47" i="1"/>
  <c r="AS48" i="1"/>
  <c r="AS49" i="1"/>
  <c r="AS50" i="1"/>
  <c r="AS51" i="1"/>
  <c r="AS52" i="1"/>
  <c r="AS53" i="1"/>
  <c r="AS54" i="1"/>
  <c r="AS56" i="1"/>
  <c r="AS57" i="1"/>
  <c r="AS55" i="1"/>
  <c r="AS58" i="1"/>
  <c r="AS59" i="1"/>
  <c r="AS37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1" i="1"/>
  <c r="AS82" i="1"/>
  <c r="AS83" i="1"/>
  <c r="AS84" i="1"/>
  <c r="AS86" i="1"/>
  <c r="AS87" i="1"/>
  <c r="AS88" i="1"/>
  <c r="AS91" i="1"/>
  <c r="AS92" i="1"/>
  <c r="AS97" i="1"/>
  <c r="AS353" i="1"/>
  <c r="AS355" i="1"/>
  <c r="AS356" i="1"/>
  <c r="AS359" i="1"/>
  <c r="AS103" i="1"/>
  <c r="AS362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4" i="1"/>
  <c r="AS135" i="1"/>
  <c r="AS136" i="1"/>
  <c r="AS137" i="1"/>
  <c r="AS138" i="1"/>
  <c r="AS139" i="1"/>
  <c r="AS140" i="1"/>
  <c r="AS141" i="1"/>
  <c r="AS142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179" i="1"/>
  <c r="AS178" i="1"/>
  <c r="AS177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6" i="1"/>
  <c r="AS197" i="1"/>
  <c r="AS198" i="1"/>
  <c r="AS199" i="1"/>
  <c r="AS200" i="1"/>
  <c r="AS201" i="1"/>
  <c r="AS202" i="1"/>
  <c r="AS203" i="1"/>
  <c r="AS204" i="1"/>
  <c r="AS205" i="1"/>
  <c r="AS208" i="1"/>
  <c r="AS207" i="1"/>
  <c r="AS206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5" i="1"/>
  <c r="AS226" i="1"/>
  <c r="AS227" i="1"/>
  <c r="AS228" i="1"/>
  <c r="AS229" i="1"/>
  <c r="AS230" i="1"/>
  <c r="AS231" i="1"/>
  <c r="AS232" i="1"/>
  <c r="AS233" i="1"/>
  <c r="AS234" i="1"/>
  <c r="AS236" i="1"/>
  <c r="AS235" i="1"/>
  <c r="AS240" i="1"/>
  <c r="AS239" i="1"/>
  <c r="AS238" i="1"/>
  <c r="AS243" i="1"/>
  <c r="AS242" i="1"/>
  <c r="AS241" i="1"/>
  <c r="AS245" i="1"/>
  <c r="AS246" i="1"/>
  <c r="AS247" i="1"/>
  <c r="AS248" i="1"/>
  <c r="AS249" i="1"/>
  <c r="AS328" i="1"/>
  <c r="AS326" i="1"/>
  <c r="AS315" i="1"/>
  <c r="AS316" i="1"/>
  <c r="AS319" i="1"/>
  <c r="AS323" i="1"/>
  <c r="AS358" i="1"/>
  <c r="AS367" i="1"/>
  <c r="AS342" i="1"/>
  <c r="AS345" i="1"/>
  <c r="AS98" i="1"/>
  <c r="AS298" i="1"/>
  <c r="AS306" i="1"/>
  <c r="AS307" i="1"/>
  <c r="AS308" i="1"/>
  <c r="AS309" i="1"/>
  <c r="AS310" i="1"/>
  <c r="AS311" i="1"/>
  <c r="AS312" i="1"/>
  <c r="AS314" i="1"/>
  <c r="AS99" i="1"/>
  <c r="AS100" i="1"/>
  <c r="AS102" i="1"/>
  <c r="AS104" i="1"/>
  <c r="AS105" i="1"/>
  <c r="AS280" i="1"/>
  <c r="AS289" i="1"/>
  <c r="AS290" i="1"/>
  <c r="AS283" i="1"/>
  <c r="AS284" i="1"/>
  <c r="AS285" i="1"/>
  <c r="AS341" i="1"/>
  <c r="AS343" i="1"/>
  <c r="AS286" i="1"/>
  <c r="AS344" i="1"/>
  <c r="AS346" i="1"/>
  <c r="AS347" i="1"/>
  <c r="AS348" i="1"/>
  <c r="AS349" i="1"/>
  <c r="AS350" i="1"/>
  <c r="AS351" i="1"/>
  <c r="AS352" i="1"/>
  <c r="AS287" i="1"/>
  <c r="AS288" i="1"/>
  <c r="AS156" i="1"/>
  <c r="AS279" i="1"/>
  <c r="AS281" i="1"/>
  <c r="AS282" i="1"/>
  <c r="AS296" i="1"/>
  <c r="AS297" i="1"/>
  <c r="AS295" i="1"/>
  <c r="AS101" i="1"/>
  <c r="AS237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G9" i="1"/>
  <c r="AG7" i="1"/>
  <c r="F103" i="1"/>
  <c r="AB103" i="1"/>
  <c r="AB111" i="1"/>
  <c r="F111" i="1"/>
  <c r="AB110" i="1"/>
  <c r="F110" i="1"/>
  <c r="F353" i="1"/>
  <c r="AB353" i="1"/>
  <c r="F355" i="1"/>
  <c r="AB355" i="1"/>
  <c r="F356" i="1"/>
  <c r="AB356" i="1"/>
  <c r="AG316" i="1"/>
  <c r="AG319" i="1"/>
  <c r="AG323" i="1"/>
  <c r="AG315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1" i="1"/>
  <c r="F102" i="1"/>
  <c r="F104" i="1"/>
  <c r="F105" i="1"/>
  <c r="F107" i="1"/>
  <c r="F108" i="1"/>
  <c r="F109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4" i="1"/>
  <c r="F135" i="1"/>
  <c r="F136" i="1"/>
  <c r="F137" i="1"/>
  <c r="F138" i="1"/>
  <c r="F139" i="1"/>
  <c r="F140" i="1"/>
  <c r="F141" i="1"/>
  <c r="F142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179" i="1"/>
  <c r="F178" i="1"/>
  <c r="F177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6" i="1"/>
  <c r="F197" i="1"/>
  <c r="F198" i="1"/>
  <c r="F199" i="1"/>
  <c r="F205" i="1"/>
  <c r="F201" i="1"/>
  <c r="F202" i="1"/>
  <c r="F203" i="1"/>
  <c r="F204" i="1"/>
  <c r="F200" i="1"/>
  <c r="F208" i="1"/>
  <c r="F207" i="1"/>
  <c r="F206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5" i="1"/>
  <c r="F226" i="1"/>
  <c r="F227" i="1"/>
  <c r="F228" i="1"/>
  <c r="F229" i="1"/>
  <c r="F230" i="1"/>
  <c r="F234" i="1"/>
  <c r="F232" i="1"/>
  <c r="F233" i="1"/>
  <c r="F231" i="1"/>
  <c r="F237" i="1"/>
  <c r="F236" i="1"/>
  <c r="F235" i="1"/>
  <c r="F240" i="1"/>
  <c r="F239" i="1"/>
  <c r="F238" i="1"/>
  <c r="F243" i="1"/>
  <c r="F242" i="1"/>
  <c r="F241" i="1"/>
  <c r="F244" i="1"/>
  <c r="F245" i="1"/>
  <c r="F246" i="1"/>
  <c r="F247" i="1"/>
  <c r="F248" i="1"/>
  <c r="F249" i="1"/>
  <c r="F280" i="1"/>
  <c r="F281" i="1"/>
  <c r="F282" i="1"/>
  <c r="F283" i="1"/>
  <c r="F284" i="1"/>
  <c r="F285" i="1"/>
  <c r="F286" i="1"/>
  <c r="F287" i="1"/>
  <c r="F288" i="1"/>
  <c r="F289" i="1"/>
  <c r="F290" i="1"/>
  <c r="F279" i="1"/>
  <c r="F295" i="1"/>
  <c r="F296" i="1"/>
  <c r="F297" i="1"/>
  <c r="F298" i="1"/>
  <c r="F306" i="1"/>
  <c r="F307" i="1"/>
  <c r="F308" i="1"/>
  <c r="F309" i="1"/>
  <c r="F310" i="1"/>
  <c r="F311" i="1"/>
  <c r="F312" i="1"/>
  <c r="F314" i="1"/>
  <c r="F315" i="1"/>
  <c r="F316" i="1"/>
  <c r="F319" i="1"/>
  <c r="F323" i="1"/>
  <c r="F328" i="1"/>
  <c r="F326" i="1"/>
  <c r="F342" i="1"/>
  <c r="F341" i="1"/>
  <c r="F343" i="1"/>
  <c r="F345" i="1"/>
  <c r="F344" i="1"/>
  <c r="F346" i="1"/>
  <c r="F347" i="1"/>
  <c r="F348" i="1"/>
  <c r="F349" i="1"/>
  <c r="F350" i="1"/>
  <c r="F351" i="1"/>
  <c r="F352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AB358" i="1"/>
  <c r="AK290" i="1"/>
  <c r="AG290" i="1" s="1"/>
  <c r="AK289" i="1"/>
  <c r="AG289" i="1" s="1"/>
  <c r="AK287" i="1"/>
  <c r="AG287" i="1" s="1"/>
  <c r="AK286" i="1"/>
  <c r="AG286" i="1" s="1"/>
  <c r="AK285" i="1"/>
  <c r="AG285" i="1" s="1"/>
  <c r="AK104" i="1"/>
  <c r="AG104" i="1" s="1"/>
  <c r="AK105" i="1"/>
  <c r="AG105" i="1" s="1"/>
  <c r="AK102" i="1"/>
  <c r="AG102" i="1" s="1"/>
  <c r="AK100" i="1"/>
  <c r="AG100" i="1" s="1"/>
  <c r="AK99" i="1"/>
  <c r="AG99" i="1" s="1"/>
  <c r="AK98" i="1"/>
  <c r="AG98" i="1" s="1"/>
  <c r="AK326" i="1"/>
  <c r="AG326" i="1" s="1"/>
  <c r="AK328" i="1"/>
  <c r="AG328" i="1" s="1"/>
  <c r="AB229" i="1"/>
  <c r="AB230" i="1"/>
  <c r="AB232" i="1"/>
  <c r="AB233" i="1"/>
  <c r="AK101" i="1"/>
  <c r="AG101" i="1" s="1"/>
  <c r="AB204" i="1"/>
  <c r="AK295" i="1"/>
  <c r="AG295" i="1" s="1"/>
  <c r="AK297" i="1"/>
  <c r="AG297" i="1" s="1"/>
  <c r="AK296" i="1"/>
  <c r="AG296" i="1" s="1"/>
  <c r="AK282" i="1"/>
  <c r="AG282" i="1" s="1"/>
  <c r="AK281" i="1"/>
  <c r="AG281" i="1" s="1"/>
  <c r="AK279" i="1"/>
  <c r="AG279" i="1" s="1"/>
  <c r="AK156" i="1"/>
  <c r="AG156" i="1" s="1"/>
  <c r="AK288" i="1"/>
  <c r="AG288" i="1" s="1"/>
  <c r="AK280" i="1"/>
  <c r="AG280" i="1" s="1"/>
  <c r="AB205" i="1"/>
  <c r="AB202" i="1"/>
  <c r="AB203" i="1"/>
  <c r="AB183" i="1"/>
  <c r="AB182" i="1"/>
  <c r="AB181" i="1"/>
  <c r="AB212" i="1"/>
  <c r="AB211" i="1"/>
  <c r="AB210" i="1"/>
  <c r="AB344" i="1"/>
  <c r="AB341" i="1"/>
  <c r="AB328" i="1"/>
  <c r="AB372" i="1"/>
  <c r="AB371" i="1"/>
  <c r="AB367" i="1"/>
  <c r="AB363" i="1"/>
  <c r="AB362" i="1"/>
  <c r="AB359" i="1"/>
  <c r="AB213" i="1"/>
  <c r="AB207" i="1"/>
  <c r="AB179" i="1"/>
  <c r="AB178" i="1"/>
  <c r="AB185" i="1"/>
  <c r="AB214" i="1"/>
  <c r="AB215" i="1"/>
  <c r="AB216" i="1"/>
  <c r="AB374" i="1"/>
  <c r="AB376" i="1"/>
  <c r="AB377" i="1"/>
  <c r="AB378" i="1"/>
  <c r="AB375" i="1"/>
  <c r="AB373" i="1"/>
  <c r="AB186" i="1"/>
  <c r="AB187" i="1"/>
  <c r="AB282" i="1"/>
  <c r="AB281" i="1"/>
  <c r="AB280" i="1"/>
  <c r="AB131" i="1"/>
  <c r="AB92" i="1"/>
  <c r="AB91" i="1"/>
  <c r="AB109" i="1"/>
  <c r="AB114" i="1"/>
  <c r="AB113" i="1"/>
  <c r="AB108" i="1"/>
  <c r="AB258" i="1"/>
  <c r="AB259" i="1"/>
  <c r="AB260" i="1"/>
  <c r="AB261" i="1"/>
  <c r="AB379" i="1"/>
  <c r="AB380" i="1"/>
  <c r="AB381" i="1"/>
  <c r="AB382" i="1"/>
  <c r="AB383" i="1"/>
  <c r="AB384" i="1"/>
  <c r="AB248" i="1"/>
  <c r="AB247" i="1"/>
  <c r="AB246" i="1"/>
  <c r="AB245" i="1"/>
  <c r="AB411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400" i="1"/>
  <c r="AB401" i="1"/>
  <c r="AB402" i="1"/>
  <c r="AB403" i="1"/>
  <c r="AB404" i="1"/>
  <c r="AB405" i="1"/>
  <c r="AB406" i="1"/>
  <c r="AB407" i="1"/>
  <c r="AB408" i="1"/>
  <c r="AB409" i="1"/>
  <c r="AB410" i="1"/>
  <c r="AB399" i="1"/>
  <c r="AB254" i="1"/>
  <c r="AB255" i="1"/>
  <c r="AB256" i="1"/>
  <c r="AB257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352" i="1"/>
  <c r="AB351" i="1"/>
  <c r="AB350" i="1"/>
  <c r="AB349" i="1"/>
  <c r="AB348" i="1"/>
  <c r="AB347" i="1"/>
  <c r="AB345" i="1"/>
  <c r="AB342" i="1"/>
  <c r="AB326" i="1"/>
  <c r="AB323" i="1"/>
  <c r="AB319" i="1"/>
  <c r="AB316" i="1"/>
  <c r="AB315" i="1"/>
  <c r="AB314" i="1"/>
  <c r="AB311" i="1"/>
  <c r="AB310" i="1"/>
  <c r="AB309" i="1"/>
  <c r="AB308" i="1"/>
  <c r="AB307" i="1"/>
  <c r="AB306" i="1"/>
  <c r="AB244" i="1"/>
  <c r="AB242" i="1"/>
  <c r="AB243" i="1"/>
  <c r="AB241" i="1"/>
  <c r="AB239" i="1"/>
  <c r="AB240" i="1"/>
  <c r="AB238" i="1"/>
  <c r="AB236" i="1"/>
  <c r="AB237" i="1"/>
  <c r="AB235" i="1"/>
  <c r="AB231" i="1"/>
  <c r="AB228" i="1"/>
  <c r="AB227" i="1"/>
  <c r="AB226" i="1"/>
  <c r="AB225" i="1"/>
  <c r="AB223" i="1"/>
  <c r="AB222" i="1"/>
  <c r="AB221" i="1"/>
  <c r="AB220" i="1"/>
  <c r="AB219" i="1"/>
  <c r="AB218" i="1"/>
  <c r="AB217" i="1"/>
  <c r="AB206" i="1"/>
  <c r="AB200" i="1"/>
  <c r="AB199" i="1"/>
  <c r="AB198" i="1"/>
  <c r="AB197" i="1"/>
  <c r="AB196" i="1"/>
  <c r="AB194" i="1"/>
  <c r="AB193" i="1"/>
  <c r="AB192" i="1"/>
  <c r="AB191" i="1"/>
  <c r="AB190" i="1"/>
  <c r="AB189" i="1"/>
  <c r="AB188" i="1"/>
  <c r="AB184" i="1"/>
  <c r="AB177" i="1"/>
  <c r="AB297" i="1"/>
  <c r="AB296" i="1"/>
  <c r="AB295" i="1"/>
  <c r="AB279" i="1"/>
  <c r="AB290" i="1"/>
  <c r="AB289" i="1"/>
  <c r="AB156" i="1"/>
  <c r="AB288" i="1"/>
  <c r="AB287" i="1"/>
  <c r="AB286" i="1"/>
  <c r="AB285" i="1"/>
  <c r="AB284" i="1"/>
  <c r="AB283" i="1"/>
  <c r="AB253" i="1"/>
  <c r="AB252" i="1"/>
  <c r="AB251" i="1"/>
  <c r="AB250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2" i="1"/>
  <c r="AB141" i="1"/>
  <c r="AB140" i="1"/>
  <c r="AB139" i="1"/>
  <c r="AB138" i="1"/>
  <c r="AB137" i="1"/>
  <c r="AB136" i="1"/>
  <c r="AB135" i="1"/>
  <c r="AB134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2" i="1"/>
  <c r="AB107" i="1"/>
  <c r="AB105" i="1"/>
  <c r="AB104" i="1"/>
  <c r="AB102" i="1"/>
  <c r="AB101" i="1"/>
  <c r="AB100" i="1"/>
  <c r="AB99" i="1"/>
  <c r="AB98" i="1"/>
  <c r="AB88" i="1"/>
  <c r="AB87" i="1"/>
  <c r="AB86" i="1"/>
  <c r="AB84" i="1"/>
  <c r="AB83" i="1"/>
  <c r="AB82" i="1"/>
  <c r="AB81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49" i="1"/>
  <c r="AB48" i="1"/>
  <c r="AB47" i="1"/>
  <c r="AB46" i="1"/>
  <c r="AB41" i="1"/>
  <c r="AB45" i="1"/>
  <c r="AB44" i="1"/>
  <c r="AB43" i="1"/>
  <c r="AB42" i="1"/>
  <c r="AB40" i="1"/>
  <c r="AB39" i="1"/>
  <c r="AB38" i="1"/>
  <c r="AB59" i="1"/>
  <c r="AB58" i="1"/>
  <c r="AB55" i="1"/>
  <c r="AB57" i="1"/>
  <c r="AB56" i="1"/>
  <c r="AB54" i="1"/>
  <c r="AB53" i="1"/>
  <c r="AB52" i="1"/>
  <c r="AB51" i="1"/>
  <c r="AB33" i="1"/>
  <c r="AB32" i="1"/>
  <c r="AB31" i="1"/>
  <c r="AB30" i="1"/>
  <c r="AB29" i="1"/>
  <c r="AB28" i="1"/>
  <c r="AB27" i="1"/>
  <c r="AB25" i="1"/>
  <c r="AB23" i="1"/>
  <c r="AB21" i="1"/>
  <c r="AB11" i="1"/>
  <c r="AB19" i="1"/>
  <c r="AB17" i="1"/>
  <c r="AB15" i="1"/>
  <c r="AB13" i="1"/>
  <c r="AB9" i="1"/>
  <c r="AB7" i="1"/>
  <c r="AB5" i="1"/>
  <c r="AK283" i="1" l="1"/>
  <c r="AG283" i="1" s="1"/>
  <c r="AK284" i="1"/>
  <c r="AG284" i="1" s="1"/>
</calcChain>
</file>

<file path=xl/sharedStrings.xml><?xml version="1.0" encoding="utf-8"?>
<sst xmlns="http://schemas.openxmlformats.org/spreadsheetml/2006/main" count="5002" uniqueCount="1143">
  <si>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</si>
  <si>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</si>
  <si>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</si>
  <si>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</si>
  <si>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</si>
  <si>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</si>
  <si>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</si>
  <si>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</si>
  <si>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</si>
  <si>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</si>
  <si>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</si>
  <si>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</si>
  <si>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</si>
  <si>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</si>
  <si>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</si>
  <si>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</si>
  <si>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</si>
  <si>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</si>
  <si>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</si>
  <si>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</si>
  <si>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</si>
  <si>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</si>
  <si>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</si>
  <si>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</si>
  <si>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</si>
  <si>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</si>
  <si>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</si>
  <si>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</si>
  <si>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</si>
  <si>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</si>
  <si>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</si>
  <si>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</si>
  <si>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</si>
  <si>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</si>
  <si>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</si>
  <si>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</si>
  <si>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</si>
  <si>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</si>
  <si>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</si>
  <si>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</si>
  <si>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</si>
  <si>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</si>
  <si>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</si>
  <si>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</si>
  <si>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</si>
  <si>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</si>
  <si>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</si>
  <si>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</si>
  <si>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</si>
  <si>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</si>
  <si>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</si>
  <si>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</si>
  <si>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</si>
  <si>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</si>
  <si>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</si>
  <si>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</si>
  <si>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</si>
  <si>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</si>
  <si>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</si>
  <si>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</si>
  <si>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</si>
  <si>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</si>
  <si>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</si>
  <si>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</si>
  <si>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</si>
  <si>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</si>
  <si>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</si>
  <si>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</si>
  <si>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</si>
  <si>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</si>
  <si>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</si>
  <si>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</si>
  <si>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</si>
  <si>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</si>
  <si>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</si>
  <si>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</si>
  <si>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</si>
  <si>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</si>
  <si>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</si>
  <si>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</si>
  <si>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</si>
  <si>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</si>
  <si>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</si>
  <si>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</si>
  <si>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</si>
  <si>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</si>
  <si>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</si>
  <si>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</si>
  <si>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</si>
  <si>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</si>
  <si>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</si>
  <si>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</si>
  <si>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</si>
  <si>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</si>
  <si>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</si>
  <si>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</si>
  <si>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</si>
  <si>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</si>
  <si>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</si>
  <si>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</si>
  <si>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</si>
  <si>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</si>
  <si>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</si>
  <si>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</si>
  <si>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</si>
  <si>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</si>
  <si>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</si>
  <si>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</si>
  <si>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</si>
  <si>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</si>
  <si>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</si>
  <si>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</si>
  <si>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</si>
  <si>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</si>
  <si>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</si>
  <si>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</si>
  <si>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</si>
  <si>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</si>
  <si>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</si>
  <si>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</si>
  <si>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</si>
  <si>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</si>
  <si>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</si>
  <si>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</si>
  <si>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</si>
  <si>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</si>
  <si>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</si>
  <si>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</si>
  <si>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</si>
  <si>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</si>
  <si>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</si>
  <si>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</si>
  <si>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</si>
  <si>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</si>
  <si>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</si>
  <si>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</si>
  <si>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</si>
  <si>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</si>
  <si>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</si>
  <si>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</si>
  <si>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</si>
  <si>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</si>
  <si>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</si>
  <si>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</si>
  <si>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</si>
  <si>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</si>
  <si>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</si>
  <si>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</si>
  <si>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</si>
  <si>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</si>
  <si>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</si>
  <si>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</si>
  <si>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</si>
  <si>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</si>
  <si>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</si>
  <si>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</si>
  <si>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</si>
  <si>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</si>
  <si>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</si>
  <si>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</si>
  <si>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</si>
  <si>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</si>
  <si>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</si>
  <si>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</si>
  <si>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</si>
  <si>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</si>
  <si>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</si>
  <si>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</si>
  <si>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</si>
  <si>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</si>
  <si>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</si>
  <si>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</si>
  <si>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</si>
  <si>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</si>
  <si>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</si>
  <si>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</si>
  <si>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</si>
  <si>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</si>
  <si>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</si>
  <si>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</si>
  <si>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</si>
  <si>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</si>
  <si>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</si>
  <si>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</si>
  <si>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</si>
  <si>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</si>
  <si>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</si>
  <si>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</si>
  <si>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</si>
  <si>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</si>
  <si>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</si>
  <si>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</si>
  <si>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</si>
  <si>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</si>
  <si>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</si>
  <si>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</si>
  <si>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</si>
  <si>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</si>
  <si>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</si>
  <si>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</si>
  <si>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</si>
  <si>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</si>
  <si>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</si>
  <si>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</si>
  <si>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</si>
  <si>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</si>
  <si>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</si>
  <si>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</si>
  <si>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</si>
  <si>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</si>
  <si>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</si>
  <si>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</si>
  <si>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</si>
  <si>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</si>
  <si>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</si>
  <si>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</si>
  <si>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</si>
  <si>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</si>
  <si>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</si>
  <si>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</si>
  <si>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</si>
  <si>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</si>
  <si>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</si>
  <si>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</si>
  <si>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</si>
  <si>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</si>
  <si>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</si>
  <si>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</si>
  <si>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</si>
  <si>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</si>
  <si>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</si>
  <si>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</si>
  <si>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</si>
  <si>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</si>
  <si>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</si>
  <si>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</si>
  <si>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</si>
  <si>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</si>
  <si>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</si>
  <si>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</si>
  <si>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</si>
  <si>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</si>
  <si>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</si>
  <si>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</si>
  <si>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</si>
  <si>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</si>
  <si>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</si>
  <si>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</si>
  <si>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</si>
  <si>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</si>
  <si>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</si>
  <si>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</si>
  <si>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</si>
  <si>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</si>
  <si>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</si>
  <si>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</si>
  <si>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</si>
  <si>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</si>
  <si>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</si>
  <si>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</si>
  <si>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</si>
  <si>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</si>
  <si>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</si>
  <si>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</si>
  <si>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</si>
  <si>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</si>
  <si>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</si>
  <si>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</si>
  <si>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</si>
  <si>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</si>
  <si>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</si>
  <si>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</si>
  <si>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</si>
  <si>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</si>
  <si>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</si>
  <si>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</si>
  <si>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</si>
  <si>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</si>
  <si>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</si>
  <si>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</si>
  <si>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</si>
  <si>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</si>
  <si>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</si>
  <si>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</si>
  <si>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</si>
  <si>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</si>
  <si>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</si>
  <si>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</si>
  <si>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</si>
  <si>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</si>
  <si>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</si>
  <si>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</si>
  <si>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</si>
  <si>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</si>
  <si>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</si>
  <si>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</si>
  <si>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</si>
  <si>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</si>
  <si>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</si>
  <si>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</si>
  <si>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</si>
  <si>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</si>
  <si>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</si>
  <si>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</si>
  <si>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</si>
  <si>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</si>
  <si>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</si>
  <si>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</si>
  <si>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</si>
  <si>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</si>
  <si>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</si>
  <si>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</si>
  <si>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</si>
  <si>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</si>
  <si>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</si>
  <si>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</si>
  <si>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</si>
  <si>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</si>
  <si>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</si>
  <si>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</si>
  <si>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</si>
  <si>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</si>
  <si>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</si>
  <si>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</si>
  <si>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</si>
  <si>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</si>
  <si>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</si>
  <si>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</si>
  <si>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</si>
  <si>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</si>
  <si>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</si>
  <si>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</si>
  <si>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</si>
  <si>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</si>
  <si>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</si>
  <si>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</si>
  <si>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</si>
  <si>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</si>
  <si>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</si>
  <si>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</si>
  <si>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</si>
  <si>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</si>
  <si>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</si>
  <si>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</si>
  <si>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</si>
  <si>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</si>
  <si>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</si>
  <si>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</si>
  <si>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</si>
  <si>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</si>
  <si>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</si>
  <si>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</si>
  <si>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</si>
  <si>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</si>
  <si>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</si>
  <si>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</si>
  <si>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</si>
  <si>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</si>
  <si>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</si>
  <si>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</si>
  <si>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</si>
  <si>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</si>
  <si>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</si>
  <si>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</si>
  <si>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</si>
  <si>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</si>
  <si>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</si>
  <si>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</si>
  <si>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</si>
  <si>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</si>
  <si>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</si>
  <si>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</si>
  <si>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</si>
  <si>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</si>
  <si>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</si>
  <si>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</si>
  <si>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</si>
  <si>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</si>
  <si>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</si>
  <si>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</si>
  <si>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</si>
  <si>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</si>
  <si>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</si>
  <si>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</si>
  <si>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</si>
  <si>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</si>
  <si>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</si>
  <si>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</si>
  <si>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</si>
  <si>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</si>
  <si>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</si>
  <si>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</si>
  <si>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</si>
  <si>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</si>
  <si>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</si>
  <si>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</si>
  <si>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</si>
  <si>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</si>
  <si>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</si>
  <si>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</si>
  <si>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</si>
  <si>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</si>
  <si>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</si>
  <si>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</si>
  <si>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</si>
  <si>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</si>
  <si>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</si>
  <si>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</si>
  <si>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</si>
  <si>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</si>
  <si>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</si>
  <si>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</si>
  <si>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</si>
  <si>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</si>
  <si>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</si>
  <si>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</si>
  <si>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</si>
  <si>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</si>
  <si>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</si>
  <si>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</si>
  <si>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</si>
  <si>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</si>
  <si>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</si>
  <si>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</si>
  <si>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</si>
  <si>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</si>
  <si>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</si>
  <si>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</si>
  <si>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</si>
  <si>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</si>
  <si>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</si>
  <si>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</si>
  <si>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</si>
  <si>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</si>
  <si>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</si>
  <si>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</si>
  <si>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</si>
  <si>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</si>
  <si>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</si>
  <si>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</si>
  <si>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</si>
  <si>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</si>
  <si>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</si>
  <si>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</si>
  <si>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</si>
  <si>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</si>
  <si>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</si>
  <si>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</si>
  <si>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</si>
  <si>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</si>
  <si>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</si>
  <si>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</si>
  <si>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</si>
  <si>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</si>
  <si>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</si>
  <si>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</si>
  <si>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</si>
  <si>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</si>
  <si>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</si>
  <si>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</si>
  <si>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</si>
  <si>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</si>
  <si>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</si>
  <si>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</si>
  <si>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</si>
  <si>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</si>
  <si>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</si>
  <si>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</si>
  <si>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</si>
  <si>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</si>
  <si>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</si>
  <si>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</si>
  <si>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</si>
  <si>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</si>
  <si>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</si>
  <si>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</si>
  <si>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</si>
  <si>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</si>
  <si>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</si>
  <si>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</si>
  <si>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</si>
  <si>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</si>
  <si>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</si>
  <si>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</si>
  <si>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</si>
  <si>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</si>
  <si>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</si>
  <si>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</si>
  <si>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</si>
  <si>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</si>
  <si>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</si>
  <si>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</si>
  <si>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</si>
  <si>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</si>
  <si>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</si>
  <si>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</si>
  <si>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</si>
  <si>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</si>
  <si>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</si>
  <si>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</si>
  <si>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</si>
  <si>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</si>
  <si>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</si>
  <si>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</si>
  <si>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</si>
  <si>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</si>
  <si>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</si>
  <si>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</si>
  <si>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</si>
  <si>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</si>
  <si>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</si>
  <si>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</si>
  <si>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</si>
  <si>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</si>
  <si>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</si>
  <si>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</si>
  <si>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</si>
  <si>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</si>
  <si>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</si>
  <si>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</si>
  <si>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</si>
  <si>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</si>
  <si>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</si>
  <si>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</si>
  <si>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</si>
  <si>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</si>
  <si>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</si>
  <si>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</si>
  <si>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</si>
  <si>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</si>
  <si>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</si>
  <si>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</si>
  <si>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</si>
  <si>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</si>
  <si>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</si>
  <si>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</si>
  <si>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</si>
  <si>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</si>
  <si>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</si>
  <si>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</si>
  <si>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</si>
  <si>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</si>
  <si>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</si>
  <si>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</si>
  <si>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</si>
  <si>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</si>
  <si>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</si>
  <si>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</si>
  <si>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</si>
  <si>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</si>
  <si>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</si>
  <si>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</si>
  <si>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</si>
  <si>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</si>
  <si>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</si>
  <si>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</si>
  <si>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</si>
  <si>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</si>
  <si>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</si>
  <si>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</si>
  <si>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</si>
  <si>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</si>
  <si>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</si>
  <si>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</si>
  <si>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</si>
  <si>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</si>
  <si>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</si>
  <si>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</si>
  <si>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</si>
  <si>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</si>
  <si>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</si>
  <si>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</si>
  <si>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</si>
  <si>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</si>
  <si>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</si>
  <si>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</si>
  <si>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</si>
  <si>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</si>
  <si>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</si>
  <si>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</si>
  <si>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</si>
  <si>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</si>
  <si>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</si>
  <si>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</si>
  <si>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</si>
  <si>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</si>
  <si>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</si>
  <si>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</si>
  <si>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</si>
  <si>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</si>
  <si>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</si>
  <si>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</si>
  <si>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</si>
  <si>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</si>
  <si>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</si>
  <si>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</si>
  <si>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</si>
  <si>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</si>
  <si>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</si>
  <si>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</si>
  <si>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</si>
  <si>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</si>
  <si>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</si>
  <si>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</si>
  <si>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</si>
  <si>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</si>
  <si>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</si>
  <si>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</si>
  <si>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</si>
  <si>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</si>
  <si>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</si>
  <si>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</si>
  <si>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</si>
  <si>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</si>
  <si>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</si>
  <si>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</si>
  <si>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</si>
  <si>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</si>
  <si>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</si>
  <si>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</si>
  <si>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</si>
  <si>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</si>
  <si>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</si>
  <si>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</si>
  <si>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</si>
  <si>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</si>
  <si>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</si>
  <si>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</si>
  <si>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</si>
  <si>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</si>
  <si>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</si>
  <si>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</si>
  <si>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</si>
  <si>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</si>
  <si>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</si>
  <si>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</si>
  <si>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</si>
  <si>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</si>
  <si>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</si>
  <si>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</si>
  <si>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</si>
  <si>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</si>
  <si>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</si>
  <si>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</si>
  <si>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</si>
  <si>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</si>
  <si>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</si>
  <si>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</si>
  <si>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</si>
  <si>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</si>
  <si>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</si>
  <si>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</si>
  <si>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</si>
  <si>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</si>
  <si>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</si>
  <si>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</si>
  <si>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</si>
  <si>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</si>
  <si>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</si>
  <si>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</si>
  <si>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</si>
  <si>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</si>
  <si>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</si>
  <si>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</si>
  <si>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</si>
  <si>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</si>
  <si>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</si>
  <si>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</si>
  <si>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</si>
  <si>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</si>
  <si>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</si>
  <si>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</si>
  <si>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</si>
  <si>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</si>
  <si>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</si>
  <si>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</si>
  <si>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</si>
  <si>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</si>
  <si>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</si>
  <si>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</si>
  <si>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</si>
  <si>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</si>
  <si>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</si>
  <si>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</si>
  <si>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</si>
  <si>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</si>
  <si>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</si>
  <si>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</si>
  <si>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</si>
  <si>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</si>
  <si>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</si>
  <si>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</si>
  <si>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</si>
  <si>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</si>
  <si>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</si>
  <si>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</si>
  <si>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</si>
  <si>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</si>
  <si>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</si>
  <si>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</si>
  <si>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</si>
  <si>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</si>
  <si>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</si>
  <si>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</si>
  <si>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</si>
  <si>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</si>
  <si>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</si>
  <si>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</si>
  <si>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</si>
  <si>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</si>
  <si>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</si>
  <si>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</si>
  <si>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</si>
  <si>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</si>
  <si>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</si>
  <si>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</si>
  <si>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</si>
  <si>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</si>
  <si>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</si>
  <si>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</si>
  <si>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</si>
  <si>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</si>
  <si>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</si>
  <si>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</si>
  <si>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</si>
  <si>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</si>
  <si>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</si>
  <si>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</si>
  <si>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</si>
  <si>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</si>
  <si>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</si>
  <si>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</si>
  <si>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</si>
  <si>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</si>
  <si>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</si>
  <si>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</si>
  <si>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</si>
  <si>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</si>
  <si>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</si>
  <si>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</si>
  <si>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</si>
  <si>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</si>
  <si>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</si>
  <si>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</si>
  <si>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</si>
  <si>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</si>
  <si>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</si>
  <si>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</si>
  <si>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</si>
  <si>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</si>
  <si>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</si>
  <si>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</si>
  <si>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</si>
  <si>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</si>
  <si>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</si>
  <si>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</si>
  <si>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</si>
  <si>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</si>
  <si>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</si>
  <si>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</si>
  <si>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</si>
  <si>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</si>
  <si>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</si>
  <si>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</si>
  <si>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</si>
  <si>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</si>
  <si>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</si>
  <si>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</si>
  <si>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</si>
  <si>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</si>
  <si>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</si>
  <si>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</si>
  <si>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</si>
  <si>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</si>
  <si>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</si>
  <si>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</si>
  <si>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</si>
  <si>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</si>
  <si>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</si>
  <si>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</si>
  <si>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</si>
  <si>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</si>
  <si>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</si>
  <si>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</si>
  <si>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</si>
  <si>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</si>
  <si>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</si>
  <si>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</si>
  <si>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</si>
  <si>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</si>
  <si>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</si>
  <si>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</si>
  <si>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</si>
  <si>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</si>
  <si>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</si>
  <si>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</si>
  <si>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</si>
  <si>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</si>
  <si>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</si>
  <si>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</si>
  <si>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</si>
  <si>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</si>
  <si>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</si>
  <si>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</si>
  <si>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</si>
  <si>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</si>
  <si>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</si>
  <si>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</si>
  <si>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</si>
  <si>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</si>
  <si>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</si>
  <si>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</si>
  <si>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</si>
  <si>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</si>
  <si>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</si>
  <si>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</si>
  <si>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</si>
  <si>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</si>
  <si>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</si>
  <si>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</si>
  <si>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</si>
  <si>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</si>
  <si>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</si>
  <si>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</si>
  <si>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</si>
  <si>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</si>
  <si>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</si>
  <si>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</si>
  <si>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</si>
  <si>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</si>
  <si>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</si>
  <si>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</si>
  <si>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</si>
  <si>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</si>
  <si>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</si>
  <si>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</si>
  <si>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</si>
  <si>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</si>
  <si>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</si>
  <si>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</si>
  <si>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</si>
  <si>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</si>
  <si>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</si>
  <si>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</si>
  <si>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</si>
  <si>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</si>
  <si>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</si>
  <si>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</si>
  <si>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</si>
  <si>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</si>
  <si>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</si>
  <si>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</si>
  <si>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</si>
  <si>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</si>
  <si>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</si>
  <si>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</si>
  <si>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</si>
  <si>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</si>
  <si>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</si>
  <si>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</si>
  <si>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</si>
  <si>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</si>
  <si>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</si>
  <si>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</si>
  <si>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</si>
  <si>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</si>
  <si>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</si>
  <si>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</si>
  <si>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</si>
  <si>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</si>
  <si>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</si>
  <si>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</si>
  <si>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</si>
  <si>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</si>
  <si>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</si>
  <si>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</si>
  <si>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</si>
  <si>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</si>
  <si>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</si>
  <si>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</si>
  <si>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</si>
  <si>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</si>
  <si>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</si>
  <si>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</si>
  <si>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</si>
  <si>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</si>
  <si>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</si>
  <si>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</si>
  <si>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</si>
  <si>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</si>
  <si>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</si>
  <si>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</si>
  <si>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</si>
  <si>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</si>
  <si>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</si>
  <si>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</si>
  <si>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</si>
  <si>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</si>
  <si>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</si>
  <si>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</si>
  <si>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</si>
  <si>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</si>
  <si>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</si>
  <si>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</si>
  <si>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</si>
  <si>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</si>
  <si>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</si>
  <si>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</si>
  <si>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</si>
  <si>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</si>
  <si>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</si>
  <si>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</si>
  <si>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</si>
  <si>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</si>
  <si>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</si>
  <si>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</si>
  <si>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</si>
  <si>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</si>
  <si>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</si>
  <si>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</si>
  <si>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</si>
  <si>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</si>
  <si>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</si>
  <si>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</si>
  <si>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</si>
  <si>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</si>
  <si>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</si>
  <si>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</si>
  <si>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</si>
  <si>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</si>
  <si>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</si>
  <si>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</si>
  <si>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</si>
  <si>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</si>
  <si>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</si>
  <si>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</si>
  <si>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</si>
  <si>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</si>
  <si>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</si>
  <si>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</si>
  <si>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</si>
  <si>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</si>
  <si>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</si>
  <si>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</si>
  <si>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</si>
  <si>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</si>
  <si>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</si>
  <si>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</si>
  <si>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</si>
  <si>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</si>
  <si>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</si>
  <si>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</si>
  <si>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</si>
  <si>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</si>
  <si>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</si>
  <si>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</si>
  <si>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</si>
  <si>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</si>
  <si>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</si>
  <si>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</si>
  <si>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</si>
  <si>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</si>
  <si>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</si>
  <si>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</si>
  <si>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</si>
  <si>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</si>
  <si>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</si>
  <si>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</si>
  <si>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</si>
  <si>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</si>
  <si>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</si>
  <si>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</si>
  <si>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</si>
  <si>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</si>
  <si>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</si>
  <si>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</si>
  <si>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</si>
  <si>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</si>
  <si>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</si>
  <si>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</si>
  <si>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</si>
  <si>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</si>
  <si>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</si>
  <si>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</si>
  <si>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</si>
  <si>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</si>
  <si>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</si>
  <si>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</si>
  <si>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</si>
  <si>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</si>
  <si>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</si>
  <si>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</si>
  <si>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</si>
  <si>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</si>
  <si>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</si>
  <si>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</si>
  <si>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</si>
  <si>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</si>
  <si>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</si>
  <si>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</si>
  <si>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</si>
  <si>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</si>
  <si>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</si>
  <si>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</si>
  <si>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</si>
  <si>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</si>
  <si>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</si>
  <si>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</si>
  <si>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</si>
  <si>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</si>
  <si>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</si>
  <si>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</si>
  <si>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</si>
  <si>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</si>
  <si>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</si>
  <si>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</si>
  <si>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</si>
  <si>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</si>
  <si>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</si>
  <si>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</si>
  <si>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</si>
  <si>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</si>
  <si>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</si>
  <si>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</si>
  <si>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</si>
  <si>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</si>
  <si>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</si>
  <si>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</si>
  <si>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</si>
  <si>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</si>
  <si>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</si>
  <si>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</si>
  <si>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</si>
  <si>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</si>
  <si>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</si>
  <si>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</si>
  <si>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</si>
  <si>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</si>
  <si>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</si>
  <si>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</si>
  <si>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</si>
  <si>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</si>
  <si>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</si>
  <si>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</si>
  <si>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</si>
  <si>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</si>
  <si>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</si>
  <si>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</si>
  <si>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</si>
  <si>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</si>
  <si>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</si>
  <si>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</si>
  <si>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</si>
  <si>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</si>
  <si>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</si>
  <si>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</si>
  <si>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http://raspbpi-lia:8092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</si>
  <si>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</si>
  <si>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</si>
  <si>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</si>
  <si>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</si>
  <si>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</si>
  <si>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</si>
  <si>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</si>
  <si>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parents_speaker_battery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</si>
  <si>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</si>
  <si>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</si>
  <si>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</si>
  <si>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</si>
  <si>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</si>
  <si>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</si>
  <si>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</si>
  <si>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</si>
  <si>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</si>
  <si>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</si>
  <si>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</si>
  <si>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</si>
  <si>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</si>
  <si>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</si>
  <si>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</si>
  <si>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</si>
  <si>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</si>
  <si>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</si>
  <si>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</si>
  <si>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</si>
  <si>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</si>
  <si>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</si>
  <si>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</si>
  <si>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</si>
  <si>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</si>
  <si>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</si>
  <si>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</si>
  <si>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</si>
  <si>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</si>
  <si>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</si>
  <si>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</si>
  <si>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</si>
  <si>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</si>
  <si>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</si>
  <si>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</si>
  <si>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</si>
  <si>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</si>
  <si>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</si>
  <si>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</si>
  <si>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</si>
  <si>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</si>
  <si>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</si>
  <si>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</si>
  <si>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</si>
  <si>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</si>
  <si>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</si>
  <si>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</si>
  <si>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</si>
  <si>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</si>
  <si>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</si>
  <si>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</si>
  <si>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</si>
  <si>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</si>
  <si>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</si>
  <si>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</si>
  <si>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</si>
  <si>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</si>
  <si>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</si>
  <si>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</si>
  <si>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</si>
  <si>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</si>
  <si>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</si>
  <si>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</si>
  <si>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</si>
  <si>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</si>
  <si>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</si>
  <si>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</si>
  <si>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</si>
  <si>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</si>
  <si>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</si>
  <si>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</si>
  <si>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</si>
  <si>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Alias</t>
  </si>
  <si>
    <t>zigbee2mqtt</t>
  </si>
  <si>
    <t>connection_alias</t>
  </si>
  <si>
    <t>Host name alias for connection_target</t>
  </si>
  <si>
    <t>Target for the host name  connection_alias</t>
  </si>
  <si>
    <t>vernemq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</si>
</sst>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7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7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3" fillId="2" borderId="3" xfId="0" applyFont="1" applyFill="1" applyBorder="1" applyAlignment="1">
      <alignment vertical="center"/>
    </xf>
    <xf numFmtId="0" fontId="4" fillId="0" borderId="0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S697" totalsRowShown="0" headerRowDxfId="47" dataDxfId="45" headerRowBorderDxfId="46">
  <autoFilter ref="A3:AS697" xr:uid="{00000000-0009-0000-0100-000002000000}"/>
  <sortState xmlns:xlrd2="http://schemas.microsoft.com/office/spreadsheetml/2017/richdata2" ref="A4:AS697">
    <sortCondition ref="A3:A697"/>
  </sortState>
  <tableColumns count="45">
    <tableColumn id="1" xr3:uid="{00000000-0010-0000-0000-000001000000}" name="index" dataDxfId="44"/>
    <tableColumn id="2" xr3:uid="{00000000-0010-0000-0000-000002000000}" name="entity_status" dataDxfId="43"/>
    <tableColumn id="30" xr3:uid="{9A7EFF98-BFE6-E446-8CFB-C6A8F1F4C72D}" name="device_via_device" dataDxfId="42"/>
    <tableColumn id="3" xr3:uid="{00000000-0010-0000-0000-000003000000}" name="entity_namespace" dataDxfId="41"/>
    <tableColumn id="4" xr3:uid="{00000000-0010-0000-0000-000004000000}" name="unique_id" dataDxfId="40"/>
    <tableColumn id="29" xr3:uid="{C9099E62-9C90-774C-B487-C1E8FC10D09D}" name="name" dataDxfId="39">
      <calculatedColumnFormula>IF(ISBLANK(E4), "", Table2[[#This Row],[unique_id]])</calculatedColumnFormula>
    </tableColumn>
    <tableColumn id="5" xr3:uid="{00000000-0010-0000-0000-000005000000}" name="friendly_name" dataDxfId="38"/>
    <tableColumn id="6" xr3:uid="{00000000-0010-0000-0000-000006000000}" name="entity_domain" dataDxfId="37"/>
    <tableColumn id="7" xr3:uid="{00000000-0010-0000-0000-000007000000}" name="entity_group" dataDxfId="36"/>
    <tableColumn id="27" xr3:uid="{60418A65-0C60-7646-A0ED-ABB0E1A36C63}" name="google_aliases" dataDxfId="35"/>
    <tableColumn id="13" xr3:uid="{B4C4A2D6-C804-F043-B392-3D0AB90153D7}" name="linked_entity" dataDxfId="34"/>
    <tableColumn id="39" xr3:uid="{4CB6C6ED-220F-EA47-A177-F3CF94B4FCB8}" name="linked_service" dataDxfId="33"/>
    <tableColumn id="32" xr3:uid="{9FB83457-10AD-D34A-B0A0-C03B121132D6}" name="haas_display_mode" dataDxfId="32"/>
    <tableColumn id="28" xr3:uid="{0EA9866E-7EBB-1F4E-864B-B4B41A0868C7}" name="haas_display_type" dataDxfId="31"/>
    <tableColumn id="31" xr3:uid="{0D8A1BBE-51B4-E147-A44E-9683CA8C518F}" name="grafana_display_type" dataDxfId="30"/>
    <tableColumn id="14" xr3:uid="{78BFD416-14E2-1346-ABA3-7482F2EF964B}" name="compensation_curve" dataDxfId="29"/>
    <tableColumn id="42" xr3:uid="{89DBF06F-3894-034F-A260-C4F7288ABF85}" name="zigbee_type" dataDxfId="28"/>
    <tableColumn id="43" xr3:uid="{E7D1DC27-417A-B44D-9C67-253D3AEEAC31}" name="zigbee_group" dataDxfId="27"/>
    <tableColumn id="41" xr3:uid="{C2AC9DC2-579C-114D-BD33-47F922A7ECD8}" name="zigbee_config" dataDxfId="26"/>
    <tableColumn id="38" xr3:uid="{26490464-B58E-B747-AFA6-696984DB49F8}" name="zigbee_device_config" dataDxfId="25"/>
    <tableColumn id="8" xr3:uid="{00000000-0010-0000-0000-000008000000}" name="state_class" dataDxfId="24"/>
    <tableColumn id="9" xr3:uid="{00000000-0010-0000-0000-000009000000}" name="unit_of_measurement" dataDxfId="23"/>
    <tableColumn id="10" xr3:uid="{00000000-0010-0000-0000-00000A000000}" name="device_class" dataDxfId="22"/>
    <tableColumn id="11" xr3:uid="{00000000-0010-0000-0000-00000B000000}" name="icon" dataDxfId="21"/>
    <tableColumn id="12" xr3:uid="{00000000-0010-0000-0000-00000C000000}" name="sample_period" dataDxfId="20"/>
    <tableColumn id="15" xr3:uid="{00000000-0010-0000-0000-00000F000000}" name="force_update" dataDxfId="19"/>
    <tableColumn id="16" xr3:uid="{00000000-0010-0000-0000-000010000000}" name="unique_id_device" dataDxfId="18"/>
    <tableColumn id="17" xr3:uid="{00000000-0010-0000-0000-000011000000}" name="discovery_topic" dataDxfId="17">
      <calculatedColumnFormula>IF(ISBLANK(AA4),  "", _xlfn.CONCAT("haas/entity/sensor/", LOWER(C4), "/", E4, "/config"))</calculatedColumnFormula>
    </tableColumn>
    <tableColumn id="18" xr3:uid="{00000000-0010-0000-0000-000012000000}" name="state_topic" dataDxfId="16">
      <calculatedColumnFormula>IF(ISBLANK(AA4),  "", _xlfn.CONCAT(LOWER(C4), "/", E4))</calculatedColumnFormula>
    </tableColumn>
    <tableColumn id="19" xr3:uid="{00000000-0010-0000-0000-000013000000}" name="value_template" dataDxfId="15"/>
    <tableColumn id="20" xr3:uid="{00000000-0010-0000-0000-000014000000}" name="qos" dataDxfId="14"/>
    <tableColumn id="37" xr3:uid="{64D4DD58-B502-4345-9167-C0EACC9E86EC}" name="device_configuration_url" dataDxfId="13"/>
    <tableColumn id="21" xr3:uid="{00000000-0010-0000-0000-000015000000}" name="device_name" dataDxfId="12"/>
    <tableColumn id="22" xr3:uid="{00000000-0010-0000-0000-000016000000}" name="device_sw_version" dataDxfId="11"/>
    <tableColumn id="23" xr3:uid="{00000000-0010-0000-0000-000017000000}" name="device_identifiers" dataDxfId="10"/>
    <tableColumn id="24" xr3:uid="{00000000-0010-0000-0000-000018000000}" name="device_model" dataDxfId="9"/>
    <tableColumn id="25" xr3:uid="{00000000-0010-0000-0000-000019000000}" name="device_manufacturer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0"/>
    <tableColumn id="44" xr3:uid="{973C04E6-70FB-B842-B649-19B754996AB1}" name="connection_alias_target" dataDxfId="1"/>
    <tableColumn id="33" xr3:uid="{02BC701A-79AC-534B-9960-6F231D2962E3}" name="device_connections" dataDxfId="2">
      <calculatedColumnFormula>IF(AND(ISBLANK(AO4), ISBLANK(AP4)), "", _xlfn.CONCAT("[", IF(ISBLANK(AO4), "", _xlfn.CONCAT("[""mac"", """, AO4, """]")), IF(ISBLANK(AP4), "", _xlfn.CONCAT(", [""ip"", """, AP4,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hyperlink" Target="https://unifi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://raspbpi-lia:8092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s://unifi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://raspbpi-lia:8092/" TargetMode="External"/><Relationship Id="rId20" Type="http://schemas.openxmlformats.org/officeDocument/2006/relationships/hyperlink" Target="https://unifi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19" Type="http://schemas.openxmlformats.org/officeDocument/2006/relationships/hyperlink" Target="https://unifi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697"/>
  <sheetViews>
    <sheetView tabSelected="1" topLeftCell="AK328" zoomScale="122" zoomScaleNormal="122" workbookViewId="0">
      <selection activeCell="AR370" sqref="AR370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56.164062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38.5" style="8" bestFit="1" customWidth="1"/>
    <col min="11" max="11" width="34.83203125" style="8" bestFit="1" customWidth="1"/>
    <col min="12" max="12" width="33.5" style="8" bestFit="1" customWidth="1"/>
    <col min="13" max="13" width="53.33203125" style="8" customWidth="1"/>
    <col min="14" max="14" width="28.83203125" style="8" customWidth="1"/>
    <col min="15" max="15" width="49.1640625" style="9" customWidth="1"/>
    <col min="16" max="16" width="43.6640625" style="8" bestFit="1" customWidth="1"/>
    <col min="17" max="17" width="32.1640625" style="8" customWidth="1"/>
    <col min="18" max="18" width="25" style="8" customWidth="1"/>
    <col min="19" max="19" width="26.1640625" style="8" customWidth="1"/>
    <col min="20" max="20" width="125.5" style="8" bestFit="1" customWidth="1"/>
    <col min="21" max="21" width="18.83203125" style="10" customWidth="1"/>
    <col min="22" max="22" width="33.1640625" style="8" customWidth="1"/>
    <col min="23" max="23" width="45.83203125" style="8" bestFit="1" customWidth="1"/>
    <col min="24" max="24" width="21.6640625" style="8" bestFit="1" customWidth="1"/>
    <col min="25" max="25" width="23.1640625" style="8" customWidth="1"/>
    <col min="26" max="26" width="26.83203125" style="8" customWidth="1"/>
    <col min="27" max="27" width="26" style="8" customWidth="1"/>
    <col min="28" max="28" width="74.83203125" style="8" customWidth="1"/>
    <col min="29" max="29" width="51.83203125" style="8" customWidth="1"/>
    <col min="30" max="30" width="38.6640625" style="8" customWidth="1"/>
    <col min="31" max="31" width="18.33203125" style="8" customWidth="1"/>
    <col min="32" max="32" width="49" style="10" bestFit="1" customWidth="1"/>
    <col min="33" max="33" width="30.5" style="8" customWidth="1"/>
    <col min="34" max="34" width="20.33203125" style="10" customWidth="1"/>
    <col min="35" max="35" width="20.33203125" style="8" customWidth="1"/>
    <col min="36" max="36" width="20.83203125" style="8" customWidth="1"/>
    <col min="37" max="37" width="21.33203125" style="8" customWidth="1"/>
    <col min="38" max="39" width="36.6640625" style="8" bestFit="1" customWidth="1"/>
    <col min="40" max="40" width="31.33203125" style="8" bestFit="1" customWidth="1"/>
    <col min="41" max="41" width="27" style="8" bestFit="1" customWidth="1"/>
    <col min="42" max="42" width="23.5" style="10" bestFit="1" customWidth="1"/>
    <col min="43" max="43" width="25" style="10" bestFit="1" customWidth="1"/>
    <col min="44" max="44" width="25" style="8" bestFit="1" customWidth="1"/>
    <col min="45" max="45" width="43.83203125" style="8" bestFit="1" customWidth="1"/>
    <col min="46" max="16384" width="10.83203125" style="8"/>
  </cols>
  <sheetData>
    <row r="1" spans="1:45" s="30" customFormat="1" ht="16" customHeight="1" x14ac:dyDescent="0.2">
      <c r="A1" s="18" t="s">
        <v>335</v>
      </c>
      <c r="B1" s="18" t="s">
        <v>335</v>
      </c>
      <c r="C1" s="18" t="s">
        <v>335</v>
      </c>
      <c r="D1" s="18" t="s">
        <v>335</v>
      </c>
      <c r="E1" s="18" t="s">
        <v>335</v>
      </c>
      <c r="F1" s="18" t="s">
        <v>460</v>
      </c>
      <c r="G1" s="18" t="s">
        <v>335</v>
      </c>
      <c r="H1" s="18" t="s">
        <v>335</v>
      </c>
      <c r="I1" s="18" t="s">
        <v>335</v>
      </c>
      <c r="J1" s="18" t="s">
        <v>738</v>
      </c>
      <c r="K1" s="18" t="s">
        <v>336</v>
      </c>
      <c r="L1" s="18" t="s">
        <v>336</v>
      </c>
      <c r="M1" s="18" t="s">
        <v>336</v>
      </c>
      <c r="N1" s="18" t="s">
        <v>337</v>
      </c>
      <c r="O1" s="21" t="s">
        <v>336</v>
      </c>
      <c r="P1" s="22" t="s">
        <v>336</v>
      </c>
      <c r="Q1" s="23" t="s">
        <v>762</v>
      </c>
      <c r="R1" s="23" t="s">
        <v>762</v>
      </c>
      <c r="S1" s="23" t="s">
        <v>762</v>
      </c>
      <c r="T1" s="23" t="s">
        <v>850</v>
      </c>
      <c r="U1" s="23" t="s">
        <v>198</v>
      </c>
      <c r="V1" s="23" t="s">
        <v>199</v>
      </c>
      <c r="W1" s="47" t="s">
        <v>200</v>
      </c>
      <c r="X1" s="47" t="s">
        <v>1134</v>
      </c>
      <c r="Y1" s="23" t="s">
        <v>198</v>
      </c>
      <c r="Z1" s="23" t="s">
        <v>198</v>
      </c>
      <c r="AA1" s="23" t="s">
        <v>198</v>
      </c>
      <c r="AB1" s="23" t="s">
        <v>198</v>
      </c>
      <c r="AC1" s="23" t="s">
        <v>198</v>
      </c>
      <c r="AD1" s="23" t="s">
        <v>198</v>
      </c>
      <c r="AE1" s="23" t="s">
        <v>198</v>
      </c>
      <c r="AF1" s="23" t="s">
        <v>198</v>
      </c>
      <c r="AG1" s="23" t="s">
        <v>712</v>
      </c>
      <c r="AH1" s="23" t="s">
        <v>712</v>
      </c>
      <c r="AI1" s="23" t="s">
        <v>712</v>
      </c>
      <c r="AJ1" s="23" t="s">
        <v>712</v>
      </c>
      <c r="AK1" s="23" t="s">
        <v>712</v>
      </c>
      <c r="AL1" s="23" t="s">
        <v>712</v>
      </c>
      <c r="AM1" s="23" t="s">
        <v>1130</v>
      </c>
      <c r="AN1" s="23" t="s">
        <v>712</v>
      </c>
      <c r="AO1" s="23" t="s">
        <v>1126</v>
      </c>
      <c r="AP1" s="23" t="s">
        <v>712</v>
      </c>
      <c r="AQ1" s="23" t="s">
        <v>1135</v>
      </c>
      <c r="AR1" s="23" t="s">
        <v>1135</v>
      </c>
      <c r="AS1" s="23" t="s">
        <v>1127</v>
      </c>
    </row>
    <row r="2" spans="1:45" s="1" customFormat="1" ht="36" customHeight="1" x14ac:dyDescent="0.2">
      <c r="A2" s="19" t="s">
        <v>174</v>
      </c>
      <c r="B2" s="19" t="s">
        <v>230</v>
      </c>
      <c r="C2" s="19" t="s">
        <v>172</v>
      </c>
      <c r="D2" s="19" t="s">
        <v>153</v>
      </c>
      <c r="E2" s="19" t="s">
        <v>154</v>
      </c>
      <c r="F2" s="19" t="s">
        <v>194</v>
      </c>
      <c r="G2" s="19" t="s">
        <v>192</v>
      </c>
      <c r="H2" s="19" t="s">
        <v>155</v>
      </c>
      <c r="I2" s="19" t="s">
        <v>156</v>
      </c>
      <c r="J2" s="20" t="s">
        <v>743</v>
      </c>
      <c r="K2" s="19" t="s">
        <v>1123</v>
      </c>
      <c r="L2" s="19" t="s">
        <v>1124</v>
      </c>
      <c r="M2" s="19" t="s">
        <v>736</v>
      </c>
      <c r="N2" s="19" t="s">
        <v>737</v>
      </c>
      <c r="O2" s="20" t="s">
        <v>739</v>
      </c>
      <c r="P2" s="24" t="s">
        <v>414</v>
      </c>
      <c r="Q2" s="24" t="s">
        <v>772</v>
      </c>
      <c r="R2" s="24" t="s">
        <v>773</v>
      </c>
      <c r="S2" s="29" t="s">
        <v>763</v>
      </c>
      <c r="T2" s="24" t="s">
        <v>851</v>
      </c>
      <c r="U2" s="25" t="s">
        <v>157</v>
      </c>
      <c r="V2" s="25" t="s">
        <v>158</v>
      </c>
      <c r="W2" s="25" t="s">
        <v>185</v>
      </c>
      <c r="X2" s="26" t="s">
        <v>159</v>
      </c>
      <c r="Y2" s="26" t="s">
        <v>160</v>
      </c>
      <c r="Z2" s="26" t="s">
        <v>161</v>
      </c>
      <c r="AA2" s="26" t="s">
        <v>162</v>
      </c>
      <c r="AB2" s="27" t="s">
        <v>163</v>
      </c>
      <c r="AC2" s="26" t="s">
        <v>164</v>
      </c>
      <c r="AD2" s="25" t="s">
        <v>165</v>
      </c>
      <c r="AE2" s="26" t="s">
        <v>817</v>
      </c>
      <c r="AF2" s="28" t="s">
        <v>171</v>
      </c>
      <c r="AG2" s="26" t="s">
        <v>464</v>
      </c>
      <c r="AH2" s="28" t="s">
        <v>166</v>
      </c>
      <c r="AI2" s="26" t="s">
        <v>167</v>
      </c>
      <c r="AJ2" s="26" t="s">
        <v>168</v>
      </c>
      <c r="AK2" s="26" t="s">
        <v>169</v>
      </c>
      <c r="AL2" s="26" t="s">
        <v>170</v>
      </c>
      <c r="AM2" s="26" t="s">
        <v>1131</v>
      </c>
      <c r="AN2" s="26" t="s">
        <v>1128</v>
      </c>
      <c r="AO2" s="26" t="s">
        <v>1125</v>
      </c>
      <c r="AP2" s="26" t="s">
        <v>463</v>
      </c>
      <c r="AQ2" s="26" t="s">
        <v>1140</v>
      </c>
      <c r="AR2" s="28" t="s">
        <v>1141</v>
      </c>
      <c r="AS2" s="28" t="s">
        <v>1129</v>
      </c>
    </row>
    <row r="3" spans="1:45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193</v>
      </c>
      <c r="H3" s="2" t="s">
        <v>5</v>
      </c>
      <c r="I3" s="2" t="s">
        <v>6</v>
      </c>
      <c r="J3" s="3" t="s">
        <v>740</v>
      </c>
      <c r="K3" s="2" t="s">
        <v>1106</v>
      </c>
      <c r="L3" s="2" t="s">
        <v>1107</v>
      </c>
      <c r="M3" s="2" t="s">
        <v>733</v>
      </c>
      <c r="N3" s="2" t="s">
        <v>734</v>
      </c>
      <c r="O3" s="3" t="s">
        <v>735</v>
      </c>
      <c r="P3" s="4" t="s">
        <v>412</v>
      </c>
      <c r="Q3" s="4" t="s">
        <v>846</v>
      </c>
      <c r="R3" s="4" t="s">
        <v>847</v>
      </c>
      <c r="S3" s="4" t="s">
        <v>848</v>
      </c>
      <c r="T3" s="4" t="s">
        <v>849</v>
      </c>
      <c r="U3" s="5" t="s">
        <v>7</v>
      </c>
      <c r="V3" s="5" t="s">
        <v>8</v>
      </c>
      <c r="W3" s="5" t="s">
        <v>9</v>
      </c>
      <c r="X3" s="5" t="s">
        <v>10</v>
      </c>
      <c r="Y3" s="5" t="s">
        <v>11</v>
      </c>
      <c r="Z3" s="6" t="s">
        <v>12</v>
      </c>
      <c r="AA3" s="5" t="s">
        <v>13</v>
      </c>
      <c r="AB3" s="5" t="s">
        <v>14</v>
      </c>
      <c r="AC3" s="5" t="s">
        <v>15</v>
      </c>
      <c r="AD3" s="5" t="s">
        <v>16</v>
      </c>
      <c r="AE3" s="5" t="s">
        <v>17</v>
      </c>
      <c r="AF3" s="6" t="s">
        <v>24</v>
      </c>
      <c r="AG3" s="5" t="s">
        <v>18</v>
      </c>
      <c r="AH3" s="6" t="s">
        <v>19</v>
      </c>
      <c r="AI3" s="5" t="s">
        <v>20</v>
      </c>
      <c r="AJ3" s="5" t="s">
        <v>21</v>
      </c>
      <c r="AK3" s="5" t="s">
        <v>22</v>
      </c>
      <c r="AL3" s="5" t="s">
        <v>23</v>
      </c>
      <c r="AM3" s="5" t="s">
        <v>1132</v>
      </c>
      <c r="AN3" s="5" t="s">
        <v>574</v>
      </c>
      <c r="AO3" s="5" t="s">
        <v>461</v>
      </c>
      <c r="AP3" s="5" t="s">
        <v>462</v>
      </c>
      <c r="AQ3" s="5" t="s">
        <v>1139</v>
      </c>
      <c r="AR3" s="5" t="s">
        <v>1136</v>
      </c>
      <c r="AS3" s="6" t="s">
        <v>505</v>
      </c>
    </row>
    <row r="4" spans="1:45" s="9" customFormat="1" ht="16" customHeight="1" x14ac:dyDescent="0.2">
      <c r="A4" s="31">
        <v>1000</v>
      </c>
      <c r="B4" s="8" t="s">
        <v>26</v>
      </c>
      <c r="C4" s="8" t="s">
        <v>39</v>
      </c>
      <c r="D4" s="8" t="s">
        <v>27</v>
      </c>
      <c r="E4" s="9" t="s">
        <v>751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753</v>
      </c>
      <c r="K4" s="8"/>
      <c r="L4" s="8"/>
      <c r="M4" s="8"/>
      <c r="N4" s="8"/>
      <c r="O4" s="8"/>
      <c r="P4" s="10"/>
      <c r="Q4" s="10"/>
      <c r="R4" s="10"/>
      <c r="S4" s="10"/>
      <c r="T4" s="10"/>
      <c r="U4" s="8"/>
      <c r="V4" s="8" t="s">
        <v>88</v>
      </c>
      <c r="W4" s="8" t="s">
        <v>89</v>
      </c>
      <c r="X4" s="8" t="s">
        <v>426</v>
      </c>
      <c r="Y4" s="8"/>
      <c r="Z4" s="10"/>
      <c r="AA4" s="8"/>
      <c r="AB4" s="8" t="str">
        <f t="shared" ref="AB4:AB33" si="0">IF(ISBLANK(AA4),  "", _xlfn.CONCAT("haas/entity/sensor/", LOWER(C4), "/", E4, "/config"))</f>
        <v/>
      </c>
      <c r="AC4" s="8" t="str">
        <f t="shared" ref="AC4:AC67" si="1">IF(ISBLANK(AA4),  "", _xlfn.CONCAT(LOWER(C4), "/", E4))</f>
        <v/>
      </c>
      <c r="AD4" s="8"/>
      <c r="AE4" s="8"/>
      <c r="AF4" s="37" t="s">
        <v>1056</v>
      </c>
      <c r="AG4" s="8" t="s">
        <v>522</v>
      </c>
      <c r="AH4" s="10">
        <v>3.15</v>
      </c>
      <c r="AI4" s="8" t="s">
        <v>496</v>
      </c>
      <c r="AJ4" s="8" t="s">
        <v>36</v>
      </c>
      <c r="AK4" s="8" t="s">
        <v>37</v>
      </c>
      <c r="AL4" s="8" t="s">
        <v>38</v>
      </c>
      <c r="AM4" s="8"/>
      <c r="AN4" s="8"/>
      <c r="AO4" s="8"/>
      <c r="AP4" s="8"/>
      <c r="AQ4" s="8"/>
      <c r="AR4" s="8"/>
      <c r="AS4" s="8" t="str">
        <f t="shared" ref="AS4:AS67" si="2">IF(AND(ISBLANK(AO4), ISBLANK(AP4)), "", _xlfn.CONCAT("[", IF(ISBLANK(AO4), "", _xlfn.CONCAT("[""mac"", """, AO4, """]")), IF(ISBLANK(AP4), "", _xlfn.CONCAT(", [""ip"", """, AP4, """]")), "]"))</f>
        <v/>
      </c>
    </row>
    <row r="5" spans="1:45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415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O5" s="8" t="s">
        <v>690</v>
      </c>
      <c r="P5" s="10" t="s">
        <v>425</v>
      </c>
      <c r="Q5" s="10"/>
      <c r="R5" s="10"/>
      <c r="S5" s="10"/>
      <c r="T5" s="10"/>
      <c r="U5" s="8" t="s">
        <v>31</v>
      </c>
      <c r="V5" s="8" t="s">
        <v>88</v>
      </c>
      <c r="W5" s="8" t="s">
        <v>89</v>
      </c>
      <c r="X5" s="8" t="s">
        <v>426</v>
      </c>
      <c r="Y5" s="8">
        <v>300</v>
      </c>
      <c r="Z5" s="10" t="s">
        <v>34</v>
      </c>
      <c r="AA5" s="8" t="s">
        <v>91</v>
      </c>
      <c r="AB5" s="8" t="str">
        <f t="shared" si="0"/>
        <v>haas/entity/sensor/weewx/compensation_sensor_roof_temperature/config</v>
      </c>
      <c r="AC5" s="8" t="str">
        <f t="shared" si="1"/>
        <v>weewx/compensation_sensor_roof_temperature</v>
      </c>
      <c r="AD5" s="8" t="s">
        <v>385</v>
      </c>
      <c r="AE5" s="8">
        <v>1</v>
      </c>
      <c r="AF5" s="37" t="s">
        <v>1056</v>
      </c>
      <c r="AG5" s="8" t="s">
        <v>522</v>
      </c>
      <c r="AH5" s="10">
        <v>3.15</v>
      </c>
      <c r="AI5" s="8" t="s">
        <v>496</v>
      </c>
      <c r="AJ5" s="8" t="s">
        <v>36</v>
      </c>
      <c r="AK5" s="8" t="s">
        <v>37</v>
      </c>
      <c r="AL5" s="8" t="s">
        <v>38</v>
      </c>
      <c r="AP5" s="8"/>
      <c r="AQ5" s="8"/>
      <c r="AS5" s="8" t="str">
        <f t="shared" si="2"/>
        <v/>
      </c>
    </row>
    <row r="6" spans="1:45" ht="16" customHeight="1" x14ac:dyDescent="0.2">
      <c r="A6" s="31">
        <v>1002</v>
      </c>
      <c r="B6" s="8" t="s">
        <v>26</v>
      </c>
      <c r="C6" s="8" t="s">
        <v>128</v>
      </c>
      <c r="D6" s="8" t="s">
        <v>27</v>
      </c>
      <c r="E6" s="8" t="s">
        <v>990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754</v>
      </c>
      <c r="O6" s="8"/>
      <c r="P6" s="10"/>
      <c r="Q6" s="10"/>
      <c r="R6" s="10"/>
      <c r="S6" s="10"/>
      <c r="T6" s="10"/>
      <c r="U6" s="8"/>
      <c r="X6" s="8" t="s">
        <v>426</v>
      </c>
      <c r="Z6" s="10"/>
      <c r="AB6" s="8" t="str">
        <f t="shared" si="0"/>
        <v/>
      </c>
      <c r="AC6" s="8" t="str">
        <f t="shared" si="1"/>
        <v/>
      </c>
      <c r="AF6" s="38"/>
      <c r="AG6" s="8" t="str">
        <f>LOWER(_xlfn.CONCAT(Table2[[#This Row],[device_manufacturer]], "-",Table2[[#This Row],[device_suggested_area]]))</f>
        <v>netatmo-ada</v>
      </c>
      <c r="AH6" s="10" t="s">
        <v>663</v>
      </c>
      <c r="AI6" s="8" t="s">
        <v>665</v>
      </c>
      <c r="AJ6" s="8" t="s">
        <v>661</v>
      </c>
      <c r="AK6" s="8" t="s">
        <v>128</v>
      </c>
      <c r="AL6" s="8" t="s">
        <v>130</v>
      </c>
      <c r="AP6" s="8"/>
      <c r="AQ6" s="8"/>
      <c r="AS6" s="8" t="str">
        <f t="shared" si="2"/>
        <v/>
      </c>
    </row>
    <row r="7" spans="1:45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991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O7" s="8" t="s">
        <v>690</v>
      </c>
      <c r="P7" s="10" t="s">
        <v>425</v>
      </c>
      <c r="Q7" s="10"/>
      <c r="R7" s="10"/>
      <c r="S7" s="10"/>
      <c r="T7" s="10"/>
      <c r="U7" s="8"/>
      <c r="X7" s="8" t="s">
        <v>426</v>
      </c>
      <c r="Z7" s="10"/>
      <c r="AB7" s="8" t="str">
        <f t="shared" si="0"/>
        <v/>
      </c>
      <c r="AC7" s="8" t="str">
        <f t="shared" si="1"/>
        <v/>
      </c>
      <c r="AF7" s="38"/>
      <c r="AG7" s="8" t="str">
        <f>LOWER(_xlfn.CONCAT(Table2[[#This Row],[device_manufacturer]], "-",Table2[[#This Row],[device_suggested_area]]))</f>
        <v>netatmo-ada</v>
      </c>
      <c r="AH7" s="10" t="s">
        <v>663</v>
      </c>
      <c r="AI7" s="8" t="s">
        <v>665</v>
      </c>
      <c r="AJ7" s="8" t="s">
        <v>661</v>
      </c>
      <c r="AK7" s="8" t="s">
        <v>128</v>
      </c>
      <c r="AL7" s="8" t="s">
        <v>130</v>
      </c>
      <c r="AN7" s="8" t="s">
        <v>583</v>
      </c>
      <c r="AO7" s="11" t="s">
        <v>671</v>
      </c>
      <c r="AP7" s="8"/>
      <c r="AQ7" s="8"/>
      <c r="AS7" s="8" t="str">
        <f t="shared" si="2"/>
        <v>[["mac", "70:ee:50:25:7f:50"]]</v>
      </c>
    </row>
    <row r="8" spans="1:45" ht="16" customHeight="1" x14ac:dyDescent="0.2">
      <c r="A8" s="31">
        <v>1004</v>
      </c>
      <c r="B8" s="8" t="s">
        <v>26</v>
      </c>
      <c r="C8" s="8" t="s">
        <v>128</v>
      </c>
      <c r="D8" s="8" t="s">
        <v>27</v>
      </c>
      <c r="E8" s="8" t="s">
        <v>992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754</v>
      </c>
      <c r="O8" s="8"/>
      <c r="P8" s="10"/>
      <c r="Q8" s="10"/>
      <c r="R8" s="10"/>
      <c r="S8" s="10"/>
      <c r="T8" s="10"/>
      <c r="U8" s="8"/>
      <c r="X8" s="8" t="s">
        <v>426</v>
      </c>
      <c r="Z8" s="10"/>
      <c r="AB8" s="8" t="str">
        <f t="shared" si="0"/>
        <v/>
      </c>
      <c r="AC8" s="8" t="str">
        <f t="shared" si="1"/>
        <v/>
      </c>
      <c r="AF8" s="38"/>
      <c r="AG8" s="8" t="str">
        <f>LOWER(_xlfn.CONCAT(Table2[[#This Row],[device_manufacturer]], "-",Table2[[#This Row],[device_suggested_area]]))</f>
        <v>netatmo-edwin</v>
      </c>
      <c r="AH8" s="10" t="s">
        <v>663</v>
      </c>
      <c r="AI8" s="8" t="s">
        <v>665</v>
      </c>
      <c r="AJ8" s="8" t="s">
        <v>661</v>
      </c>
      <c r="AK8" s="8" t="s">
        <v>128</v>
      </c>
      <c r="AL8" s="8" t="s">
        <v>127</v>
      </c>
      <c r="AP8" s="8"/>
      <c r="AQ8" s="8"/>
      <c r="AS8" s="8" t="str">
        <f t="shared" si="2"/>
        <v/>
      </c>
    </row>
    <row r="9" spans="1:45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993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O9" s="8" t="s">
        <v>690</v>
      </c>
      <c r="P9" s="10" t="s">
        <v>425</v>
      </c>
      <c r="Q9" s="10"/>
      <c r="R9" s="10"/>
      <c r="S9" s="10"/>
      <c r="T9" s="10"/>
      <c r="U9" s="8"/>
      <c r="X9" s="8" t="s">
        <v>426</v>
      </c>
      <c r="Z9" s="10"/>
      <c r="AB9" s="8" t="str">
        <f t="shared" si="0"/>
        <v/>
      </c>
      <c r="AC9" s="8" t="str">
        <f t="shared" si="1"/>
        <v/>
      </c>
      <c r="AF9" s="38"/>
      <c r="AG9" s="8" t="str">
        <f>LOWER(_xlfn.CONCAT(Table2[[#This Row],[device_manufacturer]], "-",Table2[[#This Row],[device_suggested_area]]))</f>
        <v>netatmo-edwin</v>
      </c>
      <c r="AH9" s="10" t="s">
        <v>663</v>
      </c>
      <c r="AI9" s="8" t="s">
        <v>665</v>
      </c>
      <c r="AJ9" s="8" t="s">
        <v>661</v>
      </c>
      <c r="AK9" s="8" t="s">
        <v>128</v>
      </c>
      <c r="AL9" s="8" t="s">
        <v>127</v>
      </c>
      <c r="AN9" s="8" t="s">
        <v>583</v>
      </c>
      <c r="AO9" s="8" t="s">
        <v>670</v>
      </c>
      <c r="AP9" s="8"/>
      <c r="AQ9" s="8"/>
      <c r="AS9" s="8" t="str">
        <f t="shared" si="2"/>
        <v>[["mac", "70:ee:50:25:93:90"]]</v>
      </c>
    </row>
    <row r="10" spans="1:45" ht="16" customHeight="1" x14ac:dyDescent="0.2">
      <c r="A10" s="31">
        <v>1006</v>
      </c>
      <c r="B10" s="8" t="s">
        <v>26</v>
      </c>
      <c r="C10" s="8" t="s">
        <v>128</v>
      </c>
      <c r="D10" s="8" t="s">
        <v>27</v>
      </c>
      <c r="E10" s="8" t="s">
        <v>994</v>
      </c>
      <c r="F10" s="8" t="str">
        <f>IF(ISBLANK(E10), "", Table2[[#This Row],[unique_id]])</f>
        <v>bertram_2_office_lounge_temperature</v>
      </c>
      <c r="G10" s="8" t="s">
        <v>206</v>
      </c>
      <c r="H10" s="8" t="s">
        <v>87</v>
      </c>
      <c r="I10" s="8" t="s">
        <v>30</v>
      </c>
      <c r="J10" s="8" t="s">
        <v>753</v>
      </c>
      <c r="O10" s="8"/>
      <c r="P10" s="10"/>
      <c r="Q10" s="10"/>
      <c r="R10" s="10"/>
      <c r="S10" s="10"/>
      <c r="T10" s="10"/>
      <c r="U10" s="8"/>
      <c r="X10" s="8" t="s">
        <v>426</v>
      </c>
      <c r="Z10" s="10"/>
      <c r="AB10" s="8" t="str">
        <f t="shared" si="0"/>
        <v/>
      </c>
      <c r="AC10" s="8" t="str">
        <f t="shared" si="1"/>
        <v/>
      </c>
      <c r="AF10" s="38"/>
      <c r="AG10" s="8" t="s">
        <v>747</v>
      </c>
      <c r="AH10" s="10" t="s">
        <v>664</v>
      </c>
      <c r="AI10" s="8" t="s">
        <v>665</v>
      </c>
      <c r="AJ10" s="8" t="s">
        <v>662</v>
      </c>
      <c r="AK10" s="8" t="s">
        <v>128</v>
      </c>
      <c r="AL10" s="8" t="str">
        <f t="shared" ref="AL10:AL25" si="3">G10</f>
        <v>Lounge</v>
      </c>
      <c r="AP10" s="8"/>
      <c r="AQ10" s="8"/>
      <c r="AS10" s="8" t="str">
        <f t="shared" si="2"/>
        <v/>
      </c>
    </row>
    <row r="11" spans="1:45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995</v>
      </c>
      <c r="F11" s="8" t="str">
        <f>IF(ISBLANK(E11), "", Table2[[#This Row],[unique_id]])</f>
        <v>compensation_sensor_bertram_2_office_lounge_temperature</v>
      </c>
      <c r="G11" s="8" t="s">
        <v>206</v>
      </c>
      <c r="H11" s="8" t="s">
        <v>87</v>
      </c>
      <c r="I11" s="8" t="s">
        <v>30</v>
      </c>
      <c r="M11" s="8" t="s">
        <v>90</v>
      </c>
      <c r="O11" s="8" t="s">
        <v>690</v>
      </c>
      <c r="P11" s="10" t="s">
        <v>425</v>
      </c>
      <c r="Q11" s="10"/>
      <c r="R11" s="10"/>
      <c r="S11" s="10"/>
      <c r="T11" s="10"/>
      <c r="U11" s="8"/>
      <c r="X11" s="8" t="s">
        <v>426</v>
      </c>
      <c r="Z11" s="10"/>
      <c r="AB11" s="8" t="str">
        <f t="shared" si="0"/>
        <v/>
      </c>
      <c r="AC11" s="8" t="str">
        <f t="shared" si="1"/>
        <v/>
      </c>
      <c r="AF11" s="38"/>
      <c r="AG11" s="8" t="s">
        <v>747</v>
      </c>
      <c r="AH11" s="10" t="s">
        <v>664</v>
      </c>
      <c r="AI11" s="8" t="s">
        <v>665</v>
      </c>
      <c r="AJ11" s="8" t="s">
        <v>662</v>
      </c>
      <c r="AK11" s="8" t="s">
        <v>128</v>
      </c>
      <c r="AL11" s="8" t="str">
        <f t="shared" si="3"/>
        <v>Lounge</v>
      </c>
      <c r="AP11" s="8"/>
      <c r="AQ11" s="8"/>
      <c r="AS11" s="8" t="str">
        <f t="shared" si="2"/>
        <v/>
      </c>
    </row>
    <row r="12" spans="1:45" ht="16" customHeight="1" x14ac:dyDescent="0.2">
      <c r="A12" s="31">
        <v>1008</v>
      </c>
      <c r="B12" s="8" t="s">
        <v>26</v>
      </c>
      <c r="C12" s="8" t="s">
        <v>128</v>
      </c>
      <c r="D12" s="8" t="s">
        <v>27</v>
      </c>
      <c r="E12" s="8" t="s">
        <v>996</v>
      </c>
      <c r="F12" s="8" t="str">
        <f>IF(ISBLANK(E12), "", Table2[[#This Row],[unique_id]])</f>
        <v>parents_temperature</v>
      </c>
      <c r="G12" s="8" t="s">
        <v>204</v>
      </c>
      <c r="H12" s="8" t="s">
        <v>87</v>
      </c>
      <c r="I12" s="8" t="s">
        <v>30</v>
      </c>
      <c r="J12" s="8" t="s">
        <v>753</v>
      </c>
      <c r="O12" s="8"/>
      <c r="P12" s="10"/>
      <c r="Q12" s="10"/>
      <c r="R12" s="10"/>
      <c r="S12" s="10"/>
      <c r="T12" s="10"/>
      <c r="U12" s="8"/>
      <c r="X12" s="8" t="s">
        <v>426</v>
      </c>
      <c r="Z12" s="10"/>
      <c r="AB12" s="8" t="str">
        <f t="shared" si="0"/>
        <v/>
      </c>
      <c r="AC12" s="8" t="str">
        <f t="shared" si="1"/>
        <v/>
      </c>
      <c r="AF12" s="38"/>
      <c r="AG12" s="8" t="str">
        <f>LOWER(_xlfn.CONCAT(Table2[[#This Row],[device_manufacturer]], "-",Table2[[#This Row],[device_suggested_area]]))</f>
        <v>netatmo-parents</v>
      </c>
      <c r="AH12" s="10" t="s">
        <v>663</v>
      </c>
      <c r="AI12" s="8" t="s">
        <v>665</v>
      </c>
      <c r="AJ12" s="8" t="s">
        <v>661</v>
      </c>
      <c r="AK12" s="8" t="s">
        <v>128</v>
      </c>
      <c r="AL12" s="8" t="str">
        <f t="shared" si="3"/>
        <v>Parents</v>
      </c>
      <c r="AP12" s="8"/>
      <c r="AQ12" s="8"/>
      <c r="AS12" s="8" t="str">
        <f t="shared" si="2"/>
        <v/>
      </c>
    </row>
    <row r="13" spans="1:45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997</v>
      </c>
      <c r="F13" s="8" t="str">
        <f>IF(ISBLANK(E13), "", Table2[[#This Row],[unique_id]])</f>
        <v>compensation_sensor_parents_temperature</v>
      </c>
      <c r="G13" s="8" t="s">
        <v>204</v>
      </c>
      <c r="H13" s="8" t="s">
        <v>87</v>
      </c>
      <c r="I13" s="8" t="s">
        <v>30</v>
      </c>
      <c r="M13" s="8" t="s">
        <v>136</v>
      </c>
      <c r="O13" s="8" t="s">
        <v>690</v>
      </c>
      <c r="P13" s="10" t="s">
        <v>425</v>
      </c>
      <c r="Q13" s="10"/>
      <c r="R13" s="10"/>
      <c r="S13" s="10"/>
      <c r="T13" s="10"/>
      <c r="U13" s="8"/>
      <c r="X13" s="8" t="s">
        <v>426</v>
      </c>
      <c r="Z13" s="10"/>
      <c r="AB13" s="8" t="str">
        <f t="shared" si="0"/>
        <v/>
      </c>
      <c r="AC13" s="8" t="str">
        <f t="shared" si="1"/>
        <v/>
      </c>
      <c r="AF13" s="38"/>
      <c r="AG13" s="8" t="str">
        <f>LOWER(_xlfn.CONCAT(Table2[[#This Row],[device_manufacturer]], "-",Table2[[#This Row],[device_suggested_area]]))</f>
        <v>netatmo-parents</v>
      </c>
      <c r="AH13" s="10" t="s">
        <v>663</v>
      </c>
      <c r="AI13" s="8" t="s">
        <v>665</v>
      </c>
      <c r="AJ13" s="8" t="s">
        <v>661</v>
      </c>
      <c r="AK13" s="8" t="s">
        <v>128</v>
      </c>
      <c r="AL13" s="8" t="str">
        <f t="shared" si="3"/>
        <v>Parents</v>
      </c>
      <c r="AN13" s="8" t="s">
        <v>583</v>
      </c>
      <c r="AO13" s="8" t="s">
        <v>666</v>
      </c>
      <c r="AP13" s="8"/>
      <c r="AQ13" s="8"/>
      <c r="AS13" s="8" t="str">
        <f t="shared" si="2"/>
        <v>[["mac", "70:ee:50:25:9c:68"]]</v>
      </c>
    </row>
    <row r="14" spans="1:45" ht="16" customHeight="1" x14ac:dyDescent="0.2">
      <c r="A14" s="31">
        <v>1010</v>
      </c>
      <c r="B14" s="8" t="s">
        <v>26</v>
      </c>
      <c r="C14" s="8" t="s">
        <v>128</v>
      </c>
      <c r="D14" s="8" t="s">
        <v>27</v>
      </c>
      <c r="E14" s="8" t="s">
        <v>949</v>
      </c>
      <c r="F14" s="8" t="str">
        <f>IF(ISBLANK(E14), "", Table2[[#This Row],[unique_id]])</f>
        <v>bertram_2_office_temperature</v>
      </c>
      <c r="G14" s="8" t="s">
        <v>225</v>
      </c>
      <c r="H14" s="8" t="s">
        <v>87</v>
      </c>
      <c r="I14" s="8" t="s">
        <v>30</v>
      </c>
      <c r="J14" s="8" t="s">
        <v>753</v>
      </c>
      <c r="O14" s="8"/>
      <c r="P14" s="10"/>
      <c r="Q14" s="10"/>
      <c r="R14" s="10"/>
      <c r="S14" s="10"/>
      <c r="T14" s="10"/>
      <c r="U14" s="8"/>
      <c r="X14" s="8" t="s">
        <v>426</v>
      </c>
      <c r="Z14" s="10"/>
      <c r="AB14" s="8" t="str">
        <f t="shared" si="0"/>
        <v/>
      </c>
      <c r="AC14" s="8" t="str">
        <f t="shared" si="1"/>
        <v/>
      </c>
      <c r="AF14" s="38"/>
      <c r="AG14" s="8" t="str">
        <f>LOWER(_xlfn.CONCAT(Table2[[#This Row],[device_manufacturer]], "-",Table2[[#This Row],[device_suggested_area]]))</f>
        <v>netatmo-office</v>
      </c>
      <c r="AH14" s="10" t="s">
        <v>664</v>
      </c>
      <c r="AI14" s="8" t="s">
        <v>665</v>
      </c>
      <c r="AJ14" s="8" t="s">
        <v>662</v>
      </c>
      <c r="AK14" s="8" t="s">
        <v>128</v>
      </c>
      <c r="AL14" s="8" t="str">
        <f t="shared" si="3"/>
        <v>Office</v>
      </c>
      <c r="AP14" s="8"/>
      <c r="AQ14" s="8"/>
      <c r="AS14" s="8" t="str">
        <f t="shared" si="2"/>
        <v/>
      </c>
    </row>
    <row r="15" spans="1:45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950</v>
      </c>
      <c r="F15" s="8" t="str">
        <f>IF(ISBLANK(E15), "", Table2[[#This Row],[unique_id]])</f>
        <v>compensation_sensor_bertram_2_office_temperature</v>
      </c>
      <c r="G15" s="8" t="s">
        <v>225</v>
      </c>
      <c r="H15" s="8" t="s">
        <v>87</v>
      </c>
      <c r="I15" s="8" t="s">
        <v>30</v>
      </c>
      <c r="M15" s="8" t="s">
        <v>136</v>
      </c>
      <c r="O15" s="8" t="s">
        <v>690</v>
      </c>
      <c r="P15" s="10" t="s">
        <v>425</v>
      </c>
      <c r="Q15" s="10"/>
      <c r="R15" s="10"/>
      <c r="S15" s="10"/>
      <c r="T15" s="10"/>
      <c r="U15" s="8"/>
      <c r="X15" s="8" t="s">
        <v>426</v>
      </c>
      <c r="Z15" s="10"/>
      <c r="AB15" s="8" t="str">
        <f t="shared" si="0"/>
        <v/>
      </c>
      <c r="AC15" s="8" t="str">
        <f t="shared" si="1"/>
        <v/>
      </c>
      <c r="AF15" s="38"/>
      <c r="AG15" s="8" t="str">
        <f>LOWER(_xlfn.CONCAT(Table2[[#This Row],[device_manufacturer]], "-",Table2[[#This Row],[device_suggested_area]]))</f>
        <v>netatmo-office</v>
      </c>
      <c r="AH15" s="10" t="s">
        <v>664</v>
      </c>
      <c r="AI15" s="8" t="s">
        <v>665</v>
      </c>
      <c r="AJ15" s="8" t="s">
        <v>662</v>
      </c>
      <c r="AK15" s="8" t="s">
        <v>128</v>
      </c>
      <c r="AL15" s="8" t="str">
        <f t="shared" si="3"/>
        <v>Office</v>
      </c>
      <c r="AN15" s="8" t="s">
        <v>583</v>
      </c>
      <c r="AO15" s="8" t="s">
        <v>667</v>
      </c>
      <c r="AP15" s="8"/>
      <c r="AQ15" s="8"/>
      <c r="AS15" s="8" t="str">
        <f t="shared" si="2"/>
        <v>[["mac", "70:ee:50:2b:6a:2c"]]</v>
      </c>
    </row>
    <row r="16" spans="1:45" ht="16" customHeight="1" x14ac:dyDescent="0.2">
      <c r="A16" s="31">
        <v>1012</v>
      </c>
      <c r="B16" s="8" t="s">
        <v>26</v>
      </c>
      <c r="C16" s="8" t="s">
        <v>128</v>
      </c>
      <c r="D16" s="8" t="s">
        <v>27</v>
      </c>
      <c r="E16" s="12" t="s">
        <v>951</v>
      </c>
      <c r="F16" s="8" t="str">
        <f>IF(ISBLANK(E16), "", Table2[[#This Row],[unique_id]])</f>
        <v>bertram_2_kitchen_temperature</v>
      </c>
      <c r="G16" s="8" t="s">
        <v>218</v>
      </c>
      <c r="H16" s="8" t="s">
        <v>87</v>
      </c>
      <c r="I16" s="8" t="s">
        <v>30</v>
      </c>
      <c r="J16" s="8" t="s">
        <v>753</v>
      </c>
      <c r="O16" s="8"/>
      <c r="P16" s="10"/>
      <c r="Q16" s="10"/>
      <c r="R16" s="10"/>
      <c r="S16" s="10"/>
      <c r="T16" s="10"/>
      <c r="U16" s="8"/>
      <c r="X16" s="8" t="s">
        <v>426</v>
      </c>
      <c r="Z16" s="10"/>
      <c r="AB16" s="8" t="str">
        <f t="shared" si="0"/>
        <v/>
      </c>
      <c r="AC16" s="8" t="str">
        <f t="shared" si="1"/>
        <v/>
      </c>
      <c r="AF16" s="38"/>
      <c r="AG16" s="8" t="str">
        <f>LOWER(_xlfn.CONCAT(Table2[[#This Row],[device_manufacturer]], "-",Table2[[#This Row],[device_suggested_area]]))</f>
        <v>netatmo-kitchen</v>
      </c>
      <c r="AH16" s="10" t="s">
        <v>664</v>
      </c>
      <c r="AI16" s="8" t="s">
        <v>665</v>
      </c>
      <c r="AJ16" s="8" t="s">
        <v>662</v>
      </c>
      <c r="AK16" s="8" t="s">
        <v>128</v>
      </c>
      <c r="AL16" s="8" t="str">
        <f t="shared" si="3"/>
        <v>Kitchen</v>
      </c>
      <c r="AP16" s="8"/>
      <c r="AQ16" s="8"/>
      <c r="AS16" s="8" t="str">
        <f t="shared" si="2"/>
        <v/>
      </c>
    </row>
    <row r="17" spans="1:45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952</v>
      </c>
      <c r="F17" s="8" t="str">
        <f>IF(ISBLANK(E17), "", Table2[[#This Row],[unique_id]])</f>
        <v>compensation_sensor_bertram_2_kitchen_temperature</v>
      </c>
      <c r="G17" s="8" t="s">
        <v>218</v>
      </c>
      <c r="H17" s="8" t="s">
        <v>87</v>
      </c>
      <c r="I17" s="8" t="s">
        <v>30</v>
      </c>
      <c r="M17" s="8" t="s">
        <v>136</v>
      </c>
      <c r="O17" s="8" t="s">
        <v>690</v>
      </c>
      <c r="P17" s="10" t="s">
        <v>425</v>
      </c>
      <c r="Q17" s="10"/>
      <c r="R17" s="10"/>
      <c r="S17" s="10"/>
      <c r="T17" s="10"/>
      <c r="U17" s="8"/>
      <c r="X17" s="8" t="s">
        <v>426</v>
      </c>
      <c r="Z17" s="10"/>
      <c r="AB17" s="8" t="str">
        <f t="shared" si="0"/>
        <v/>
      </c>
      <c r="AC17" s="8" t="str">
        <f t="shared" si="1"/>
        <v/>
      </c>
      <c r="AF17" s="38"/>
      <c r="AG17" s="8" t="str">
        <f>LOWER(_xlfn.CONCAT(Table2[[#This Row],[device_manufacturer]], "-",Table2[[#This Row],[device_suggested_area]]))</f>
        <v>netatmo-kitchen</v>
      </c>
      <c r="AH17" s="10" t="s">
        <v>664</v>
      </c>
      <c r="AI17" s="8" t="s">
        <v>665</v>
      </c>
      <c r="AJ17" s="8" t="s">
        <v>662</v>
      </c>
      <c r="AK17" s="8" t="s">
        <v>128</v>
      </c>
      <c r="AL17" s="8" t="str">
        <f t="shared" si="3"/>
        <v>Kitchen</v>
      </c>
      <c r="AN17" s="8" t="s">
        <v>583</v>
      </c>
      <c r="AO17" s="8" t="s">
        <v>669</v>
      </c>
      <c r="AP17" s="8"/>
      <c r="AQ17" s="8"/>
      <c r="AS17" s="8" t="str">
        <f t="shared" si="2"/>
        <v>[["mac", "70:ee:50:2c:8d:28"]]</v>
      </c>
    </row>
    <row r="18" spans="1:45" ht="16" customHeight="1" x14ac:dyDescent="0.2">
      <c r="A18" s="31">
        <v>1014</v>
      </c>
      <c r="B18" s="8" t="s">
        <v>26</v>
      </c>
      <c r="C18" s="8" t="s">
        <v>128</v>
      </c>
      <c r="D18" s="8" t="s">
        <v>27</v>
      </c>
      <c r="E18" s="14" t="s">
        <v>953</v>
      </c>
      <c r="F18" s="8" t="str">
        <f>IF(ISBLANK(E18), "", Table2[[#This Row],[unique_id]])</f>
        <v>bertram_2_office_pantry_temperature</v>
      </c>
      <c r="G18" s="8" t="s">
        <v>224</v>
      </c>
      <c r="H18" s="8" t="s">
        <v>87</v>
      </c>
      <c r="I18" s="8" t="s">
        <v>30</v>
      </c>
      <c r="J18" s="8" t="s">
        <v>753</v>
      </c>
      <c r="O18" s="8"/>
      <c r="P18" s="10"/>
      <c r="Q18" s="10"/>
      <c r="R18" s="10"/>
      <c r="S18" s="10"/>
      <c r="T18" s="10"/>
      <c r="U18" s="8"/>
      <c r="X18" s="8" t="s">
        <v>426</v>
      </c>
      <c r="Z18" s="10"/>
      <c r="AB18" s="8" t="str">
        <f t="shared" si="0"/>
        <v/>
      </c>
      <c r="AC18" s="8" t="str">
        <f t="shared" si="1"/>
        <v/>
      </c>
      <c r="AF18" s="38"/>
      <c r="AG18" s="8" t="s">
        <v>748</v>
      </c>
      <c r="AH18" s="10" t="s">
        <v>664</v>
      </c>
      <c r="AI18" s="8" t="s">
        <v>665</v>
      </c>
      <c r="AJ18" s="8" t="s">
        <v>662</v>
      </c>
      <c r="AK18" s="8" t="s">
        <v>128</v>
      </c>
      <c r="AL18" s="8" t="str">
        <f t="shared" si="3"/>
        <v>Pantry</v>
      </c>
      <c r="AP18" s="8"/>
      <c r="AQ18" s="8"/>
      <c r="AS18" s="8" t="str">
        <f t="shared" si="2"/>
        <v/>
      </c>
    </row>
    <row r="19" spans="1:45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954</v>
      </c>
      <c r="F19" s="8" t="str">
        <f>IF(ISBLANK(E19), "", Table2[[#This Row],[unique_id]])</f>
        <v>compensation_sensor_bertram_2_office_pantry_temperature</v>
      </c>
      <c r="G19" s="8" t="s">
        <v>224</v>
      </c>
      <c r="H19" s="8" t="s">
        <v>87</v>
      </c>
      <c r="I19" s="8" t="s">
        <v>30</v>
      </c>
      <c r="M19" s="8" t="s">
        <v>136</v>
      </c>
      <c r="O19" s="8" t="s">
        <v>690</v>
      </c>
      <c r="P19" s="10" t="s">
        <v>425</v>
      </c>
      <c r="Q19" s="10"/>
      <c r="R19" s="10"/>
      <c r="S19" s="10"/>
      <c r="T19" s="10"/>
      <c r="U19" s="8"/>
      <c r="X19" s="8" t="s">
        <v>426</v>
      </c>
      <c r="Z19" s="10"/>
      <c r="AB19" s="8" t="str">
        <f t="shared" si="0"/>
        <v/>
      </c>
      <c r="AC19" s="8" t="str">
        <f t="shared" si="1"/>
        <v/>
      </c>
      <c r="AF19" s="38"/>
      <c r="AG19" s="8" t="s">
        <v>748</v>
      </c>
      <c r="AH19" s="10" t="s">
        <v>664</v>
      </c>
      <c r="AI19" s="8" t="s">
        <v>665</v>
      </c>
      <c r="AJ19" s="8" t="s">
        <v>662</v>
      </c>
      <c r="AK19" s="8" t="s">
        <v>128</v>
      </c>
      <c r="AL19" s="8" t="str">
        <f t="shared" si="3"/>
        <v>Pantry</v>
      </c>
      <c r="AP19" s="8"/>
      <c r="AQ19" s="8"/>
      <c r="AS19" s="8" t="str">
        <f t="shared" si="2"/>
        <v/>
      </c>
    </row>
    <row r="20" spans="1:45" ht="16" customHeight="1" x14ac:dyDescent="0.2">
      <c r="A20" s="31">
        <v>1016</v>
      </c>
      <c r="B20" s="8" t="s">
        <v>26</v>
      </c>
      <c r="C20" s="8" t="s">
        <v>128</v>
      </c>
      <c r="D20" s="8" t="s">
        <v>27</v>
      </c>
      <c r="E20" s="14" t="s">
        <v>955</v>
      </c>
      <c r="F20" s="8" t="str">
        <f>IF(ISBLANK(E20), "", Table2[[#This Row],[unique_id]])</f>
        <v>bertram_2_office_dining_temperature</v>
      </c>
      <c r="G20" s="8" t="s">
        <v>205</v>
      </c>
      <c r="H20" s="8" t="s">
        <v>87</v>
      </c>
      <c r="I20" s="8" t="s">
        <v>30</v>
      </c>
      <c r="J20" s="8" t="s">
        <v>753</v>
      </c>
      <c r="O20" s="8"/>
      <c r="P20" s="10"/>
      <c r="Q20" s="10"/>
      <c r="R20" s="10"/>
      <c r="S20" s="10"/>
      <c r="T20" s="10"/>
      <c r="U20" s="8"/>
      <c r="X20" s="8" t="s">
        <v>426</v>
      </c>
      <c r="Z20" s="10"/>
      <c r="AB20" s="8" t="str">
        <f t="shared" si="0"/>
        <v/>
      </c>
      <c r="AC20" s="8" t="str">
        <f t="shared" si="1"/>
        <v/>
      </c>
      <c r="AF20" s="38"/>
      <c r="AG20" s="8" t="s">
        <v>749</v>
      </c>
      <c r="AH20" s="10" t="s">
        <v>664</v>
      </c>
      <c r="AI20" s="8" t="s">
        <v>665</v>
      </c>
      <c r="AJ20" s="8" t="s">
        <v>662</v>
      </c>
      <c r="AK20" s="8" t="s">
        <v>128</v>
      </c>
      <c r="AL20" s="8" t="str">
        <f t="shared" si="3"/>
        <v>Dining</v>
      </c>
      <c r="AP20" s="8"/>
      <c r="AQ20" s="8"/>
      <c r="AS20" s="8" t="str">
        <f t="shared" si="2"/>
        <v/>
      </c>
    </row>
    <row r="21" spans="1:45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956</v>
      </c>
      <c r="F21" s="8" t="str">
        <f>IF(ISBLANK(E21), "", Table2[[#This Row],[unique_id]])</f>
        <v>compensation_sensor_bertram_2_office_dining_temperature</v>
      </c>
      <c r="G21" s="8" t="s">
        <v>205</v>
      </c>
      <c r="H21" s="8" t="s">
        <v>87</v>
      </c>
      <c r="I21" s="8" t="s">
        <v>30</v>
      </c>
      <c r="M21" s="8" t="s">
        <v>136</v>
      </c>
      <c r="O21" s="8" t="s">
        <v>690</v>
      </c>
      <c r="P21" s="10" t="s">
        <v>425</v>
      </c>
      <c r="Q21" s="10"/>
      <c r="R21" s="10"/>
      <c r="S21" s="10"/>
      <c r="T21" s="10"/>
      <c r="U21" s="8"/>
      <c r="X21" s="8" t="s">
        <v>426</v>
      </c>
      <c r="Z21" s="10"/>
      <c r="AB21" s="8" t="str">
        <f t="shared" si="0"/>
        <v/>
      </c>
      <c r="AC21" s="8" t="str">
        <f t="shared" si="1"/>
        <v/>
      </c>
      <c r="AF21" s="38"/>
      <c r="AG21" s="8" t="s">
        <v>749</v>
      </c>
      <c r="AH21" s="10" t="s">
        <v>664</v>
      </c>
      <c r="AI21" s="8" t="s">
        <v>665</v>
      </c>
      <c r="AJ21" s="8" t="s">
        <v>662</v>
      </c>
      <c r="AK21" s="8" t="s">
        <v>128</v>
      </c>
      <c r="AL21" s="8" t="str">
        <f t="shared" si="3"/>
        <v>Dining</v>
      </c>
      <c r="AP21" s="8"/>
      <c r="AQ21" s="8"/>
      <c r="AS21" s="8" t="str">
        <f t="shared" si="2"/>
        <v/>
      </c>
    </row>
    <row r="22" spans="1:45" ht="16" customHeight="1" x14ac:dyDescent="0.2">
      <c r="A22" s="31">
        <v>1018</v>
      </c>
      <c r="B22" s="8" t="s">
        <v>26</v>
      </c>
      <c r="C22" s="8" t="s">
        <v>128</v>
      </c>
      <c r="D22" s="8" t="s">
        <v>27</v>
      </c>
      <c r="E22" s="8" t="s">
        <v>957</v>
      </c>
      <c r="F22" s="8" t="str">
        <f>IF(ISBLANK(E22), "", Table2[[#This Row],[unique_id]])</f>
        <v>laundry_temperature</v>
      </c>
      <c r="G22" s="8" t="s">
        <v>226</v>
      </c>
      <c r="H22" s="8" t="s">
        <v>87</v>
      </c>
      <c r="I22" s="8" t="s">
        <v>30</v>
      </c>
      <c r="J22" s="8" t="s">
        <v>753</v>
      </c>
      <c r="O22" s="8"/>
      <c r="P22" s="10"/>
      <c r="Q22" s="10"/>
      <c r="R22" s="10"/>
      <c r="S22" s="10"/>
      <c r="T22" s="10"/>
      <c r="U22" s="8"/>
      <c r="X22" s="8" t="s">
        <v>426</v>
      </c>
      <c r="Z22" s="10"/>
      <c r="AB22" s="8" t="str">
        <f t="shared" si="0"/>
        <v/>
      </c>
      <c r="AC22" s="8" t="str">
        <f t="shared" si="1"/>
        <v/>
      </c>
      <c r="AF22" s="38"/>
      <c r="AG22" s="8" t="str">
        <f>LOWER(_xlfn.CONCAT(Table2[[#This Row],[device_manufacturer]], "-",Table2[[#This Row],[device_suggested_area]]))</f>
        <v>netatmo-laundry</v>
      </c>
      <c r="AH22" s="10" t="s">
        <v>663</v>
      </c>
      <c r="AI22" s="8" t="s">
        <v>665</v>
      </c>
      <c r="AJ22" s="8" t="s">
        <v>661</v>
      </c>
      <c r="AK22" s="8" t="s">
        <v>128</v>
      </c>
      <c r="AL22" s="8" t="str">
        <f t="shared" si="3"/>
        <v>Laundry</v>
      </c>
      <c r="AP22" s="8"/>
      <c r="AQ22" s="8"/>
      <c r="AS22" s="8" t="str">
        <f t="shared" si="2"/>
        <v/>
      </c>
    </row>
    <row r="23" spans="1:45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958</v>
      </c>
      <c r="F23" s="8" t="str">
        <f>IF(ISBLANK(E23), "", Table2[[#This Row],[unique_id]])</f>
        <v>compensation_sensor_laundry_temperature</v>
      </c>
      <c r="G23" s="8" t="s">
        <v>226</v>
      </c>
      <c r="H23" s="8" t="s">
        <v>87</v>
      </c>
      <c r="I23" s="8" t="s">
        <v>30</v>
      </c>
      <c r="M23" s="8" t="s">
        <v>136</v>
      </c>
      <c r="O23" s="8" t="s">
        <v>690</v>
      </c>
      <c r="P23" s="10" t="s">
        <v>425</v>
      </c>
      <c r="Q23" s="10"/>
      <c r="R23" s="10"/>
      <c r="S23" s="10"/>
      <c r="T23" s="10"/>
      <c r="U23" s="8"/>
      <c r="X23" s="8" t="s">
        <v>426</v>
      </c>
      <c r="Z23" s="10"/>
      <c r="AB23" s="8" t="str">
        <f t="shared" si="0"/>
        <v/>
      </c>
      <c r="AC23" s="8" t="str">
        <f t="shared" si="1"/>
        <v/>
      </c>
      <c r="AF23" s="38"/>
      <c r="AG23" s="8" t="str">
        <f>LOWER(_xlfn.CONCAT(Table2[[#This Row],[device_manufacturer]], "-",Table2[[#This Row],[device_suggested_area]]))</f>
        <v>netatmo-laundry</v>
      </c>
      <c r="AH23" s="10" t="s">
        <v>663</v>
      </c>
      <c r="AI23" s="8" t="s">
        <v>665</v>
      </c>
      <c r="AJ23" s="8" t="s">
        <v>661</v>
      </c>
      <c r="AK23" s="8" t="s">
        <v>128</v>
      </c>
      <c r="AL23" s="8" t="str">
        <f t="shared" si="3"/>
        <v>Laundry</v>
      </c>
      <c r="AN23" s="8" t="s">
        <v>583</v>
      </c>
      <c r="AO23" s="11" t="s">
        <v>668</v>
      </c>
      <c r="AP23" s="8"/>
      <c r="AQ23" s="8"/>
      <c r="AS23" s="8" t="str">
        <f t="shared" si="2"/>
        <v>[["mac", "70:ee:50:25:9d:90"]]</v>
      </c>
    </row>
    <row r="24" spans="1:45" ht="16" customHeight="1" x14ac:dyDescent="0.2">
      <c r="A24" s="31">
        <v>1020</v>
      </c>
      <c r="B24" s="8" t="s">
        <v>26</v>
      </c>
      <c r="C24" s="8" t="s">
        <v>128</v>
      </c>
      <c r="D24" s="8" t="s">
        <v>27</v>
      </c>
      <c r="E24" s="8" t="s">
        <v>959</v>
      </c>
      <c r="F24" s="8" t="str">
        <f>IF(ISBLANK(E24), "", Table2[[#This Row],[unique_id]])</f>
        <v>bertram_2_office_basement_temperature</v>
      </c>
      <c r="G24" s="8" t="s">
        <v>223</v>
      </c>
      <c r="H24" s="8" t="s">
        <v>87</v>
      </c>
      <c r="I24" s="8" t="s">
        <v>30</v>
      </c>
      <c r="J24" s="8" t="s">
        <v>753</v>
      </c>
      <c r="O24" s="8"/>
      <c r="P24" s="10"/>
      <c r="Q24" s="10"/>
      <c r="R24" s="10"/>
      <c r="S24" s="10"/>
      <c r="T24" s="10"/>
      <c r="U24" s="8"/>
      <c r="X24" s="8" t="s">
        <v>426</v>
      </c>
      <c r="Z24" s="10"/>
      <c r="AB24" s="8" t="str">
        <f t="shared" si="0"/>
        <v/>
      </c>
      <c r="AC24" s="8" t="str">
        <f t="shared" si="1"/>
        <v/>
      </c>
      <c r="AF24" s="38"/>
      <c r="AG24" s="8" t="s">
        <v>750</v>
      </c>
      <c r="AH24" s="10" t="s">
        <v>664</v>
      </c>
      <c r="AI24" s="8" t="s">
        <v>665</v>
      </c>
      <c r="AJ24" s="8" t="s">
        <v>662</v>
      </c>
      <c r="AK24" s="8" t="s">
        <v>128</v>
      </c>
      <c r="AL24" s="8" t="str">
        <f t="shared" si="3"/>
        <v>Basement</v>
      </c>
      <c r="AP24" s="8"/>
      <c r="AQ24" s="8"/>
      <c r="AS24" s="8" t="str">
        <f t="shared" si="2"/>
        <v/>
      </c>
    </row>
    <row r="25" spans="1:45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960</v>
      </c>
      <c r="F25" s="8" t="str">
        <f>IF(ISBLANK(E25), "", Table2[[#This Row],[unique_id]])</f>
        <v>compensation_sensor_bertram_2_office_basement_temperature</v>
      </c>
      <c r="G25" s="8" t="s">
        <v>223</v>
      </c>
      <c r="H25" s="8" t="s">
        <v>87</v>
      </c>
      <c r="I25" s="8" t="s">
        <v>30</v>
      </c>
      <c r="M25" s="8" t="s">
        <v>136</v>
      </c>
      <c r="O25" s="8" t="s">
        <v>690</v>
      </c>
      <c r="P25" s="10" t="s">
        <v>425</v>
      </c>
      <c r="Q25" s="10"/>
      <c r="R25" s="10"/>
      <c r="S25" s="10"/>
      <c r="T25" s="10"/>
      <c r="U25" s="8"/>
      <c r="X25" s="8" t="s">
        <v>426</v>
      </c>
      <c r="Z25" s="10"/>
      <c r="AB25" s="8" t="str">
        <f t="shared" si="0"/>
        <v/>
      </c>
      <c r="AC25" s="8" t="str">
        <f t="shared" si="1"/>
        <v/>
      </c>
      <c r="AF25" s="38"/>
      <c r="AG25" s="8" t="s">
        <v>750</v>
      </c>
      <c r="AH25" s="10" t="s">
        <v>664</v>
      </c>
      <c r="AI25" s="8" t="s">
        <v>665</v>
      </c>
      <c r="AJ25" s="8" t="s">
        <v>662</v>
      </c>
      <c r="AK25" s="8" t="s">
        <v>128</v>
      </c>
      <c r="AL25" s="8" t="str">
        <f t="shared" si="3"/>
        <v>Basement</v>
      </c>
      <c r="AP25" s="8"/>
      <c r="AQ25" s="8"/>
      <c r="AS25" s="8" t="str">
        <f t="shared" si="2"/>
        <v/>
      </c>
    </row>
    <row r="26" spans="1:45" ht="16" customHeight="1" x14ac:dyDescent="0.2">
      <c r="A26" s="31">
        <v>1022</v>
      </c>
      <c r="B26" s="8" t="s">
        <v>26</v>
      </c>
      <c r="C26" s="8" t="s">
        <v>39</v>
      </c>
      <c r="D26" s="8" t="s">
        <v>27</v>
      </c>
      <c r="E26" s="8" t="s">
        <v>752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753</v>
      </c>
      <c r="O26" s="8"/>
      <c r="P26" s="10"/>
      <c r="Q26" s="10"/>
      <c r="R26" s="10"/>
      <c r="S26" s="10"/>
      <c r="T26" s="10"/>
      <c r="U26" s="8"/>
      <c r="V26" s="8" t="s">
        <v>88</v>
      </c>
      <c r="W26" s="8" t="s">
        <v>89</v>
      </c>
      <c r="X26" s="8" t="s">
        <v>426</v>
      </c>
      <c r="Z26" s="10"/>
      <c r="AB26" s="8" t="str">
        <f t="shared" si="0"/>
        <v/>
      </c>
      <c r="AC26" s="8" t="str">
        <f t="shared" si="1"/>
        <v/>
      </c>
      <c r="AF26" s="37" t="s">
        <v>1056</v>
      </c>
      <c r="AG26" s="8" t="s">
        <v>522</v>
      </c>
      <c r="AH26" s="10">
        <v>3.15</v>
      </c>
      <c r="AI26" s="8" t="s">
        <v>496</v>
      </c>
      <c r="AJ26" s="8" t="s">
        <v>36</v>
      </c>
      <c r="AK26" s="8" t="s">
        <v>37</v>
      </c>
      <c r="AL26" s="8" t="s">
        <v>28</v>
      </c>
      <c r="AP26" s="8"/>
      <c r="AQ26" s="8"/>
      <c r="AS26" s="8" t="str">
        <f t="shared" si="2"/>
        <v/>
      </c>
    </row>
    <row r="27" spans="1:45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416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O27" s="8"/>
      <c r="P27" s="10" t="s">
        <v>425</v>
      </c>
      <c r="Q27" s="10"/>
      <c r="R27" s="10"/>
      <c r="S27" s="10"/>
      <c r="T27" s="10"/>
      <c r="U27" s="8" t="s">
        <v>31</v>
      </c>
      <c r="V27" s="8" t="s">
        <v>88</v>
      </c>
      <c r="W27" s="8" t="s">
        <v>89</v>
      </c>
      <c r="X27" s="8" t="s">
        <v>426</v>
      </c>
      <c r="Y27" s="8">
        <v>300</v>
      </c>
      <c r="Z27" s="10" t="s">
        <v>34</v>
      </c>
      <c r="AA27" s="8" t="s">
        <v>177</v>
      </c>
      <c r="AB27" s="8" t="str">
        <f t="shared" si="0"/>
        <v>haas/entity/sensor/weewx/compensation_sensor_rack_temperature/config</v>
      </c>
      <c r="AC27" s="8" t="str">
        <f t="shared" si="1"/>
        <v>weewx/compensation_sensor_rack_temperature</v>
      </c>
      <c r="AD27" s="8" t="s">
        <v>385</v>
      </c>
      <c r="AE27" s="8">
        <v>1</v>
      </c>
      <c r="AF27" s="37" t="s">
        <v>1056</v>
      </c>
      <c r="AG27" s="8" t="s">
        <v>522</v>
      </c>
      <c r="AH27" s="10">
        <v>3.15</v>
      </c>
      <c r="AI27" s="8" t="s">
        <v>496</v>
      </c>
      <c r="AJ27" s="8" t="s">
        <v>36</v>
      </c>
      <c r="AK27" s="8" t="s">
        <v>37</v>
      </c>
      <c r="AL27" s="8" t="s">
        <v>28</v>
      </c>
      <c r="AP27" s="8"/>
      <c r="AQ27" s="8"/>
      <c r="AS27" s="8" t="str">
        <f t="shared" si="2"/>
        <v/>
      </c>
    </row>
    <row r="28" spans="1:45" ht="16" customHeight="1" x14ac:dyDescent="0.2">
      <c r="A28" s="31">
        <v>1024</v>
      </c>
      <c r="B28" s="8" t="s">
        <v>26</v>
      </c>
      <c r="C28" s="8" t="s">
        <v>39</v>
      </c>
      <c r="D28" s="8" t="s">
        <v>27</v>
      </c>
      <c r="E28" s="8" t="s">
        <v>417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O28" s="8"/>
      <c r="P28" s="10" t="s">
        <v>425</v>
      </c>
      <c r="Q28" s="10"/>
      <c r="R28" s="10"/>
      <c r="S28" s="10"/>
      <c r="T28" s="10"/>
      <c r="U28" s="8" t="s">
        <v>31</v>
      </c>
      <c r="V28" s="8" t="s">
        <v>88</v>
      </c>
      <c r="W28" s="8" t="s">
        <v>89</v>
      </c>
      <c r="X28" s="8" t="s">
        <v>426</v>
      </c>
      <c r="Y28" s="8">
        <v>300</v>
      </c>
      <c r="Z28" s="10" t="s">
        <v>34</v>
      </c>
      <c r="AA28" s="8" t="s">
        <v>93</v>
      </c>
      <c r="AB28" s="8" t="str">
        <f t="shared" si="0"/>
        <v>haas/entity/sensor/weewx/compensation_sensor_roof_apparent_temperature/config</v>
      </c>
      <c r="AC28" s="8" t="str">
        <f t="shared" si="1"/>
        <v>weewx/compensation_sensor_roof_apparent_temperature</v>
      </c>
      <c r="AD28" s="8" t="s">
        <v>385</v>
      </c>
      <c r="AE28" s="8">
        <v>1</v>
      </c>
      <c r="AF28" s="37" t="s">
        <v>1056</v>
      </c>
      <c r="AG28" s="8" t="s">
        <v>522</v>
      </c>
      <c r="AH28" s="10">
        <v>3.15</v>
      </c>
      <c r="AI28" s="8" t="s">
        <v>496</v>
      </c>
      <c r="AJ28" s="8" t="s">
        <v>36</v>
      </c>
      <c r="AK28" s="8" t="s">
        <v>37</v>
      </c>
      <c r="AL28" s="8" t="s">
        <v>38</v>
      </c>
      <c r="AP28" s="8"/>
      <c r="AQ28" s="8"/>
      <c r="AS28" s="8" t="str">
        <f t="shared" si="2"/>
        <v/>
      </c>
    </row>
    <row r="29" spans="1:45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418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O29" s="8"/>
      <c r="P29" s="10" t="s">
        <v>425</v>
      </c>
      <c r="Q29" s="10"/>
      <c r="R29" s="10"/>
      <c r="S29" s="10"/>
      <c r="T29" s="10"/>
      <c r="U29" s="8" t="s">
        <v>31</v>
      </c>
      <c r="V29" s="8" t="s">
        <v>88</v>
      </c>
      <c r="W29" s="8" t="s">
        <v>89</v>
      </c>
      <c r="X29" s="8" t="s">
        <v>426</v>
      </c>
      <c r="Y29" s="8">
        <v>300</v>
      </c>
      <c r="Z29" s="10" t="s">
        <v>34</v>
      </c>
      <c r="AA29" s="8" t="s">
        <v>95</v>
      </c>
      <c r="AB29" s="8" t="str">
        <f t="shared" si="0"/>
        <v>haas/entity/sensor/weewx/compensation_sensor_roof_dew_point/config</v>
      </c>
      <c r="AC29" s="8" t="str">
        <f t="shared" si="1"/>
        <v>weewx/compensation_sensor_roof_dew_point</v>
      </c>
      <c r="AD29" s="8" t="s">
        <v>385</v>
      </c>
      <c r="AE29" s="8">
        <v>1</v>
      </c>
      <c r="AF29" s="37" t="s">
        <v>1056</v>
      </c>
      <c r="AG29" s="8" t="s">
        <v>522</v>
      </c>
      <c r="AH29" s="10">
        <v>3.15</v>
      </c>
      <c r="AI29" s="8" t="s">
        <v>496</v>
      </c>
      <c r="AJ29" s="8" t="s">
        <v>36</v>
      </c>
      <c r="AK29" s="8" t="s">
        <v>37</v>
      </c>
      <c r="AL29" s="8" t="s">
        <v>38</v>
      </c>
      <c r="AP29" s="8"/>
      <c r="AQ29" s="8"/>
      <c r="AS29" s="8" t="str">
        <f t="shared" si="2"/>
        <v/>
      </c>
    </row>
    <row r="30" spans="1:45" ht="16" customHeight="1" x14ac:dyDescent="0.2">
      <c r="A30" s="31">
        <v>1026</v>
      </c>
      <c r="B30" s="8" t="s">
        <v>26</v>
      </c>
      <c r="C30" s="8" t="s">
        <v>39</v>
      </c>
      <c r="D30" s="8" t="s">
        <v>27</v>
      </c>
      <c r="E30" s="8" t="s">
        <v>419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O30" s="8"/>
      <c r="P30" s="10" t="s">
        <v>425</v>
      </c>
      <c r="Q30" s="10"/>
      <c r="R30" s="10"/>
      <c r="S30" s="10"/>
      <c r="T30" s="10"/>
      <c r="U30" s="8" t="s">
        <v>31</v>
      </c>
      <c r="V30" s="8" t="s">
        <v>88</v>
      </c>
      <c r="W30" s="8" t="s">
        <v>89</v>
      </c>
      <c r="X30" s="8" t="s">
        <v>426</v>
      </c>
      <c r="Y30" s="8">
        <v>300</v>
      </c>
      <c r="Z30" s="10" t="s">
        <v>34</v>
      </c>
      <c r="AA30" s="8" t="s">
        <v>97</v>
      </c>
      <c r="AB30" s="8" t="str">
        <f t="shared" si="0"/>
        <v>haas/entity/sensor/weewx/compensation_sensor_roof_heat_index/config</v>
      </c>
      <c r="AC30" s="8" t="str">
        <f t="shared" si="1"/>
        <v>weewx/compensation_sensor_roof_heat_index</v>
      </c>
      <c r="AD30" s="8" t="s">
        <v>385</v>
      </c>
      <c r="AE30" s="8">
        <v>1</v>
      </c>
      <c r="AF30" s="37" t="s">
        <v>1056</v>
      </c>
      <c r="AG30" s="8" t="s">
        <v>522</v>
      </c>
      <c r="AH30" s="10">
        <v>3.15</v>
      </c>
      <c r="AI30" s="8" t="s">
        <v>496</v>
      </c>
      <c r="AJ30" s="8" t="s">
        <v>36</v>
      </c>
      <c r="AK30" s="8" t="s">
        <v>37</v>
      </c>
      <c r="AL30" s="8" t="s">
        <v>38</v>
      </c>
      <c r="AP30" s="8"/>
      <c r="AQ30" s="8"/>
      <c r="AS30" s="8" t="str">
        <f t="shared" si="2"/>
        <v/>
      </c>
    </row>
    <row r="31" spans="1:45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420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O31" s="8"/>
      <c r="P31" s="10" t="s">
        <v>425</v>
      </c>
      <c r="Q31" s="10"/>
      <c r="R31" s="10"/>
      <c r="S31" s="10"/>
      <c r="T31" s="10"/>
      <c r="U31" s="8" t="s">
        <v>31</v>
      </c>
      <c r="V31" s="8" t="s">
        <v>88</v>
      </c>
      <c r="W31" s="8" t="s">
        <v>89</v>
      </c>
      <c r="X31" s="8" t="s">
        <v>426</v>
      </c>
      <c r="Y31" s="8">
        <v>300</v>
      </c>
      <c r="Z31" s="10" t="s">
        <v>34</v>
      </c>
      <c r="AA31" s="8" t="s">
        <v>99</v>
      </c>
      <c r="AB31" s="8" t="str">
        <f t="shared" si="0"/>
        <v>haas/entity/sensor/weewx/compensation_sensor_roof_humidity_index/config</v>
      </c>
      <c r="AC31" s="8" t="str">
        <f t="shared" si="1"/>
        <v>weewx/compensation_sensor_roof_humidity_index</v>
      </c>
      <c r="AD31" s="8" t="s">
        <v>385</v>
      </c>
      <c r="AE31" s="8">
        <v>1</v>
      </c>
      <c r="AF31" s="37" t="s">
        <v>1056</v>
      </c>
      <c r="AG31" s="8" t="s">
        <v>522</v>
      </c>
      <c r="AH31" s="10">
        <v>3.15</v>
      </c>
      <c r="AI31" s="8" t="s">
        <v>496</v>
      </c>
      <c r="AJ31" s="8" t="s">
        <v>36</v>
      </c>
      <c r="AK31" s="8" t="s">
        <v>37</v>
      </c>
      <c r="AL31" s="8" t="s">
        <v>38</v>
      </c>
      <c r="AP31" s="8"/>
      <c r="AQ31" s="8"/>
      <c r="AS31" s="8" t="str">
        <f t="shared" si="2"/>
        <v/>
      </c>
    </row>
    <row r="32" spans="1:45" ht="16" customHeight="1" x14ac:dyDescent="0.2">
      <c r="A32" s="31">
        <v>1028</v>
      </c>
      <c r="B32" s="8" t="s">
        <v>26</v>
      </c>
      <c r="C32" s="8" t="s">
        <v>39</v>
      </c>
      <c r="D32" s="8" t="s">
        <v>27</v>
      </c>
      <c r="E32" s="8" t="s">
        <v>421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O32" s="8"/>
      <c r="P32" s="10" t="s">
        <v>425</v>
      </c>
      <c r="Q32" s="10"/>
      <c r="R32" s="10"/>
      <c r="S32" s="10"/>
      <c r="T32" s="10"/>
      <c r="U32" s="8" t="s">
        <v>31</v>
      </c>
      <c r="V32" s="8" t="s">
        <v>88</v>
      </c>
      <c r="W32" s="8" t="s">
        <v>89</v>
      </c>
      <c r="X32" s="8" t="s">
        <v>426</v>
      </c>
      <c r="Y32" s="8">
        <v>300</v>
      </c>
      <c r="Z32" s="10" t="s">
        <v>34</v>
      </c>
      <c r="AA32" s="8" t="s">
        <v>101</v>
      </c>
      <c r="AB32" s="8" t="str">
        <f t="shared" si="0"/>
        <v>haas/entity/sensor/weewx/compensation_sensor_rack_dew_point/config</v>
      </c>
      <c r="AC32" s="8" t="str">
        <f t="shared" si="1"/>
        <v>weewx/compensation_sensor_rack_dew_point</v>
      </c>
      <c r="AD32" s="8" t="s">
        <v>385</v>
      </c>
      <c r="AE32" s="8">
        <v>1</v>
      </c>
      <c r="AF32" s="37" t="s">
        <v>1056</v>
      </c>
      <c r="AG32" s="8" t="s">
        <v>522</v>
      </c>
      <c r="AH32" s="10">
        <v>3.15</v>
      </c>
      <c r="AI32" s="8" t="s">
        <v>496</v>
      </c>
      <c r="AJ32" s="8" t="s">
        <v>36</v>
      </c>
      <c r="AK32" s="8" t="s">
        <v>37</v>
      </c>
      <c r="AL32" s="8" t="s">
        <v>28</v>
      </c>
      <c r="AP32" s="8"/>
      <c r="AQ32" s="8"/>
      <c r="AS32" s="8" t="str">
        <f t="shared" si="2"/>
        <v/>
      </c>
    </row>
    <row r="33" spans="1:45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422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O33" s="8"/>
      <c r="P33" s="10" t="s">
        <v>425</v>
      </c>
      <c r="Q33" s="10"/>
      <c r="R33" s="10"/>
      <c r="S33" s="10"/>
      <c r="T33" s="10"/>
      <c r="U33" s="8" t="s">
        <v>31</v>
      </c>
      <c r="V33" s="8" t="s">
        <v>88</v>
      </c>
      <c r="W33" s="8" t="s">
        <v>89</v>
      </c>
      <c r="X33" s="8" t="s">
        <v>426</v>
      </c>
      <c r="Y33" s="8">
        <v>300</v>
      </c>
      <c r="Z33" s="10" t="s">
        <v>34</v>
      </c>
      <c r="AA33" s="8" t="s">
        <v>103</v>
      </c>
      <c r="AB33" s="8" t="str">
        <f t="shared" si="0"/>
        <v>haas/entity/sensor/weewx/compensation_sensor_roof_wind_chill_temperature/config</v>
      </c>
      <c r="AC33" s="8" t="str">
        <f t="shared" si="1"/>
        <v>weewx/compensation_sensor_roof_wind_chill_temperature</v>
      </c>
      <c r="AD33" s="8" t="s">
        <v>385</v>
      </c>
      <c r="AE33" s="8">
        <v>1</v>
      </c>
      <c r="AF33" s="37" t="s">
        <v>1056</v>
      </c>
      <c r="AG33" s="8" t="s">
        <v>522</v>
      </c>
      <c r="AH33" s="10">
        <v>3.15</v>
      </c>
      <c r="AI33" s="8" t="s">
        <v>496</v>
      </c>
      <c r="AJ33" s="8" t="s">
        <v>36</v>
      </c>
      <c r="AK33" s="8" t="s">
        <v>37</v>
      </c>
      <c r="AL33" s="8" t="s">
        <v>38</v>
      </c>
      <c r="AP33" s="8"/>
      <c r="AQ33" s="8"/>
      <c r="AS33" s="8" t="str">
        <f t="shared" si="2"/>
        <v/>
      </c>
    </row>
    <row r="34" spans="1:45" ht="16" customHeight="1" x14ac:dyDescent="0.2">
      <c r="A34" s="31">
        <v>1030</v>
      </c>
      <c r="B34" s="8" t="s">
        <v>26</v>
      </c>
      <c r="C34" s="8" t="s">
        <v>694</v>
      </c>
      <c r="D34" s="8" t="s">
        <v>453</v>
      </c>
      <c r="E34" s="8" t="s">
        <v>452</v>
      </c>
      <c r="F34" s="8" t="str">
        <f>IF(ISBLANK(E34), "", Table2[[#This Row],[unique_id]])</f>
        <v>column_break</v>
      </c>
      <c r="G34" s="8" t="s">
        <v>449</v>
      </c>
      <c r="H34" s="8" t="s">
        <v>87</v>
      </c>
      <c r="I34" s="8" t="s">
        <v>30</v>
      </c>
      <c r="M34" s="8" t="s">
        <v>450</v>
      </c>
      <c r="N34" s="8" t="s">
        <v>451</v>
      </c>
      <c r="O34" s="8"/>
      <c r="P34" s="10"/>
      <c r="Q34" s="10"/>
      <c r="R34" s="10"/>
      <c r="S34" s="10"/>
      <c r="T34" s="10"/>
      <c r="U34" s="8"/>
      <c r="Z34" s="10"/>
      <c r="AC34" s="8" t="str">
        <f t="shared" si="1"/>
        <v/>
      </c>
      <c r="AF34" s="38"/>
      <c r="AP34" s="8"/>
      <c r="AQ34" s="8"/>
      <c r="AS34" s="8" t="str">
        <f t="shared" si="2"/>
        <v/>
      </c>
    </row>
    <row r="35" spans="1:45" ht="16" customHeight="1" x14ac:dyDescent="0.2">
      <c r="A35" s="8">
        <v>1040</v>
      </c>
      <c r="B35" s="8" t="s">
        <v>26</v>
      </c>
      <c r="C35" s="8" t="s">
        <v>713</v>
      </c>
      <c r="D35" s="8" t="s">
        <v>27</v>
      </c>
      <c r="E35" s="8" t="s">
        <v>717</v>
      </c>
      <c r="F35" s="8" t="str">
        <f>IF(ISBLANK(E35), "", Table2[[#This Row],[unique_id]])</f>
        <v>lounge_air_purifier_pm25</v>
      </c>
      <c r="G35" s="8" t="s">
        <v>206</v>
      </c>
      <c r="H35" s="8" t="s">
        <v>716</v>
      </c>
      <c r="I35" s="8" t="s">
        <v>30</v>
      </c>
      <c r="M35" s="8" t="s">
        <v>90</v>
      </c>
      <c r="O35" s="8" t="s">
        <v>690</v>
      </c>
      <c r="P35" s="10"/>
      <c r="Q35" s="10"/>
      <c r="R35" s="10"/>
      <c r="S35" s="10"/>
      <c r="T35" s="10"/>
      <c r="U35" s="8"/>
      <c r="X35" s="8" t="s">
        <v>719</v>
      </c>
      <c r="AB35" s="8" t="str">
        <f>IF(ISBLANK(AA35),  "", _xlfn.CONCAT("haas/entity/sensor/", LOWER(C35), "/", E35, "/config"))</f>
        <v/>
      </c>
      <c r="AC35" s="8" t="str">
        <f t="shared" si="1"/>
        <v/>
      </c>
      <c r="AF35" s="39"/>
      <c r="AP35" s="8"/>
      <c r="AQ35" s="8"/>
      <c r="AS35" s="8" t="str">
        <f t="shared" si="2"/>
        <v/>
      </c>
    </row>
    <row r="36" spans="1:45" ht="16" customHeight="1" x14ac:dyDescent="0.2">
      <c r="A36" s="8">
        <v>1041</v>
      </c>
      <c r="B36" s="8" t="s">
        <v>26</v>
      </c>
      <c r="C36" s="8" t="s">
        <v>713</v>
      </c>
      <c r="D36" s="8" t="s">
        <v>27</v>
      </c>
      <c r="E36" s="8" t="s">
        <v>827</v>
      </c>
      <c r="F36" s="8" t="str">
        <f>IF(ISBLANK(E36), "", Table2[[#This Row],[unique_id]])</f>
        <v>dining_air_purifier_pm25</v>
      </c>
      <c r="G36" s="8" t="s">
        <v>205</v>
      </c>
      <c r="H36" s="8" t="s">
        <v>716</v>
      </c>
      <c r="I36" s="8" t="s">
        <v>30</v>
      </c>
      <c r="M36" s="8" t="s">
        <v>90</v>
      </c>
      <c r="O36" s="8" t="s">
        <v>690</v>
      </c>
      <c r="P36" s="10"/>
      <c r="Q36" s="10"/>
      <c r="R36" s="10"/>
      <c r="S36" s="10"/>
      <c r="T36" s="10"/>
      <c r="U36" s="8"/>
      <c r="X36" s="8" t="s">
        <v>719</v>
      </c>
      <c r="AB36" s="8" t="str">
        <f>IF(ISBLANK(AA36),  "", _xlfn.CONCAT("haas/entity/sensor/", LOWER(C36), "/", E36, "/config"))</f>
        <v/>
      </c>
      <c r="AC36" s="8" t="str">
        <f t="shared" si="1"/>
        <v/>
      </c>
      <c r="AF36" s="39"/>
      <c r="AP36" s="8"/>
      <c r="AQ36" s="8"/>
      <c r="AS36" s="8" t="str">
        <f t="shared" si="2"/>
        <v/>
      </c>
    </row>
    <row r="37" spans="1:45" ht="16" customHeight="1" x14ac:dyDescent="0.2">
      <c r="A37" s="8">
        <v>1042</v>
      </c>
      <c r="B37" s="8" t="s">
        <v>26</v>
      </c>
      <c r="C37" s="8" t="s">
        <v>694</v>
      </c>
      <c r="D37" s="8" t="s">
        <v>453</v>
      </c>
      <c r="E37" s="8" t="s">
        <v>452</v>
      </c>
      <c r="F37" s="8" t="str">
        <f>IF(ISBLANK(E37), "", Table2[[#This Row],[unique_id]])</f>
        <v>column_break</v>
      </c>
      <c r="G37" s="8" t="s">
        <v>449</v>
      </c>
      <c r="H37" s="8" t="s">
        <v>716</v>
      </c>
      <c r="I37" s="8" t="s">
        <v>30</v>
      </c>
      <c r="M37" s="8" t="s">
        <v>450</v>
      </c>
      <c r="N37" s="8" t="s">
        <v>451</v>
      </c>
      <c r="O37" s="8"/>
      <c r="P37" s="10"/>
      <c r="Q37" s="10"/>
      <c r="R37" s="10"/>
      <c r="S37" s="10"/>
      <c r="T37" s="10"/>
      <c r="U37" s="8"/>
      <c r="X37" s="8" t="s">
        <v>719</v>
      </c>
      <c r="AC37" s="8" t="str">
        <f t="shared" si="1"/>
        <v/>
      </c>
      <c r="AF37" s="39"/>
      <c r="AP37" s="8"/>
      <c r="AQ37" s="8"/>
      <c r="AS37" s="8" t="str">
        <f t="shared" si="2"/>
        <v/>
      </c>
    </row>
    <row r="38" spans="1:45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423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O38" s="8" t="s">
        <v>690</v>
      </c>
      <c r="P38" s="10" t="s">
        <v>425</v>
      </c>
      <c r="Q38" s="10"/>
      <c r="R38" s="10"/>
      <c r="S38" s="10"/>
      <c r="T38" s="10"/>
      <c r="U38" s="8" t="s">
        <v>31</v>
      </c>
      <c r="V38" s="8" t="s">
        <v>32</v>
      </c>
      <c r="W38" s="8" t="s">
        <v>33</v>
      </c>
      <c r="X38" s="8" t="s">
        <v>428</v>
      </c>
      <c r="Y38" s="8">
        <v>300</v>
      </c>
      <c r="Z38" s="10" t="s">
        <v>34</v>
      </c>
      <c r="AA38" s="8" t="s">
        <v>40</v>
      </c>
      <c r="AB38" s="8" t="str">
        <f t="shared" ref="AB38:AB49" si="4">IF(ISBLANK(AA38),  "", _xlfn.CONCAT("haas/entity/sensor/", LOWER(C38), "/", E38, "/config"))</f>
        <v>haas/entity/sensor/weewx/compensation_sensor_roof_humidity/config</v>
      </c>
      <c r="AC38" s="8" t="str">
        <f t="shared" si="1"/>
        <v>weewx/compensation_sensor_roof_humidity</v>
      </c>
      <c r="AD38" s="8" t="s">
        <v>386</v>
      </c>
      <c r="AE38" s="8">
        <v>1</v>
      </c>
      <c r="AF38" s="37" t="s">
        <v>1056</v>
      </c>
      <c r="AG38" s="8" t="s">
        <v>522</v>
      </c>
      <c r="AH38" s="10">
        <v>3.15</v>
      </c>
      <c r="AI38" s="8" t="s">
        <v>496</v>
      </c>
      <c r="AJ38" s="8" t="s">
        <v>36</v>
      </c>
      <c r="AK38" s="8" t="s">
        <v>37</v>
      </c>
      <c r="AL38" s="8" t="s">
        <v>38</v>
      </c>
      <c r="AP38" s="8"/>
      <c r="AQ38" s="8"/>
      <c r="AS38" s="8" t="str">
        <f t="shared" si="2"/>
        <v/>
      </c>
    </row>
    <row r="39" spans="1:45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961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O39" s="8" t="s">
        <v>690</v>
      </c>
      <c r="P39" s="10" t="s">
        <v>425</v>
      </c>
      <c r="Q39" s="10"/>
      <c r="R39" s="10"/>
      <c r="S39" s="10"/>
      <c r="T39" s="10"/>
      <c r="U39" s="8"/>
      <c r="X39" s="8" t="s">
        <v>428</v>
      </c>
      <c r="Z39" s="10"/>
      <c r="AB39" s="8" t="str">
        <f t="shared" si="4"/>
        <v/>
      </c>
      <c r="AC39" s="8" t="str">
        <f t="shared" si="1"/>
        <v/>
      </c>
      <c r="AF39" s="38"/>
      <c r="AG39" s="8" t="str">
        <f>LOWER(_xlfn.CONCAT(Table2[[#This Row],[device_manufacturer]], "-",Table2[[#This Row],[device_suggested_area]]))</f>
        <v>netatmo-ada</v>
      </c>
      <c r="AH39" s="10" t="s">
        <v>663</v>
      </c>
      <c r="AI39" s="8" t="s">
        <v>665</v>
      </c>
      <c r="AJ39" s="8" t="s">
        <v>661</v>
      </c>
      <c r="AK39" s="8" t="s">
        <v>128</v>
      </c>
      <c r="AL39" s="8" t="str">
        <f t="shared" ref="AL39:AL48" si="5">G39</f>
        <v>Ada</v>
      </c>
      <c r="AP39" s="8"/>
      <c r="AQ39" s="8"/>
      <c r="AS39" s="8" t="str">
        <f t="shared" si="2"/>
        <v/>
      </c>
    </row>
    <row r="40" spans="1:45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962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O40" s="8" t="s">
        <v>690</v>
      </c>
      <c r="P40" s="10" t="s">
        <v>425</v>
      </c>
      <c r="Q40" s="10"/>
      <c r="R40" s="10"/>
      <c r="S40" s="10"/>
      <c r="T40" s="10"/>
      <c r="U40" s="8"/>
      <c r="X40" s="8" t="s">
        <v>428</v>
      </c>
      <c r="Z40" s="10"/>
      <c r="AB40" s="8" t="str">
        <f t="shared" si="4"/>
        <v/>
      </c>
      <c r="AC40" s="8" t="str">
        <f t="shared" si="1"/>
        <v/>
      </c>
      <c r="AF40" s="38"/>
      <c r="AG40" s="8" t="str">
        <f>LOWER(_xlfn.CONCAT(Table2[[#This Row],[device_manufacturer]], "-",Table2[[#This Row],[device_suggested_area]]))</f>
        <v>netatmo-edwin</v>
      </c>
      <c r="AH40" s="10" t="s">
        <v>663</v>
      </c>
      <c r="AI40" s="8" t="s">
        <v>665</v>
      </c>
      <c r="AJ40" s="8" t="s">
        <v>661</v>
      </c>
      <c r="AK40" s="8" t="s">
        <v>128</v>
      </c>
      <c r="AL40" s="8" t="str">
        <f t="shared" si="5"/>
        <v>Edwin</v>
      </c>
      <c r="AP40" s="8"/>
      <c r="AQ40" s="8"/>
      <c r="AS40" s="8" t="str">
        <f t="shared" si="2"/>
        <v/>
      </c>
    </row>
    <row r="41" spans="1:45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963</v>
      </c>
      <c r="F41" s="8" t="str">
        <f>IF(ISBLANK(E41), "", Table2[[#This Row],[unique_id]])</f>
        <v>compensation_sensor_bertram_2_office_lounge_humidity</v>
      </c>
      <c r="G41" s="8" t="s">
        <v>206</v>
      </c>
      <c r="H41" s="8" t="s">
        <v>29</v>
      </c>
      <c r="I41" s="8" t="s">
        <v>30</v>
      </c>
      <c r="M41" s="8" t="s">
        <v>90</v>
      </c>
      <c r="O41" s="8" t="s">
        <v>690</v>
      </c>
      <c r="P41" s="10" t="s">
        <v>425</v>
      </c>
      <c r="Q41" s="10"/>
      <c r="R41" s="10"/>
      <c r="S41" s="10"/>
      <c r="T41" s="10"/>
      <c r="U41" s="8"/>
      <c r="X41" s="8" t="s">
        <v>428</v>
      </c>
      <c r="Z41" s="10"/>
      <c r="AB41" s="8" t="str">
        <f t="shared" si="4"/>
        <v/>
      </c>
      <c r="AC41" s="8" t="str">
        <f t="shared" si="1"/>
        <v/>
      </c>
      <c r="AF41" s="38"/>
      <c r="AG41" s="8" t="s">
        <v>747</v>
      </c>
      <c r="AH41" s="10" t="s">
        <v>664</v>
      </c>
      <c r="AI41" s="8" t="s">
        <v>665</v>
      </c>
      <c r="AJ41" s="8" t="s">
        <v>662</v>
      </c>
      <c r="AK41" s="8" t="s">
        <v>128</v>
      </c>
      <c r="AL41" s="8" t="str">
        <f t="shared" si="5"/>
        <v>Lounge</v>
      </c>
      <c r="AP41" s="8"/>
      <c r="AQ41" s="8"/>
      <c r="AS41" s="8" t="str">
        <f t="shared" si="2"/>
        <v/>
      </c>
    </row>
    <row r="42" spans="1:45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964</v>
      </c>
      <c r="F42" s="8" t="str">
        <f>IF(ISBLANK(E42), "", Table2[[#This Row],[unique_id]])</f>
        <v>compensation_sensor_parents_humidity</v>
      </c>
      <c r="G42" s="8" t="s">
        <v>204</v>
      </c>
      <c r="H42" s="8" t="s">
        <v>29</v>
      </c>
      <c r="I42" s="8" t="s">
        <v>30</v>
      </c>
      <c r="M42" s="8" t="s">
        <v>136</v>
      </c>
      <c r="O42" s="8" t="s">
        <v>690</v>
      </c>
      <c r="P42" s="10" t="s">
        <v>425</v>
      </c>
      <c r="Q42" s="10"/>
      <c r="R42" s="10"/>
      <c r="S42" s="10"/>
      <c r="T42" s="10"/>
      <c r="U42" s="8"/>
      <c r="X42" s="8" t="s">
        <v>428</v>
      </c>
      <c r="Z42" s="10"/>
      <c r="AB42" s="8" t="str">
        <f t="shared" si="4"/>
        <v/>
      </c>
      <c r="AC42" s="8" t="str">
        <f t="shared" si="1"/>
        <v/>
      </c>
      <c r="AF42" s="38"/>
      <c r="AG42" s="8" t="str">
        <f>LOWER(_xlfn.CONCAT(Table2[[#This Row],[device_manufacturer]], "-",Table2[[#This Row],[device_suggested_area]]))</f>
        <v>netatmo-parents</v>
      </c>
      <c r="AH42" s="10" t="s">
        <v>663</v>
      </c>
      <c r="AI42" s="8" t="s">
        <v>665</v>
      </c>
      <c r="AJ42" s="8" t="s">
        <v>661</v>
      </c>
      <c r="AK42" s="8" t="s">
        <v>128</v>
      </c>
      <c r="AL42" s="8" t="str">
        <f t="shared" si="5"/>
        <v>Parents</v>
      </c>
      <c r="AP42" s="8"/>
      <c r="AQ42" s="8"/>
      <c r="AS42" s="8" t="str">
        <f t="shared" si="2"/>
        <v/>
      </c>
    </row>
    <row r="43" spans="1:45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965</v>
      </c>
      <c r="F43" s="8" t="str">
        <f>IF(ISBLANK(E43), "", Table2[[#This Row],[unique_id]])</f>
        <v>compensation_sensor_bertram_2_office_humidity</v>
      </c>
      <c r="G43" s="8" t="s">
        <v>225</v>
      </c>
      <c r="H43" s="8" t="s">
        <v>29</v>
      </c>
      <c r="I43" s="8" t="s">
        <v>30</v>
      </c>
      <c r="M43" s="8" t="s">
        <v>136</v>
      </c>
      <c r="O43" s="8" t="s">
        <v>690</v>
      </c>
      <c r="P43" s="10" t="s">
        <v>425</v>
      </c>
      <c r="Q43" s="10"/>
      <c r="R43" s="10"/>
      <c r="S43" s="10"/>
      <c r="T43" s="10"/>
      <c r="U43" s="8"/>
      <c r="X43" s="8" t="s">
        <v>428</v>
      </c>
      <c r="Z43" s="10"/>
      <c r="AB43" s="8" t="str">
        <f t="shared" si="4"/>
        <v/>
      </c>
      <c r="AC43" s="8" t="str">
        <f t="shared" si="1"/>
        <v/>
      </c>
      <c r="AF43" s="38"/>
      <c r="AG43" s="8" t="str">
        <f>LOWER(_xlfn.CONCAT(Table2[[#This Row],[device_manufacturer]], "-",Table2[[#This Row],[device_suggested_area]]))</f>
        <v>netatmo-office</v>
      </c>
      <c r="AH43" s="10" t="s">
        <v>664</v>
      </c>
      <c r="AI43" s="8" t="s">
        <v>665</v>
      </c>
      <c r="AJ43" s="8" t="s">
        <v>662</v>
      </c>
      <c r="AK43" s="8" t="s">
        <v>128</v>
      </c>
      <c r="AL43" s="8" t="str">
        <f t="shared" si="5"/>
        <v>Office</v>
      </c>
      <c r="AP43" s="8"/>
      <c r="AQ43" s="8"/>
      <c r="AS43" s="8" t="str">
        <f t="shared" si="2"/>
        <v/>
      </c>
    </row>
    <row r="44" spans="1:45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966</v>
      </c>
      <c r="F44" s="8" t="str">
        <f>IF(ISBLANK(E44), "", Table2[[#This Row],[unique_id]])</f>
        <v>compensation_sensor_bertram_2_kitchen_humidity</v>
      </c>
      <c r="G44" s="8" t="s">
        <v>218</v>
      </c>
      <c r="H44" s="8" t="s">
        <v>29</v>
      </c>
      <c r="I44" s="8" t="s">
        <v>30</v>
      </c>
      <c r="M44" s="8" t="s">
        <v>136</v>
      </c>
      <c r="O44" s="8" t="s">
        <v>690</v>
      </c>
      <c r="P44" s="10" t="s">
        <v>425</v>
      </c>
      <c r="Q44" s="10"/>
      <c r="R44" s="10"/>
      <c r="S44" s="10"/>
      <c r="T44" s="10"/>
      <c r="U44" s="8"/>
      <c r="X44" s="8" t="s">
        <v>428</v>
      </c>
      <c r="Z44" s="10"/>
      <c r="AB44" s="8" t="str">
        <f t="shared" si="4"/>
        <v/>
      </c>
      <c r="AC44" s="8" t="str">
        <f t="shared" si="1"/>
        <v/>
      </c>
      <c r="AF44" s="38"/>
      <c r="AG44" s="8" t="str">
        <f>LOWER(_xlfn.CONCAT(Table2[[#This Row],[device_manufacturer]], "-",Table2[[#This Row],[device_suggested_area]]))</f>
        <v>netatmo-kitchen</v>
      </c>
      <c r="AH44" s="10" t="s">
        <v>664</v>
      </c>
      <c r="AI44" s="8" t="s">
        <v>665</v>
      </c>
      <c r="AJ44" s="8" t="s">
        <v>662</v>
      </c>
      <c r="AK44" s="8" t="s">
        <v>128</v>
      </c>
      <c r="AL44" s="8" t="str">
        <f t="shared" si="5"/>
        <v>Kitchen</v>
      </c>
      <c r="AP44" s="8"/>
      <c r="AQ44" s="8"/>
      <c r="AS44" s="8" t="str">
        <f t="shared" si="2"/>
        <v/>
      </c>
    </row>
    <row r="45" spans="1:45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967</v>
      </c>
      <c r="F45" s="8" t="str">
        <f>IF(ISBLANK(E45), "", Table2[[#This Row],[unique_id]])</f>
        <v>compensation_sensor_bertram_2_office_pantry_humidity</v>
      </c>
      <c r="G45" s="8" t="s">
        <v>224</v>
      </c>
      <c r="H45" s="8" t="s">
        <v>29</v>
      </c>
      <c r="I45" s="8" t="s">
        <v>30</v>
      </c>
      <c r="M45" s="8" t="s">
        <v>136</v>
      </c>
      <c r="O45" s="8" t="s">
        <v>690</v>
      </c>
      <c r="P45" s="10" t="s">
        <v>425</v>
      </c>
      <c r="Q45" s="10"/>
      <c r="R45" s="10"/>
      <c r="S45" s="10"/>
      <c r="T45" s="10"/>
      <c r="U45" s="8"/>
      <c r="X45" s="8" t="s">
        <v>428</v>
      </c>
      <c r="Z45" s="10"/>
      <c r="AB45" s="8" t="str">
        <f t="shared" si="4"/>
        <v/>
      </c>
      <c r="AC45" s="8" t="str">
        <f t="shared" si="1"/>
        <v/>
      </c>
      <c r="AF45" s="38"/>
      <c r="AG45" s="8" t="s">
        <v>748</v>
      </c>
      <c r="AH45" s="10" t="s">
        <v>664</v>
      </c>
      <c r="AI45" s="8" t="s">
        <v>665</v>
      </c>
      <c r="AJ45" s="8" t="s">
        <v>662</v>
      </c>
      <c r="AK45" s="8" t="s">
        <v>128</v>
      </c>
      <c r="AL45" s="8" t="str">
        <f t="shared" si="5"/>
        <v>Pantry</v>
      </c>
      <c r="AP45" s="8"/>
      <c r="AQ45" s="8"/>
      <c r="AS45" s="8" t="str">
        <f t="shared" si="2"/>
        <v/>
      </c>
    </row>
    <row r="46" spans="1:45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968</v>
      </c>
      <c r="F46" s="8" t="str">
        <f>IF(ISBLANK(E46), "", Table2[[#This Row],[unique_id]])</f>
        <v>compensation_sensor_bertram_2_office_dining_humidity</v>
      </c>
      <c r="G46" s="8" t="s">
        <v>205</v>
      </c>
      <c r="H46" s="8" t="s">
        <v>29</v>
      </c>
      <c r="I46" s="8" t="s">
        <v>30</v>
      </c>
      <c r="M46" s="8" t="s">
        <v>136</v>
      </c>
      <c r="O46" s="8" t="s">
        <v>690</v>
      </c>
      <c r="P46" s="10" t="s">
        <v>425</v>
      </c>
      <c r="Q46" s="10"/>
      <c r="R46" s="10"/>
      <c r="S46" s="10"/>
      <c r="T46" s="10"/>
      <c r="U46" s="8"/>
      <c r="X46" s="8" t="s">
        <v>428</v>
      </c>
      <c r="Z46" s="10"/>
      <c r="AB46" s="8" t="str">
        <f t="shared" si="4"/>
        <v/>
      </c>
      <c r="AC46" s="8" t="str">
        <f t="shared" si="1"/>
        <v/>
      </c>
      <c r="AF46" s="38"/>
      <c r="AG46" s="8" t="s">
        <v>749</v>
      </c>
      <c r="AH46" s="10" t="s">
        <v>664</v>
      </c>
      <c r="AI46" s="8" t="s">
        <v>665</v>
      </c>
      <c r="AJ46" s="8" t="s">
        <v>662</v>
      </c>
      <c r="AK46" s="8" t="s">
        <v>128</v>
      </c>
      <c r="AL46" s="8" t="str">
        <f t="shared" si="5"/>
        <v>Dining</v>
      </c>
      <c r="AP46" s="8"/>
      <c r="AQ46" s="8"/>
      <c r="AS46" s="8" t="str">
        <f t="shared" si="2"/>
        <v/>
      </c>
    </row>
    <row r="47" spans="1:45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969</v>
      </c>
      <c r="F47" s="8" t="str">
        <f>IF(ISBLANK(E47), "", Table2[[#This Row],[unique_id]])</f>
        <v>compensation_sensor_laundry_humidity</v>
      </c>
      <c r="G47" s="8" t="s">
        <v>226</v>
      </c>
      <c r="H47" s="8" t="s">
        <v>29</v>
      </c>
      <c r="I47" s="8" t="s">
        <v>30</v>
      </c>
      <c r="M47" s="8" t="s">
        <v>136</v>
      </c>
      <c r="O47" s="8" t="s">
        <v>690</v>
      </c>
      <c r="P47" s="10" t="s">
        <v>425</v>
      </c>
      <c r="Q47" s="10"/>
      <c r="R47" s="10"/>
      <c r="S47" s="10"/>
      <c r="T47" s="10"/>
      <c r="U47" s="8"/>
      <c r="X47" s="8" t="s">
        <v>428</v>
      </c>
      <c r="Z47" s="10"/>
      <c r="AB47" s="8" t="str">
        <f t="shared" si="4"/>
        <v/>
      </c>
      <c r="AC47" s="8" t="str">
        <f t="shared" si="1"/>
        <v/>
      </c>
      <c r="AF47" s="38"/>
      <c r="AG47" s="8" t="str">
        <f>LOWER(_xlfn.CONCAT(Table2[[#This Row],[device_manufacturer]], "-",Table2[[#This Row],[device_suggested_area]]))</f>
        <v>netatmo-laundry</v>
      </c>
      <c r="AH47" s="10" t="s">
        <v>663</v>
      </c>
      <c r="AI47" s="8" t="s">
        <v>665</v>
      </c>
      <c r="AJ47" s="8" t="s">
        <v>661</v>
      </c>
      <c r="AK47" s="8" t="s">
        <v>128</v>
      </c>
      <c r="AL47" s="8" t="str">
        <f t="shared" si="5"/>
        <v>Laundry</v>
      </c>
      <c r="AP47" s="8"/>
      <c r="AQ47" s="8"/>
      <c r="AS47" s="8" t="str">
        <f t="shared" si="2"/>
        <v/>
      </c>
    </row>
    <row r="48" spans="1:45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970</v>
      </c>
      <c r="F48" s="8" t="str">
        <f>IF(ISBLANK(E48), "", Table2[[#This Row],[unique_id]])</f>
        <v>compensation_sensor_bertram_2_office_basement_humidity</v>
      </c>
      <c r="G48" s="8" t="s">
        <v>223</v>
      </c>
      <c r="H48" s="8" t="s">
        <v>29</v>
      </c>
      <c r="I48" s="8" t="s">
        <v>30</v>
      </c>
      <c r="M48" s="8" t="s">
        <v>136</v>
      </c>
      <c r="O48" s="8" t="s">
        <v>690</v>
      </c>
      <c r="P48" s="10" t="s">
        <v>425</v>
      </c>
      <c r="Q48" s="10"/>
      <c r="R48" s="10"/>
      <c r="S48" s="10"/>
      <c r="T48" s="10"/>
      <c r="U48" s="8"/>
      <c r="X48" s="8" t="s">
        <v>428</v>
      </c>
      <c r="Z48" s="10"/>
      <c r="AB48" s="8" t="str">
        <f t="shared" si="4"/>
        <v/>
      </c>
      <c r="AC48" s="8" t="str">
        <f t="shared" si="1"/>
        <v/>
      </c>
      <c r="AF48" s="38"/>
      <c r="AG48" s="8" t="s">
        <v>750</v>
      </c>
      <c r="AH48" s="10" t="s">
        <v>664</v>
      </c>
      <c r="AI48" s="8" t="s">
        <v>665</v>
      </c>
      <c r="AJ48" s="8" t="s">
        <v>662</v>
      </c>
      <c r="AK48" s="8" t="s">
        <v>128</v>
      </c>
      <c r="AL48" s="8" t="str">
        <f t="shared" si="5"/>
        <v>Basement</v>
      </c>
      <c r="AP48" s="8"/>
      <c r="AQ48" s="8"/>
      <c r="AS48" s="8" t="str">
        <f t="shared" si="2"/>
        <v/>
      </c>
    </row>
    <row r="49" spans="1:45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424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O49" s="8"/>
      <c r="P49" s="10" t="s">
        <v>425</v>
      </c>
      <c r="Q49" s="10"/>
      <c r="R49" s="10"/>
      <c r="S49" s="10"/>
      <c r="T49" s="10"/>
      <c r="U49" s="8" t="s">
        <v>31</v>
      </c>
      <c r="V49" s="8" t="s">
        <v>32</v>
      </c>
      <c r="W49" s="8" t="s">
        <v>33</v>
      </c>
      <c r="X49" s="8" t="s">
        <v>428</v>
      </c>
      <c r="Y49" s="8">
        <v>300</v>
      </c>
      <c r="Z49" s="10" t="s">
        <v>34</v>
      </c>
      <c r="AA49" s="8" t="s">
        <v>35</v>
      </c>
      <c r="AB49" s="8" t="str">
        <f t="shared" si="4"/>
        <v>haas/entity/sensor/weewx/compensation_sensor_rack_humidity/config</v>
      </c>
      <c r="AC49" s="8" t="str">
        <f t="shared" si="1"/>
        <v>weewx/compensation_sensor_rack_humidity</v>
      </c>
      <c r="AD49" s="8" t="s">
        <v>386</v>
      </c>
      <c r="AE49" s="8">
        <v>1</v>
      </c>
      <c r="AF49" s="37" t="s">
        <v>1056</v>
      </c>
      <c r="AG49" s="8" t="s">
        <v>522</v>
      </c>
      <c r="AH49" s="10">
        <v>3.15</v>
      </c>
      <c r="AI49" s="8" t="s">
        <v>496</v>
      </c>
      <c r="AJ49" s="8" t="s">
        <v>36</v>
      </c>
      <c r="AK49" s="8" t="s">
        <v>37</v>
      </c>
      <c r="AL49" s="8" t="s">
        <v>28</v>
      </c>
      <c r="AP49" s="8"/>
      <c r="AQ49" s="8"/>
      <c r="AS49" s="8" t="str">
        <f t="shared" si="2"/>
        <v/>
      </c>
    </row>
    <row r="50" spans="1:45" ht="16" customHeight="1" x14ac:dyDescent="0.2">
      <c r="A50" s="8">
        <v>1062</v>
      </c>
      <c r="B50" s="8" t="s">
        <v>26</v>
      </c>
      <c r="C50" s="8" t="s">
        <v>694</v>
      </c>
      <c r="D50" s="8" t="s">
        <v>453</v>
      </c>
      <c r="E50" s="8" t="s">
        <v>452</v>
      </c>
      <c r="F50" s="8" t="str">
        <f>IF(ISBLANK(E50), "", Table2[[#This Row],[unique_id]])</f>
        <v>column_break</v>
      </c>
      <c r="G50" s="8" t="s">
        <v>449</v>
      </c>
      <c r="H50" s="8" t="s">
        <v>29</v>
      </c>
      <c r="I50" s="8" t="s">
        <v>30</v>
      </c>
      <c r="M50" s="8" t="s">
        <v>450</v>
      </c>
      <c r="N50" s="8" t="s">
        <v>451</v>
      </c>
      <c r="O50" s="8"/>
      <c r="P50" s="10"/>
      <c r="Q50" s="10"/>
      <c r="R50" s="10"/>
      <c r="S50" s="10"/>
      <c r="T50" s="10"/>
      <c r="U50" s="8"/>
      <c r="Z50" s="10"/>
      <c r="AC50" s="8" t="str">
        <f t="shared" si="1"/>
        <v/>
      </c>
      <c r="AF50" s="38"/>
      <c r="AP50" s="8"/>
      <c r="AQ50" s="8"/>
      <c r="AS50" s="8" t="str">
        <f t="shared" si="2"/>
        <v/>
      </c>
    </row>
    <row r="51" spans="1:45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971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O51" s="8"/>
      <c r="P51" s="10" t="s">
        <v>425</v>
      </c>
      <c r="Q51" s="10"/>
      <c r="R51" s="10"/>
      <c r="S51" s="10"/>
      <c r="T51" s="10"/>
      <c r="U51" s="8"/>
      <c r="X51" s="8" t="s">
        <v>290</v>
      </c>
      <c r="Z51" s="10"/>
      <c r="AB51" s="8" t="str">
        <f t="shared" ref="AB51:AB96" si="6">IF(ISBLANK(AA51),  "", _xlfn.CONCAT("haas/entity/sensor/", LOWER(C51), "/", E51, "/config"))</f>
        <v/>
      </c>
      <c r="AC51" s="8" t="str">
        <f t="shared" si="1"/>
        <v/>
      </c>
      <c r="AF51" s="38"/>
      <c r="AG51" s="8" t="str">
        <f>LOWER(_xlfn.CONCAT(Table2[[#This Row],[device_manufacturer]], "-",Table2[[#This Row],[device_suggested_area]]))</f>
        <v>netatmo-ada</v>
      </c>
      <c r="AH51" s="10" t="s">
        <v>663</v>
      </c>
      <c r="AI51" s="8" t="s">
        <v>665</v>
      </c>
      <c r="AJ51" s="8" t="s">
        <v>661</v>
      </c>
      <c r="AK51" s="8" t="s">
        <v>128</v>
      </c>
      <c r="AL51" s="8" t="str">
        <f t="shared" ref="AL51:AL59" si="7">G51</f>
        <v>Ada</v>
      </c>
      <c r="AP51" s="8"/>
      <c r="AQ51" s="8"/>
      <c r="AS51" s="8" t="str">
        <f t="shared" si="2"/>
        <v/>
      </c>
    </row>
    <row r="52" spans="1:45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972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M52" s="8" t="s">
        <v>90</v>
      </c>
      <c r="O52" s="8" t="s">
        <v>690</v>
      </c>
      <c r="P52" s="10" t="s">
        <v>425</v>
      </c>
      <c r="Q52" s="10"/>
      <c r="R52" s="10"/>
      <c r="S52" s="10"/>
      <c r="T52" s="10"/>
      <c r="U52" s="8"/>
      <c r="X52" s="8" t="s">
        <v>290</v>
      </c>
      <c r="AB52" s="8" t="str">
        <f t="shared" si="6"/>
        <v/>
      </c>
      <c r="AC52" s="8" t="str">
        <f t="shared" si="1"/>
        <v/>
      </c>
      <c r="AF52" s="39"/>
      <c r="AG52" s="8" t="str">
        <f>LOWER(_xlfn.CONCAT(Table2[[#This Row],[device_manufacturer]], "-",Table2[[#This Row],[device_suggested_area]]))</f>
        <v>netatmo-edwin</v>
      </c>
      <c r="AH52" s="10" t="s">
        <v>663</v>
      </c>
      <c r="AI52" s="8" t="s">
        <v>665</v>
      </c>
      <c r="AJ52" s="8" t="s">
        <v>661</v>
      </c>
      <c r="AK52" s="8" t="s">
        <v>128</v>
      </c>
      <c r="AL52" s="8" t="str">
        <f t="shared" si="7"/>
        <v>Edwin</v>
      </c>
      <c r="AP52" s="8"/>
      <c r="AQ52" s="8"/>
      <c r="AS52" s="8" t="str">
        <f t="shared" si="2"/>
        <v/>
      </c>
    </row>
    <row r="53" spans="1:45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973</v>
      </c>
      <c r="F53" s="8" t="str">
        <f>IF(ISBLANK(E53), "", Table2[[#This Row],[unique_id]])</f>
        <v>compensation_sensor_parents_co2</v>
      </c>
      <c r="G53" s="8" t="s">
        <v>204</v>
      </c>
      <c r="H53" s="8" t="s">
        <v>186</v>
      </c>
      <c r="I53" s="8" t="s">
        <v>30</v>
      </c>
      <c r="M53" s="8" t="s">
        <v>90</v>
      </c>
      <c r="O53" s="8" t="s">
        <v>690</v>
      </c>
      <c r="P53" s="10" t="s">
        <v>413</v>
      </c>
      <c r="Q53" s="10"/>
      <c r="R53" s="10"/>
      <c r="S53" s="10"/>
      <c r="T53" s="10"/>
      <c r="U53" s="8"/>
      <c r="X53" s="8" t="s">
        <v>290</v>
      </c>
      <c r="AB53" s="8" t="str">
        <f t="shared" si="6"/>
        <v/>
      </c>
      <c r="AC53" s="8" t="str">
        <f t="shared" si="1"/>
        <v/>
      </c>
      <c r="AF53" s="39"/>
      <c r="AG53" s="8" t="str">
        <f>LOWER(_xlfn.CONCAT(Table2[[#This Row],[device_manufacturer]], "-",Table2[[#This Row],[device_suggested_area]]))</f>
        <v>netatmo-parents</v>
      </c>
      <c r="AH53" s="10" t="s">
        <v>663</v>
      </c>
      <c r="AI53" s="8" t="s">
        <v>665</v>
      </c>
      <c r="AJ53" s="8" t="s">
        <v>661</v>
      </c>
      <c r="AK53" s="8" t="s">
        <v>128</v>
      </c>
      <c r="AL53" s="8" t="str">
        <f t="shared" si="7"/>
        <v>Parents</v>
      </c>
      <c r="AP53" s="8"/>
      <c r="AQ53" s="8"/>
      <c r="AS53" s="8" t="str">
        <f t="shared" si="2"/>
        <v/>
      </c>
    </row>
    <row r="54" spans="1:45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974</v>
      </c>
      <c r="F54" s="8" t="str">
        <f>IF(ISBLANK(E54), "", Table2[[#This Row],[unique_id]])</f>
        <v>compensation_sensor_bertram_2_office_co2</v>
      </c>
      <c r="G54" s="8" t="s">
        <v>225</v>
      </c>
      <c r="H54" s="8" t="s">
        <v>186</v>
      </c>
      <c r="I54" s="8" t="s">
        <v>30</v>
      </c>
      <c r="M54" s="8" t="s">
        <v>90</v>
      </c>
      <c r="O54" s="8" t="s">
        <v>690</v>
      </c>
      <c r="P54" s="10" t="s">
        <v>425</v>
      </c>
      <c r="Q54" s="10"/>
      <c r="R54" s="10"/>
      <c r="S54" s="10"/>
      <c r="T54" s="10"/>
      <c r="U54" s="8"/>
      <c r="X54" s="8" t="s">
        <v>290</v>
      </c>
      <c r="AB54" s="8" t="str">
        <f t="shared" si="6"/>
        <v/>
      </c>
      <c r="AC54" s="8" t="str">
        <f t="shared" si="1"/>
        <v/>
      </c>
      <c r="AF54" s="39"/>
      <c r="AG54" s="8" t="str">
        <f>LOWER(_xlfn.CONCAT(Table2[[#This Row],[device_manufacturer]], "-",Table2[[#This Row],[device_suggested_area]]))</f>
        <v>netatmo-office</v>
      </c>
      <c r="AH54" s="10" t="s">
        <v>664</v>
      </c>
      <c r="AI54" s="8" t="s">
        <v>665</v>
      </c>
      <c r="AJ54" s="8" t="s">
        <v>662</v>
      </c>
      <c r="AK54" s="8" t="s">
        <v>128</v>
      </c>
      <c r="AL54" s="8" t="str">
        <f t="shared" si="7"/>
        <v>Office</v>
      </c>
      <c r="AP54" s="8"/>
      <c r="AQ54" s="8"/>
      <c r="AS54" s="8" t="str">
        <f t="shared" si="2"/>
        <v/>
      </c>
    </row>
    <row r="55" spans="1:45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975</v>
      </c>
      <c r="F55" s="8" t="str">
        <f>IF(ISBLANK(E55), "", Table2[[#This Row],[unique_id]])</f>
        <v>compensation_sensor_bertram_2_office_lounge_co2</v>
      </c>
      <c r="G55" s="8" t="s">
        <v>206</v>
      </c>
      <c r="H55" s="8" t="s">
        <v>186</v>
      </c>
      <c r="I55" s="8" t="s">
        <v>30</v>
      </c>
      <c r="M55" s="8" t="s">
        <v>90</v>
      </c>
      <c r="O55" s="8" t="s">
        <v>690</v>
      </c>
      <c r="P55" s="10" t="s">
        <v>425</v>
      </c>
      <c r="Q55" s="10"/>
      <c r="R55" s="10"/>
      <c r="S55" s="10"/>
      <c r="T55" s="10"/>
      <c r="U55" s="8"/>
      <c r="X55" s="8" t="s">
        <v>290</v>
      </c>
      <c r="AB55" s="8" t="str">
        <f t="shared" si="6"/>
        <v/>
      </c>
      <c r="AC55" s="8" t="str">
        <f t="shared" si="1"/>
        <v/>
      </c>
      <c r="AF55" s="39"/>
      <c r="AG55" s="8" t="s">
        <v>747</v>
      </c>
      <c r="AH55" s="10" t="s">
        <v>664</v>
      </c>
      <c r="AI55" s="8" t="s">
        <v>665</v>
      </c>
      <c r="AJ55" s="8" t="s">
        <v>662</v>
      </c>
      <c r="AK55" s="8" t="s">
        <v>128</v>
      </c>
      <c r="AL55" s="8" t="str">
        <f t="shared" si="7"/>
        <v>Lounge</v>
      </c>
      <c r="AP55" s="8"/>
      <c r="AQ55" s="8"/>
      <c r="AS55" s="8" t="str">
        <f t="shared" si="2"/>
        <v/>
      </c>
    </row>
    <row r="56" spans="1:45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976</v>
      </c>
      <c r="F56" s="8" t="str">
        <f>IF(ISBLANK(E56), "", Table2[[#This Row],[unique_id]])</f>
        <v>compensation_sensor_bertram_2_kitchen_co2</v>
      </c>
      <c r="G56" s="8" t="s">
        <v>218</v>
      </c>
      <c r="H56" s="8" t="s">
        <v>186</v>
      </c>
      <c r="I56" s="8" t="s">
        <v>30</v>
      </c>
      <c r="M56" s="8" t="s">
        <v>136</v>
      </c>
      <c r="O56" s="8" t="s">
        <v>690</v>
      </c>
      <c r="P56" s="10" t="s">
        <v>425</v>
      </c>
      <c r="Q56" s="10"/>
      <c r="R56" s="10"/>
      <c r="S56" s="10"/>
      <c r="T56" s="10"/>
      <c r="U56" s="8"/>
      <c r="X56" s="8" t="s">
        <v>290</v>
      </c>
      <c r="AB56" s="8" t="str">
        <f t="shared" si="6"/>
        <v/>
      </c>
      <c r="AC56" s="8" t="str">
        <f t="shared" si="1"/>
        <v/>
      </c>
      <c r="AF56" s="39"/>
      <c r="AG56" s="8" t="str">
        <f>LOWER(_xlfn.CONCAT(Table2[[#This Row],[device_manufacturer]], "-",Table2[[#This Row],[device_suggested_area]]))</f>
        <v>netatmo-kitchen</v>
      </c>
      <c r="AH56" s="10" t="s">
        <v>664</v>
      </c>
      <c r="AI56" s="8" t="s">
        <v>665</v>
      </c>
      <c r="AJ56" s="8" t="s">
        <v>662</v>
      </c>
      <c r="AK56" s="8" t="s">
        <v>128</v>
      </c>
      <c r="AL56" s="8" t="str">
        <f t="shared" si="7"/>
        <v>Kitchen</v>
      </c>
      <c r="AP56" s="8"/>
      <c r="AQ56" s="8"/>
      <c r="AS56" s="8" t="str">
        <f t="shared" si="2"/>
        <v/>
      </c>
    </row>
    <row r="57" spans="1:45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977</v>
      </c>
      <c r="F57" s="8" t="str">
        <f>IF(ISBLANK(E57), "", Table2[[#This Row],[unique_id]])</f>
        <v>compensation_sensor_bertram_2_office_pantry_co2</v>
      </c>
      <c r="G57" s="8" t="s">
        <v>224</v>
      </c>
      <c r="H57" s="8" t="s">
        <v>186</v>
      </c>
      <c r="I57" s="8" t="s">
        <v>30</v>
      </c>
      <c r="M57" s="8" t="s">
        <v>136</v>
      </c>
      <c r="O57" s="8" t="s">
        <v>690</v>
      </c>
      <c r="P57" s="10" t="s">
        <v>425</v>
      </c>
      <c r="Q57" s="10"/>
      <c r="R57" s="10"/>
      <c r="S57" s="10"/>
      <c r="T57" s="10"/>
      <c r="U57" s="8"/>
      <c r="X57" s="8" t="s">
        <v>290</v>
      </c>
      <c r="AB57" s="8" t="str">
        <f t="shared" si="6"/>
        <v/>
      </c>
      <c r="AC57" s="8" t="str">
        <f t="shared" si="1"/>
        <v/>
      </c>
      <c r="AF57" s="39"/>
      <c r="AG57" s="8" t="s">
        <v>748</v>
      </c>
      <c r="AH57" s="10" t="s">
        <v>664</v>
      </c>
      <c r="AI57" s="8" t="s">
        <v>665</v>
      </c>
      <c r="AJ57" s="8" t="s">
        <v>662</v>
      </c>
      <c r="AK57" s="8" t="s">
        <v>128</v>
      </c>
      <c r="AL57" s="8" t="str">
        <f t="shared" si="7"/>
        <v>Pantry</v>
      </c>
      <c r="AP57" s="8"/>
      <c r="AQ57" s="8"/>
      <c r="AS57" s="8" t="str">
        <f t="shared" si="2"/>
        <v/>
      </c>
    </row>
    <row r="58" spans="1:45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978</v>
      </c>
      <c r="F58" s="8" t="str">
        <f>IF(ISBLANK(E58), "", Table2[[#This Row],[unique_id]])</f>
        <v>compensation_sensor_bertram_2_office_dining_co2</v>
      </c>
      <c r="G58" s="8" t="s">
        <v>205</v>
      </c>
      <c r="H58" s="8" t="s">
        <v>186</v>
      </c>
      <c r="I58" s="8" t="s">
        <v>30</v>
      </c>
      <c r="M58" s="8" t="s">
        <v>136</v>
      </c>
      <c r="O58" s="8" t="s">
        <v>690</v>
      </c>
      <c r="P58" s="10" t="s">
        <v>425</v>
      </c>
      <c r="Q58" s="10"/>
      <c r="R58" s="10"/>
      <c r="S58" s="10"/>
      <c r="T58" s="10"/>
      <c r="U58" s="8"/>
      <c r="X58" s="8" t="s">
        <v>290</v>
      </c>
      <c r="AB58" s="8" t="str">
        <f t="shared" si="6"/>
        <v/>
      </c>
      <c r="AC58" s="8" t="str">
        <f t="shared" si="1"/>
        <v/>
      </c>
      <c r="AF58" s="39"/>
      <c r="AG58" s="8" t="s">
        <v>749</v>
      </c>
      <c r="AH58" s="10" t="s">
        <v>664</v>
      </c>
      <c r="AI58" s="8" t="s">
        <v>665</v>
      </c>
      <c r="AJ58" s="8" t="s">
        <v>662</v>
      </c>
      <c r="AK58" s="8" t="s">
        <v>128</v>
      </c>
      <c r="AL58" s="8" t="str">
        <f t="shared" si="7"/>
        <v>Dining</v>
      </c>
      <c r="AP58" s="8"/>
      <c r="AQ58" s="8"/>
      <c r="AS58" s="8" t="str">
        <f t="shared" si="2"/>
        <v/>
      </c>
    </row>
    <row r="59" spans="1:45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979</v>
      </c>
      <c r="F59" s="8" t="str">
        <f>IF(ISBLANK(E59), "", Table2[[#This Row],[unique_id]])</f>
        <v>compensation_sensor_laundry_co2</v>
      </c>
      <c r="G59" s="8" t="s">
        <v>226</v>
      </c>
      <c r="H59" s="8" t="s">
        <v>186</v>
      </c>
      <c r="I59" s="8" t="s">
        <v>30</v>
      </c>
      <c r="O59" s="8"/>
      <c r="P59" s="10" t="s">
        <v>425</v>
      </c>
      <c r="Q59" s="10"/>
      <c r="R59" s="10"/>
      <c r="S59" s="10"/>
      <c r="T59" s="10"/>
      <c r="U59" s="8"/>
      <c r="X59" s="8" t="s">
        <v>290</v>
      </c>
      <c r="AB59" s="8" t="str">
        <f t="shared" si="6"/>
        <v/>
      </c>
      <c r="AC59" s="8" t="str">
        <f t="shared" si="1"/>
        <v/>
      </c>
      <c r="AF59" s="39"/>
      <c r="AG59" s="8" t="str">
        <f>LOWER(_xlfn.CONCAT(Table2[[#This Row],[device_manufacturer]], "-",Table2[[#This Row],[device_suggested_area]]))</f>
        <v>netatmo-laundry</v>
      </c>
      <c r="AH59" s="10" t="s">
        <v>663</v>
      </c>
      <c r="AI59" s="8" t="s">
        <v>665</v>
      </c>
      <c r="AJ59" s="8" t="s">
        <v>661</v>
      </c>
      <c r="AK59" s="8" t="s">
        <v>128</v>
      </c>
      <c r="AL59" s="8" t="str">
        <f t="shared" si="7"/>
        <v>Laundry</v>
      </c>
      <c r="AP59" s="8"/>
      <c r="AQ59" s="8"/>
      <c r="AS59" s="8" t="str">
        <f t="shared" si="2"/>
        <v/>
      </c>
    </row>
    <row r="60" spans="1:45" ht="16" customHeight="1" x14ac:dyDescent="0.2">
      <c r="A60" s="8">
        <v>1109</v>
      </c>
      <c r="B60" s="8" t="s">
        <v>26</v>
      </c>
      <c r="C60" s="8" t="s">
        <v>694</v>
      </c>
      <c r="D60" s="8" t="s">
        <v>453</v>
      </c>
      <c r="E60" s="8" t="s">
        <v>452</v>
      </c>
      <c r="F60" s="8" t="str">
        <f>IF(ISBLANK(E60), "", Table2[[#This Row],[unique_id]])</f>
        <v>column_break</v>
      </c>
      <c r="G60" s="8" t="s">
        <v>449</v>
      </c>
      <c r="H60" s="8" t="s">
        <v>186</v>
      </c>
      <c r="I60" s="8" t="s">
        <v>30</v>
      </c>
      <c r="M60" s="8" t="s">
        <v>450</v>
      </c>
      <c r="N60" s="8" t="s">
        <v>451</v>
      </c>
      <c r="O60" s="8"/>
      <c r="P60" s="10"/>
      <c r="Q60" s="10"/>
      <c r="R60" s="10"/>
      <c r="S60" s="10"/>
      <c r="T60" s="10"/>
      <c r="U60" s="8"/>
      <c r="AB60" s="8" t="str">
        <f t="shared" si="6"/>
        <v/>
      </c>
      <c r="AC60" s="8" t="str">
        <f t="shared" si="1"/>
        <v/>
      </c>
      <c r="AF60" s="39"/>
      <c r="AP60" s="8"/>
      <c r="AQ60" s="8"/>
      <c r="AS60" s="8" t="str">
        <f t="shared" si="2"/>
        <v/>
      </c>
    </row>
    <row r="61" spans="1:45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980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M61" s="8" t="s">
        <v>90</v>
      </c>
      <c r="O61" s="8" t="s">
        <v>690</v>
      </c>
      <c r="P61" s="10" t="s">
        <v>425</v>
      </c>
      <c r="Q61" s="10"/>
      <c r="R61" s="10"/>
      <c r="S61" s="10"/>
      <c r="T61" s="10"/>
      <c r="U61" s="8"/>
      <c r="X61" s="8" t="s">
        <v>427</v>
      </c>
      <c r="Z61" s="10"/>
      <c r="AB61" s="8" t="str">
        <f t="shared" si="6"/>
        <v/>
      </c>
      <c r="AC61" s="8" t="str">
        <f t="shared" si="1"/>
        <v/>
      </c>
      <c r="AF61" s="39"/>
      <c r="AG61" s="8" t="str">
        <f>LOWER(_xlfn.CONCAT(Table2[[#This Row],[device_manufacturer]], "-",Table2[[#This Row],[device_suggested_area]]))</f>
        <v>netatmo-ada</v>
      </c>
      <c r="AH61" s="10" t="s">
        <v>663</v>
      </c>
      <c r="AI61" s="8" t="s">
        <v>665</v>
      </c>
      <c r="AJ61" s="8" t="s">
        <v>661</v>
      </c>
      <c r="AK61" s="8" t="s">
        <v>128</v>
      </c>
      <c r="AL61" s="8" t="str">
        <f t="shared" ref="AL61:AL66" si="8">G61</f>
        <v>Ada</v>
      </c>
      <c r="AP61" s="8"/>
      <c r="AQ61" s="8"/>
      <c r="AS61" s="8" t="str">
        <f t="shared" si="2"/>
        <v/>
      </c>
    </row>
    <row r="62" spans="1:45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981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M62" s="8" t="s">
        <v>90</v>
      </c>
      <c r="O62" s="8" t="s">
        <v>690</v>
      </c>
      <c r="P62" s="10" t="s">
        <v>425</v>
      </c>
      <c r="Q62" s="10"/>
      <c r="R62" s="10"/>
      <c r="S62" s="10"/>
      <c r="T62" s="10"/>
      <c r="U62" s="8"/>
      <c r="X62" s="8" t="s">
        <v>427</v>
      </c>
      <c r="Z62" s="10"/>
      <c r="AB62" s="8" t="str">
        <f t="shared" si="6"/>
        <v/>
      </c>
      <c r="AC62" s="8" t="str">
        <f t="shared" si="1"/>
        <v/>
      </c>
      <c r="AF62" s="39"/>
      <c r="AG62" s="8" t="str">
        <f>LOWER(_xlfn.CONCAT(Table2[[#This Row],[device_manufacturer]], "-",Table2[[#This Row],[device_suggested_area]]))</f>
        <v>netatmo-edwin</v>
      </c>
      <c r="AH62" s="10" t="s">
        <v>663</v>
      </c>
      <c r="AI62" s="8" t="s">
        <v>665</v>
      </c>
      <c r="AJ62" s="8" t="s">
        <v>661</v>
      </c>
      <c r="AK62" s="8" t="s">
        <v>128</v>
      </c>
      <c r="AL62" s="8" t="str">
        <f t="shared" si="8"/>
        <v>Edwin</v>
      </c>
      <c r="AP62" s="8"/>
      <c r="AQ62" s="8"/>
      <c r="AS62" s="8" t="str">
        <f t="shared" si="2"/>
        <v/>
      </c>
    </row>
    <row r="63" spans="1:45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982</v>
      </c>
      <c r="F63" s="8" t="str">
        <f>IF(ISBLANK(E63), "", Table2[[#This Row],[unique_id]])</f>
        <v>compensation_sensor_parents_noise</v>
      </c>
      <c r="G63" s="8" t="s">
        <v>204</v>
      </c>
      <c r="H63" s="8" t="s">
        <v>187</v>
      </c>
      <c r="I63" s="8" t="s">
        <v>30</v>
      </c>
      <c r="M63" s="8" t="s">
        <v>90</v>
      </c>
      <c r="O63" s="8" t="s">
        <v>690</v>
      </c>
      <c r="P63" s="10" t="s">
        <v>425</v>
      </c>
      <c r="Q63" s="10"/>
      <c r="R63" s="10"/>
      <c r="S63" s="10"/>
      <c r="T63" s="10"/>
      <c r="U63" s="8"/>
      <c r="X63" s="8" t="s">
        <v>427</v>
      </c>
      <c r="Z63" s="10"/>
      <c r="AB63" s="8" t="str">
        <f t="shared" si="6"/>
        <v/>
      </c>
      <c r="AC63" s="8" t="str">
        <f t="shared" si="1"/>
        <v/>
      </c>
      <c r="AF63" s="39"/>
      <c r="AG63" s="8" t="str">
        <f>LOWER(_xlfn.CONCAT(Table2[[#This Row],[device_manufacturer]], "-",Table2[[#This Row],[device_suggested_area]]))</f>
        <v>netatmo-parents</v>
      </c>
      <c r="AH63" s="10" t="s">
        <v>663</v>
      </c>
      <c r="AI63" s="8" t="s">
        <v>665</v>
      </c>
      <c r="AJ63" s="8" t="s">
        <v>661</v>
      </c>
      <c r="AK63" s="8" t="s">
        <v>128</v>
      </c>
      <c r="AL63" s="8" t="str">
        <f t="shared" si="8"/>
        <v>Parents</v>
      </c>
      <c r="AP63" s="8"/>
      <c r="AQ63" s="8"/>
      <c r="AS63" s="8" t="str">
        <f t="shared" si="2"/>
        <v/>
      </c>
    </row>
    <row r="64" spans="1:45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983</v>
      </c>
      <c r="F64" s="8" t="str">
        <f>IF(ISBLANK(E64), "", Table2[[#This Row],[unique_id]])</f>
        <v>compensation_sensor_bertram_2_office_noise</v>
      </c>
      <c r="G64" s="8" t="s">
        <v>225</v>
      </c>
      <c r="H64" s="8" t="s">
        <v>187</v>
      </c>
      <c r="I64" s="8" t="s">
        <v>30</v>
      </c>
      <c r="M64" s="8" t="s">
        <v>90</v>
      </c>
      <c r="O64" s="8" t="s">
        <v>690</v>
      </c>
      <c r="P64" s="10" t="s">
        <v>425</v>
      </c>
      <c r="Q64" s="10"/>
      <c r="R64" s="10"/>
      <c r="S64" s="10"/>
      <c r="T64" s="10"/>
      <c r="U64" s="8"/>
      <c r="X64" s="8" t="s">
        <v>427</v>
      </c>
      <c r="Z64" s="10"/>
      <c r="AB64" s="8" t="str">
        <f t="shared" si="6"/>
        <v/>
      </c>
      <c r="AC64" s="8" t="str">
        <f t="shared" si="1"/>
        <v/>
      </c>
      <c r="AF64" s="39"/>
      <c r="AG64" s="8" t="str">
        <f>LOWER(_xlfn.CONCAT(Table2[[#This Row],[device_manufacturer]], "-",Table2[[#This Row],[device_suggested_area]]))</f>
        <v>netatmo-office</v>
      </c>
      <c r="AH64" s="10" t="s">
        <v>664</v>
      </c>
      <c r="AI64" s="8" t="s">
        <v>665</v>
      </c>
      <c r="AJ64" s="8" t="s">
        <v>662</v>
      </c>
      <c r="AK64" s="8" t="s">
        <v>128</v>
      </c>
      <c r="AL64" s="8" t="str">
        <f t="shared" si="8"/>
        <v>Office</v>
      </c>
      <c r="AP64" s="8"/>
      <c r="AQ64" s="8"/>
      <c r="AS64" s="8" t="str">
        <f t="shared" si="2"/>
        <v/>
      </c>
    </row>
    <row r="65" spans="1:45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984</v>
      </c>
      <c r="F65" s="8" t="str">
        <f>IF(ISBLANK(E65), "", Table2[[#This Row],[unique_id]])</f>
        <v>compensation_sensor_bertram_2_kitchen_noise</v>
      </c>
      <c r="G65" s="8" t="s">
        <v>218</v>
      </c>
      <c r="H65" s="8" t="s">
        <v>187</v>
      </c>
      <c r="I65" s="8" t="s">
        <v>30</v>
      </c>
      <c r="M65" s="8" t="s">
        <v>136</v>
      </c>
      <c r="O65" s="8" t="s">
        <v>690</v>
      </c>
      <c r="P65" s="10" t="s">
        <v>425</v>
      </c>
      <c r="Q65" s="10"/>
      <c r="R65" s="10"/>
      <c r="S65" s="10"/>
      <c r="T65" s="10"/>
      <c r="U65" s="8"/>
      <c r="X65" s="8" t="s">
        <v>427</v>
      </c>
      <c r="Z65" s="10"/>
      <c r="AB65" s="8" t="str">
        <f t="shared" si="6"/>
        <v/>
      </c>
      <c r="AC65" s="8" t="str">
        <f t="shared" si="1"/>
        <v/>
      </c>
      <c r="AF65" s="39"/>
      <c r="AG65" s="8" t="str">
        <f>LOWER(_xlfn.CONCAT(Table2[[#This Row],[device_manufacturer]], "-",Table2[[#This Row],[device_suggested_area]]))</f>
        <v>netatmo-kitchen</v>
      </c>
      <c r="AH65" s="10" t="s">
        <v>664</v>
      </c>
      <c r="AI65" s="8" t="s">
        <v>665</v>
      </c>
      <c r="AJ65" s="8" t="s">
        <v>662</v>
      </c>
      <c r="AK65" s="8" t="s">
        <v>128</v>
      </c>
      <c r="AL65" s="8" t="str">
        <f t="shared" si="8"/>
        <v>Kitchen</v>
      </c>
      <c r="AP65" s="8"/>
      <c r="AQ65" s="8"/>
      <c r="AS65" s="8" t="str">
        <f t="shared" si="2"/>
        <v/>
      </c>
    </row>
    <row r="66" spans="1:45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985</v>
      </c>
      <c r="F66" s="8" t="str">
        <f>IF(ISBLANK(E66), "", Table2[[#This Row],[unique_id]])</f>
        <v>compensation_sensor_laundry_noise</v>
      </c>
      <c r="G66" s="8" t="s">
        <v>226</v>
      </c>
      <c r="H66" s="8" t="s">
        <v>187</v>
      </c>
      <c r="I66" s="8" t="s">
        <v>30</v>
      </c>
      <c r="M66" s="8" t="s">
        <v>136</v>
      </c>
      <c r="O66" s="8" t="s">
        <v>690</v>
      </c>
      <c r="P66" s="10" t="s">
        <v>425</v>
      </c>
      <c r="Q66" s="10"/>
      <c r="R66" s="10"/>
      <c r="S66" s="10"/>
      <c r="T66" s="10"/>
      <c r="U66" s="8"/>
      <c r="X66" s="8" t="s">
        <v>427</v>
      </c>
      <c r="Z66" s="10"/>
      <c r="AB66" s="8" t="str">
        <f t="shared" si="6"/>
        <v/>
      </c>
      <c r="AC66" s="8" t="str">
        <f t="shared" si="1"/>
        <v/>
      </c>
      <c r="AF66" s="39"/>
      <c r="AG66" s="8" t="str">
        <f>LOWER(_xlfn.CONCAT(Table2[[#This Row],[device_manufacturer]], "-",Table2[[#This Row],[device_suggested_area]]))</f>
        <v>netatmo-laundry</v>
      </c>
      <c r="AH66" s="10" t="s">
        <v>663</v>
      </c>
      <c r="AI66" s="8" t="s">
        <v>665</v>
      </c>
      <c r="AJ66" s="8" t="s">
        <v>661</v>
      </c>
      <c r="AK66" s="8" t="s">
        <v>128</v>
      </c>
      <c r="AL66" s="8" t="str">
        <f t="shared" si="8"/>
        <v>Laundry</v>
      </c>
      <c r="AP66" s="8"/>
      <c r="AQ66" s="8"/>
      <c r="AS66" s="8" t="str">
        <f t="shared" si="2"/>
        <v/>
      </c>
    </row>
    <row r="67" spans="1:45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O67" s="8"/>
      <c r="P67" s="10"/>
      <c r="Q67" s="10"/>
      <c r="R67" s="10"/>
      <c r="S67" s="10"/>
      <c r="T67" s="10"/>
      <c r="U67" s="8" t="s">
        <v>31</v>
      </c>
      <c r="V67" s="8" t="s">
        <v>44</v>
      </c>
      <c r="X67" s="8" t="s">
        <v>181</v>
      </c>
      <c r="Y67" s="8">
        <v>300</v>
      </c>
      <c r="Z67" s="10" t="s">
        <v>34</v>
      </c>
      <c r="AA67" s="8" t="s">
        <v>45</v>
      </c>
      <c r="AB67" s="8" t="str">
        <f t="shared" si="6"/>
        <v>haas/entity/sensor/weewx/roof_cloud_base/config</v>
      </c>
      <c r="AC67" s="8" t="str">
        <f t="shared" si="1"/>
        <v>weewx/roof_cloud_base</v>
      </c>
      <c r="AD67" s="8" t="s">
        <v>386</v>
      </c>
      <c r="AE67" s="8">
        <v>1</v>
      </c>
      <c r="AF67" s="37" t="s">
        <v>1056</v>
      </c>
      <c r="AG67" s="8" t="s">
        <v>522</v>
      </c>
      <c r="AH67" s="10">
        <v>3.15</v>
      </c>
      <c r="AI67" s="8" t="s">
        <v>496</v>
      </c>
      <c r="AJ67" s="8" t="s">
        <v>36</v>
      </c>
      <c r="AK67" s="8" t="s">
        <v>37</v>
      </c>
      <c r="AL67" s="8" t="s">
        <v>38</v>
      </c>
      <c r="AP67" s="8"/>
      <c r="AQ67" s="8"/>
      <c r="AS67" s="8" t="str">
        <f t="shared" si="2"/>
        <v/>
      </c>
    </row>
    <row r="68" spans="1:45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O68" s="8"/>
      <c r="P68" s="10"/>
      <c r="Q68" s="10"/>
      <c r="R68" s="10"/>
      <c r="S68" s="10"/>
      <c r="T68" s="10"/>
      <c r="U68" s="8" t="s">
        <v>31</v>
      </c>
      <c r="V68" s="8" t="s">
        <v>48</v>
      </c>
      <c r="X68" s="8" t="s">
        <v>182</v>
      </c>
      <c r="Y68" s="8">
        <v>300</v>
      </c>
      <c r="Z68" s="10" t="s">
        <v>34</v>
      </c>
      <c r="AA68" s="8" t="s">
        <v>49</v>
      </c>
      <c r="AB68" s="8" t="str">
        <f t="shared" si="6"/>
        <v>haas/entity/sensor/weewx/roof_max_solar_radiation/config</v>
      </c>
      <c r="AC68" s="8" t="str">
        <f t="shared" ref="AC68:AC131" si="9">IF(ISBLANK(AA68),  "", _xlfn.CONCAT(LOWER(C68), "/", E68))</f>
        <v>weewx/roof_max_solar_radiation</v>
      </c>
      <c r="AD68" s="8" t="s">
        <v>386</v>
      </c>
      <c r="AE68" s="8">
        <v>1</v>
      </c>
      <c r="AF68" s="37" t="s">
        <v>1056</v>
      </c>
      <c r="AG68" s="8" t="s">
        <v>522</v>
      </c>
      <c r="AH68" s="10">
        <v>3.15</v>
      </c>
      <c r="AI68" s="8" t="s">
        <v>496</v>
      </c>
      <c r="AJ68" s="8" t="s">
        <v>36</v>
      </c>
      <c r="AK68" s="8" t="s">
        <v>37</v>
      </c>
      <c r="AL68" s="8" t="s">
        <v>38</v>
      </c>
      <c r="AP68" s="8"/>
      <c r="AQ68" s="8"/>
      <c r="AS68" s="8" t="str">
        <f t="shared" ref="AS68:AS131" si="10">IF(AND(ISBLANK(AO68), ISBLANK(AP68)), "", _xlfn.CONCAT("[", IF(ISBLANK(AO68), "", _xlfn.CONCAT("[""mac"", """, AO68, """]")), IF(ISBLANK(AP68), "", _xlfn.CONCAT(", [""ip"", """, AP68, """]")), "]"))</f>
        <v/>
      </c>
    </row>
    <row r="69" spans="1:45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O69" s="8"/>
      <c r="P69" s="10"/>
      <c r="Q69" s="10"/>
      <c r="R69" s="10"/>
      <c r="S69" s="10"/>
      <c r="T69" s="10"/>
      <c r="U69" s="8" t="s">
        <v>31</v>
      </c>
      <c r="V69" s="8" t="s">
        <v>51</v>
      </c>
      <c r="W69" s="8" t="s">
        <v>52</v>
      </c>
      <c r="Y69" s="8">
        <v>300</v>
      </c>
      <c r="Z69" s="10" t="s">
        <v>34</v>
      </c>
      <c r="AA69" s="8" t="s">
        <v>55</v>
      </c>
      <c r="AB69" s="8" t="str">
        <f t="shared" si="6"/>
        <v>haas/entity/sensor/weewx/roof_barometer_pressure/config</v>
      </c>
      <c r="AC69" s="8" t="str">
        <f t="shared" si="9"/>
        <v>weewx/roof_barometer_pressure</v>
      </c>
      <c r="AD69" s="8" t="s">
        <v>386</v>
      </c>
      <c r="AE69" s="8">
        <v>1</v>
      </c>
      <c r="AF69" s="37" t="s">
        <v>1056</v>
      </c>
      <c r="AG69" s="8" t="s">
        <v>522</v>
      </c>
      <c r="AH69" s="10">
        <v>3.15</v>
      </c>
      <c r="AI69" s="8" t="s">
        <v>496</v>
      </c>
      <c r="AJ69" s="8" t="s">
        <v>36</v>
      </c>
      <c r="AK69" s="8" t="s">
        <v>37</v>
      </c>
      <c r="AL69" s="8" t="s">
        <v>38</v>
      </c>
      <c r="AP69" s="8"/>
      <c r="AQ69" s="8"/>
      <c r="AS69" s="8" t="str">
        <f t="shared" si="10"/>
        <v/>
      </c>
    </row>
    <row r="70" spans="1:45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O70" s="8"/>
      <c r="P70" s="10"/>
      <c r="Q70" s="10"/>
      <c r="R70" s="10"/>
      <c r="S70" s="10"/>
      <c r="T70" s="10"/>
      <c r="U70" s="8" t="s">
        <v>31</v>
      </c>
      <c r="V70" s="8" t="s">
        <v>51</v>
      </c>
      <c r="W70" s="8" t="s">
        <v>52</v>
      </c>
      <c r="Y70" s="8">
        <v>300</v>
      </c>
      <c r="Z70" s="10" t="s">
        <v>34</v>
      </c>
      <c r="AA70" s="8" t="s">
        <v>52</v>
      </c>
      <c r="AB70" s="8" t="str">
        <f t="shared" si="6"/>
        <v>haas/entity/sensor/weewx/roof_pressure/config</v>
      </c>
      <c r="AC70" s="8" t="str">
        <f t="shared" si="9"/>
        <v>weewx/roof_pressure</v>
      </c>
      <c r="AD70" s="8" t="s">
        <v>386</v>
      </c>
      <c r="AE70" s="8">
        <v>1</v>
      </c>
      <c r="AF70" s="37" t="s">
        <v>1056</v>
      </c>
      <c r="AG70" s="8" t="s">
        <v>522</v>
      </c>
      <c r="AH70" s="10">
        <v>3.15</v>
      </c>
      <c r="AI70" s="8" t="s">
        <v>496</v>
      </c>
      <c r="AJ70" s="8" t="s">
        <v>36</v>
      </c>
      <c r="AK70" s="8" t="s">
        <v>37</v>
      </c>
      <c r="AL70" s="8" t="s">
        <v>38</v>
      </c>
      <c r="AP70" s="8"/>
      <c r="AQ70" s="8"/>
      <c r="AS70" s="8" t="str">
        <f t="shared" si="10"/>
        <v/>
      </c>
    </row>
    <row r="71" spans="1:45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O71" s="8"/>
      <c r="P71" s="10"/>
      <c r="Q71" s="10"/>
      <c r="R71" s="10"/>
      <c r="S71" s="10"/>
      <c r="T71" s="10"/>
      <c r="U71" s="8" t="s">
        <v>31</v>
      </c>
      <c r="V71" s="8" t="s">
        <v>175</v>
      </c>
      <c r="X71" s="8" t="s">
        <v>184</v>
      </c>
      <c r="Y71" s="8">
        <v>300</v>
      </c>
      <c r="Z71" s="10" t="s">
        <v>34</v>
      </c>
      <c r="AA71" s="8" t="s">
        <v>110</v>
      </c>
      <c r="AB71" s="8" t="str">
        <f t="shared" si="6"/>
        <v>haas/entity/sensor/weewx/roof_wind_direction/config</v>
      </c>
      <c r="AC71" s="8" t="str">
        <f t="shared" si="9"/>
        <v>weewx/roof_wind_direction</v>
      </c>
      <c r="AD71" s="8" t="s">
        <v>386</v>
      </c>
      <c r="AE71" s="8">
        <v>1</v>
      </c>
      <c r="AF71" s="37" t="s">
        <v>1056</v>
      </c>
      <c r="AG71" s="8" t="s">
        <v>522</v>
      </c>
      <c r="AH71" s="10">
        <v>3.15</v>
      </c>
      <c r="AI71" s="8" t="s">
        <v>496</v>
      </c>
      <c r="AJ71" s="8" t="s">
        <v>36</v>
      </c>
      <c r="AK71" s="8" t="s">
        <v>37</v>
      </c>
      <c r="AL71" s="8" t="s">
        <v>38</v>
      </c>
      <c r="AP71" s="8"/>
      <c r="AQ71" s="8"/>
      <c r="AS71" s="8" t="str">
        <f t="shared" si="10"/>
        <v/>
      </c>
    </row>
    <row r="72" spans="1:45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O72" s="8"/>
      <c r="P72" s="10"/>
      <c r="Q72" s="10"/>
      <c r="R72" s="10"/>
      <c r="S72" s="10"/>
      <c r="T72" s="10"/>
      <c r="U72" s="8" t="s">
        <v>31</v>
      </c>
      <c r="V72" s="8" t="s">
        <v>175</v>
      </c>
      <c r="X72" s="8" t="s">
        <v>184</v>
      </c>
      <c r="Y72" s="8">
        <v>300</v>
      </c>
      <c r="Z72" s="10" t="s">
        <v>34</v>
      </c>
      <c r="AA72" s="8" t="s">
        <v>113</v>
      </c>
      <c r="AB72" s="8" t="str">
        <f t="shared" si="6"/>
        <v>haas/entity/sensor/weewx/roof_wind_gust_direction/config</v>
      </c>
      <c r="AC72" s="8" t="str">
        <f t="shared" si="9"/>
        <v>weewx/roof_wind_gust_direction</v>
      </c>
      <c r="AD72" s="8" t="s">
        <v>386</v>
      </c>
      <c r="AE72" s="8">
        <v>1</v>
      </c>
      <c r="AF72" s="37" t="s">
        <v>1056</v>
      </c>
      <c r="AG72" s="8" t="s">
        <v>522</v>
      </c>
      <c r="AH72" s="10">
        <v>3.15</v>
      </c>
      <c r="AI72" s="8" t="s">
        <v>496</v>
      </c>
      <c r="AJ72" s="8" t="s">
        <v>36</v>
      </c>
      <c r="AK72" s="8" t="s">
        <v>37</v>
      </c>
      <c r="AL72" s="8" t="s">
        <v>38</v>
      </c>
      <c r="AP72" s="8"/>
      <c r="AQ72" s="8"/>
      <c r="AS72" s="8" t="str">
        <f t="shared" si="10"/>
        <v/>
      </c>
    </row>
    <row r="73" spans="1:45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O73" s="8"/>
      <c r="P73" s="10"/>
      <c r="Q73" s="10"/>
      <c r="R73" s="10"/>
      <c r="S73" s="10"/>
      <c r="T73" s="10"/>
      <c r="U73" s="8" t="s">
        <v>31</v>
      </c>
      <c r="V73" s="8" t="s">
        <v>176</v>
      </c>
      <c r="X73" s="8" t="s">
        <v>184</v>
      </c>
      <c r="Y73" s="8">
        <v>300</v>
      </c>
      <c r="Z73" s="10" t="s">
        <v>34</v>
      </c>
      <c r="AA73" s="8" t="s">
        <v>116</v>
      </c>
      <c r="AB73" s="8" t="str">
        <f t="shared" si="6"/>
        <v>haas/entity/sensor/weewx/roof_wind_gust_speed/config</v>
      </c>
      <c r="AC73" s="8" t="str">
        <f t="shared" si="9"/>
        <v>weewx/roof_wind_gust_speed</v>
      </c>
      <c r="AD73" s="8" t="s">
        <v>385</v>
      </c>
      <c r="AE73" s="8">
        <v>1</v>
      </c>
      <c r="AF73" s="37" t="s">
        <v>1056</v>
      </c>
      <c r="AG73" s="8" t="s">
        <v>522</v>
      </c>
      <c r="AH73" s="10">
        <v>3.15</v>
      </c>
      <c r="AI73" s="8" t="s">
        <v>496</v>
      </c>
      <c r="AJ73" s="8" t="s">
        <v>36</v>
      </c>
      <c r="AK73" s="8" t="s">
        <v>37</v>
      </c>
      <c r="AL73" s="8" t="s">
        <v>38</v>
      </c>
      <c r="AP73" s="8"/>
      <c r="AQ73" s="8"/>
      <c r="AS73" s="8" t="str">
        <f t="shared" si="10"/>
        <v/>
      </c>
    </row>
    <row r="74" spans="1:45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O74" s="8"/>
      <c r="P74" s="10"/>
      <c r="Q74" s="10"/>
      <c r="R74" s="10"/>
      <c r="S74" s="10"/>
      <c r="T74" s="10"/>
      <c r="U74" s="8" t="s">
        <v>31</v>
      </c>
      <c r="V74" s="8" t="s">
        <v>176</v>
      </c>
      <c r="X74" s="8" t="s">
        <v>184</v>
      </c>
      <c r="Y74" s="8">
        <v>300</v>
      </c>
      <c r="Z74" s="10" t="s">
        <v>34</v>
      </c>
      <c r="AA74" s="8" t="s">
        <v>119</v>
      </c>
      <c r="AB74" s="8" t="str">
        <f t="shared" si="6"/>
        <v>haas/entity/sensor/weewx/roof_wind_speed_10min/config</v>
      </c>
      <c r="AC74" s="8" t="str">
        <f t="shared" si="9"/>
        <v>weewx/roof_wind_speed_10min</v>
      </c>
      <c r="AD74" s="8" t="s">
        <v>385</v>
      </c>
      <c r="AE74" s="8">
        <v>1</v>
      </c>
      <c r="AF74" s="37" t="s">
        <v>1056</v>
      </c>
      <c r="AG74" s="8" t="s">
        <v>522</v>
      </c>
      <c r="AH74" s="10">
        <v>3.15</v>
      </c>
      <c r="AI74" s="8" t="s">
        <v>496</v>
      </c>
      <c r="AJ74" s="8" t="s">
        <v>36</v>
      </c>
      <c r="AK74" s="8" t="s">
        <v>37</v>
      </c>
      <c r="AL74" s="8" t="s">
        <v>38</v>
      </c>
      <c r="AP74" s="8"/>
      <c r="AQ74" s="8"/>
      <c r="AS74" s="8" t="str">
        <f t="shared" si="10"/>
        <v/>
      </c>
    </row>
    <row r="75" spans="1:45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O75" s="8"/>
      <c r="P75" s="10"/>
      <c r="Q75" s="10"/>
      <c r="R75" s="10"/>
      <c r="S75" s="10"/>
      <c r="T75" s="10"/>
      <c r="U75" s="8" t="s">
        <v>31</v>
      </c>
      <c r="X75" s="8" t="s">
        <v>184</v>
      </c>
      <c r="Y75" s="8">
        <v>300</v>
      </c>
      <c r="Z75" s="10" t="s">
        <v>34</v>
      </c>
      <c r="AA75" s="8" t="s">
        <v>122</v>
      </c>
      <c r="AB75" s="8" t="str">
        <f t="shared" si="6"/>
        <v>haas/entity/sensor/weewx/roof_wind_samples/config</v>
      </c>
      <c r="AC75" s="8" t="str">
        <f t="shared" si="9"/>
        <v>weewx/roof_wind_samples</v>
      </c>
      <c r="AD75" s="8" t="s">
        <v>387</v>
      </c>
      <c r="AE75" s="8">
        <v>1</v>
      </c>
      <c r="AF75" s="37" t="s">
        <v>1056</v>
      </c>
      <c r="AG75" s="8" t="s">
        <v>522</v>
      </c>
      <c r="AH75" s="10">
        <v>3.15</v>
      </c>
      <c r="AI75" s="8" t="s">
        <v>496</v>
      </c>
      <c r="AJ75" s="8" t="s">
        <v>36</v>
      </c>
      <c r="AK75" s="8" t="s">
        <v>37</v>
      </c>
      <c r="AL75" s="8" t="s">
        <v>38</v>
      </c>
      <c r="AP75" s="8"/>
      <c r="AQ75" s="8"/>
      <c r="AS75" s="8" t="str">
        <f t="shared" si="10"/>
        <v/>
      </c>
    </row>
    <row r="76" spans="1:45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O76" s="8"/>
      <c r="P76" s="10"/>
      <c r="Q76" s="10"/>
      <c r="R76" s="10"/>
      <c r="S76" s="10"/>
      <c r="T76" s="10"/>
      <c r="U76" s="8" t="s">
        <v>31</v>
      </c>
      <c r="V76" s="8" t="s">
        <v>125</v>
      </c>
      <c r="X76" s="8" t="s">
        <v>184</v>
      </c>
      <c r="Y76" s="8">
        <v>300</v>
      </c>
      <c r="Z76" s="10" t="s">
        <v>34</v>
      </c>
      <c r="AA76" s="8" t="s">
        <v>126</v>
      </c>
      <c r="AB76" s="8" t="str">
        <f t="shared" si="6"/>
        <v>haas/entity/sensor/weewx/roof_wind_run/config</v>
      </c>
      <c r="AC76" s="8" t="str">
        <f t="shared" si="9"/>
        <v>weewx/roof_wind_run</v>
      </c>
      <c r="AD76" s="8" t="s">
        <v>385</v>
      </c>
      <c r="AE76" s="8">
        <v>1</v>
      </c>
      <c r="AF76" s="37" t="s">
        <v>1056</v>
      </c>
      <c r="AG76" s="8" t="s">
        <v>522</v>
      </c>
      <c r="AH76" s="10">
        <v>3.15</v>
      </c>
      <c r="AI76" s="8" t="s">
        <v>496</v>
      </c>
      <c r="AJ76" s="8" t="s">
        <v>36</v>
      </c>
      <c r="AK76" s="8" t="s">
        <v>37</v>
      </c>
      <c r="AL76" s="8" t="s">
        <v>38</v>
      </c>
      <c r="AP76" s="8"/>
      <c r="AQ76" s="8"/>
      <c r="AS76" s="8" t="str">
        <f t="shared" si="10"/>
        <v/>
      </c>
    </row>
    <row r="77" spans="1:45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O77" s="8"/>
      <c r="P77" s="10"/>
      <c r="Q77" s="10"/>
      <c r="R77" s="10"/>
      <c r="S77" s="10"/>
      <c r="T77" s="10"/>
      <c r="U77" s="8" t="s">
        <v>31</v>
      </c>
      <c r="V77" s="14" t="s">
        <v>176</v>
      </c>
      <c r="X77" s="8" t="s">
        <v>184</v>
      </c>
      <c r="Y77" s="8">
        <v>300</v>
      </c>
      <c r="Z77" s="10" t="s">
        <v>34</v>
      </c>
      <c r="AA77" s="8" t="s">
        <v>106</v>
      </c>
      <c r="AB77" s="8" t="str">
        <f t="shared" si="6"/>
        <v>haas/entity/sensor/weewx/roof_wind_speed/config</v>
      </c>
      <c r="AC77" s="8" t="str">
        <f t="shared" si="9"/>
        <v>weewx/roof_wind_speed</v>
      </c>
      <c r="AD77" s="8" t="s">
        <v>385</v>
      </c>
      <c r="AE77" s="8">
        <v>1</v>
      </c>
      <c r="AF77" s="37" t="s">
        <v>1056</v>
      </c>
      <c r="AG77" s="8" t="s">
        <v>522</v>
      </c>
      <c r="AH77" s="10">
        <v>3.15</v>
      </c>
      <c r="AI77" s="8" t="s">
        <v>496</v>
      </c>
      <c r="AJ77" s="8" t="s">
        <v>36</v>
      </c>
      <c r="AK77" s="8" t="s">
        <v>37</v>
      </c>
      <c r="AL77" s="8" t="s">
        <v>38</v>
      </c>
      <c r="AP77" s="8"/>
      <c r="AQ77" s="8"/>
      <c r="AS77" s="8" t="str">
        <f t="shared" si="10"/>
        <v/>
      </c>
    </row>
    <row r="78" spans="1:45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M78" s="8" t="s">
        <v>90</v>
      </c>
      <c r="O78" s="8"/>
      <c r="P78" s="10"/>
      <c r="Q78" s="10"/>
      <c r="R78" s="10"/>
      <c r="S78" s="10"/>
      <c r="T78" s="10"/>
      <c r="U78" s="8" t="s">
        <v>31</v>
      </c>
      <c r="V78" s="8" t="s">
        <v>229</v>
      </c>
      <c r="X78" s="8" t="s">
        <v>183</v>
      </c>
      <c r="Y78" s="8">
        <v>300</v>
      </c>
      <c r="Z78" s="10" t="s">
        <v>34</v>
      </c>
      <c r="AA78" s="8" t="s">
        <v>73</v>
      </c>
      <c r="AB78" s="8" t="str">
        <f t="shared" si="6"/>
        <v>haas/entity/sensor/weewx/roof_rain_rate/config</v>
      </c>
      <c r="AC78" s="8" t="str">
        <f t="shared" si="9"/>
        <v>weewx/roof_rain_rate</v>
      </c>
      <c r="AD78" s="8" t="s">
        <v>686</v>
      </c>
      <c r="AE78" s="8">
        <v>1</v>
      </c>
      <c r="AF78" s="37" t="s">
        <v>1056</v>
      </c>
      <c r="AG78" s="8" t="s">
        <v>522</v>
      </c>
      <c r="AH78" s="10">
        <v>3.15</v>
      </c>
      <c r="AI78" s="8" t="s">
        <v>496</v>
      </c>
      <c r="AJ78" s="8" t="s">
        <v>36</v>
      </c>
      <c r="AK78" s="8" t="s">
        <v>37</v>
      </c>
      <c r="AL78" s="8" t="s">
        <v>38</v>
      </c>
      <c r="AP78" s="8"/>
      <c r="AQ78" s="8"/>
      <c r="AS78" s="8" t="str">
        <f t="shared" si="10"/>
        <v/>
      </c>
    </row>
    <row r="79" spans="1:45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M79" s="8" t="s">
        <v>136</v>
      </c>
      <c r="O79" s="8" t="s">
        <v>690</v>
      </c>
      <c r="P79" s="10"/>
      <c r="Q79" s="10"/>
      <c r="R79" s="10"/>
      <c r="S79" s="10"/>
      <c r="T79" s="10"/>
      <c r="U79" s="8" t="s">
        <v>60</v>
      </c>
      <c r="V79" s="8" t="s">
        <v>263</v>
      </c>
      <c r="X79" s="8" t="s">
        <v>183</v>
      </c>
      <c r="Y79" s="8">
        <v>300</v>
      </c>
      <c r="Z79" s="10" t="s">
        <v>34</v>
      </c>
      <c r="AA79" s="8" t="s">
        <v>65</v>
      </c>
      <c r="AB79" s="8" t="str">
        <f t="shared" si="6"/>
        <v>haas/entity/sensor/weewx/roof_hourly_rain/config</v>
      </c>
      <c r="AC79" s="8" t="str">
        <f t="shared" si="9"/>
        <v>weewx/roof_hourly_rain</v>
      </c>
      <c r="AD79" s="8" t="s">
        <v>686</v>
      </c>
      <c r="AE79" s="8">
        <v>1</v>
      </c>
      <c r="AF79" s="37" t="s">
        <v>1056</v>
      </c>
      <c r="AG79" s="8" t="s">
        <v>522</v>
      </c>
      <c r="AH79" s="10">
        <v>3.15</v>
      </c>
      <c r="AI79" s="8" t="s">
        <v>496</v>
      </c>
      <c r="AJ79" s="8" t="s">
        <v>36</v>
      </c>
      <c r="AK79" s="8" t="s">
        <v>37</v>
      </c>
      <c r="AL79" s="8" t="s">
        <v>38</v>
      </c>
      <c r="AP79" s="8"/>
      <c r="AQ79" s="8"/>
      <c r="AS79" s="8" t="str">
        <f t="shared" si="10"/>
        <v/>
      </c>
    </row>
    <row r="80" spans="1:45" ht="16" customHeight="1" x14ac:dyDescent="0.2">
      <c r="A80" s="8">
        <v>1352</v>
      </c>
      <c r="B80" s="8" t="s">
        <v>26</v>
      </c>
      <c r="C80" s="8" t="s">
        <v>694</v>
      </c>
      <c r="D80" s="8" t="s">
        <v>453</v>
      </c>
      <c r="E80" s="8" t="s">
        <v>692</v>
      </c>
      <c r="F80" s="8" t="str">
        <f>IF(ISBLANK(E80), "", Table2[[#This Row],[unique_id]])</f>
        <v>graph_break</v>
      </c>
      <c r="G80" s="8" t="s">
        <v>693</v>
      </c>
      <c r="H80" s="8" t="s">
        <v>59</v>
      </c>
      <c r="I80" s="8" t="s">
        <v>191</v>
      </c>
      <c r="O80" s="8" t="s">
        <v>690</v>
      </c>
      <c r="P80" s="10"/>
      <c r="Q80" s="10"/>
      <c r="R80" s="10"/>
      <c r="S80" s="10"/>
      <c r="T80" s="10"/>
      <c r="U80" s="8"/>
      <c r="Z80" s="10"/>
      <c r="AB80" s="8" t="str">
        <f t="shared" si="6"/>
        <v/>
      </c>
      <c r="AC80" s="8" t="str">
        <f t="shared" si="9"/>
        <v/>
      </c>
      <c r="AF80" s="38"/>
      <c r="AP80" s="8"/>
      <c r="AQ80" s="8"/>
      <c r="AS80" s="8" t="str">
        <f t="shared" si="10"/>
        <v/>
      </c>
    </row>
    <row r="81" spans="1:45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M81" s="8" t="s">
        <v>136</v>
      </c>
      <c r="O81" s="8" t="s">
        <v>690</v>
      </c>
      <c r="P81" s="10"/>
      <c r="Q81" s="10"/>
      <c r="R81" s="10"/>
      <c r="S81" s="10"/>
      <c r="T81" s="10"/>
      <c r="U81" s="8" t="s">
        <v>60</v>
      </c>
      <c r="V81" s="8" t="s">
        <v>263</v>
      </c>
      <c r="X81" s="8" t="s">
        <v>183</v>
      </c>
      <c r="Y81" s="8">
        <v>300</v>
      </c>
      <c r="Z81" s="10" t="s">
        <v>34</v>
      </c>
      <c r="AA81" s="8" t="s">
        <v>62</v>
      </c>
      <c r="AB81" s="8" t="str">
        <f t="shared" si="6"/>
        <v>haas/entity/sensor/weewx/roof_daily_rain/config</v>
      </c>
      <c r="AC81" s="8" t="str">
        <f t="shared" si="9"/>
        <v>weewx/roof_daily_rain</v>
      </c>
      <c r="AD81" s="8" t="s">
        <v>686</v>
      </c>
      <c r="AE81" s="8">
        <v>1</v>
      </c>
      <c r="AF81" s="37" t="s">
        <v>1056</v>
      </c>
      <c r="AG81" s="8" t="s">
        <v>522</v>
      </c>
      <c r="AH81" s="10">
        <v>3.15</v>
      </c>
      <c r="AI81" s="8" t="s">
        <v>496</v>
      </c>
      <c r="AJ81" s="8" t="s">
        <v>36</v>
      </c>
      <c r="AK81" s="8" t="s">
        <v>37</v>
      </c>
      <c r="AL81" s="8" t="s">
        <v>38</v>
      </c>
      <c r="AP81" s="8"/>
      <c r="AQ81" s="8"/>
      <c r="AS81" s="8" t="str">
        <f t="shared" si="10"/>
        <v/>
      </c>
    </row>
    <row r="82" spans="1:45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O82" s="8"/>
      <c r="P82" s="10"/>
      <c r="Q82" s="10"/>
      <c r="R82" s="10"/>
      <c r="S82" s="10"/>
      <c r="T82" s="10"/>
      <c r="U82" s="8" t="s">
        <v>60</v>
      </c>
      <c r="V82" s="8" t="s">
        <v>263</v>
      </c>
      <c r="X82" s="8" t="s">
        <v>183</v>
      </c>
      <c r="Y82" s="8">
        <v>300</v>
      </c>
      <c r="Z82" s="10" t="s">
        <v>34</v>
      </c>
      <c r="AA82" s="8" t="s">
        <v>70</v>
      </c>
      <c r="AB82" s="8" t="str">
        <f t="shared" si="6"/>
        <v>haas/entity/sensor/weewx/roof_24hour_rain/config</v>
      </c>
      <c r="AC82" s="8" t="str">
        <f t="shared" si="9"/>
        <v>weewx/roof_24hour_rain</v>
      </c>
      <c r="AD82" s="8" t="s">
        <v>686</v>
      </c>
      <c r="AE82" s="8">
        <v>1</v>
      </c>
      <c r="AF82" s="37" t="s">
        <v>1056</v>
      </c>
      <c r="AG82" s="8" t="s">
        <v>522</v>
      </c>
      <c r="AH82" s="10">
        <v>3.15</v>
      </c>
      <c r="AI82" s="8" t="s">
        <v>496</v>
      </c>
      <c r="AJ82" s="8" t="s">
        <v>36</v>
      </c>
      <c r="AK82" s="8" t="s">
        <v>37</v>
      </c>
      <c r="AL82" s="8" t="s">
        <v>38</v>
      </c>
      <c r="AP82" s="8"/>
      <c r="AQ82" s="8"/>
      <c r="AS82" s="8" t="str">
        <f t="shared" si="10"/>
        <v/>
      </c>
    </row>
    <row r="83" spans="1:45" ht="16" customHeight="1" x14ac:dyDescent="0.2">
      <c r="A83" s="8">
        <v>1355</v>
      </c>
      <c r="B83" s="8" t="s">
        <v>231</v>
      </c>
      <c r="C83" s="8" t="s">
        <v>152</v>
      </c>
      <c r="D83" s="8" t="s">
        <v>27</v>
      </c>
      <c r="E83" s="8" t="s">
        <v>278</v>
      </c>
      <c r="F83" s="8" t="str">
        <f>IF(ISBLANK(E83), "", Table2[[#This Row],[unique_id]])</f>
        <v>roof_weekly_rain</v>
      </c>
      <c r="G83" s="8" t="s">
        <v>279</v>
      </c>
      <c r="H83" s="8" t="s">
        <v>59</v>
      </c>
      <c r="I83" s="8" t="s">
        <v>191</v>
      </c>
      <c r="M83" s="8" t="s">
        <v>136</v>
      </c>
      <c r="O83" s="8"/>
      <c r="P83" s="10"/>
      <c r="Q83" s="10"/>
      <c r="R83" s="10"/>
      <c r="S83" s="10"/>
      <c r="T83" s="10"/>
      <c r="U83" s="8"/>
      <c r="Z83" s="10"/>
      <c r="AB83" s="8" t="str">
        <f t="shared" si="6"/>
        <v/>
      </c>
      <c r="AC83" s="8" t="str">
        <f t="shared" si="9"/>
        <v/>
      </c>
      <c r="AF83" s="38"/>
      <c r="AP83" s="8"/>
      <c r="AQ83" s="8"/>
      <c r="AS83" s="8" t="str">
        <f t="shared" si="10"/>
        <v/>
      </c>
    </row>
    <row r="84" spans="1:45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M84" s="8" t="s">
        <v>136</v>
      </c>
      <c r="O84" s="8"/>
      <c r="P84" s="10"/>
      <c r="Q84" s="10"/>
      <c r="R84" s="10"/>
      <c r="S84" s="10"/>
      <c r="T84" s="10"/>
      <c r="U84" s="8" t="s">
        <v>60</v>
      </c>
      <c r="V84" s="8" t="s">
        <v>61</v>
      </c>
      <c r="X84" s="8" t="s">
        <v>183</v>
      </c>
      <c r="Y84" s="8">
        <v>300</v>
      </c>
      <c r="Z84" s="10" t="s">
        <v>34</v>
      </c>
      <c r="AA84" s="8" t="s">
        <v>68</v>
      </c>
      <c r="AB84" s="8" t="str">
        <f t="shared" si="6"/>
        <v>haas/entity/sensor/weewx/roof_monthly_rain/config</v>
      </c>
      <c r="AC84" s="8" t="str">
        <f t="shared" si="9"/>
        <v>weewx/roof_monthly_rain</v>
      </c>
      <c r="AD84" s="8" t="s">
        <v>388</v>
      </c>
      <c r="AE84" s="8">
        <v>1</v>
      </c>
      <c r="AF84" s="37" t="s">
        <v>1056</v>
      </c>
      <c r="AG84" s="8" t="s">
        <v>522</v>
      </c>
      <c r="AH84" s="10">
        <v>3.15</v>
      </c>
      <c r="AI84" s="8" t="s">
        <v>496</v>
      </c>
      <c r="AJ84" s="8" t="s">
        <v>36</v>
      </c>
      <c r="AK84" s="8" t="s">
        <v>37</v>
      </c>
      <c r="AL84" s="8" t="s">
        <v>38</v>
      </c>
      <c r="AP84" s="8"/>
      <c r="AQ84" s="8"/>
      <c r="AS84" s="8" t="str">
        <f t="shared" si="10"/>
        <v/>
      </c>
    </row>
    <row r="85" spans="1:45" ht="16" customHeight="1" x14ac:dyDescent="0.2">
      <c r="A85" s="8">
        <v>1357</v>
      </c>
      <c r="B85" s="8" t="s">
        <v>26</v>
      </c>
      <c r="C85" s="8" t="s">
        <v>694</v>
      </c>
      <c r="D85" s="8" t="s">
        <v>453</v>
      </c>
      <c r="E85" s="8" t="s">
        <v>692</v>
      </c>
      <c r="F85" s="8" t="str">
        <f>IF(ISBLANK(E85), "", Table2[[#This Row],[unique_id]])</f>
        <v>graph_break</v>
      </c>
      <c r="G85" s="8" t="s">
        <v>693</v>
      </c>
      <c r="H85" s="8" t="s">
        <v>59</v>
      </c>
      <c r="I85" s="8" t="s">
        <v>191</v>
      </c>
      <c r="O85" s="8" t="s">
        <v>690</v>
      </c>
      <c r="P85" s="10"/>
      <c r="Q85" s="10"/>
      <c r="R85" s="10"/>
      <c r="S85" s="10"/>
      <c r="T85" s="10"/>
      <c r="U85" s="8"/>
      <c r="Z85" s="10"/>
      <c r="AB85" s="8" t="str">
        <f t="shared" si="6"/>
        <v/>
      </c>
      <c r="AC85" s="8" t="str">
        <f t="shared" si="9"/>
        <v/>
      </c>
      <c r="AF85" s="38"/>
      <c r="AP85" s="8"/>
      <c r="AQ85" s="8"/>
      <c r="AS85" s="8" t="str">
        <f t="shared" si="10"/>
        <v/>
      </c>
    </row>
    <row r="86" spans="1:45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M86" s="8" t="s">
        <v>136</v>
      </c>
      <c r="O86" s="8" t="s">
        <v>690</v>
      </c>
      <c r="P86" s="10"/>
      <c r="Q86" s="10"/>
      <c r="R86" s="10"/>
      <c r="S86" s="10"/>
      <c r="T86" s="10"/>
      <c r="U86" s="8" t="s">
        <v>60</v>
      </c>
      <c r="V86" s="8" t="s">
        <v>61</v>
      </c>
      <c r="X86" s="8" t="s">
        <v>183</v>
      </c>
      <c r="Y86" s="8">
        <v>300</v>
      </c>
      <c r="Z86" s="10" t="s">
        <v>34</v>
      </c>
      <c r="AA86" s="8" t="s">
        <v>201</v>
      </c>
      <c r="AB86" s="8" t="str">
        <f t="shared" si="6"/>
        <v>haas/entity/sensor/weewx/roof_yearly_rain/config</v>
      </c>
      <c r="AC86" s="8" t="str">
        <f t="shared" si="9"/>
        <v>weewx/roof_yearly_rain</v>
      </c>
      <c r="AD86" s="8" t="s">
        <v>388</v>
      </c>
      <c r="AE86" s="8">
        <v>1</v>
      </c>
      <c r="AF86" s="37" t="s">
        <v>1056</v>
      </c>
      <c r="AG86" s="8" t="s">
        <v>522</v>
      </c>
      <c r="AH86" s="10">
        <v>3.15</v>
      </c>
      <c r="AI86" s="8" t="s">
        <v>496</v>
      </c>
      <c r="AJ86" s="8" t="s">
        <v>36</v>
      </c>
      <c r="AK86" s="8" t="s">
        <v>37</v>
      </c>
      <c r="AL86" s="8" t="s">
        <v>38</v>
      </c>
      <c r="AP86" s="8"/>
      <c r="AQ86" s="8"/>
      <c r="AS86" s="8" t="str">
        <f t="shared" si="10"/>
        <v/>
      </c>
    </row>
    <row r="87" spans="1:45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O87" s="8"/>
      <c r="P87" s="10"/>
      <c r="Q87" s="10"/>
      <c r="R87" s="10"/>
      <c r="S87" s="10"/>
      <c r="T87" s="10"/>
      <c r="U87" s="8" t="s">
        <v>76</v>
      </c>
      <c r="V87" s="8" t="s">
        <v>61</v>
      </c>
      <c r="X87" s="8" t="s">
        <v>183</v>
      </c>
      <c r="Y87" s="8">
        <v>300</v>
      </c>
      <c r="Z87" s="10" t="s">
        <v>34</v>
      </c>
      <c r="AA87" s="8" t="s">
        <v>77</v>
      </c>
      <c r="AB87" s="8" t="str">
        <f t="shared" si="6"/>
        <v>haas/entity/sensor/weewx/roof_rain/config</v>
      </c>
      <c r="AC87" s="8" t="str">
        <f t="shared" si="9"/>
        <v>weewx/roof_rain</v>
      </c>
      <c r="AD87" s="8" t="s">
        <v>388</v>
      </c>
      <c r="AE87" s="8">
        <v>1</v>
      </c>
      <c r="AF87" s="37" t="s">
        <v>1056</v>
      </c>
      <c r="AG87" s="8" t="s">
        <v>522</v>
      </c>
      <c r="AH87" s="10">
        <v>3.15</v>
      </c>
      <c r="AI87" s="8" t="s">
        <v>496</v>
      </c>
      <c r="AJ87" s="8" t="s">
        <v>36</v>
      </c>
      <c r="AK87" s="8" t="s">
        <v>37</v>
      </c>
      <c r="AL87" s="8" t="s">
        <v>38</v>
      </c>
      <c r="AP87" s="8"/>
      <c r="AQ87" s="8"/>
      <c r="AS87" s="8" t="str">
        <f t="shared" si="10"/>
        <v/>
      </c>
    </row>
    <row r="88" spans="1:45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O88" s="8"/>
      <c r="P88" s="10"/>
      <c r="Q88" s="10"/>
      <c r="R88" s="10"/>
      <c r="S88" s="10"/>
      <c r="T88" s="10"/>
      <c r="U88" s="8" t="s">
        <v>31</v>
      </c>
      <c r="V88" s="8" t="s">
        <v>61</v>
      </c>
      <c r="X88" s="8" t="s">
        <v>183</v>
      </c>
      <c r="Y88" s="8">
        <v>300</v>
      </c>
      <c r="Z88" s="10" t="s">
        <v>34</v>
      </c>
      <c r="AA88" s="8" t="s">
        <v>80</v>
      </c>
      <c r="AB88" s="8" t="str">
        <f t="shared" si="6"/>
        <v>haas/entity/sensor/weewx/roof_storm_rain/config</v>
      </c>
      <c r="AC88" s="8" t="str">
        <f t="shared" si="9"/>
        <v>weewx/roof_storm_rain</v>
      </c>
      <c r="AD88" s="8" t="s">
        <v>388</v>
      </c>
      <c r="AE88" s="8">
        <v>1</v>
      </c>
      <c r="AF88" s="37" t="s">
        <v>1056</v>
      </c>
      <c r="AG88" s="8" t="s">
        <v>522</v>
      </c>
      <c r="AH88" s="10">
        <v>3.15</v>
      </c>
      <c r="AI88" s="8" t="s">
        <v>496</v>
      </c>
      <c r="AJ88" s="8" t="s">
        <v>36</v>
      </c>
      <c r="AK88" s="8" t="s">
        <v>37</v>
      </c>
      <c r="AL88" s="8" t="s">
        <v>38</v>
      </c>
      <c r="AP88" s="8"/>
      <c r="AQ88" s="8"/>
      <c r="AS88" s="8" t="str">
        <f t="shared" si="10"/>
        <v/>
      </c>
    </row>
    <row r="89" spans="1:45" ht="16" customHeight="1" x14ac:dyDescent="0.2">
      <c r="A89" s="8">
        <v>1400</v>
      </c>
      <c r="B89" s="8" t="s">
        <v>26</v>
      </c>
      <c r="C89" s="8" t="s">
        <v>152</v>
      </c>
      <c r="D89" s="8" t="s">
        <v>409</v>
      </c>
      <c r="E89" s="8" t="s">
        <v>1081</v>
      </c>
      <c r="F89" s="8" t="str">
        <f>IF(ISBLANK(E89), "", Table2[[#This Row],[unique_id]])</f>
        <v>home_security</v>
      </c>
      <c r="G89" s="8" t="s">
        <v>1079</v>
      </c>
      <c r="H89" s="8" t="s">
        <v>410</v>
      </c>
      <c r="I89" s="8" t="s">
        <v>132</v>
      </c>
      <c r="J89" s="8" t="s">
        <v>1080</v>
      </c>
      <c r="M89" s="8" t="s">
        <v>321</v>
      </c>
      <c r="O89" s="8"/>
      <c r="P89" s="10"/>
      <c r="Q89" s="10"/>
      <c r="R89" s="10"/>
      <c r="S89" s="10"/>
      <c r="T89" s="10"/>
      <c r="U89" s="8"/>
      <c r="X89" s="8" t="s">
        <v>1094</v>
      </c>
      <c r="Z89" s="10"/>
      <c r="AB89" s="8" t="str">
        <f t="shared" si="6"/>
        <v/>
      </c>
      <c r="AC89" s="8" t="str">
        <f t="shared" si="9"/>
        <v/>
      </c>
      <c r="AF89" s="39"/>
      <c r="AL89" s="8" t="s">
        <v>173</v>
      </c>
      <c r="AM89" s="8" t="s">
        <v>1133</v>
      </c>
      <c r="AO89" s="15"/>
      <c r="AP89" s="14"/>
      <c r="AQ89" s="14"/>
      <c r="AR89" s="14"/>
      <c r="AS89" s="8" t="str">
        <f t="shared" si="10"/>
        <v/>
      </c>
    </row>
    <row r="90" spans="1:45" ht="16" customHeight="1" x14ac:dyDescent="0.2">
      <c r="A90" s="8">
        <v>1401</v>
      </c>
      <c r="B90" s="8" t="s">
        <v>26</v>
      </c>
      <c r="C90" s="8" t="s">
        <v>152</v>
      </c>
      <c r="D90" s="8" t="s">
        <v>409</v>
      </c>
      <c r="E90" s="8" t="s">
        <v>695</v>
      </c>
      <c r="F90" s="8" t="str">
        <f>IF(ISBLANK(E90), "", Table2[[#This Row],[unique_id]])</f>
        <v>home_movie</v>
      </c>
      <c r="G90" s="8" t="s">
        <v>709</v>
      </c>
      <c r="H90" s="8" t="s">
        <v>410</v>
      </c>
      <c r="I90" s="8" t="s">
        <v>132</v>
      </c>
      <c r="J90" s="8" t="s">
        <v>744</v>
      </c>
      <c r="M90" s="8" t="s">
        <v>321</v>
      </c>
      <c r="O90" s="8"/>
      <c r="P90" s="10"/>
      <c r="Q90" s="10"/>
      <c r="R90" s="10"/>
      <c r="S90" s="10"/>
      <c r="T90" s="10"/>
      <c r="U90" s="8"/>
      <c r="X90" s="8" t="s">
        <v>684</v>
      </c>
      <c r="Z90" s="10"/>
      <c r="AB90" s="8" t="str">
        <f t="shared" si="6"/>
        <v/>
      </c>
      <c r="AC90" s="8" t="str">
        <f t="shared" si="9"/>
        <v/>
      </c>
      <c r="AF90" s="38"/>
      <c r="AL90" s="8" t="s">
        <v>173</v>
      </c>
      <c r="AM90" s="8" t="s">
        <v>1133</v>
      </c>
      <c r="AP90" s="8"/>
      <c r="AQ90" s="8"/>
      <c r="AS90" s="8" t="str">
        <f t="shared" si="10"/>
        <v/>
      </c>
    </row>
    <row r="91" spans="1:45" ht="16" customHeight="1" x14ac:dyDescent="0.2">
      <c r="A91" s="8">
        <v>1402</v>
      </c>
      <c r="B91" s="8" t="s">
        <v>26</v>
      </c>
      <c r="C91" s="8" t="s">
        <v>152</v>
      </c>
      <c r="D91" s="8" t="s">
        <v>409</v>
      </c>
      <c r="E91" s="8" t="s">
        <v>408</v>
      </c>
      <c r="F91" s="8" t="str">
        <f>IF(ISBLANK(E91), "", Table2[[#This Row],[unique_id]])</f>
        <v>home_sleep</v>
      </c>
      <c r="G91" s="8" t="s">
        <v>365</v>
      </c>
      <c r="H91" s="8" t="s">
        <v>410</v>
      </c>
      <c r="I91" s="8" t="s">
        <v>132</v>
      </c>
      <c r="J91" s="8" t="s">
        <v>746</v>
      </c>
      <c r="M91" s="8" t="s">
        <v>321</v>
      </c>
      <c r="O91" s="8"/>
      <c r="P91" s="10"/>
      <c r="Q91" s="10"/>
      <c r="R91" s="10"/>
      <c r="S91" s="10"/>
      <c r="T91" s="10"/>
      <c r="U91" s="8"/>
      <c r="X91" s="8" t="s">
        <v>411</v>
      </c>
      <c r="Z91" s="10"/>
      <c r="AB91" s="8" t="str">
        <f t="shared" si="6"/>
        <v/>
      </c>
      <c r="AC91" s="8" t="str">
        <f t="shared" si="9"/>
        <v/>
      </c>
      <c r="AF91" s="38"/>
      <c r="AL91" s="8" t="s">
        <v>173</v>
      </c>
      <c r="AM91" s="8" t="s">
        <v>1133</v>
      </c>
      <c r="AP91" s="8"/>
      <c r="AQ91" s="8"/>
      <c r="AS91" s="8" t="str">
        <f t="shared" si="10"/>
        <v/>
      </c>
    </row>
    <row r="92" spans="1:45" ht="16" customHeight="1" x14ac:dyDescent="0.2">
      <c r="A92" s="8">
        <v>1403</v>
      </c>
      <c r="B92" s="8" t="s">
        <v>26</v>
      </c>
      <c r="C92" s="8" t="s">
        <v>152</v>
      </c>
      <c r="D92" s="8" t="s">
        <v>409</v>
      </c>
      <c r="E92" s="8" t="s">
        <v>683</v>
      </c>
      <c r="F92" s="8" t="str">
        <f>IF(ISBLANK(E92), "", Table2[[#This Row],[unique_id]])</f>
        <v>home_reset</v>
      </c>
      <c r="G92" s="8" t="s">
        <v>710</v>
      </c>
      <c r="H92" s="8" t="s">
        <v>410</v>
      </c>
      <c r="I92" s="8" t="s">
        <v>132</v>
      </c>
      <c r="J92" s="8" t="s">
        <v>745</v>
      </c>
      <c r="M92" s="8" t="s">
        <v>321</v>
      </c>
      <c r="O92" s="8"/>
      <c r="P92" s="10"/>
      <c r="Q92" s="10"/>
      <c r="R92" s="10"/>
      <c r="S92" s="10"/>
      <c r="T92" s="10"/>
      <c r="U92" s="8"/>
      <c r="X92" s="8" t="s">
        <v>685</v>
      </c>
      <c r="Z92" s="10"/>
      <c r="AB92" s="8" t="str">
        <f t="shared" si="6"/>
        <v/>
      </c>
      <c r="AC92" s="8" t="str">
        <f t="shared" si="9"/>
        <v/>
      </c>
      <c r="AF92" s="38"/>
      <c r="AL92" s="8" t="s">
        <v>173</v>
      </c>
      <c r="AM92" s="8" t="s">
        <v>1133</v>
      </c>
      <c r="AP92" s="8"/>
      <c r="AQ92" s="8"/>
      <c r="AS92" s="8" t="str">
        <f t="shared" si="10"/>
        <v/>
      </c>
    </row>
    <row r="93" spans="1:45" ht="16" customHeight="1" x14ac:dyDescent="0.2">
      <c r="A93" s="8">
        <v>1404</v>
      </c>
      <c r="B93" s="8" t="s">
        <v>26</v>
      </c>
      <c r="C93" s="8" t="s">
        <v>1098</v>
      </c>
      <c r="D93" s="8" t="s">
        <v>1099</v>
      </c>
      <c r="E93" s="8" t="s">
        <v>1100</v>
      </c>
      <c r="F93" s="8" t="str">
        <f>IF(ISBLANK(E93), "", Table2[[#This Row],[unique_id]])</f>
        <v>home_secure_back_door_off</v>
      </c>
      <c r="G93" s="8" t="s">
        <v>1101</v>
      </c>
      <c r="H93" s="8" t="s">
        <v>410</v>
      </c>
      <c r="I93" s="8" t="s">
        <v>132</v>
      </c>
      <c r="K93" s="8" t="s">
        <v>1102</v>
      </c>
      <c r="L93" s="8" t="s">
        <v>1108</v>
      </c>
      <c r="O93" s="8"/>
      <c r="P93" s="10"/>
      <c r="Q93" s="10"/>
      <c r="R93" s="10"/>
      <c r="S93" s="10"/>
      <c r="T93" s="10"/>
      <c r="U93" s="8"/>
      <c r="X93" s="8" t="s">
        <v>1109</v>
      </c>
      <c r="Z93" s="10"/>
      <c r="AB93" s="8" t="str">
        <f t="shared" si="6"/>
        <v/>
      </c>
      <c r="AC93" s="8" t="str">
        <f t="shared" si="9"/>
        <v/>
      </c>
      <c r="AF93" s="38"/>
      <c r="AP93" s="8"/>
      <c r="AQ93" s="8"/>
      <c r="AS93" s="8" t="str">
        <f t="shared" si="10"/>
        <v/>
      </c>
    </row>
    <row r="94" spans="1:45" ht="16" customHeight="1" x14ac:dyDescent="0.2">
      <c r="A94" s="8">
        <v>1405</v>
      </c>
      <c r="B94" s="8" t="s">
        <v>26</v>
      </c>
      <c r="C94" s="8" t="s">
        <v>1098</v>
      </c>
      <c r="D94" s="8" t="s">
        <v>1099</v>
      </c>
      <c r="E94" s="8" t="s">
        <v>1110</v>
      </c>
      <c r="F94" s="8" t="str">
        <f>IF(ISBLANK(E94), "", Table2[[#This Row],[unique_id]])</f>
        <v>home_secure_front_door_off</v>
      </c>
      <c r="G94" s="8" t="s">
        <v>1111</v>
      </c>
      <c r="H94" s="8" t="s">
        <v>410</v>
      </c>
      <c r="I94" s="8" t="s">
        <v>132</v>
      </c>
      <c r="K94" s="8" t="s">
        <v>1112</v>
      </c>
      <c r="L94" s="8" t="s">
        <v>1108</v>
      </c>
      <c r="O94" s="8"/>
      <c r="P94" s="10"/>
      <c r="Q94" s="10"/>
      <c r="R94" s="10"/>
      <c r="S94" s="10"/>
      <c r="T94" s="10"/>
      <c r="U94" s="8"/>
      <c r="X94" s="8" t="s">
        <v>1109</v>
      </c>
      <c r="Z94" s="10"/>
      <c r="AB94" s="8" t="str">
        <f t="shared" si="6"/>
        <v/>
      </c>
      <c r="AC94" s="8" t="str">
        <f t="shared" si="9"/>
        <v/>
      </c>
      <c r="AF94" s="38"/>
      <c r="AP94" s="8"/>
      <c r="AQ94" s="8"/>
      <c r="AS94" s="8" t="str">
        <f t="shared" si="10"/>
        <v/>
      </c>
    </row>
    <row r="95" spans="1:45" ht="16" customHeight="1" x14ac:dyDescent="0.2">
      <c r="A95" s="8">
        <v>1406</v>
      </c>
      <c r="B95" s="8" t="s">
        <v>26</v>
      </c>
      <c r="C95" s="8" t="s">
        <v>1098</v>
      </c>
      <c r="D95" s="8" t="s">
        <v>1099</v>
      </c>
      <c r="E95" s="8" t="s">
        <v>1115</v>
      </c>
      <c r="F95" s="8" t="str">
        <f>IF(ISBLANK(E95), "", Table2[[#This Row],[unique_id]])</f>
        <v>home_sleep_on</v>
      </c>
      <c r="G95" s="8" t="s">
        <v>1113</v>
      </c>
      <c r="H95" s="8" t="s">
        <v>410</v>
      </c>
      <c r="I95" s="8" t="s">
        <v>132</v>
      </c>
      <c r="K95" s="8" t="s">
        <v>1117</v>
      </c>
      <c r="L95" s="8" t="s">
        <v>1118</v>
      </c>
      <c r="O95" s="8"/>
      <c r="P95" s="10"/>
      <c r="Q95" s="10"/>
      <c r="R95" s="10"/>
      <c r="S95" s="10"/>
      <c r="T95" s="10"/>
      <c r="U95" s="8"/>
      <c r="X95" s="8" t="s">
        <v>411</v>
      </c>
      <c r="Z95" s="10"/>
      <c r="AB95" s="8" t="str">
        <f t="shared" si="6"/>
        <v/>
      </c>
      <c r="AC95" s="8" t="str">
        <f t="shared" si="9"/>
        <v/>
      </c>
      <c r="AF95" s="38"/>
      <c r="AP95" s="8"/>
      <c r="AQ95" s="8"/>
      <c r="AS95" s="8" t="str">
        <f t="shared" si="10"/>
        <v/>
      </c>
    </row>
    <row r="96" spans="1:45" ht="16" customHeight="1" x14ac:dyDescent="0.2">
      <c r="A96" s="8">
        <v>1407</v>
      </c>
      <c r="B96" s="8" t="s">
        <v>26</v>
      </c>
      <c r="C96" s="8" t="s">
        <v>1098</v>
      </c>
      <c r="D96" s="8" t="s">
        <v>1099</v>
      </c>
      <c r="E96" s="8" t="s">
        <v>1116</v>
      </c>
      <c r="F96" s="8" t="str">
        <f>IF(ISBLANK(E96), "", Table2[[#This Row],[unique_id]])</f>
        <v>home_sleep_off</v>
      </c>
      <c r="G96" s="8" t="s">
        <v>1114</v>
      </c>
      <c r="H96" s="8" t="s">
        <v>410</v>
      </c>
      <c r="I96" s="8" t="s">
        <v>132</v>
      </c>
      <c r="K96" s="8" t="s">
        <v>1117</v>
      </c>
      <c r="L96" s="8" t="s">
        <v>1108</v>
      </c>
      <c r="O96" s="8"/>
      <c r="P96" s="10"/>
      <c r="Q96" s="10"/>
      <c r="R96" s="10"/>
      <c r="S96" s="10"/>
      <c r="T96" s="10"/>
      <c r="U96" s="8"/>
      <c r="X96" s="8" t="s">
        <v>1119</v>
      </c>
      <c r="Z96" s="10"/>
      <c r="AB96" s="8" t="str">
        <f t="shared" si="6"/>
        <v/>
      </c>
      <c r="AC96" s="8" t="str">
        <f t="shared" si="9"/>
        <v/>
      </c>
      <c r="AF96" s="38"/>
      <c r="AP96" s="8"/>
      <c r="AQ96" s="8"/>
      <c r="AS96" s="8" t="str">
        <f t="shared" si="10"/>
        <v/>
      </c>
    </row>
    <row r="97" spans="1:45" ht="16" customHeight="1" x14ac:dyDescent="0.2">
      <c r="A97" s="8">
        <v>1408</v>
      </c>
      <c r="B97" s="8" t="s">
        <v>26</v>
      </c>
      <c r="C97" s="8" t="s">
        <v>694</v>
      </c>
      <c r="D97" s="8" t="s">
        <v>453</v>
      </c>
      <c r="E97" s="8" t="s">
        <v>452</v>
      </c>
      <c r="F97" s="8" t="str">
        <f>IF(ISBLANK(E97), "", Table2[[#This Row],[unique_id]])</f>
        <v>column_break</v>
      </c>
      <c r="G97" s="8" t="s">
        <v>449</v>
      </c>
      <c r="H97" s="8" t="s">
        <v>410</v>
      </c>
      <c r="I97" s="8" t="s">
        <v>132</v>
      </c>
      <c r="M97" s="8" t="s">
        <v>450</v>
      </c>
      <c r="N97" s="8" t="s">
        <v>451</v>
      </c>
      <c r="O97" s="8"/>
      <c r="P97" s="10"/>
      <c r="Q97" s="10"/>
      <c r="R97" s="10"/>
      <c r="S97" s="10"/>
      <c r="T97" s="10"/>
      <c r="U97" s="8"/>
      <c r="Z97" s="10"/>
      <c r="AC97" s="8" t="str">
        <f t="shared" si="9"/>
        <v/>
      </c>
      <c r="AF97" s="38"/>
      <c r="AP97" s="8"/>
      <c r="AQ97" s="8"/>
      <c r="AS97" s="8" t="str">
        <f t="shared" si="10"/>
        <v/>
      </c>
    </row>
    <row r="98" spans="1:45" ht="16" customHeight="1" x14ac:dyDescent="0.2">
      <c r="A98" s="8">
        <v>1500</v>
      </c>
      <c r="B98" s="8" t="s">
        <v>26</v>
      </c>
      <c r="C98" s="8" t="s">
        <v>133</v>
      </c>
      <c r="D98" s="8" t="s">
        <v>129</v>
      </c>
      <c r="E98" s="8" t="s">
        <v>642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755</v>
      </c>
      <c r="M98" s="8" t="s">
        <v>136</v>
      </c>
      <c r="O98" s="8"/>
      <c r="P98" s="10"/>
      <c r="Q98" s="10"/>
      <c r="R98" s="10"/>
      <c r="S98" s="10"/>
      <c r="T98" s="10"/>
      <c r="U98" s="8"/>
      <c r="X98" s="8" t="s">
        <v>292</v>
      </c>
      <c r="Z98" s="10"/>
      <c r="AB98" s="8" t="str">
        <f t="shared" ref="AB98:AB129" si="11">IF(ISBLANK(AA98),  "", _xlfn.CONCAT("haas/entity/sensor/", LOWER(C98), "/", E98, "/config"))</f>
        <v/>
      </c>
      <c r="AC98" s="8" t="str">
        <f t="shared" si="9"/>
        <v/>
      </c>
      <c r="AF98" s="39"/>
      <c r="AG98" s="8" t="str">
        <f>IF(OR(ISBLANK(AO98), ISBLANK(AP98)), "", LOWER(_xlfn.CONCAT(Table2[[#This Row],[device_manufacturer]], "-",Table2[[#This Row],[device_suggested_area]], "-", Table2[[#This Row],[device_identifiers]])))</f>
        <v>senseme-ada-fan</v>
      </c>
      <c r="AH98" s="10" t="s">
        <v>514</v>
      </c>
      <c r="AI98" s="8" t="s">
        <v>129</v>
      </c>
      <c r="AJ98" s="8" t="s">
        <v>515</v>
      </c>
      <c r="AK98" s="8" t="str">
        <f>IF(OR(ISBLANK(AO98), ISBLANK(AP98)), "", Table2[[#This Row],[device_via_device]])</f>
        <v>SenseMe</v>
      </c>
      <c r="AL98" s="8" t="s">
        <v>130</v>
      </c>
      <c r="AN98" s="8" t="s">
        <v>625</v>
      </c>
      <c r="AO98" s="8" t="s">
        <v>516</v>
      </c>
      <c r="AP98" s="8" t="s">
        <v>628</v>
      </c>
      <c r="AQ98" s="8"/>
      <c r="AS98" s="8" t="str">
        <f t="shared" si="10"/>
        <v>[["mac", "20:f8:5e:d7:19:e0"], ["ip", "10.0.6.60"]]</v>
      </c>
    </row>
    <row r="99" spans="1:45" ht="16" customHeight="1" x14ac:dyDescent="0.2">
      <c r="A99" s="8">
        <v>1501</v>
      </c>
      <c r="B99" s="8" t="s">
        <v>26</v>
      </c>
      <c r="C99" s="8" t="s">
        <v>133</v>
      </c>
      <c r="D99" s="8" t="s">
        <v>129</v>
      </c>
      <c r="E99" s="8" t="s">
        <v>643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755</v>
      </c>
      <c r="M99" s="8" t="s">
        <v>136</v>
      </c>
      <c r="O99" s="8"/>
      <c r="P99" s="10"/>
      <c r="Q99" s="10"/>
      <c r="R99" s="10"/>
      <c r="S99" s="10"/>
      <c r="T99" s="10"/>
      <c r="U99" s="8"/>
      <c r="X99" s="8" t="s">
        <v>292</v>
      </c>
      <c r="Z99" s="10"/>
      <c r="AB99" s="8" t="str">
        <f t="shared" si="11"/>
        <v/>
      </c>
      <c r="AC99" s="8" t="str">
        <f t="shared" si="9"/>
        <v/>
      </c>
      <c r="AF99" s="39"/>
      <c r="AG99" s="8" t="str">
        <f>IF(OR(ISBLANK(AO99), ISBLANK(AP99)), "", LOWER(_xlfn.CONCAT(Table2[[#This Row],[device_manufacturer]], "-",Table2[[#This Row],[device_suggested_area]], "-", Table2[[#This Row],[device_identifiers]])))</f>
        <v>senseme-edwin-fan</v>
      </c>
      <c r="AH99" s="10" t="s">
        <v>514</v>
      </c>
      <c r="AI99" s="8" t="s">
        <v>129</v>
      </c>
      <c r="AJ99" s="8" t="s">
        <v>515</v>
      </c>
      <c r="AK99" s="8" t="str">
        <f>IF(OR(ISBLANK(AO99), ISBLANK(AP99)), "", Table2[[#This Row],[device_via_device]])</f>
        <v>SenseMe</v>
      </c>
      <c r="AL99" s="8" t="s">
        <v>127</v>
      </c>
      <c r="AN99" s="8" t="s">
        <v>625</v>
      </c>
      <c r="AO99" s="8" t="s">
        <v>517</v>
      </c>
      <c r="AP99" s="8" t="s">
        <v>629</v>
      </c>
      <c r="AQ99" s="8"/>
      <c r="AS99" s="8" t="str">
        <f t="shared" si="10"/>
        <v>[["mac", "20:f8:5e:d7:26:1c"], ["ip", "10.0.6.61"]]</v>
      </c>
    </row>
    <row r="100" spans="1:45" ht="16" customHeight="1" x14ac:dyDescent="0.2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644</v>
      </c>
      <c r="F100" s="8" t="str">
        <f>IF(ISBLANK(E100), "", Table2[[#This Row],[unique_id]])</f>
        <v>parents_fan</v>
      </c>
      <c r="G100" s="8" t="s">
        <v>204</v>
      </c>
      <c r="H100" s="8" t="s">
        <v>131</v>
      </c>
      <c r="I100" s="8" t="s">
        <v>132</v>
      </c>
      <c r="J100" s="8" t="s">
        <v>742</v>
      </c>
      <c r="M100" s="8" t="s">
        <v>136</v>
      </c>
      <c r="O100" s="8"/>
      <c r="P100" s="10"/>
      <c r="Q100" s="10"/>
      <c r="R100" s="10"/>
      <c r="S100" s="10"/>
      <c r="T100" s="10"/>
      <c r="U100" s="8"/>
      <c r="X100" s="8" t="s">
        <v>292</v>
      </c>
      <c r="Z100" s="10"/>
      <c r="AB100" s="8" t="str">
        <f t="shared" si="11"/>
        <v/>
      </c>
      <c r="AC100" s="8" t="str">
        <f t="shared" si="9"/>
        <v/>
      </c>
      <c r="AF100" s="39"/>
      <c r="AG100" s="8" t="str">
        <f>IF(OR(ISBLANK(AO100), ISBLANK(AP100)), "", LOWER(_xlfn.CONCAT(Table2[[#This Row],[device_manufacturer]], "-",Table2[[#This Row],[device_suggested_area]], "-", Table2[[#This Row],[device_identifiers]])))</f>
        <v>senseme-parents-fan</v>
      </c>
      <c r="AH100" s="10" t="s">
        <v>514</v>
      </c>
      <c r="AI100" s="8" t="s">
        <v>129</v>
      </c>
      <c r="AJ100" s="8" t="s">
        <v>515</v>
      </c>
      <c r="AK100" s="8" t="str">
        <f>IF(OR(ISBLANK(AO100), ISBLANK(AP100)), "", Table2[[#This Row],[device_via_device]])</f>
        <v>SenseMe</v>
      </c>
      <c r="AL100" s="8" t="s">
        <v>204</v>
      </c>
      <c r="AN100" s="8" t="s">
        <v>625</v>
      </c>
      <c r="AO100" s="8" t="s">
        <v>520</v>
      </c>
      <c r="AP100" s="8" t="s">
        <v>630</v>
      </c>
      <c r="AQ100" s="8"/>
      <c r="AS100" s="8" t="str">
        <f t="shared" si="10"/>
        <v>[["mac", "20:f8:5e:d8:a5:6b"], ["ip", "10.0.6.62"]]</v>
      </c>
    </row>
    <row r="101" spans="1:45" ht="16" customHeight="1" x14ac:dyDescent="0.2">
      <c r="A101" s="8">
        <v>1503</v>
      </c>
      <c r="B101" s="8" t="s">
        <v>26</v>
      </c>
      <c r="C101" s="8" t="s">
        <v>255</v>
      </c>
      <c r="D101" s="8" t="s">
        <v>134</v>
      </c>
      <c r="E101" s="8" t="s">
        <v>291</v>
      </c>
      <c r="F101" s="8" t="str">
        <f>IF(ISBLANK(E101), "", Table2[[#This Row],[unique_id]])</f>
        <v>kitchen_fan</v>
      </c>
      <c r="G101" s="8" t="s">
        <v>218</v>
      </c>
      <c r="H101" s="8" t="s">
        <v>131</v>
      </c>
      <c r="I101" s="8" t="s">
        <v>132</v>
      </c>
      <c r="J101" s="8" t="s">
        <v>742</v>
      </c>
      <c r="M101" s="8" t="s">
        <v>136</v>
      </c>
      <c r="O101" s="8"/>
      <c r="P101" s="10"/>
      <c r="Q101" s="10"/>
      <c r="R101" s="10"/>
      <c r="S101" s="10"/>
      <c r="T101" s="10"/>
      <c r="U101" s="8"/>
      <c r="X101" s="8" t="s">
        <v>292</v>
      </c>
      <c r="Z101" s="10"/>
      <c r="AB101" s="8" t="str">
        <f t="shared" si="11"/>
        <v/>
      </c>
      <c r="AC101" s="8" t="str">
        <f t="shared" si="9"/>
        <v/>
      </c>
      <c r="AF101" s="39"/>
      <c r="AG101" s="8" t="str">
        <f>IF(OR(ISBLANK(AO101), ISBLANK(AP101)), "", LOWER(_xlfn.CONCAT(Table2[[#This Row],[device_manufacturer]], "-",Table2[[#This Row],[device_suggested_area]], "-", Table2[[#This Row],[device_identifiers]])))</f>
        <v>tplink-kitchen-fan</v>
      </c>
      <c r="AH101" s="10" t="s">
        <v>493</v>
      </c>
      <c r="AI101" s="8" t="s">
        <v>129</v>
      </c>
      <c r="AJ101" s="8" t="s">
        <v>490</v>
      </c>
      <c r="AK101" s="8" t="str">
        <f>IF(OR(ISBLANK(AO101), ISBLANK(AP101)), "", Table2[[#This Row],[device_via_device]])</f>
        <v>TPLink</v>
      </c>
      <c r="AL101" s="8" t="s">
        <v>218</v>
      </c>
      <c r="AN101" s="8" t="s">
        <v>625</v>
      </c>
      <c r="AO101" s="9" t="s">
        <v>494</v>
      </c>
      <c r="AP101" s="9" t="s">
        <v>624</v>
      </c>
      <c r="AQ101" s="9"/>
      <c r="AR101" s="9"/>
      <c r="AS101" s="8" t="str">
        <f t="shared" si="10"/>
        <v>[["mac", "ac:84:c6:0d:1b:9c"], ["ip", "10.0.6.87"]]</v>
      </c>
    </row>
    <row r="102" spans="1:45" ht="16" customHeight="1" x14ac:dyDescent="0.2">
      <c r="A102" s="8">
        <v>1504</v>
      </c>
      <c r="B102" s="8" t="s">
        <v>26</v>
      </c>
      <c r="C102" s="8" t="s">
        <v>133</v>
      </c>
      <c r="D102" s="8" t="s">
        <v>129</v>
      </c>
      <c r="E102" s="8" t="s">
        <v>645</v>
      </c>
      <c r="F102" s="8" t="str">
        <f>IF(ISBLANK(E102), "", Table2[[#This Row],[unique_id]])</f>
        <v>lounge_fan</v>
      </c>
      <c r="G102" s="8" t="s">
        <v>206</v>
      </c>
      <c r="H102" s="8" t="s">
        <v>131</v>
      </c>
      <c r="I102" s="8" t="s">
        <v>132</v>
      </c>
      <c r="J102" s="8" t="s">
        <v>742</v>
      </c>
      <c r="M102" s="8" t="s">
        <v>136</v>
      </c>
      <c r="O102" s="8"/>
      <c r="P102" s="10"/>
      <c r="Q102" s="10"/>
      <c r="R102" s="10"/>
      <c r="S102" s="10"/>
      <c r="T102" s="10"/>
      <c r="U102" s="8"/>
      <c r="X102" s="8" t="s">
        <v>292</v>
      </c>
      <c r="Z102" s="10"/>
      <c r="AB102" s="8" t="str">
        <f t="shared" si="11"/>
        <v/>
      </c>
      <c r="AC102" s="8" t="str">
        <f t="shared" si="9"/>
        <v/>
      </c>
      <c r="AF102" s="39"/>
      <c r="AG102" s="8" t="str">
        <f>IF(OR(ISBLANK(AO102), ISBLANK(AP102)), "", LOWER(_xlfn.CONCAT(Table2[[#This Row],[device_manufacturer]], "-",Table2[[#This Row],[device_suggested_area]], "-", Table2[[#This Row],[device_identifiers]])))</f>
        <v>senseme-lounge-fan</v>
      </c>
      <c r="AH102" s="10" t="s">
        <v>514</v>
      </c>
      <c r="AI102" s="8" t="s">
        <v>129</v>
      </c>
      <c r="AJ102" s="8" t="s">
        <v>515</v>
      </c>
      <c r="AK102" s="8" t="str">
        <f>IF(OR(ISBLANK(AO102), ISBLANK(AP102)), "", Table2[[#This Row],[device_via_device]])</f>
        <v>SenseMe</v>
      </c>
      <c r="AL102" s="8" t="s">
        <v>206</v>
      </c>
      <c r="AN102" s="8" t="s">
        <v>625</v>
      </c>
      <c r="AO102" s="8" t="s">
        <v>521</v>
      </c>
      <c r="AP102" s="8" t="s">
        <v>631</v>
      </c>
      <c r="AQ102" s="8"/>
      <c r="AS102" s="8" t="str">
        <f t="shared" si="10"/>
        <v>[["mac", "20:f8:5e:d9:11:77"], ["ip", "10.0.6.63"]]</v>
      </c>
    </row>
    <row r="103" spans="1:45" ht="16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646</v>
      </c>
      <c r="F103" s="8" t="str">
        <f>IF(ISBLANK(E103), "", Table2[[#This Row],[unique_id]])</f>
        <v>deck_fan</v>
      </c>
      <c r="G103" s="8" t="s">
        <v>488</v>
      </c>
      <c r="H103" s="8" t="s">
        <v>131</v>
      </c>
      <c r="I103" s="8" t="s">
        <v>132</v>
      </c>
      <c r="J103" s="8" t="s">
        <v>131</v>
      </c>
      <c r="M103" s="8" t="s">
        <v>136</v>
      </c>
      <c r="O103" s="8"/>
      <c r="P103" s="10"/>
      <c r="Q103" s="10"/>
      <c r="R103" s="10"/>
      <c r="S103" s="10"/>
      <c r="T103" s="10"/>
      <c r="U103" s="8"/>
      <c r="X103" s="8" t="s">
        <v>292</v>
      </c>
      <c r="Z103" s="10"/>
      <c r="AB103" s="8" t="str">
        <f t="shared" si="11"/>
        <v/>
      </c>
      <c r="AC103" s="8" t="str">
        <f t="shared" si="9"/>
        <v/>
      </c>
      <c r="AF103" s="39"/>
      <c r="AL103" s="8" t="s">
        <v>488</v>
      </c>
      <c r="AP103" s="12"/>
      <c r="AQ103" s="48"/>
      <c r="AR103" s="48"/>
      <c r="AS103" s="8" t="str">
        <f t="shared" si="10"/>
        <v/>
      </c>
    </row>
    <row r="104" spans="1:45" ht="16" customHeight="1" x14ac:dyDescent="0.2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647</v>
      </c>
      <c r="F104" s="8" t="str">
        <f>IF(ISBLANK(E104), "", Table2[[#This Row],[unique_id]])</f>
        <v>deck_east_fan</v>
      </c>
      <c r="G104" s="8" t="s">
        <v>228</v>
      </c>
      <c r="H104" s="8" t="s">
        <v>131</v>
      </c>
      <c r="I104" s="8" t="s">
        <v>132</v>
      </c>
      <c r="O104" s="8"/>
      <c r="P104" s="10"/>
      <c r="Q104" s="10"/>
      <c r="R104" s="10"/>
      <c r="S104" s="10"/>
      <c r="T104" s="10"/>
      <c r="U104" s="8"/>
      <c r="X104" s="8" t="s">
        <v>292</v>
      </c>
      <c r="Z104" s="10"/>
      <c r="AB104" s="8" t="str">
        <f t="shared" si="11"/>
        <v/>
      </c>
      <c r="AC104" s="8" t="str">
        <f t="shared" si="9"/>
        <v/>
      </c>
      <c r="AF104" s="39"/>
      <c r="AG104" s="8" t="str">
        <f>IF(OR(ISBLANK(AO104), ISBLANK(AP104)), "", LOWER(_xlfn.CONCAT(Table2[[#This Row],[device_manufacturer]], "-",Table2[[#This Row],[device_suggested_area]], "-", Table2[[#This Row],[device_identifiers]])))</f>
        <v>senseme-deck-east-fan</v>
      </c>
      <c r="AH104" s="10" t="s">
        <v>514</v>
      </c>
      <c r="AI104" s="8" t="s">
        <v>523</v>
      </c>
      <c r="AJ104" s="8" t="s">
        <v>515</v>
      </c>
      <c r="AK104" s="8" t="str">
        <f>IF(OR(ISBLANK(AO104), ISBLANK(AP104)), "", Table2[[#This Row],[device_via_device]])</f>
        <v>SenseMe</v>
      </c>
      <c r="AL104" s="8" t="s">
        <v>488</v>
      </c>
      <c r="AN104" s="8" t="s">
        <v>625</v>
      </c>
      <c r="AO104" s="8" t="s">
        <v>518</v>
      </c>
      <c r="AP104" s="8" t="s">
        <v>632</v>
      </c>
      <c r="AQ104" s="8"/>
      <c r="AS104" s="8" t="str">
        <f t="shared" si="10"/>
        <v>[["mac", "20:f8:5e:1e:ea:a0"], ["ip", "10.0.6.64"]]</v>
      </c>
    </row>
    <row r="105" spans="1:45" ht="16" customHeight="1" x14ac:dyDescent="0.2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648</v>
      </c>
      <c r="F105" s="8" t="str">
        <f>IF(ISBLANK(E105), "", Table2[[#This Row],[unique_id]])</f>
        <v>deck_west_fan</v>
      </c>
      <c r="G105" s="8" t="s">
        <v>227</v>
      </c>
      <c r="H105" s="8" t="s">
        <v>131</v>
      </c>
      <c r="I105" s="8" t="s">
        <v>132</v>
      </c>
      <c r="O105" s="8"/>
      <c r="P105" s="10"/>
      <c r="Q105" s="10"/>
      <c r="R105" s="10"/>
      <c r="S105" s="10"/>
      <c r="T105" s="10"/>
      <c r="U105" s="8"/>
      <c r="X105" s="8" t="s">
        <v>292</v>
      </c>
      <c r="Z105" s="10"/>
      <c r="AB105" s="8" t="str">
        <f t="shared" si="11"/>
        <v/>
      </c>
      <c r="AC105" s="8" t="str">
        <f t="shared" si="9"/>
        <v/>
      </c>
      <c r="AF105" s="39"/>
      <c r="AG105" s="8" t="str">
        <f>IF(OR(ISBLANK(AO105), ISBLANK(AP105)), "", LOWER(_xlfn.CONCAT(Table2[[#This Row],[device_manufacturer]], "-",Table2[[#This Row],[device_suggested_area]], "-", Table2[[#This Row],[device_identifiers]])))</f>
        <v>senseme-deck-west-fan</v>
      </c>
      <c r="AH105" s="10" t="s">
        <v>514</v>
      </c>
      <c r="AI105" s="8" t="s">
        <v>524</v>
      </c>
      <c r="AJ105" s="8" t="s">
        <v>515</v>
      </c>
      <c r="AK105" s="8" t="str">
        <f>IF(OR(ISBLANK(AO105), ISBLANK(AP105)), "", Table2[[#This Row],[device_via_device]])</f>
        <v>SenseMe</v>
      </c>
      <c r="AL105" s="8" t="s">
        <v>488</v>
      </c>
      <c r="AN105" s="8" t="s">
        <v>625</v>
      </c>
      <c r="AO105" s="8" t="s">
        <v>519</v>
      </c>
      <c r="AP105" s="14" t="s">
        <v>633</v>
      </c>
      <c r="AQ105" s="14"/>
      <c r="AR105" s="14"/>
      <c r="AS105" s="8" t="str">
        <f t="shared" si="10"/>
        <v>[["mac", "20:f8:5e:1e:da:35"], ["ip", "10.0.6.65"]]</v>
      </c>
    </row>
    <row r="106" spans="1:45" ht="16" customHeight="1" x14ac:dyDescent="0.2">
      <c r="A106" s="8">
        <v>1508</v>
      </c>
      <c r="B106" s="8" t="s">
        <v>26</v>
      </c>
      <c r="C106" s="8" t="s">
        <v>694</v>
      </c>
      <c r="D106" s="8" t="s">
        <v>453</v>
      </c>
      <c r="E106" s="8" t="s">
        <v>452</v>
      </c>
      <c r="F106" s="8" t="str">
        <f>IF(ISBLANK(E106), "", Table2[[#This Row],[unique_id]])</f>
        <v>column_break</v>
      </c>
      <c r="G106" s="8" t="s">
        <v>449</v>
      </c>
      <c r="H106" s="8" t="s">
        <v>131</v>
      </c>
      <c r="I106" s="8" t="s">
        <v>132</v>
      </c>
      <c r="M106" s="8" t="s">
        <v>450</v>
      </c>
      <c r="N106" s="8" t="s">
        <v>451</v>
      </c>
      <c r="O106" s="8"/>
      <c r="P106" s="10"/>
      <c r="Q106" s="10"/>
      <c r="R106" s="10"/>
      <c r="S106" s="10"/>
      <c r="T106" s="10"/>
      <c r="U106" s="8"/>
      <c r="Z106" s="10"/>
      <c r="AB106" s="8" t="str">
        <f t="shared" si="11"/>
        <v/>
      </c>
      <c r="AC106" s="8" t="str">
        <f t="shared" si="9"/>
        <v/>
      </c>
      <c r="AF106" s="39"/>
      <c r="AP106" s="14"/>
      <c r="AQ106" s="14"/>
      <c r="AR106" s="14"/>
      <c r="AS106" s="8" t="str">
        <f t="shared" si="10"/>
        <v/>
      </c>
    </row>
    <row r="107" spans="1:45" ht="16" customHeight="1" x14ac:dyDescent="0.2">
      <c r="A107" s="8">
        <v>1600</v>
      </c>
      <c r="B107" s="8" t="s">
        <v>26</v>
      </c>
      <c r="C107" s="8" t="s">
        <v>133</v>
      </c>
      <c r="D107" s="8" t="s">
        <v>137</v>
      </c>
      <c r="E107" s="8" t="s">
        <v>946</v>
      </c>
      <c r="F107" s="8" t="str">
        <f>IF(ISBLANK(E107), "", Table2[[#This Row],[unique_id]])</f>
        <v>ada_fan_light</v>
      </c>
      <c r="G107" s="8" t="s">
        <v>140</v>
      </c>
      <c r="H107" s="8" t="s">
        <v>139</v>
      </c>
      <c r="I107" s="8" t="s">
        <v>132</v>
      </c>
      <c r="J107" s="8" t="s">
        <v>780</v>
      </c>
      <c r="M107" s="8" t="s">
        <v>136</v>
      </c>
      <c r="O107" s="8"/>
      <c r="P107" s="10"/>
      <c r="Q107" s="10"/>
      <c r="R107" s="10"/>
      <c r="S107" s="10"/>
      <c r="T107" s="10"/>
      <c r="U107" s="8"/>
      <c r="X107" s="8" t="s">
        <v>375</v>
      </c>
      <c r="Z107" s="10"/>
      <c r="AB107" s="8" t="str">
        <f t="shared" si="11"/>
        <v/>
      </c>
      <c r="AC107" s="8" t="str">
        <f t="shared" si="9"/>
        <v/>
      </c>
      <c r="AF107" s="39"/>
      <c r="AL107" s="8" t="s">
        <v>130</v>
      </c>
      <c r="AP107" s="8"/>
      <c r="AQ107" s="8"/>
      <c r="AS107" s="8" t="str">
        <f t="shared" si="10"/>
        <v/>
      </c>
    </row>
    <row r="108" spans="1:45" ht="16" customHeight="1" x14ac:dyDescent="0.2">
      <c r="A108" s="8">
        <v>1601</v>
      </c>
      <c r="B108" s="8" t="s">
        <v>26</v>
      </c>
      <c r="C108" s="8" t="s">
        <v>532</v>
      </c>
      <c r="D108" s="8" t="s">
        <v>137</v>
      </c>
      <c r="E108" s="8" t="s">
        <v>402</v>
      </c>
      <c r="F108" s="8" t="str">
        <f>IF(ISBLANK(E108), "", Table2[[#This Row],[unique_id]])</f>
        <v>ada_lamp</v>
      </c>
      <c r="G108" s="8" t="s">
        <v>207</v>
      </c>
      <c r="H108" s="8" t="s">
        <v>139</v>
      </c>
      <c r="I108" s="8" t="s">
        <v>132</v>
      </c>
      <c r="J108" s="8" t="s">
        <v>819</v>
      </c>
      <c r="K108" s="8" t="s">
        <v>1103</v>
      </c>
      <c r="M108" s="8" t="s">
        <v>136</v>
      </c>
      <c r="O108" s="8"/>
      <c r="P108" s="10"/>
      <c r="Q108" s="10" t="s">
        <v>771</v>
      </c>
      <c r="R108" s="17" t="s">
        <v>791</v>
      </c>
      <c r="S108" s="16" t="s">
        <v>892</v>
      </c>
      <c r="T108" s="16" t="s">
        <v>854</v>
      </c>
      <c r="U108" s="8"/>
      <c r="X108" s="8" t="s">
        <v>375</v>
      </c>
      <c r="Z108" s="10"/>
      <c r="AB108" s="8" t="str">
        <f t="shared" si="11"/>
        <v/>
      </c>
      <c r="AC108" s="8" t="str">
        <f t="shared" si="9"/>
        <v/>
      </c>
      <c r="AF10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</v>
      </c>
      <c r="AG108" s="8" t="str">
        <f>LOWER(_xlfn.CONCAT(Table2[[#This Row],[device_suggested_area]], "-",Table2[[#This Row],[device_identifiers]]))</f>
        <v>ada-lamp</v>
      </c>
      <c r="AH108" s="10" t="s">
        <v>876</v>
      </c>
      <c r="AI108" s="8" t="s">
        <v>782</v>
      </c>
      <c r="AJ108" s="8" t="s">
        <v>879</v>
      </c>
      <c r="AK108" s="8" t="s">
        <v>532</v>
      </c>
      <c r="AL108" s="8" t="s">
        <v>130</v>
      </c>
      <c r="AM108" s="8" t="s">
        <v>1122</v>
      </c>
      <c r="AP108" s="8"/>
      <c r="AQ108" s="8"/>
      <c r="AS108" s="8" t="str">
        <f t="shared" si="10"/>
        <v/>
      </c>
    </row>
    <row r="109" spans="1:45" ht="16" customHeight="1" x14ac:dyDescent="0.2">
      <c r="A109" s="8">
        <v>1602</v>
      </c>
      <c r="B109" s="8" t="s">
        <v>26</v>
      </c>
      <c r="C109" s="8" t="s">
        <v>532</v>
      </c>
      <c r="D109" s="8" t="s">
        <v>137</v>
      </c>
      <c r="F109" s="8" t="str">
        <f>IF(ISBLANK(E109), "", Table2[[#This Row],[unique_id]])</f>
        <v/>
      </c>
      <c r="O109" s="8"/>
      <c r="P109" s="10"/>
      <c r="Q109" s="10" t="s">
        <v>770</v>
      </c>
      <c r="R109" s="17" t="s">
        <v>791</v>
      </c>
      <c r="S109" s="16" t="s">
        <v>818</v>
      </c>
      <c r="T109" s="16" t="s">
        <v>854</v>
      </c>
      <c r="U109" s="8"/>
      <c r="Z109" s="10"/>
      <c r="AB109" s="8" t="str">
        <f t="shared" si="11"/>
        <v/>
      </c>
      <c r="AC109" s="8" t="str">
        <f t="shared" si="9"/>
        <v/>
      </c>
      <c r="AF10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http://raspbpi-lia:8094/#/device/0x0017880103433075</v>
      </c>
      <c r="AG109" s="8" t="str">
        <f>LOWER(_xlfn.CONCAT(Table2[[#This Row],[device_suggested_area]], "-",Table2[[#This Row],[device_identifiers]]))</f>
        <v>ada-lamp-bulb-1</v>
      </c>
      <c r="AH109" s="10" t="s">
        <v>876</v>
      </c>
      <c r="AI109" s="8" t="s">
        <v>783</v>
      </c>
      <c r="AJ109" s="8" t="s">
        <v>879</v>
      </c>
      <c r="AK109" s="8" t="s">
        <v>532</v>
      </c>
      <c r="AL109" s="8" t="s">
        <v>130</v>
      </c>
      <c r="AM109" s="8" t="s">
        <v>1122</v>
      </c>
      <c r="AO109" s="8" t="s">
        <v>789</v>
      </c>
      <c r="AP109" s="8"/>
      <c r="AQ109" s="8"/>
      <c r="AS109" s="8" t="str">
        <f t="shared" si="10"/>
        <v>[["mac", "0x0017880103433075"]]</v>
      </c>
    </row>
    <row r="110" spans="1:45" ht="16" customHeight="1" x14ac:dyDescent="0.2">
      <c r="A110" s="8">
        <v>1603</v>
      </c>
      <c r="B110" s="8" t="s">
        <v>26</v>
      </c>
      <c r="C110" s="8" t="s">
        <v>532</v>
      </c>
      <c r="D110" s="8" t="s">
        <v>137</v>
      </c>
      <c r="E110" s="8" t="s">
        <v>403</v>
      </c>
      <c r="F110" s="8" t="str">
        <f>IF(ISBLANK(E110), "", Table2[[#This Row],[unique_id]])</f>
        <v>edwin_lamp</v>
      </c>
      <c r="G110" s="8" t="s">
        <v>217</v>
      </c>
      <c r="H110" s="8" t="s">
        <v>139</v>
      </c>
      <c r="I110" s="8" t="s">
        <v>132</v>
      </c>
      <c r="J110" s="8" t="s">
        <v>819</v>
      </c>
      <c r="K110" s="8" t="s">
        <v>1104</v>
      </c>
      <c r="M110" s="8" t="s">
        <v>136</v>
      </c>
      <c r="O110" s="8"/>
      <c r="P110" s="10"/>
      <c r="Q110" s="10" t="s">
        <v>771</v>
      </c>
      <c r="R110" s="17" t="s">
        <v>792</v>
      </c>
      <c r="S110" s="16" t="s">
        <v>892</v>
      </c>
      <c r="T110" s="16" t="s">
        <v>855</v>
      </c>
      <c r="U110" s="8"/>
      <c r="X110" s="8" t="s">
        <v>375</v>
      </c>
      <c r="Z110" s="10"/>
      <c r="AB110" s="8" t="str">
        <f t="shared" si="11"/>
        <v/>
      </c>
      <c r="AC110" s="8" t="str">
        <f t="shared" si="9"/>
        <v/>
      </c>
      <c r="AF11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http://raspbpi-lia:8094/#/group/200</v>
      </c>
      <c r="AG110" s="8" t="str">
        <f>LOWER(_xlfn.CONCAT(Table2[[#This Row],[device_suggested_area]], "-",Table2[[#This Row],[device_identifiers]]))</f>
        <v>edwin-lamp</v>
      </c>
      <c r="AH110" s="10" t="s">
        <v>876</v>
      </c>
      <c r="AI110" s="8" t="s">
        <v>782</v>
      </c>
      <c r="AJ110" s="8" t="s">
        <v>879</v>
      </c>
      <c r="AK110" s="8" t="s">
        <v>532</v>
      </c>
      <c r="AL110" s="8" t="s">
        <v>127</v>
      </c>
      <c r="AM110" s="8" t="s">
        <v>1122</v>
      </c>
      <c r="AP110" s="8"/>
      <c r="AQ110" s="8"/>
      <c r="AS110" s="8" t="str">
        <f t="shared" si="10"/>
        <v/>
      </c>
    </row>
    <row r="111" spans="1:45" ht="16" customHeight="1" x14ac:dyDescent="0.2">
      <c r="A111" s="8">
        <v>1604</v>
      </c>
      <c r="B111" s="8" t="s">
        <v>26</v>
      </c>
      <c r="C111" s="8" t="s">
        <v>532</v>
      </c>
      <c r="D111" s="8" t="s">
        <v>137</v>
      </c>
      <c r="F111" s="8" t="str">
        <f>IF(ISBLANK(E111), "", Table2[[#This Row],[unique_id]])</f>
        <v/>
      </c>
      <c r="O111" s="8"/>
      <c r="P111" s="10"/>
      <c r="Q111" s="10" t="s">
        <v>770</v>
      </c>
      <c r="R111" s="17" t="s">
        <v>792</v>
      </c>
      <c r="S111" s="16" t="s">
        <v>818</v>
      </c>
      <c r="T111" s="16" t="s">
        <v>855</v>
      </c>
      <c r="U111" s="8"/>
      <c r="Z111" s="10"/>
      <c r="AB111" s="8" t="str">
        <f t="shared" si="11"/>
        <v/>
      </c>
      <c r="AC111" s="8" t="str">
        <f t="shared" si="9"/>
        <v/>
      </c>
      <c r="AF11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http://raspbpi-lia:8094/#/device/0x0017880102b8fd87</v>
      </c>
      <c r="AG111" s="8" t="str">
        <f>LOWER(_xlfn.CONCAT(Table2[[#This Row],[device_suggested_area]], "-",Table2[[#This Row],[device_identifiers]]))</f>
        <v>edwin-lamp-bulb-1</v>
      </c>
      <c r="AH111" s="10" t="s">
        <v>876</v>
      </c>
      <c r="AI111" s="8" t="s">
        <v>783</v>
      </c>
      <c r="AJ111" s="8" t="s">
        <v>879</v>
      </c>
      <c r="AK111" s="8" t="s">
        <v>532</v>
      </c>
      <c r="AL111" s="8" t="s">
        <v>127</v>
      </c>
      <c r="AM111" s="8" t="s">
        <v>1122</v>
      </c>
      <c r="AO111" s="8" t="s">
        <v>816</v>
      </c>
      <c r="AP111" s="8"/>
      <c r="AQ111" s="8"/>
      <c r="AS111" s="8" t="str">
        <f t="shared" si="10"/>
        <v>[["mac", "0x0017880102b8fd87"]]</v>
      </c>
    </row>
    <row r="112" spans="1:45" ht="16" customHeight="1" x14ac:dyDescent="0.2">
      <c r="A112" s="8">
        <v>1605</v>
      </c>
      <c r="B112" s="8" t="s">
        <v>26</v>
      </c>
      <c r="C112" s="8" t="s">
        <v>133</v>
      </c>
      <c r="D112" s="8" t="s">
        <v>137</v>
      </c>
      <c r="E112" s="8" t="s">
        <v>947</v>
      </c>
      <c r="F112" s="8" t="str">
        <f>IF(ISBLANK(E112), "", Table2[[#This Row],[unique_id]])</f>
        <v>edwin_fan_light</v>
      </c>
      <c r="G112" s="8" t="s">
        <v>202</v>
      </c>
      <c r="H112" s="8" t="s">
        <v>139</v>
      </c>
      <c r="I112" s="8" t="s">
        <v>132</v>
      </c>
      <c r="J112" s="8" t="s">
        <v>780</v>
      </c>
      <c r="M112" s="8" t="s">
        <v>136</v>
      </c>
      <c r="O112" s="8"/>
      <c r="P112" s="10"/>
      <c r="Q112" s="10"/>
      <c r="R112" s="10"/>
      <c r="S112" s="10"/>
      <c r="T112" s="10"/>
      <c r="U112" s="8"/>
      <c r="X112" s="8" t="s">
        <v>375</v>
      </c>
      <c r="Z112" s="10"/>
      <c r="AB112" s="8" t="str">
        <f t="shared" si="11"/>
        <v/>
      </c>
      <c r="AC112" s="8" t="str">
        <f t="shared" si="9"/>
        <v/>
      </c>
      <c r="AF112" s="39"/>
      <c r="AL112" s="8" t="s">
        <v>127</v>
      </c>
      <c r="AP112" s="8"/>
      <c r="AQ112" s="8"/>
      <c r="AS112" s="8" t="str">
        <f t="shared" si="10"/>
        <v/>
      </c>
    </row>
    <row r="113" spans="1:45" ht="16" customHeight="1" x14ac:dyDescent="0.2">
      <c r="A113" s="8">
        <v>1606</v>
      </c>
      <c r="B113" s="8" t="s">
        <v>26</v>
      </c>
      <c r="C113" s="8" t="s">
        <v>532</v>
      </c>
      <c r="D113" s="8" t="s">
        <v>137</v>
      </c>
      <c r="E113" s="8" t="s">
        <v>627</v>
      </c>
      <c r="F113" s="8" t="str">
        <f>IF(ISBLANK(E113), "", Table2[[#This Row],[unique_id]])</f>
        <v>edwin_night_light</v>
      </c>
      <c r="G113" s="8" t="s">
        <v>626</v>
      </c>
      <c r="H113" s="8" t="s">
        <v>139</v>
      </c>
      <c r="I113" s="8" t="s">
        <v>132</v>
      </c>
      <c r="J113" s="8" t="s">
        <v>820</v>
      </c>
      <c r="K113" s="8" t="s">
        <v>1103</v>
      </c>
      <c r="M113" s="8" t="s">
        <v>136</v>
      </c>
      <c r="O113" s="8"/>
      <c r="P113" s="10"/>
      <c r="Q113" s="10" t="s">
        <v>771</v>
      </c>
      <c r="R113" s="17">
        <v>300</v>
      </c>
      <c r="S113" s="16" t="s">
        <v>892</v>
      </c>
      <c r="T113" s="16" t="s">
        <v>854</v>
      </c>
      <c r="U113" s="8"/>
      <c r="X113" s="8" t="s">
        <v>375</v>
      </c>
      <c r="Z113" s="10"/>
      <c r="AB113" s="8" t="str">
        <f t="shared" si="11"/>
        <v/>
      </c>
      <c r="AC113" s="8" t="str">
        <f t="shared" si="9"/>
        <v/>
      </c>
      <c r="AF11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http://raspbpi-lia:8094/#/group/300</v>
      </c>
      <c r="AG113" s="8" t="str">
        <f>LOWER(_xlfn.CONCAT(Table2[[#This Row],[device_suggested_area]], "-",Table2[[#This Row],[device_identifiers]]))</f>
        <v>edwin-night-light</v>
      </c>
      <c r="AH113" s="10" t="s">
        <v>767</v>
      </c>
      <c r="AI113" s="8" t="s">
        <v>787</v>
      </c>
      <c r="AJ113" s="8" t="s">
        <v>766</v>
      </c>
      <c r="AK113" s="8" t="s">
        <v>532</v>
      </c>
      <c r="AL113" s="8" t="s">
        <v>127</v>
      </c>
      <c r="AM113" s="8" t="s">
        <v>1122</v>
      </c>
      <c r="AP113" s="8"/>
      <c r="AQ113" s="8"/>
      <c r="AS113" s="8" t="str">
        <f t="shared" si="10"/>
        <v/>
      </c>
    </row>
    <row r="114" spans="1:45" ht="16" customHeight="1" x14ac:dyDescent="0.2">
      <c r="A114" s="8">
        <v>1607</v>
      </c>
      <c r="B114" s="8" t="s">
        <v>26</v>
      </c>
      <c r="C114" s="8" t="s">
        <v>532</v>
      </c>
      <c r="D114" s="8" t="s">
        <v>137</v>
      </c>
      <c r="F114" s="8" t="str">
        <f>IF(ISBLANK(E114), "", Table2[[#This Row],[unique_id]])</f>
        <v/>
      </c>
      <c r="O114" s="8"/>
      <c r="P114" s="10"/>
      <c r="Q114" s="10" t="s">
        <v>770</v>
      </c>
      <c r="R114" s="17">
        <v>300</v>
      </c>
      <c r="S114" s="16" t="s">
        <v>818</v>
      </c>
      <c r="T114" s="16" t="s">
        <v>854</v>
      </c>
      <c r="U114" s="8"/>
      <c r="Z114" s="10"/>
      <c r="AB114" s="8" t="str">
        <f t="shared" si="11"/>
        <v/>
      </c>
      <c r="AC114" s="8" t="str">
        <f t="shared" si="9"/>
        <v/>
      </c>
      <c r="AF11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http://raspbpi-lia:8094/#/device/0x001788010343c36f</v>
      </c>
      <c r="AG114" s="8" t="str">
        <f>LOWER(_xlfn.CONCAT(Table2[[#This Row],[device_suggested_area]], "-",Table2[[#This Row],[device_identifiers]]))</f>
        <v>edwin-night-light-bulb-1</v>
      </c>
      <c r="AH114" s="10" t="s">
        <v>767</v>
      </c>
      <c r="AI114" s="8" t="s">
        <v>788</v>
      </c>
      <c r="AJ114" s="8" t="s">
        <v>766</v>
      </c>
      <c r="AK114" s="8" t="s">
        <v>532</v>
      </c>
      <c r="AL114" s="8" t="s">
        <v>127</v>
      </c>
      <c r="AM114" s="8" t="s">
        <v>1122</v>
      </c>
      <c r="AO114" s="8" t="s">
        <v>790</v>
      </c>
      <c r="AP114" s="8"/>
      <c r="AQ114" s="8"/>
      <c r="AS114" s="8" t="str">
        <f t="shared" si="10"/>
        <v>[["mac", "0x001788010343c36f"]]</v>
      </c>
    </row>
    <row r="115" spans="1:45" ht="16" customHeight="1" x14ac:dyDescent="0.2">
      <c r="A115" s="8">
        <v>1608</v>
      </c>
      <c r="B115" s="8" t="s">
        <v>26</v>
      </c>
      <c r="C115" s="8" t="s">
        <v>532</v>
      </c>
      <c r="D115" s="8" t="s">
        <v>137</v>
      </c>
      <c r="E115" s="8" t="s">
        <v>391</v>
      </c>
      <c r="F115" s="8" t="str">
        <f>IF(ISBLANK(E115), "", Table2[[#This Row],[unique_id]])</f>
        <v>hallway_main</v>
      </c>
      <c r="G115" s="8" t="s">
        <v>212</v>
      </c>
      <c r="H115" s="8" t="s">
        <v>139</v>
      </c>
      <c r="I115" s="8" t="s">
        <v>132</v>
      </c>
      <c r="J115" s="8" t="s">
        <v>779</v>
      </c>
      <c r="K115" s="8" t="s">
        <v>1105</v>
      </c>
      <c r="M115" s="8" t="s">
        <v>136</v>
      </c>
      <c r="O115" s="8"/>
      <c r="P115" s="10"/>
      <c r="Q115" s="10" t="s">
        <v>771</v>
      </c>
      <c r="R115" s="17">
        <v>400</v>
      </c>
      <c r="S115" s="16" t="s">
        <v>892</v>
      </c>
      <c r="T115" s="16" t="s">
        <v>853</v>
      </c>
      <c r="U115" s="8"/>
      <c r="X115" s="8" t="s">
        <v>375</v>
      </c>
      <c r="Z115" s="10"/>
      <c r="AB115" s="8" t="str">
        <f t="shared" si="11"/>
        <v/>
      </c>
      <c r="AC115" s="8" t="str">
        <f t="shared" si="9"/>
        <v/>
      </c>
      <c r="AF11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http://raspbpi-lia:8094/#/group/400</v>
      </c>
      <c r="AG115" s="8" t="str">
        <f>LOWER(_xlfn.CONCAT(Table2[[#This Row],[device_suggested_area]], "-",Table2[[#This Row],[device_identifiers]]))</f>
        <v>hallway-main</v>
      </c>
      <c r="AH115" s="10" t="s">
        <v>767</v>
      </c>
      <c r="AI115" s="8" t="s">
        <v>768</v>
      </c>
      <c r="AJ115" s="8" t="s">
        <v>766</v>
      </c>
      <c r="AK115" s="8" t="s">
        <v>532</v>
      </c>
      <c r="AL115" s="8" t="s">
        <v>589</v>
      </c>
      <c r="AP115" s="8"/>
      <c r="AQ115" s="8"/>
      <c r="AS115" s="8" t="str">
        <f t="shared" si="10"/>
        <v/>
      </c>
    </row>
    <row r="116" spans="1:45" ht="16" customHeight="1" x14ac:dyDescent="0.2">
      <c r="A116" s="8">
        <v>1609</v>
      </c>
      <c r="B116" s="8" t="s">
        <v>26</v>
      </c>
      <c r="C116" s="8" t="s">
        <v>532</v>
      </c>
      <c r="D116" s="8" t="s">
        <v>137</v>
      </c>
      <c r="F116" s="8" t="str">
        <f>IF(ISBLANK(E116), "", Table2[[#This Row],[unique_id]])</f>
        <v/>
      </c>
      <c r="O116" s="8"/>
      <c r="P116" s="10"/>
      <c r="Q116" s="10" t="s">
        <v>770</v>
      </c>
      <c r="R116" s="17">
        <v>400</v>
      </c>
      <c r="S116" s="16" t="s">
        <v>818</v>
      </c>
      <c r="T116" s="16" t="s">
        <v>853</v>
      </c>
      <c r="U116" s="8"/>
      <c r="Z116" s="10"/>
      <c r="AB116" s="8" t="str">
        <f t="shared" si="11"/>
        <v/>
      </c>
      <c r="AC116" s="8" t="str">
        <f t="shared" si="9"/>
        <v/>
      </c>
      <c r="AF11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http://raspbpi-lia:8094/#/device/0x00178801043283b0</v>
      </c>
      <c r="AG116" s="8" t="str">
        <f>LOWER(_xlfn.CONCAT(Table2[[#This Row],[device_suggested_area]], "-",Table2[[#This Row],[device_identifiers]]))</f>
        <v>hallway-main-bulb-1</v>
      </c>
      <c r="AH116" s="10" t="s">
        <v>767</v>
      </c>
      <c r="AI116" s="8" t="s">
        <v>769</v>
      </c>
      <c r="AJ116" s="8" t="s">
        <v>766</v>
      </c>
      <c r="AK116" s="8" t="s">
        <v>532</v>
      </c>
      <c r="AL116" s="8" t="s">
        <v>589</v>
      </c>
      <c r="AO116" s="8" t="s">
        <v>793</v>
      </c>
      <c r="AP116" s="8"/>
      <c r="AQ116" s="8"/>
      <c r="AS116" s="8" t="str">
        <f t="shared" si="10"/>
        <v>[["mac", "0x00178801043283b0"]]</v>
      </c>
    </row>
    <row r="117" spans="1:45" ht="16" customHeight="1" x14ac:dyDescent="0.2">
      <c r="A117" s="8">
        <v>1610</v>
      </c>
      <c r="B117" s="8" t="s">
        <v>26</v>
      </c>
      <c r="C117" s="8" t="s">
        <v>532</v>
      </c>
      <c r="D117" s="8" t="s">
        <v>137</v>
      </c>
      <c r="F117" s="8" t="str">
        <f>IF(ISBLANK(E117), "", Table2[[#This Row],[unique_id]])</f>
        <v/>
      </c>
      <c r="O117" s="8"/>
      <c r="P117" s="10"/>
      <c r="Q117" s="10" t="s">
        <v>770</v>
      </c>
      <c r="R117" s="17">
        <v>400</v>
      </c>
      <c r="S117" s="16" t="s">
        <v>818</v>
      </c>
      <c r="T117" s="16" t="s">
        <v>853</v>
      </c>
      <c r="U117" s="8"/>
      <c r="Z117" s="10"/>
      <c r="AB117" s="8" t="str">
        <f t="shared" si="11"/>
        <v/>
      </c>
      <c r="AC117" s="8" t="str">
        <f t="shared" si="9"/>
        <v/>
      </c>
      <c r="AF117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http://raspbpi-lia:8094/#/device/0x0017880104329975</v>
      </c>
      <c r="AG117" s="8" t="str">
        <f>LOWER(_xlfn.CONCAT(Table2[[#This Row],[device_suggested_area]], "-",Table2[[#This Row],[device_identifiers]]))</f>
        <v>hallway-main-bulb-2</v>
      </c>
      <c r="AH117" s="10" t="s">
        <v>767</v>
      </c>
      <c r="AI117" s="8" t="s">
        <v>776</v>
      </c>
      <c r="AJ117" s="8" t="s">
        <v>766</v>
      </c>
      <c r="AK117" s="8" t="s">
        <v>532</v>
      </c>
      <c r="AL117" s="8" t="s">
        <v>589</v>
      </c>
      <c r="AO117" s="8" t="s">
        <v>794</v>
      </c>
      <c r="AP117" s="8"/>
      <c r="AQ117" s="8"/>
      <c r="AS117" s="8" t="str">
        <f t="shared" si="10"/>
        <v>[["mac", "0x0017880104329975"]]</v>
      </c>
    </row>
    <row r="118" spans="1:45" ht="16" customHeight="1" x14ac:dyDescent="0.2">
      <c r="A118" s="8">
        <v>1611</v>
      </c>
      <c r="B118" s="8" t="s">
        <v>26</v>
      </c>
      <c r="C118" s="8" t="s">
        <v>532</v>
      </c>
      <c r="D118" s="8" t="s">
        <v>137</v>
      </c>
      <c r="F118" s="8" t="str">
        <f>IF(ISBLANK(E118), "", Table2[[#This Row],[unique_id]])</f>
        <v/>
      </c>
      <c r="O118" s="8"/>
      <c r="P118" s="10"/>
      <c r="Q118" s="10" t="s">
        <v>770</v>
      </c>
      <c r="R118" s="17">
        <v>400</v>
      </c>
      <c r="S118" s="16" t="s">
        <v>818</v>
      </c>
      <c r="T118" s="16" t="s">
        <v>853</v>
      </c>
      <c r="U118" s="8"/>
      <c r="Z118" s="10"/>
      <c r="AB118" s="8" t="str">
        <f t="shared" si="11"/>
        <v/>
      </c>
      <c r="AC118" s="8" t="str">
        <f t="shared" si="9"/>
        <v/>
      </c>
      <c r="AF11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http://raspbpi-lia:8094/#/device/0x001788010432996f</v>
      </c>
      <c r="AG118" s="8" t="str">
        <f>LOWER(_xlfn.CONCAT(Table2[[#This Row],[device_suggested_area]], "-",Table2[[#This Row],[device_identifiers]]))</f>
        <v>hallway-main-bulb-3</v>
      </c>
      <c r="AH118" s="10" t="s">
        <v>767</v>
      </c>
      <c r="AI118" s="8" t="s">
        <v>777</v>
      </c>
      <c r="AJ118" s="8" t="s">
        <v>766</v>
      </c>
      <c r="AK118" s="8" t="s">
        <v>532</v>
      </c>
      <c r="AL118" s="8" t="s">
        <v>589</v>
      </c>
      <c r="AO118" s="8" t="s">
        <v>795</v>
      </c>
      <c r="AP118" s="8"/>
      <c r="AQ118" s="8"/>
      <c r="AS118" s="8" t="str">
        <f t="shared" si="10"/>
        <v>[["mac", "0x001788010432996f"]]</v>
      </c>
    </row>
    <row r="119" spans="1:45" ht="16" customHeight="1" x14ac:dyDescent="0.2">
      <c r="A119" s="8">
        <v>1612</v>
      </c>
      <c r="B119" s="8" t="s">
        <v>26</v>
      </c>
      <c r="C119" s="8" t="s">
        <v>532</v>
      </c>
      <c r="D119" s="8" t="s">
        <v>137</v>
      </c>
      <c r="F119" s="8" t="str">
        <f>IF(ISBLANK(E119), "", Table2[[#This Row],[unique_id]])</f>
        <v/>
      </c>
      <c r="O119" s="8"/>
      <c r="P119" s="10"/>
      <c r="Q119" s="10" t="s">
        <v>770</v>
      </c>
      <c r="R119" s="17">
        <v>400</v>
      </c>
      <c r="S119" s="16" t="s">
        <v>818</v>
      </c>
      <c r="T119" s="16" t="s">
        <v>853</v>
      </c>
      <c r="U119" s="8"/>
      <c r="Z119" s="10"/>
      <c r="AB119" s="8" t="str">
        <f t="shared" si="11"/>
        <v/>
      </c>
      <c r="AC119" s="8" t="str">
        <f t="shared" si="9"/>
        <v/>
      </c>
      <c r="AF11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http://raspbpi-lia:8094/#/device/0x001788010444db4e</v>
      </c>
      <c r="AG119" s="8" t="str">
        <f>LOWER(_xlfn.CONCAT(Table2[[#This Row],[device_suggested_area]], "-",Table2[[#This Row],[device_identifiers]]))</f>
        <v>hallway-main-bulb-4</v>
      </c>
      <c r="AH119" s="10" t="s">
        <v>767</v>
      </c>
      <c r="AI119" s="8" t="s">
        <v>784</v>
      </c>
      <c r="AJ119" s="8" t="s">
        <v>766</v>
      </c>
      <c r="AK119" s="8" t="s">
        <v>532</v>
      </c>
      <c r="AL119" s="8" t="s">
        <v>589</v>
      </c>
      <c r="AO119" s="8" t="s">
        <v>796</v>
      </c>
      <c r="AP119" s="8"/>
      <c r="AQ119" s="8"/>
      <c r="AS119" s="8" t="str">
        <f t="shared" si="10"/>
        <v>[["mac", "0x001788010444db4e"]]</v>
      </c>
    </row>
    <row r="120" spans="1:45" ht="16" customHeight="1" x14ac:dyDescent="0.2">
      <c r="A120" s="8">
        <v>1613</v>
      </c>
      <c r="B120" s="8" t="s">
        <v>26</v>
      </c>
      <c r="C120" s="8" t="s">
        <v>532</v>
      </c>
      <c r="D120" s="8" t="s">
        <v>137</v>
      </c>
      <c r="E120" s="8" t="s">
        <v>392</v>
      </c>
      <c r="F120" s="8" t="str">
        <f>IF(ISBLANK(E120), "", Table2[[#This Row],[unique_id]])</f>
        <v>dining_main</v>
      </c>
      <c r="G120" s="8" t="s">
        <v>138</v>
      </c>
      <c r="H120" s="8" t="s">
        <v>139</v>
      </c>
      <c r="I120" s="8" t="s">
        <v>132</v>
      </c>
      <c r="J120" s="8" t="s">
        <v>779</v>
      </c>
      <c r="K120" s="8" t="s">
        <v>1104</v>
      </c>
      <c r="M120" s="8" t="s">
        <v>136</v>
      </c>
      <c r="O120" s="8"/>
      <c r="P120" s="10"/>
      <c r="Q120" s="10" t="s">
        <v>771</v>
      </c>
      <c r="R120" s="17">
        <v>500</v>
      </c>
      <c r="S120" s="16" t="s">
        <v>892</v>
      </c>
      <c r="T120" s="16" t="s">
        <v>855</v>
      </c>
      <c r="U120" s="8"/>
      <c r="X120" s="8" t="s">
        <v>375</v>
      </c>
      <c r="Z120" s="10"/>
      <c r="AB120" s="8" t="str">
        <f t="shared" si="11"/>
        <v/>
      </c>
      <c r="AC120" s="8" t="str">
        <f t="shared" si="9"/>
        <v/>
      </c>
      <c r="AF12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http://raspbpi-lia:8094/#/group/500</v>
      </c>
      <c r="AG120" s="8" t="str">
        <f>LOWER(_xlfn.CONCAT(Table2[[#This Row],[device_suggested_area]], "-",Table2[[#This Row],[device_identifiers]]))</f>
        <v>dining-main</v>
      </c>
      <c r="AH120" s="10" t="s">
        <v>767</v>
      </c>
      <c r="AI120" s="8" t="s">
        <v>768</v>
      </c>
      <c r="AJ120" s="8" t="s">
        <v>766</v>
      </c>
      <c r="AK120" s="8" t="s">
        <v>532</v>
      </c>
      <c r="AL120" s="8" t="s">
        <v>205</v>
      </c>
      <c r="AP120" s="8"/>
      <c r="AQ120" s="8"/>
      <c r="AS120" s="8" t="str">
        <f t="shared" si="10"/>
        <v/>
      </c>
    </row>
    <row r="121" spans="1:45" ht="16" customHeight="1" x14ac:dyDescent="0.2">
      <c r="A121" s="8">
        <v>1614</v>
      </c>
      <c r="B121" s="8" t="s">
        <v>26</v>
      </c>
      <c r="C121" s="8" t="s">
        <v>532</v>
      </c>
      <c r="D121" s="8" t="s">
        <v>137</v>
      </c>
      <c r="F121" s="8" t="str">
        <f>IF(ISBLANK(E121), "", Table2[[#This Row],[unique_id]])</f>
        <v/>
      </c>
      <c r="O121" s="8"/>
      <c r="P121" s="10"/>
      <c r="Q121" s="10" t="s">
        <v>770</v>
      </c>
      <c r="R121" s="17">
        <v>500</v>
      </c>
      <c r="S121" s="16" t="s">
        <v>818</v>
      </c>
      <c r="T121" s="16" t="s">
        <v>855</v>
      </c>
      <c r="U121" s="8"/>
      <c r="Z121" s="10"/>
      <c r="AB121" s="8" t="str">
        <f t="shared" si="11"/>
        <v/>
      </c>
      <c r="AC121" s="8" t="str">
        <f t="shared" si="9"/>
        <v/>
      </c>
      <c r="AF12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http://raspbpi-lia:8094/#/device/0x00178801039f69d5</v>
      </c>
      <c r="AG121" s="8" t="str">
        <f>LOWER(_xlfn.CONCAT(Table2[[#This Row],[device_suggested_area]], "-",Table2[[#This Row],[device_identifiers]]))</f>
        <v>dining-main-bulb-1</v>
      </c>
      <c r="AH121" s="10" t="s">
        <v>767</v>
      </c>
      <c r="AI121" s="8" t="s">
        <v>769</v>
      </c>
      <c r="AJ121" s="8" t="s">
        <v>766</v>
      </c>
      <c r="AK121" s="8" t="s">
        <v>532</v>
      </c>
      <c r="AL121" s="8" t="s">
        <v>205</v>
      </c>
      <c r="AO121" s="8" t="s">
        <v>797</v>
      </c>
      <c r="AP121" s="8"/>
      <c r="AQ121" s="8"/>
      <c r="AS121" s="8" t="str">
        <f t="shared" si="10"/>
        <v>[["mac", "0x00178801039f69d5"]]</v>
      </c>
    </row>
    <row r="122" spans="1:45" ht="16" customHeight="1" x14ac:dyDescent="0.2">
      <c r="A122" s="8">
        <v>1615</v>
      </c>
      <c r="B122" s="8" t="s">
        <v>26</v>
      </c>
      <c r="C122" s="8" t="s">
        <v>532</v>
      </c>
      <c r="D122" s="8" t="s">
        <v>137</v>
      </c>
      <c r="F122" s="8" t="str">
        <f>IF(ISBLANK(E122), "", Table2[[#This Row],[unique_id]])</f>
        <v/>
      </c>
      <c r="O122" s="8"/>
      <c r="P122" s="10"/>
      <c r="Q122" s="10" t="s">
        <v>770</v>
      </c>
      <c r="R122" s="17">
        <v>500</v>
      </c>
      <c r="S122" s="16" t="s">
        <v>818</v>
      </c>
      <c r="T122" s="16" t="s">
        <v>855</v>
      </c>
      <c r="U122" s="8"/>
      <c r="Z122" s="10"/>
      <c r="AB122" s="8" t="str">
        <f t="shared" si="11"/>
        <v/>
      </c>
      <c r="AC122" s="8" t="str">
        <f t="shared" si="9"/>
        <v/>
      </c>
      <c r="AF12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http://raspbpi-lia:8094/#/device/0x00178801039f56c4</v>
      </c>
      <c r="AG122" s="8" t="str">
        <f>LOWER(_xlfn.CONCAT(Table2[[#This Row],[device_suggested_area]], "-",Table2[[#This Row],[device_identifiers]]))</f>
        <v>dining-main-bulb-2</v>
      </c>
      <c r="AH122" s="10" t="s">
        <v>767</v>
      </c>
      <c r="AI122" s="8" t="s">
        <v>776</v>
      </c>
      <c r="AJ122" s="8" t="s">
        <v>766</v>
      </c>
      <c r="AK122" s="8" t="s">
        <v>532</v>
      </c>
      <c r="AL122" s="8" t="s">
        <v>205</v>
      </c>
      <c r="AO122" s="8" t="s">
        <v>798</v>
      </c>
      <c r="AP122" s="8"/>
      <c r="AQ122" s="8"/>
      <c r="AS122" s="8" t="str">
        <f t="shared" si="10"/>
        <v>[["mac", "0x00178801039f56c4"]]</v>
      </c>
    </row>
    <row r="123" spans="1:45" ht="16" customHeight="1" x14ac:dyDescent="0.2">
      <c r="A123" s="8">
        <v>1616</v>
      </c>
      <c r="B123" s="8" t="s">
        <v>26</v>
      </c>
      <c r="C123" s="8" t="s">
        <v>532</v>
      </c>
      <c r="D123" s="8" t="s">
        <v>137</v>
      </c>
      <c r="F123" s="8" t="str">
        <f>IF(ISBLANK(E123), "", Table2[[#This Row],[unique_id]])</f>
        <v/>
      </c>
      <c r="O123" s="8"/>
      <c r="P123" s="10"/>
      <c r="Q123" s="10" t="s">
        <v>770</v>
      </c>
      <c r="R123" s="17">
        <v>500</v>
      </c>
      <c r="S123" s="16" t="s">
        <v>818</v>
      </c>
      <c r="T123" s="16" t="s">
        <v>855</v>
      </c>
      <c r="U123" s="8"/>
      <c r="Z123" s="10"/>
      <c r="AB123" s="8" t="str">
        <f t="shared" si="11"/>
        <v/>
      </c>
      <c r="AC123" s="8" t="str">
        <f t="shared" si="9"/>
        <v/>
      </c>
      <c r="AF12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http://raspbpi-lia:8094/#/device/0x00178801039f584a</v>
      </c>
      <c r="AG123" s="8" t="str">
        <f>LOWER(_xlfn.CONCAT(Table2[[#This Row],[device_suggested_area]], "-",Table2[[#This Row],[device_identifiers]]))</f>
        <v>dining-main-bulb-3</v>
      </c>
      <c r="AH123" s="10" t="s">
        <v>767</v>
      </c>
      <c r="AI123" s="8" t="s">
        <v>777</v>
      </c>
      <c r="AJ123" s="8" t="s">
        <v>766</v>
      </c>
      <c r="AK123" s="8" t="s">
        <v>532</v>
      </c>
      <c r="AL123" s="8" t="s">
        <v>205</v>
      </c>
      <c r="AO123" s="8" t="s">
        <v>799</v>
      </c>
      <c r="AP123" s="8"/>
      <c r="AQ123" s="8"/>
      <c r="AS123" s="8" t="str">
        <f t="shared" si="10"/>
        <v>[["mac", "0x00178801039f584a"]]</v>
      </c>
    </row>
    <row r="124" spans="1:45" ht="16" customHeight="1" x14ac:dyDescent="0.2">
      <c r="A124" s="8">
        <v>1617</v>
      </c>
      <c r="B124" s="8" t="s">
        <v>26</v>
      </c>
      <c r="C124" s="8" t="s">
        <v>532</v>
      </c>
      <c r="D124" s="8" t="s">
        <v>137</v>
      </c>
      <c r="F124" s="8" t="str">
        <f>IF(ISBLANK(E124), "", Table2[[#This Row],[unique_id]])</f>
        <v/>
      </c>
      <c r="O124" s="8"/>
      <c r="P124" s="10"/>
      <c r="Q124" s="10" t="s">
        <v>770</v>
      </c>
      <c r="R124" s="17">
        <v>500</v>
      </c>
      <c r="S124" s="16" t="s">
        <v>818</v>
      </c>
      <c r="T124" s="16" t="s">
        <v>855</v>
      </c>
      <c r="U124" s="8"/>
      <c r="Z124" s="10"/>
      <c r="AB124" s="8" t="str">
        <f t="shared" si="11"/>
        <v/>
      </c>
      <c r="AC124" s="8" t="str">
        <f t="shared" si="9"/>
        <v/>
      </c>
      <c r="AF12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http://raspbpi-lia:8094/#/device/0x00178801039f69d4</v>
      </c>
      <c r="AG124" s="8" t="str">
        <f>LOWER(_xlfn.CONCAT(Table2[[#This Row],[device_suggested_area]], "-",Table2[[#This Row],[device_identifiers]]))</f>
        <v>dining-main-bulb-4</v>
      </c>
      <c r="AH124" s="10" t="s">
        <v>767</v>
      </c>
      <c r="AI124" s="8" t="s">
        <v>784</v>
      </c>
      <c r="AJ124" s="8" t="s">
        <v>766</v>
      </c>
      <c r="AK124" s="8" t="s">
        <v>532</v>
      </c>
      <c r="AL124" s="8" t="s">
        <v>205</v>
      </c>
      <c r="AO124" s="8" t="s">
        <v>800</v>
      </c>
      <c r="AP124" s="8"/>
      <c r="AQ124" s="8"/>
      <c r="AS124" s="8" t="str">
        <f t="shared" si="10"/>
        <v>[["mac", "0x00178801039f69d4"]]</v>
      </c>
    </row>
    <row r="125" spans="1:45" ht="16" customHeight="1" x14ac:dyDescent="0.2">
      <c r="A125" s="8">
        <v>1618</v>
      </c>
      <c r="B125" s="8" t="s">
        <v>26</v>
      </c>
      <c r="C125" s="8" t="s">
        <v>532</v>
      </c>
      <c r="D125" s="8" t="s">
        <v>137</v>
      </c>
      <c r="F125" s="8" t="str">
        <f>IF(ISBLANK(E125), "", Table2[[#This Row],[unique_id]])</f>
        <v/>
      </c>
      <c r="O125" s="8"/>
      <c r="P125" s="10"/>
      <c r="Q125" s="10" t="s">
        <v>770</v>
      </c>
      <c r="R125" s="17">
        <v>500</v>
      </c>
      <c r="S125" s="16" t="s">
        <v>818</v>
      </c>
      <c r="T125" s="16" t="s">
        <v>855</v>
      </c>
      <c r="U125" s="8"/>
      <c r="Z125" s="10"/>
      <c r="AB125" s="8" t="str">
        <f t="shared" si="11"/>
        <v/>
      </c>
      <c r="AC125" s="8" t="str">
        <f t="shared" si="9"/>
        <v/>
      </c>
      <c r="AF12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http://raspbpi-lia:8094/#/device/0x00178801039f574e</v>
      </c>
      <c r="AG125" s="8" t="str">
        <f>LOWER(_xlfn.CONCAT(Table2[[#This Row],[device_suggested_area]], "-",Table2[[#This Row],[device_identifiers]]))</f>
        <v>dining-main-bulb-5</v>
      </c>
      <c r="AH125" s="10" t="s">
        <v>767</v>
      </c>
      <c r="AI125" s="8" t="s">
        <v>785</v>
      </c>
      <c r="AJ125" s="8" t="s">
        <v>766</v>
      </c>
      <c r="AK125" s="8" t="s">
        <v>532</v>
      </c>
      <c r="AL125" s="8" t="s">
        <v>205</v>
      </c>
      <c r="AO125" s="8" t="s">
        <v>801</v>
      </c>
      <c r="AP125" s="8"/>
      <c r="AQ125" s="8"/>
      <c r="AS125" s="8" t="str">
        <f t="shared" si="10"/>
        <v>[["mac", "0x00178801039f574e"]]</v>
      </c>
    </row>
    <row r="126" spans="1:45" ht="16" customHeight="1" x14ac:dyDescent="0.2">
      <c r="A126" s="8">
        <v>1619</v>
      </c>
      <c r="B126" s="8" t="s">
        <v>26</v>
      </c>
      <c r="C126" s="8" t="s">
        <v>532</v>
      </c>
      <c r="D126" s="8" t="s">
        <v>137</v>
      </c>
      <c r="F126" s="8" t="str">
        <f>IF(ISBLANK(E126), "", Table2[[#This Row],[unique_id]])</f>
        <v/>
      </c>
      <c r="O126" s="8"/>
      <c r="P126" s="10"/>
      <c r="Q126" s="10" t="s">
        <v>770</v>
      </c>
      <c r="R126" s="17">
        <v>500</v>
      </c>
      <c r="S126" s="16" t="s">
        <v>818</v>
      </c>
      <c r="T126" s="16" t="s">
        <v>855</v>
      </c>
      <c r="U126" s="8"/>
      <c r="Z126" s="10"/>
      <c r="AB126" s="8" t="str">
        <f t="shared" si="11"/>
        <v/>
      </c>
      <c r="AC126" s="8" t="str">
        <f t="shared" si="9"/>
        <v/>
      </c>
      <c r="AF12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http://raspbpi-lia:8094/#/device/0x00178801039f4eed</v>
      </c>
      <c r="AG126" s="8" t="str">
        <f>LOWER(_xlfn.CONCAT(Table2[[#This Row],[device_suggested_area]], "-",Table2[[#This Row],[device_identifiers]]))</f>
        <v>dining-main-bulb-6</v>
      </c>
      <c r="AH126" s="10" t="s">
        <v>767</v>
      </c>
      <c r="AI126" s="8" t="s">
        <v>786</v>
      </c>
      <c r="AJ126" s="8" t="s">
        <v>766</v>
      </c>
      <c r="AK126" s="8" t="s">
        <v>532</v>
      </c>
      <c r="AL126" s="8" t="s">
        <v>205</v>
      </c>
      <c r="AO126" s="8" t="s">
        <v>802</v>
      </c>
      <c r="AP126" s="8"/>
      <c r="AQ126" s="8"/>
      <c r="AS126" s="8" t="str">
        <f t="shared" si="10"/>
        <v>[["mac", "0x00178801039f4eed"]]</v>
      </c>
    </row>
    <row r="127" spans="1:45" ht="16" customHeight="1" x14ac:dyDescent="0.2">
      <c r="A127" s="8">
        <v>1620</v>
      </c>
      <c r="B127" s="8" t="s">
        <v>26</v>
      </c>
      <c r="C127" s="8" t="s">
        <v>532</v>
      </c>
      <c r="D127" s="8" t="s">
        <v>137</v>
      </c>
      <c r="E127" s="8" t="s">
        <v>393</v>
      </c>
      <c r="F127" s="8" t="str">
        <f>IF(ISBLANK(E127), "", Table2[[#This Row],[unique_id]])</f>
        <v>lounge_main</v>
      </c>
      <c r="G127" s="8" t="s">
        <v>219</v>
      </c>
      <c r="H127" s="8" t="s">
        <v>139</v>
      </c>
      <c r="I127" s="8" t="s">
        <v>132</v>
      </c>
      <c r="J127" s="8" t="s">
        <v>779</v>
      </c>
      <c r="K127" s="8" t="s">
        <v>1104</v>
      </c>
      <c r="M127" s="8" t="s">
        <v>136</v>
      </c>
      <c r="O127" s="8"/>
      <c r="P127" s="10"/>
      <c r="Q127" s="10" t="s">
        <v>771</v>
      </c>
      <c r="R127" s="17">
        <v>600</v>
      </c>
      <c r="S127" s="16" t="s">
        <v>892</v>
      </c>
      <c r="T127" s="16" t="s">
        <v>855</v>
      </c>
      <c r="U127" s="8"/>
      <c r="X127" s="8" t="s">
        <v>375</v>
      </c>
      <c r="Z127" s="10"/>
      <c r="AB127" s="8" t="str">
        <f t="shared" si="11"/>
        <v/>
      </c>
      <c r="AC127" s="8" t="str">
        <f t="shared" si="9"/>
        <v/>
      </c>
      <c r="AF127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http://raspbpi-lia:8094/#/group/600</v>
      </c>
      <c r="AG127" s="8" t="str">
        <f>LOWER(_xlfn.CONCAT(Table2[[#This Row],[device_suggested_area]], "-",Table2[[#This Row],[device_identifiers]]))</f>
        <v>lounge-main</v>
      </c>
      <c r="AH127" s="10" t="s">
        <v>767</v>
      </c>
      <c r="AI127" s="8" t="s">
        <v>768</v>
      </c>
      <c r="AJ127" s="8" t="s">
        <v>766</v>
      </c>
      <c r="AK127" s="8" t="s">
        <v>532</v>
      </c>
      <c r="AL127" s="8" t="s">
        <v>206</v>
      </c>
      <c r="AP127" s="8"/>
      <c r="AQ127" s="8"/>
      <c r="AS127" s="8" t="str">
        <f t="shared" si="10"/>
        <v/>
      </c>
    </row>
    <row r="128" spans="1:45" ht="16" customHeight="1" x14ac:dyDescent="0.2">
      <c r="A128" s="8">
        <v>1621</v>
      </c>
      <c r="B128" s="8" t="s">
        <v>26</v>
      </c>
      <c r="C128" s="8" t="s">
        <v>532</v>
      </c>
      <c r="D128" s="8" t="s">
        <v>137</v>
      </c>
      <c r="F128" s="8" t="str">
        <f>IF(ISBLANK(E128), "", Table2[[#This Row],[unique_id]])</f>
        <v/>
      </c>
      <c r="O128" s="8"/>
      <c r="P128" s="10"/>
      <c r="Q128" s="10" t="s">
        <v>770</v>
      </c>
      <c r="R128" s="17">
        <v>600</v>
      </c>
      <c r="S128" s="16" t="s">
        <v>818</v>
      </c>
      <c r="T128" s="16" t="s">
        <v>855</v>
      </c>
      <c r="U128" s="8"/>
      <c r="Z128" s="10"/>
      <c r="AB128" s="8" t="str">
        <f t="shared" si="11"/>
        <v/>
      </c>
      <c r="AC128" s="8" t="str">
        <f t="shared" si="9"/>
        <v/>
      </c>
      <c r="AF12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http://raspbpi-lia:8094/#/device/0x00178801039f6b78</v>
      </c>
      <c r="AG128" s="8" t="str">
        <f>LOWER(_xlfn.CONCAT(Table2[[#This Row],[device_suggested_area]], "-",Table2[[#This Row],[device_identifiers]]))</f>
        <v>lounge-main-bulb-1</v>
      </c>
      <c r="AH128" s="10" t="s">
        <v>767</v>
      </c>
      <c r="AI128" s="8" t="s">
        <v>769</v>
      </c>
      <c r="AJ128" s="8" t="s">
        <v>766</v>
      </c>
      <c r="AK128" s="8" t="s">
        <v>532</v>
      </c>
      <c r="AL128" s="8" t="s">
        <v>206</v>
      </c>
      <c r="AO128" s="8" t="s">
        <v>803</v>
      </c>
      <c r="AP128" s="8"/>
      <c r="AQ128" s="8"/>
      <c r="AS128" s="8" t="str">
        <f t="shared" si="10"/>
        <v>[["mac", "0x00178801039f6b78"]]</v>
      </c>
    </row>
    <row r="129" spans="1:45" ht="16" customHeight="1" x14ac:dyDescent="0.2">
      <c r="A129" s="8">
        <v>1622</v>
      </c>
      <c r="B129" s="8" t="s">
        <v>26</v>
      </c>
      <c r="C129" s="8" t="s">
        <v>532</v>
      </c>
      <c r="D129" s="8" t="s">
        <v>137</v>
      </c>
      <c r="F129" s="8" t="str">
        <f>IF(ISBLANK(E129), "", Table2[[#This Row],[unique_id]])</f>
        <v/>
      </c>
      <c r="O129" s="8"/>
      <c r="P129" s="10"/>
      <c r="Q129" s="10" t="s">
        <v>770</v>
      </c>
      <c r="R129" s="17">
        <v>600</v>
      </c>
      <c r="S129" s="16" t="s">
        <v>818</v>
      </c>
      <c r="T129" s="16" t="s">
        <v>855</v>
      </c>
      <c r="U129" s="8"/>
      <c r="Z129" s="10"/>
      <c r="AB129" s="8" t="str">
        <f t="shared" si="11"/>
        <v/>
      </c>
      <c r="AC129" s="8" t="str">
        <f t="shared" si="9"/>
        <v/>
      </c>
      <c r="AF12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http://raspbpi-lia:8094/#/device/0x001788010444ef85</v>
      </c>
      <c r="AG129" s="8" t="str">
        <f>LOWER(_xlfn.CONCAT(Table2[[#This Row],[device_suggested_area]], "-",Table2[[#This Row],[device_identifiers]]))</f>
        <v>lounge-main-bulb-2</v>
      </c>
      <c r="AH129" s="10" t="s">
        <v>767</v>
      </c>
      <c r="AI129" s="8" t="s">
        <v>776</v>
      </c>
      <c r="AJ129" s="8" t="s">
        <v>766</v>
      </c>
      <c r="AK129" s="8" t="s">
        <v>532</v>
      </c>
      <c r="AL129" s="8" t="s">
        <v>206</v>
      </c>
      <c r="AO129" s="8" t="s">
        <v>804</v>
      </c>
      <c r="AP129" s="8"/>
      <c r="AQ129" s="8"/>
      <c r="AS129" s="8" t="str">
        <f t="shared" si="10"/>
        <v>[["mac", "0x001788010444ef85"]]</v>
      </c>
    </row>
    <row r="130" spans="1:45" ht="16" customHeight="1" x14ac:dyDescent="0.2">
      <c r="A130" s="8">
        <v>1623</v>
      </c>
      <c r="B130" s="8" t="s">
        <v>26</v>
      </c>
      <c r="C130" s="8" t="s">
        <v>532</v>
      </c>
      <c r="D130" s="8" t="s">
        <v>137</v>
      </c>
      <c r="F130" s="8" t="str">
        <f>IF(ISBLANK(E130), "", Table2[[#This Row],[unique_id]])</f>
        <v/>
      </c>
      <c r="O130" s="8"/>
      <c r="P130" s="10"/>
      <c r="Q130" s="10" t="s">
        <v>770</v>
      </c>
      <c r="R130" s="17">
        <v>600</v>
      </c>
      <c r="S130" s="16" t="s">
        <v>818</v>
      </c>
      <c r="T130" s="16" t="s">
        <v>855</v>
      </c>
      <c r="U130" s="8"/>
      <c r="Z130" s="10"/>
      <c r="AB130" s="8" t="str">
        <f t="shared" ref="AB130:AB161" si="12">IF(ISBLANK(AA130),  "", _xlfn.CONCAT("haas/entity/sensor/", LOWER(C130), "/", E130, "/config"))</f>
        <v/>
      </c>
      <c r="AC130" s="8" t="str">
        <f t="shared" si="9"/>
        <v/>
      </c>
      <c r="AF13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http://raspbpi-lia:8094/#/device/0x00178801039f6b4a</v>
      </c>
      <c r="AG130" s="8" t="str">
        <f>LOWER(_xlfn.CONCAT(Table2[[#This Row],[device_suggested_area]], "-",Table2[[#This Row],[device_identifiers]]))</f>
        <v>lounge-main-bulb-3</v>
      </c>
      <c r="AH130" s="10" t="s">
        <v>767</v>
      </c>
      <c r="AI130" s="8" t="s">
        <v>777</v>
      </c>
      <c r="AJ130" s="8" t="s">
        <v>766</v>
      </c>
      <c r="AK130" s="8" t="s">
        <v>532</v>
      </c>
      <c r="AL130" s="8" t="s">
        <v>206</v>
      </c>
      <c r="AO130" s="8" t="s">
        <v>805</v>
      </c>
      <c r="AP130" s="8"/>
      <c r="AQ130" s="8"/>
      <c r="AS130" s="8" t="str">
        <f t="shared" si="10"/>
        <v>[["mac", "0x00178801039f6b4a"]]</v>
      </c>
    </row>
    <row r="131" spans="1:45" ht="16" customHeight="1" x14ac:dyDescent="0.2">
      <c r="A131" s="8">
        <v>1624</v>
      </c>
      <c r="B131" s="8" t="s">
        <v>26</v>
      </c>
      <c r="C131" s="8" t="s">
        <v>133</v>
      </c>
      <c r="D131" s="8" t="s">
        <v>137</v>
      </c>
      <c r="E131" s="8" t="s">
        <v>948</v>
      </c>
      <c r="F131" s="8" t="str">
        <f>IF(ISBLANK(E131), "", Table2[[#This Row],[unique_id]])</f>
        <v>lounge_fan_light</v>
      </c>
      <c r="G131" s="8" t="s">
        <v>203</v>
      </c>
      <c r="H131" s="8" t="s">
        <v>139</v>
      </c>
      <c r="I131" s="8" t="s">
        <v>132</v>
      </c>
      <c r="J131" s="8" t="s">
        <v>778</v>
      </c>
      <c r="M131" s="8" t="s">
        <v>136</v>
      </c>
      <c r="O131" s="8"/>
      <c r="P131" s="10"/>
      <c r="Q131" s="10"/>
      <c r="R131" s="10"/>
      <c r="S131" s="10"/>
      <c r="T131" s="10"/>
      <c r="U131" s="8"/>
      <c r="X131" s="8" t="s">
        <v>375</v>
      </c>
      <c r="Z131" s="10"/>
      <c r="AB131" s="8" t="str">
        <f t="shared" si="12"/>
        <v/>
      </c>
      <c r="AC131" s="8" t="str">
        <f t="shared" si="9"/>
        <v/>
      </c>
      <c r="AF131" s="39"/>
      <c r="AL131" s="8" t="s">
        <v>206</v>
      </c>
      <c r="AM131" s="8" t="s">
        <v>1122</v>
      </c>
      <c r="AP131" s="8"/>
      <c r="AQ131" s="8"/>
      <c r="AS131" s="8" t="str">
        <f t="shared" si="10"/>
        <v/>
      </c>
    </row>
    <row r="132" spans="1:45" ht="16" customHeight="1" x14ac:dyDescent="0.2">
      <c r="A132" s="8">
        <v>1625</v>
      </c>
      <c r="B132" s="8" t="s">
        <v>26</v>
      </c>
      <c r="C132" s="8" t="s">
        <v>532</v>
      </c>
      <c r="D132" s="8" t="s">
        <v>137</v>
      </c>
      <c r="E132" s="8" t="s">
        <v>865</v>
      </c>
      <c r="F132" s="8" t="str">
        <f>IF(ISBLANK(E132), "", Table2[[#This Row],[unique_id]])</f>
        <v>lounge_lamp</v>
      </c>
      <c r="G132" s="8" t="s">
        <v>866</v>
      </c>
      <c r="H132" s="8" t="s">
        <v>139</v>
      </c>
      <c r="I132" s="8" t="s">
        <v>132</v>
      </c>
      <c r="J132" s="8" t="s">
        <v>819</v>
      </c>
      <c r="K132" s="8" t="s">
        <v>1104</v>
      </c>
      <c r="M132" s="8" t="s">
        <v>136</v>
      </c>
      <c r="O132" s="8"/>
      <c r="P132" s="10"/>
      <c r="Q132" s="10" t="s">
        <v>771</v>
      </c>
      <c r="R132" s="17" t="s">
        <v>868</v>
      </c>
      <c r="S132" s="16" t="s">
        <v>892</v>
      </c>
      <c r="T132" s="16" t="s">
        <v>855</v>
      </c>
      <c r="U132" s="8"/>
      <c r="X132" s="8" t="s">
        <v>375</v>
      </c>
      <c r="Z132" s="10"/>
      <c r="AB132" s="8" t="str">
        <f t="shared" si="12"/>
        <v/>
      </c>
      <c r="AC132" s="8" t="str">
        <f t="shared" ref="AC132:AC195" si="13">IF(ISBLANK(AA132),  "", _xlfn.CONCAT(LOWER(C132), "/", E132))</f>
        <v/>
      </c>
      <c r="AF13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http://raspbpi-lia:8094/#/group/1500</v>
      </c>
      <c r="AG132" s="8" t="str">
        <f>LOWER(_xlfn.CONCAT(Table2[[#This Row],[device_suggested_area]], "-",Table2[[#This Row],[device_identifiers]]))</f>
        <v>lounge-lamp</v>
      </c>
      <c r="AH132" s="10" t="s">
        <v>767</v>
      </c>
      <c r="AI132" s="8" t="s">
        <v>782</v>
      </c>
      <c r="AJ132" s="8" t="s">
        <v>766</v>
      </c>
      <c r="AK132" s="8" t="s">
        <v>532</v>
      </c>
      <c r="AL132" s="8" t="s">
        <v>206</v>
      </c>
      <c r="AM132" s="8" t="s">
        <v>1122</v>
      </c>
      <c r="AP132" s="8"/>
      <c r="AQ132" s="8"/>
      <c r="AS132" s="8" t="str">
        <f t="shared" ref="AS132:AS195" si="14">IF(AND(ISBLANK(AO132), ISBLANK(AP132)), "", _xlfn.CONCAT("[", IF(ISBLANK(AO132), "", _xlfn.CONCAT("[""mac"", """, AO132, """]")), IF(ISBLANK(AP132), "", _xlfn.CONCAT(", [""ip"", """, AP132, """]")), "]"))</f>
        <v/>
      </c>
    </row>
    <row r="133" spans="1:45" ht="16" customHeight="1" x14ac:dyDescent="0.2">
      <c r="A133" s="8">
        <v>1626</v>
      </c>
      <c r="B133" s="8" t="s">
        <v>26</v>
      </c>
      <c r="C133" s="8" t="s">
        <v>532</v>
      </c>
      <c r="D133" s="8" t="s">
        <v>137</v>
      </c>
      <c r="F133" s="8" t="str">
        <f>IF(ISBLANK(E133), "", Table2[[#This Row],[unique_id]])</f>
        <v/>
      </c>
      <c r="O133" s="8"/>
      <c r="P133" s="10"/>
      <c r="Q133" s="10" t="s">
        <v>770</v>
      </c>
      <c r="R133" s="17" t="s">
        <v>868</v>
      </c>
      <c r="S133" s="16" t="s">
        <v>818</v>
      </c>
      <c r="T133" s="16" t="s">
        <v>854</v>
      </c>
      <c r="U133" s="8"/>
      <c r="Z133" s="10"/>
      <c r="AB133" s="8" t="str">
        <f t="shared" si="12"/>
        <v/>
      </c>
      <c r="AC133" s="8" t="str">
        <f t="shared" si="13"/>
        <v/>
      </c>
      <c r="AF13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http://raspbpi-lia:8094/#/device/0x0017880106bc4f2d</v>
      </c>
      <c r="AG133" s="8" t="str">
        <f>LOWER(_xlfn.CONCAT(Table2[[#This Row],[device_suggested_area]], "-",Table2[[#This Row],[device_identifiers]]))</f>
        <v>lounge-lamp-bulb-1</v>
      </c>
      <c r="AH133" s="10" t="s">
        <v>767</v>
      </c>
      <c r="AI133" s="8" t="s">
        <v>783</v>
      </c>
      <c r="AJ133" s="8" t="s">
        <v>766</v>
      </c>
      <c r="AK133" s="8" t="s">
        <v>532</v>
      </c>
      <c r="AL133" s="8" t="s">
        <v>206</v>
      </c>
      <c r="AM133" s="8" t="s">
        <v>1122</v>
      </c>
      <c r="AO133" s="8" t="s">
        <v>867</v>
      </c>
      <c r="AP133" s="8"/>
      <c r="AQ133" s="8"/>
      <c r="AS133" s="8" t="str">
        <f t="shared" si="14"/>
        <v>[["mac", "0x0017880106bc4f2d"]]</v>
      </c>
    </row>
    <row r="134" spans="1:45" ht="16" customHeight="1" x14ac:dyDescent="0.2">
      <c r="A134" s="8">
        <v>1627</v>
      </c>
      <c r="B134" s="8" t="s">
        <v>26</v>
      </c>
      <c r="C134" s="8" t="s">
        <v>532</v>
      </c>
      <c r="D134" s="8" t="s">
        <v>137</v>
      </c>
      <c r="E134" s="8" t="s">
        <v>394</v>
      </c>
      <c r="F134" s="8" t="str">
        <f>IF(ISBLANK(E134), "", Table2[[#This Row],[unique_id]])</f>
        <v>parents_main</v>
      </c>
      <c r="G134" s="8" t="s">
        <v>208</v>
      </c>
      <c r="H134" s="8" t="s">
        <v>139</v>
      </c>
      <c r="I134" s="8" t="s">
        <v>132</v>
      </c>
      <c r="J134" s="8" t="s">
        <v>779</v>
      </c>
      <c r="K134" s="8" t="s">
        <v>1105</v>
      </c>
      <c r="M134" s="8" t="s">
        <v>136</v>
      </c>
      <c r="O134" s="8"/>
      <c r="P134" s="10"/>
      <c r="Q134" s="10" t="s">
        <v>771</v>
      </c>
      <c r="R134" s="10">
        <v>700</v>
      </c>
      <c r="S134" s="16" t="s">
        <v>892</v>
      </c>
      <c r="T134" s="16" t="s">
        <v>853</v>
      </c>
      <c r="U134" s="8"/>
      <c r="X134" s="8" t="s">
        <v>375</v>
      </c>
      <c r="Z134" s="10"/>
      <c r="AB134" s="8" t="str">
        <f t="shared" si="12"/>
        <v/>
      </c>
      <c r="AC134" s="8" t="str">
        <f t="shared" si="13"/>
        <v/>
      </c>
      <c r="AF13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http://raspbpi-lia:8094/#/group/700</v>
      </c>
      <c r="AG134" s="8" t="str">
        <f>LOWER(_xlfn.CONCAT(Table2[[#This Row],[device_suggested_area]], "-",Table2[[#This Row],[device_identifiers]]))</f>
        <v>parents-main</v>
      </c>
      <c r="AH134" s="10" t="s">
        <v>767</v>
      </c>
      <c r="AI134" s="8" t="s">
        <v>768</v>
      </c>
      <c r="AJ134" s="8" t="s">
        <v>766</v>
      </c>
      <c r="AK134" s="8" t="s">
        <v>532</v>
      </c>
      <c r="AL134" s="8" t="s">
        <v>204</v>
      </c>
      <c r="AP134" s="8"/>
      <c r="AQ134" s="8"/>
      <c r="AS134" s="8" t="str">
        <f t="shared" si="14"/>
        <v/>
      </c>
    </row>
    <row r="135" spans="1:45" ht="16" customHeight="1" x14ac:dyDescent="0.2">
      <c r="A135" s="8">
        <v>1628</v>
      </c>
      <c r="B135" s="8" t="s">
        <v>26</v>
      </c>
      <c r="C135" s="8" t="s">
        <v>532</v>
      </c>
      <c r="D135" s="8" t="s">
        <v>137</v>
      </c>
      <c r="F135" s="8" t="str">
        <f>IF(ISBLANK(E135), "", Table2[[#This Row],[unique_id]])</f>
        <v/>
      </c>
      <c r="O135" s="8"/>
      <c r="P135" s="10"/>
      <c r="Q135" s="10" t="s">
        <v>770</v>
      </c>
      <c r="R135" s="10">
        <v>700</v>
      </c>
      <c r="S135" s="16" t="s">
        <v>818</v>
      </c>
      <c r="T135" s="16" t="s">
        <v>853</v>
      </c>
      <c r="U135" s="8"/>
      <c r="Z135" s="10"/>
      <c r="AB135" s="8" t="str">
        <f t="shared" si="12"/>
        <v/>
      </c>
      <c r="AC135" s="8" t="str">
        <f t="shared" si="13"/>
        <v/>
      </c>
      <c r="AF13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http://raspbpi-lia:8094/#/device/0x00178801039f585a</v>
      </c>
      <c r="AG135" s="8" t="str">
        <f>LOWER(_xlfn.CONCAT(Table2[[#This Row],[device_suggested_area]], "-",Table2[[#This Row],[device_identifiers]]))</f>
        <v>parents-main-bulb-1</v>
      </c>
      <c r="AH135" s="10" t="s">
        <v>767</v>
      </c>
      <c r="AI135" s="8" t="s">
        <v>769</v>
      </c>
      <c r="AJ135" s="8" t="s">
        <v>766</v>
      </c>
      <c r="AK135" s="8" t="s">
        <v>532</v>
      </c>
      <c r="AL135" s="8" t="s">
        <v>204</v>
      </c>
      <c r="AO135" s="8" t="s">
        <v>765</v>
      </c>
      <c r="AP135" s="8"/>
      <c r="AQ135" s="8"/>
      <c r="AS135" s="8" t="str">
        <f t="shared" si="14"/>
        <v>[["mac", "0x00178801039f585a"]]</v>
      </c>
    </row>
    <row r="136" spans="1:45" ht="16" customHeight="1" x14ac:dyDescent="0.2">
      <c r="A136" s="8">
        <v>1629</v>
      </c>
      <c r="B136" s="8" t="s">
        <v>26</v>
      </c>
      <c r="C136" s="8" t="s">
        <v>532</v>
      </c>
      <c r="D136" s="8" t="s">
        <v>137</v>
      </c>
      <c r="F136" s="8" t="str">
        <f>IF(ISBLANK(E136), "", Table2[[#This Row],[unique_id]])</f>
        <v/>
      </c>
      <c r="O136" s="8"/>
      <c r="P136" s="10"/>
      <c r="Q136" s="10" t="s">
        <v>770</v>
      </c>
      <c r="R136" s="10">
        <v>700</v>
      </c>
      <c r="S136" s="16" t="s">
        <v>818</v>
      </c>
      <c r="T136" s="16" t="s">
        <v>853</v>
      </c>
      <c r="U136" s="8"/>
      <c r="Z136" s="10"/>
      <c r="AB136" s="8" t="str">
        <f t="shared" si="12"/>
        <v/>
      </c>
      <c r="AC136" s="8" t="str">
        <f t="shared" si="13"/>
        <v/>
      </c>
      <c r="AF13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http://raspbpi-lia:8094/#/device/0x00178801039f69d1</v>
      </c>
      <c r="AG136" s="8" t="str">
        <f>LOWER(_xlfn.CONCAT(Table2[[#This Row],[device_suggested_area]], "-",Table2[[#This Row],[device_identifiers]]))</f>
        <v>parents-main-bulb-2</v>
      </c>
      <c r="AH136" s="10" t="s">
        <v>767</v>
      </c>
      <c r="AI136" s="8" t="s">
        <v>776</v>
      </c>
      <c r="AJ136" s="8" t="s">
        <v>766</v>
      </c>
      <c r="AK136" s="8" t="s">
        <v>532</v>
      </c>
      <c r="AL136" s="8" t="s">
        <v>204</v>
      </c>
      <c r="AO136" s="8" t="s">
        <v>774</v>
      </c>
      <c r="AP136" s="8"/>
      <c r="AQ136" s="8"/>
      <c r="AS136" s="8" t="str">
        <f t="shared" si="14"/>
        <v>[["mac", "0x00178801039f69d1"]]</v>
      </c>
    </row>
    <row r="137" spans="1:45" ht="16" customHeight="1" x14ac:dyDescent="0.2">
      <c r="A137" s="8">
        <v>1630</v>
      </c>
      <c r="B137" s="8" t="s">
        <v>26</v>
      </c>
      <c r="C137" s="8" t="s">
        <v>532</v>
      </c>
      <c r="D137" s="8" t="s">
        <v>137</v>
      </c>
      <c r="F137" s="8" t="str">
        <f>IF(ISBLANK(E137), "", Table2[[#This Row],[unique_id]])</f>
        <v/>
      </c>
      <c r="O137" s="8"/>
      <c r="P137" s="10"/>
      <c r="Q137" s="10" t="s">
        <v>770</v>
      </c>
      <c r="R137" s="10">
        <v>700</v>
      </c>
      <c r="S137" s="16" t="s">
        <v>818</v>
      </c>
      <c r="T137" s="16" t="s">
        <v>853</v>
      </c>
      <c r="U137" s="8"/>
      <c r="Z137" s="10"/>
      <c r="AB137" s="8" t="str">
        <f t="shared" si="12"/>
        <v/>
      </c>
      <c r="AC137" s="8" t="str">
        <f t="shared" si="13"/>
        <v/>
      </c>
      <c r="AF137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http://raspbpi-lia:8094/#/device/0x001788010432a064</v>
      </c>
      <c r="AG137" s="8" t="str">
        <f>LOWER(_xlfn.CONCAT(Table2[[#This Row],[device_suggested_area]], "-",Table2[[#This Row],[device_identifiers]]))</f>
        <v>parents-main-bulb-3</v>
      </c>
      <c r="AH137" s="10" t="s">
        <v>767</v>
      </c>
      <c r="AI137" s="8" t="s">
        <v>777</v>
      </c>
      <c r="AJ137" s="8" t="s">
        <v>766</v>
      </c>
      <c r="AK137" s="8" t="s">
        <v>532</v>
      </c>
      <c r="AL137" s="8" t="s">
        <v>204</v>
      </c>
      <c r="AO137" s="8" t="s">
        <v>775</v>
      </c>
      <c r="AP137" s="8"/>
      <c r="AQ137" s="8"/>
      <c r="AS137" s="8" t="str">
        <f t="shared" si="14"/>
        <v>[["mac", "0x001788010432a064"]]</v>
      </c>
    </row>
    <row r="138" spans="1:45" ht="16" customHeight="1" x14ac:dyDescent="0.2">
      <c r="A138" s="8">
        <v>1631</v>
      </c>
      <c r="B138" s="8" t="s">
        <v>26</v>
      </c>
      <c r="C138" s="8" t="s">
        <v>532</v>
      </c>
      <c r="D138" s="8" t="s">
        <v>137</v>
      </c>
      <c r="E138" s="8" t="s">
        <v>395</v>
      </c>
      <c r="F138" s="8" t="str">
        <f>IF(ISBLANK(E138), "", Table2[[#This Row],[unique_id]])</f>
        <v>kitchen_main</v>
      </c>
      <c r="G138" s="8" t="s">
        <v>214</v>
      </c>
      <c r="H138" s="8" t="s">
        <v>139</v>
      </c>
      <c r="I138" s="8" t="s">
        <v>132</v>
      </c>
      <c r="J138" s="8" t="s">
        <v>779</v>
      </c>
      <c r="K138" s="8" t="s">
        <v>1104</v>
      </c>
      <c r="M138" s="8" t="s">
        <v>136</v>
      </c>
      <c r="O138" s="8"/>
      <c r="P138" s="10"/>
      <c r="Q138" s="10" t="s">
        <v>771</v>
      </c>
      <c r="R138" s="10">
        <v>800</v>
      </c>
      <c r="S138" s="16" t="s">
        <v>892</v>
      </c>
      <c r="T138" s="16" t="s">
        <v>855</v>
      </c>
      <c r="U138" s="8"/>
      <c r="X138" s="8" t="s">
        <v>375</v>
      </c>
      <c r="Z138" s="10"/>
      <c r="AB138" s="8" t="str">
        <f t="shared" si="12"/>
        <v/>
      </c>
      <c r="AC138" s="8" t="str">
        <f t="shared" si="13"/>
        <v/>
      </c>
      <c r="AF13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http://raspbpi-lia:8094/#/group/800</v>
      </c>
      <c r="AG138" s="8" t="str">
        <f>LOWER(_xlfn.CONCAT(Table2[[#This Row],[device_suggested_area]], "-",Table2[[#This Row],[device_identifiers]]))</f>
        <v>kitchen-main</v>
      </c>
      <c r="AH138" s="10" t="s">
        <v>876</v>
      </c>
      <c r="AI138" s="8" t="s">
        <v>768</v>
      </c>
      <c r="AJ138" s="8" t="s">
        <v>879</v>
      </c>
      <c r="AK138" s="8" t="s">
        <v>532</v>
      </c>
      <c r="AL138" s="8" t="s">
        <v>218</v>
      </c>
      <c r="AP138" s="8"/>
      <c r="AQ138" s="8"/>
      <c r="AS138" s="8" t="str">
        <f t="shared" si="14"/>
        <v/>
      </c>
    </row>
    <row r="139" spans="1:45" ht="16" customHeight="1" x14ac:dyDescent="0.2">
      <c r="A139" s="8">
        <v>1632</v>
      </c>
      <c r="B139" s="8" t="s">
        <v>26</v>
      </c>
      <c r="C139" s="8" t="s">
        <v>532</v>
      </c>
      <c r="D139" s="8" t="s">
        <v>137</v>
      </c>
      <c r="F139" s="8" t="str">
        <f>IF(ISBLANK(E139), "", Table2[[#This Row],[unique_id]])</f>
        <v/>
      </c>
      <c r="O139" s="8"/>
      <c r="P139" s="10"/>
      <c r="Q139" s="10" t="s">
        <v>770</v>
      </c>
      <c r="R139" s="10">
        <v>800</v>
      </c>
      <c r="S139" s="16" t="s">
        <v>818</v>
      </c>
      <c r="T139" s="16" t="s">
        <v>855</v>
      </c>
      <c r="U139" s="8"/>
      <c r="Z139" s="10"/>
      <c r="AB139" s="8" t="str">
        <f t="shared" si="12"/>
        <v/>
      </c>
      <c r="AC139" s="8" t="str">
        <f t="shared" si="13"/>
        <v/>
      </c>
      <c r="AF13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http://raspbpi-lia:8094/#/device/0x00178801040f8db2</v>
      </c>
      <c r="AG139" s="8" t="str">
        <f>LOWER(_xlfn.CONCAT(Table2[[#This Row],[device_suggested_area]], "-",Table2[[#This Row],[device_identifiers]]))</f>
        <v>kitchen-main-bulb-1</v>
      </c>
      <c r="AH139" s="10" t="s">
        <v>876</v>
      </c>
      <c r="AI139" s="8" t="s">
        <v>769</v>
      </c>
      <c r="AJ139" s="8" t="s">
        <v>879</v>
      </c>
      <c r="AK139" s="8" t="s">
        <v>532</v>
      </c>
      <c r="AL139" s="8" t="s">
        <v>218</v>
      </c>
      <c r="AO139" s="8" t="s">
        <v>806</v>
      </c>
      <c r="AP139" s="8"/>
      <c r="AQ139" s="8"/>
      <c r="AS139" s="8" t="str">
        <f t="shared" si="14"/>
        <v>[["mac", "0x00178801040f8db2"]]</v>
      </c>
    </row>
    <row r="140" spans="1:45" ht="16" customHeight="1" x14ac:dyDescent="0.2">
      <c r="A140" s="8">
        <v>1633</v>
      </c>
      <c r="B140" s="8" t="s">
        <v>26</v>
      </c>
      <c r="C140" s="8" t="s">
        <v>532</v>
      </c>
      <c r="D140" s="8" t="s">
        <v>137</v>
      </c>
      <c r="F140" s="8" t="str">
        <f>IF(ISBLANK(E140), "", Table2[[#This Row],[unique_id]])</f>
        <v/>
      </c>
      <c r="O140" s="8"/>
      <c r="P140" s="10"/>
      <c r="Q140" s="10" t="s">
        <v>770</v>
      </c>
      <c r="R140" s="10">
        <v>800</v>
      </c>
      <c r="S140" s="16" t="s">
        <v>818</v>
      </c>
      <c r="T140" s="16" t="s">
        <v>855</v>
      </c>
      <c r="U140" s="8"/>
      <c r="Z140" s="10"/>
      <c r="AB140" s="8" t="str">
        <f t="shared" si="12"/>
        <v/>
      </c>
      <c r="AC140" s="8" t="str">
        <f t="shared" si="13"/>
        <v/>
      </c>
      <c r="AF14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http://raspbpi-lia:8094/#/device/0x001788010343c34f</v>
      </c>
      <c r="AG140" s="8" t="str">
        <f>LOWER(_xlfn.CONCAT(Table2[[#This Row],[device_suggested_area]], "-",Table2[[#This Row],[device_identifiers]]))</f>
        <v>kitchen-main-bulb-2</v>
      </c>
      <c r="AH140" s="10" t="s">
        <v>876</v>
      </c>
      <c r="AI140" s="8" t="s">
        <v>776</v>
      </c>
      <c r="AJ140" s="8" t="s">
        <v>879</v>
      </c>
      <c r="AK140" s="8" t="s">
        <v>532</v>
      </c>
      <c r="AL140" s="8" t="s">
        <v>218</v>
      </c>
      <c r="AO140" s="8" t="s">
        <v>807</v>
      </c>
      <c r="AP140" s="8"/>
      <c r="AQ140" s="8"/>
      <c r="AS140" s="8" t="str">
        <f t="shared" si="14"/>
        <v>[["mac", "0x001788010343c34f"]]</v>
      </c>
    </row>
    <row r="141" spans="1:45" ht="16" customHeight="1" x14ac:dyDescent="0.2">
      <c r="A141" s="8">
        <v>1634</v>
      </c>
      <c r="B141" s="8" t="s">
        <v>26</v>
      </c>
      <c r="C141" s="8" t="s">
        <v>532</v>
      </c>
      <c r="D141" s="8" t="s">
        <v>137</v>
      </c>
      <c r="F141" s="8" t="str">
        <f>IF(ISBLANK(E141), "", Table2[[#This Row],[unique_id]])</f>
        <v/>
      </c>
      <c r="O141" s="8"/>
      <c r="P141" s="10"/>
      <c r="Q141" s="10" t="s">
        <v>770</v>
      </c>
      <c r="R141" s="10">
        <v>800</v>
      </c>
      <c r="S141" s="16" t="s">
        <v>818</v>
      </c>
      <c r="T141" s="16" t="s">
        <v>855</v>
      </c>
      <c r="U141" s="8"/>
      <c r="V141" s="12"/>
      <c r="Z141" s="10"/>
      <c r="AB141" s="8" t="str">
        <f t="shared" si="12"/>
        <v/>
      </c>
      <c r="AC141" s="8" t="str">
        <f t="shared" si="13"/>
        <v/>
      </c>
      <c r="AF14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http://raspbpi-lia:8094/#/device/0x001788010343c147</v>
      </c>
      <c r="AG141" s="8" t="str">
        <f>LOWER(_xlfn.CONCAT(Table2[[#This Row],[device_suggested_area]], "-",Table2[[#This Row],[device_identifiers]]))</f>
        <v>kitchen-main-bulb-3</v>
      </c>
      <c r="AH141" s="10" t="s">
        <v>876</v>
      </c>
      <c r="AI141" s="8" t="s">
        <v>777</v>
      </c>
      <c r="AJ141" s="8" t="s">
        <v>879</v>
      </c>
      <c r="AK141" s="8" t="s">
        <v>532</v>
      </c>
      <c r="AL141" s="8" t="s">
        <v>218</v>
      </c>
      <c r="AO141" s="8" t="s">
        <v>808</v>
      </c>
      <c r="AP141" s="8"/>
      <c r="AQ141" s="8"/>
      <c r="AS141" s="8" t="str">
        <f t="shared" si="14"/>
        <v>[["mac", "0x001788010343c147"]]</v>
      </c>
    </row>
    <row r="142" spans="1:45" ht="16" customHeight="1" x14ac:dyDescent="0.2">
      <c r="A142" s="8">
        <v>1635</v>
      </c>
      <c r="B142" s="8" t="s">
        <v>26</v>
      </c>
      <c r="C142" s="8" t="s">
        <v>532</v>
      </c>
      <c r="D142" s="8" t="s">
        <v>137</v>
      </c>
      <c r="F142" s="8" t="str">
        <f>IF(ISBLANK(E142), "", Table2[[#This Row],[unique_id]])</f>
        <v/>
      </c>
      <c r="O142" s="8"/>
      <c r="P142" s="10"/>
      <c r="Q142" s="10" t="s">
        <v>770</v>
      </c>
      <c r="R142" s="10">
        <v>800</v>
      </c>
      <c r="S142" s="16" t="s">
        <v>818</v>
      </c>
      <c r="T142" s="16" t="s">
        <v>855</v>
      </c>
      <c r="U142" s="8"/>
      <c r="Z142" s="10"/>
      <c r="AB142" s="8" t="str">
        <f t="shared" si="12"/>
        <v/>
      </c>
      <c r="AC142" s="8" t="str">
        <f t="shared" si="13"/>
        <v/>
      </c>
      <c r="AF14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http://raspbpi-lia:8094/#/device/0x001788010343b9d8</v>
      </c>
      <c r="AG142" s="8" t="str">
        <f>LOWER(_xlfn.CONCAT(Table2[[#This Row],[device_suggested_area]], "-",Table2[[#This Row],[device_identifiers]]))</f>
        <v>kitchen-main-bulb-4</v>
      </c>
      <c r="AH142" s="10" t="s">
        <v>876</v>
      </c>
      <c r="AI142" s="8" t="s">
        <v>784</v>
      </c>
      <c r="AJ142" s="8" t="s">
        <v>879</v>
      </c>
      <c r="AK142" s="8" t="s">
        <v>532</v>
      </c>
      <c r="AL142" s="8" t="s">
        <v>218</v>
      </c>
      <c r="AO142" s="8" t="s">
        <v>809</v>
      </c>
      <c r="AP142" s="8"/>
      <c r="AQ142" s="8"/>
      <c r="AS142" s="8" t="str">
        <f t="shared" si="14"/>
        <v>[["mac", "0x001788010343b9d8"]]</v>
      </c>
    </row>
    <row r="143" spans="1:45" ht="16" customHeight="1" x14ac:dyDescent="0.2">
      <c r="A143" s="8">
        <v>1636</v>
      </c>
      <c r="B143" s="8" t="s">
        <v>26</v>
      </c>
      <c r="C143" s="8" t="s">
        <v>255</v>
      </c>
      <c r="D143" s="8" t="s">
        <v>134</v>
      </c>
      <c r="E143" s="8" t="s">
        <v>907</v>
      </c>
      <c r="F143" s="8" t="str">
        <f>IF(ISBLANK(E143), "", Table2[[#This Row],[unique_id]])</f>
        <v>kitchen_downlights</v>
      </c>
      <c r="G143" s="8" t="s">
        <v>908</v>
      </c>
      <c r="H143" s="8" t="s">
        <v>139</v>
      </c>
      <c r="I143" s="8" t="s">
        <v>132</v>
      </c>
      <c r="J143" s="8" t="s">
        <v>909</v>
      </c>
      <c r="M143" s="8" t="s">
        <v>136</v>
      </c>
      <c r="O143" s="8"/>
      <c r="P143" s="10"/>
      <c r="Q143" s="10"/>
      <c r="R143" s="10"/>
      <c r="S143" s="10"/>
      <c r="T143" s="10"/>
      <c r="U143" s="8"/>
      <c r="X143" s="8" t="s">
        <v>375</v>
      </c>
      <c r="Z143" s="10"/>
      <c r="AB143" s="8" t="str">
        <f t="shared" si="12"/>
        <v/>
      </c>
      <c r="AC143" s="8" t="str">
        <f t="shared" si="13"/>
        <v/>
      </c>
      <c r="AF143" s="39"/>
      <c r="AG143" s="8" t="str">
        <f>IF(OR(ISBLANK(AO143), ISBLANK(AP143)), "", LOWER(_xlfn.CONCAT(Table2[[#This Row],[device_manufacturer]], "-",Table2[[#This Row],[device_suggested_area]], "-", Table2[[#This Row],[device_identifiers]])))</f>
        <v>tplink-kitchen-downlights</v>
      </c>
      <c r="AH143" s="10" t="s">
        <v>493</v>
      </c>
      <c r="AI143" s="8" t="s">
        <v>910</v>
      </c>
      <c r="AJ143" s="8" t="s">
        <v>490</v>
      </c>
      <c r="AK143" s="8" t="str">
        <f>IF(OR(ISBLANK(AO143), ISBLANK(AP143)), "", Table2[[#This Row],[device_via_device]])</f>
        <v>TPLink</v>
      </c>
      <c r="AL143" s="8" t="s">
        <v>218</v>
      </c>
      <c r="AN143" s="8" t="s">
        <v>625</v>
      </c>
      <c r="AO143" s="8" t="s">
        <v>478</v>
      </c>
      <c r="AP143" s="8" t="s">
        <v>616</v>
      </c>
      <c r="AQ143" s="8"/>
      <c r="AS143" s="8" t="str">
        <f t="shared" si="14"/>
        <v>[["mac", "ac:84:c6:54:a3:96"], ["ip", "10.0.6.79"]]</v>
      </c>
    </row>
    <row r="144" spans="1:45" ht="16" customHeight="1" x14ac:dyDescent="0.2">
      <c r="A144" s="8">
        <v>1637</v>
      </c>
      <c r="B144" s="8" t="s">
        <v>26</v>
      </c>
      <c r="C144" s="8" t="s">
        <v>532</v>
      </c>
      <c r="D144" s="8" t="s">
        <v>137</v>
      </c>
      <c r="E144" s="8" t="s">
        <v>396</v>
      </c>
      <c r="F144" s="8" t="str">
        <f>IF(ISBLANK(E144), "", Table2[[#This Row],[unique_id]])</f>
        <v>laundry_main</v>
      </c>
      <c r="G144" s="8" t="s">
        <v>216</v>
      </c>
      <c r="H144" s="8" t="s">
        <v>139</v>
      </c>
      <c r="I144" s="8" t="s">
        <v>132</v>
      </c>
      <c r="J144" s="8" t="s">
        <v>779</v>
      </c>
      <c r="K144" s="8" t="s">
        <v>1104</v>
      </c>
      <c r="M144" s="8" t="s">
        <v>136</v>
      </c>
      <c r="O144" s="8"/>
      <c r="P144" s="10"/>
      <c r="Q144" s="10" t="s">
        <v>771</v>
      </c>
      <c r="R144" s="10">
        <v>900</v>
      </c>
      <c r="S144" s="16" t="s">
        <v>892</v>
      </c>
      <c r="T144" s="16" t="s">
        <v>855</v>
      </c>
      <c r="U144" s="8"/>
      <c r="X144" s="8" t="s">
        <v>375</v>
      </c>
      <c r="Z144" s="10"/>
      <c r="AB144" s="8" t="str">
        <f t="shared" si="12"/>
        <v/>
      </c>
      <c r="AC144" s="8" t="str">
        <f t="shared" si="13"/>
        <v/>
      </c>
      <c r="AF14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http://raspbpi-lia:8094/#/group/900</v>
      </c>
      <c r="AG144" s="8" t="str">
        <f>LOWER(_xlfn.CONCAT(Table2[[#This Row],[device_suggested_area]], "-",Table2[[#This Row],[device_identifiers]]))</f>
        <v>laundry-main</v>
      </c>
      <c r="AH144" s="10" t="s">
        <v>767</v>
      </c>
      <c r="AI144" s="8" t="s">
        <v>768</v>
      </c>
      <c r="AJ144" s="8" t="s">
        <v>766</v>
      </c>
      <c r="AK144" s="8" t="s">
        <v>532</v>
      </c>
      <c r="AL144" s="8" t="s">
        <v>226</v>
      </c>
      <c r="AP144" s="8"/>
      <c r="AQ144" s="8"/>
      <c r="AS144" s="8" t="str">
        <f t="shared" si="14"/>
        <v/>
      </c>
    </row>
    <row r="145" spans="1:45" ht="16" customHeight="1" x14ac:dyDescent="0.2">
      <c r="A145" s="8">
        <v>1638</v>
      </c>
      <c r="B145" s="8" t="s">
        <v>26</v>
      </c>
      <c r="C145" s="8" t="s">
        <v>532</v>
      </c>
      <c r="D145" s="8" t="s">
        <v>137</v>
      </c>
      <c r="F145" s="8" t="str">
        <f>IF(ISBLANK(E145), "", Table2[[#This Row],[unique_id]])</f>
        <v/>
      </c>
      <c r="O145" s="8"/>
      <c r="P145" s="10"/>
      <c r="Q145" s="10" t="s">
        <v>770</v>
      </c>
      <c r="R145" s="10">
        <v>900</v>
      </c>
      <c r="S145" s="16" t="s">
        <v>818</v>
      </c>
      <c r="T145" s="16" t="s">
        <v>855</v>
      </c>
      <c r="U145" s="8"/>
      <c r="Z145" s="10"/>
      <c r="AB145" s="8" t="str">
        <f t="shared" si="12"/>
        <v/>
      </c>
      <c r="AC145" s="8" t="str">
        <f t="shared" si="13"/>
        <v/>
      </c>
      <c r="AF14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http://raspbpi-lia:8094/#/device/0x0017880104eaa288</v>
      </c>
      <c r="AG145" s="8" t="str">
        <f>LOWER(_xlfn.CONCAT(Table2[[#This Row],[device_suggested_area]], "-",Table2[[#This Row],[device_identifiers]]))</f>
        <v>laundry-main-bulb-1</v>
      </c>
      <c r="AH145" s="10" t="s">
        <v>767</v>
      </c>
      <c r="AI145" s="8" t="s">
        <v>769</v>
      </c>
      <c r="AJ145" s="8" t="s">
        <v>766</v>
      </c>
      <c r="AK145" s="8" t="s">
        <v>532</v>
      </c>
      <c r="AL145" s="8" t="s">
        <v>226</v>
      </c>
      <c r="AO145" s="8" t="s">
        <v>810</v>
      </c>
      <c r="AP145" s="8"/>
      <c r="AQ145" s="8"/>
      <c r="AS145" s="8" t="str">
        <f t="shared" si="14"/>
        <v>[["mac", "0x0017880104eaa288"]]</v>
      </c>
    </row>
    <row r="146" spans="1:45" ht="16" customHeight="1" x14ac:dyDescent="0.2">
      <c r="A146" s="8">
        <v>1639</v>
      </c>
      <c r="B146" s="8" t="s">
        <v>26</v>
      </c>
      <c r="C146" s="8" t="s">
        <v>532</v>
      </c>
      <c r="D146" s="8" t="s">
        <v>137</v>
      </c>
      <c r="E146" s="8" t="s">
        <v>397</v>
      </c>
      <c r="F146" s="8" t="str">
        <f>IF(ISBLANK(E146), "", Table2[[#This Row],[unique_id]])</f>
        <v>pantry_main</v>
      </c>
      <c r="G146" s="8" t="s">
        <v>215</v>
      </c>
      <c r="H146" s="8" t="s">
        <v>139</v>
      </c>
      <c r="I146" s="8" t="s">
        <v>132</v>
      </c>
      <c r="J146" s="8" t="s">
        <v>779</v>
      </c>
      <c r="K146" s="8" t="s">
        <v>1104</v>
      </c>
      <c r="M146" s="8" t="s">
        <v>136</v>
      </c>
      <c r="O146" s="8"/>
      <c r="P146" s="10"/>
      <c r="Q146" s="10" t="s">
        <v>771</v>
      </c>
      <c r="R146" s="10">
        <v>1000</v>
      </c>
      <c r="S146" s="16" t="s">
        <v>892</v>
      </c>
      <c r="T146" s="16" t="s">
        <v>855</v>
      </c>
      <c r="U146" s="8"/>
      <c r="X146" s="8" t="s">
        <v>375</v>
      </c>
      <c r="Z146" s="10"/>
      <c r="AB146" s="8" t="str">
        <f t="shared" si="12"/>
        <v/>
      </c>
      <c r="AC146" s="8" t="str">
        <f t="shared" si="13"/>
        <v/>
      </c>
      <c r="AF14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http://raspbpi-lia:8094/#/group/1000</v>
      </c>
      <c r="AG146" s="8" t="str">
        <f>LOWER(_xlfn.CONCAT(Table2[[#This Row],[device_suggested_area]], "-",Table2[[#This Row],[device_identifiers]]))</f>
        <v>pantry-main</v>
      </c>
      <c r="AH146" s="10" t="s">
        <v>767</v>
      </c>
      <c r="AI146" s="8" t="s">
        <v>768</v>
      </c>
      <c r="AJ146" s="8" t="s">
        <v>766</v>
      </c>
      <c r="AK146" s="8" t="s">
        <v>532</v>
      </c>
      <c r="AL146" s="8" t="s">
        <v>224</v>
      </c>
      <c r="AP146" s="8"/>
      <c r="AQ146" s="8"/>
      <c r="AS146" s="8" t="str">
        <f t="shared" si="14"/>
        <v/>
      </c>
    </row>
    <row r="147" spans="1:45" ht="16" customHeight="1" x14ac:dyDescent="0.2">
      <c r="A147" s="8">
        <v>1640</v>
      </c>
      <c r="B147" s="8" t="s">
        <v>26</v>
      </c>
      <c r="C147" s="8" t="s">
        <v>532</v>
      </c>
      <c r="D147" s="8" t="s">
        <v>137</v>
      </c>
      <c r="F147" s="8" t="str">
        <f>IF(ISBLANK(E147), "", Table2[[#This Row],[unique_id]])</f>
        <v/>
      </c>
      <c r="O147" s="8"/>
      <c r="P147" s="10"/>
      <c r="Q147" s="10" t="s">
        <v>770</v>
      </c>
      <c r="R147" s="10">
        <v>1000</v>
      </c>
      <c r="S147" s="16" t="s">
        <v>818</v>
      </c>
      <c r="T147" s="16" t="s">
        <v>855</v>
      </c>
      <c r="U147" s="8"/>
      <c r="Z147" s="10"/>
      <c r="AB147" s="8" t="str">
        <f t="shared" si="12"/>
        <v/>
      </c>
      <c r="AC147" s="8" t="str">
        <f t="shared" si="13"/>
        <v/>
      </c>
      <c r="AF147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http://raspbpi-lia:8094/#/device/0x0017880104eaa272</v>
      </c>
      <c r="AG147" s="8" t="str">
        <f>LOWER(_xlfn.CONCAT(Table2[[#This Row],[device_suggested_area]], "-",Table2[[#This Row],[device_identifiers]]))</f>
        <v>pantry-main-bulb-1</v>
      </c>
      <c r="AH147" s="10" t="s">
        <v>767</v>
      </c>
      <c r="AI147" s="8" t="s">
        <v>769</v>
      </c>
      <c r="AJ147" s="8" t="s">
        <v>766</v>
      </c>
      <c r="AK147" s="8" t="s">
        <v>532</v>
      </c>
      <c r="AL147" s="8" t="s">
        <v>224</v>
      </c>
      <c r="AO147" s="8" t="s">
        <v>811</v>
      </c>
      <c r="AP147" s="8"/>
      <c r="AQ147" s="8"/>
      <c r="AS147" s="8" t="str">
        <f t="shared" si="14"/>
        <v>[["mac", "0x0017880104eaa272"]]</v>
      </c>
    </row>
    <row r="148" spans="1:45" ht="16" customHeight="1" x14ac:dyDescent="0.2">
      <c r="A148" s="8">
        <v>1641</v>
      </c>
      <c r="B148" s="8" t="s">
        <v>26</v>
      </c>
      <c r="C148" s="8" t="s">
        <v>532</v>
      </c>
      <c r="D148" s="8" t="s">
        <v>137</v>
      </c>
      <c r="E148" s="8" t="s">
        <v>398</v>
      </c>
      <c r="F148" s="8" t="str">
        <f>IF(ISBLANK(E148), "", Table2[[#This Row],[unique_id]])</f>
        <v>office_main</v>
      </c>
      <c r="G148" s="8" t="s">
        <v>211</v>
      </c>
      <c r="H148" s="8" t="s">
        <v>139</v>
      </c>
      <c r="I148" s="8" t="s">
        <v>132</v>
      </c>
      <c r="J148" s="8" t="s">
        <v>779</v>
      </c>
      <c r="M148" s="8" t="s">
        <v>136</v>
      </c>
      <c r="O148" s="8"/>
      <c r="P148" s="10"/>
      <c r="Q148" s="10" t="s">
        <v>771</v>
      </c>
      <c r="R148" s="10">
        <v>1100</v>
      </c>
      <c r="S148" s="16" t="s">
        <v>892</v>
      </c>
      <c r="T148" s="16" t="s">
        <v>856</v>
      </c>
      <c r="U148" s="8"/>
      <c r="X148" s="8" t="s">
        <v>375</v>
      </c>
      <c r="Z148" s="10"/>
      <c r="AB148" s="8" t="str">
        <f t="shared" si="12"/>
        <v/>
      </c>
      <c r="AC148" s="8" t="str">
        <f t="shared" si="13"/>
        <v/>
      </c>
      <c r="AF14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http://raspbpi-lia:8094/#/group/1100</v>
      </c>
      <c r="AG148" s="8" t="str">
        <f>LOWER(_xlfn.CONCAT(Table2[[#This Row],[device_suggested_area]], "-",Table2[[#This Row],[device_identifiers]]))</f>
        <v>office-main</v>
      </c>
      <c r="AH148" s="10" t="s">
        <v>876</v>
      </c>
      <c r="AI148" s="8" t="s">
        <v>768</v>
      </c>
      <c r="AJ148" s="8" t="s">
        <v>879</v>
      </c>
      <c r="AK148" s="8" t="s">
        <v>532</v>
      </c>
      <c r="AL148" s="8" t="s">
        <v>225</v>
      </c>
      <c r="AP148" s="8"/>
      <c r="AQ148" s="8"/>
      <c r="AS148" s="8" t="str">
        <f t="shared" si="14"/>
        <v/>
      </c>
    </row>
    <row r="149" spans="1:45" ht="16" customHeight="1" x14ac:dyDescent="0.2">
      <c r="A149" s="8">
        <v>1642</v>
      </c>
      <c r="B149" s="8" t="s">
        <v>26</v>
      </c>
      <c r="C149" s="8" t="s">
        <v>532</v>
      </c>
      <c r="D149" s="8" t="s">
        <v>137</v>
      </c>
      <c r="F149" s="8" t="str">
        <f>IF(ISBLANK(E149), "", Table2[[#This Row],[unique_id]])</f>
        <v/>
      </c>
      <c r="O149" s="8"/>
      <c r="P149" s="10"/>
      <c r="Q149" s="10" t="s">
        <v>770</v>
      </c>
      <c r="R149" s="10">
        <v>1100</v>
      </c>
      <c r="S149" s="16" t="s">
        <v>818</v>
      </c>
      <c r="T149" s="16" t="s">
        <v>856</v>
      </c>
      <c r="U149" s="8"/>
      <c r="Z149" s="10"/>
      <c r="AB149" s="8" t="str">
        <f t="shared" si="12"/>
        <v/>
      </c>
      <c r="AC149" s="8" t="str">
        <f t="shared" si="13"/>
        <v/>
      </c>
      <c r="AF14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http://raspbpi-lia:8094/#/device/0x00178801040edfae</v>
      </c>
      <c r="AG149" s="8" t="str">
        <f>LOWER(_xlfn.CONCAT(Table2[[#This Row],[device_suggested_area]], "-",Table2[[#This Row],[device_identifiers]]))</f>
        <v>office-main-bulb-1</v>
      </c>
      <c r="AH149" s="10" t="s">
        <v>876</v>
      </c>
      <c r="AI149" s="8" t="s">
        <v>769</v>
      </c>
      <c r="AJ149" s="8" t="s">
        <v>879</v>
      </c>
      <c r="AK149" s="8" t="s">
        <v>532</v>
      </c>
      <c r="AL149" s="8" t="s">
        <v>225</v>
      </c>
      <c r="AO149" s="8" t="s">
        <v>812</v>
      </c>
      <c r="AP149" s="8"/>
      <c r="AQ149" s="8"/>
      <c r="AS149" s="8" t="str">
        <f t="shared" si="14"/>
        <v>[["mac", "0x00178801040edfae"]]</v>
      </c>
    </row>
    <row r="150" spans="1:45" ht="16" customHeight="1" x14ac:dyDescent="0.2">
      <c r="A150" s="8">
        <v>1643</v>
      </c>
      <c r="B150" s="8" t="s">
        <v>26</v>
      </c>
      <c r="C150" s="8" t="s">
        <v>532</v>
      </c>
      <c r="D150" s="8" t="s">
        <v>137</v>
      </c>
      <c r="E150" s="8" t="s">
        <v>399</v>
      </c>
      <c r="F150" s="8" t="str">
        <f>IF(ISBLANK(E150), "", Table2[[#This Row],[unique_id]])</f>
        <v>bathroom_main</v>
      </c>
      <c r="G150" s="8" t="s">
        <v>210</v>
      </c>
      <c r="H150" s="8" t="s">
        <v>139</v>
      </c>
      <c r="I150" s="8" t="s">
        <v>132</v>
      </c>
      <c r="J150" s="8" t="s">
        <v>779</v>
      </c>
      <c r="K150" s="8" t="s">
        <v>1105</v>
      </c>
      <c r="M150" s="8" t="s">
        <v>136</v>
      </c>
      <c r="O150" s="8"/>
      <c r="P150" s="10"/>
      <c r="Q150" s="10" t="s">
        <v>771</v>
      </c>
      <c r="R150" s="10">
        <v>1200</v>
      </c>
      <c r="S150" s="16" t="s">
        <v>892</v>
      </c>
      <c r="T150" s="16" t="s">
        <v>853</v>
      </c>
      <c r="U150" s="8"/>
      <c r="X150" s="8" t="s">
        <v>375</v>
      </c>
      <c r="Z150" s="10"/>
      <c r="AB150" s="8" t="str">
        <f t="shared" si="12"/>
        <v/>
      </c>
      <c r="AC150" s="8" t="str">
        <f t="shared" si="13"/>
        <v/>
      </c>
      <c r="AF15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http://raspbpi-lia:8094/#/group/1200</v>
      </c>
      <c r="AG150" s="8" t="str">
        <f>LOWER(_xlfn.CONCAT(Table2[[#This Row],[device_suggested_area]], "-",Table2[[#This Row],[device_identifiers]]))</f>
        <v>bathroom-main</v>
      </c>
      <c r="AH150" s="10" t="s">
        <v>767</v>
      </c>
      <c r="AI150" s="8" t="s">
        <v>768</v>
      </c>
      <c r="AJ150" s="8" t="s">
        <v>766</v>
      </c>
      <c r="AK150" s="8" t="s">
        <v>532</v>
      </c>
      <c r="AL150" s="8" t="s">
        <v>489</v>
      </c>
      <c r="AP150" s="8"/>
      <c r="AQ150" s="8"/>
      <c r="AS150" s="8" t="str">
        <f t="shared" si="14"/>
        <v/>
      </c>
    </row>
    <row r="151" spans="1:45" ht="16" customHeight="1" x14ac:dyDescent="0.2">
      <c r="A151" s="8">
        <v>1644</v>
      </c>
      <c r="B151" s="8" t="s">
        <v>26</v>
      </c>
      <c r="C151" s="8" t="s">
        <v>532</v>
      </c>
      <c r="D151" s="8" t="s">
        <v>137</v>
      </c>
      <c r="F151" s="8" t="str">
        <f>IF(ISBLANK(E151), "", Table2[[#This Row],[unique_id]])</f>
        <v/>
      </c>
      <c r="O151" s="8"/>
      <c r="P151" s="10"/>
      <c r="Q151" s="10" t="s">
        <v>770</v>
      </c>
      <c r="R151" s="10">
        <v>1200</v>
      </c>
      <c r="S151" s="16" t="s">
        <v>818</v>
      </c>
      <c r="T151" s="16" t="s">
        <v>853</v>
      </c>
      <c r="U151" s="8"/>
      <c r="Z151" s="10"/>
      <c r="AB151" s="8" t="str">
        <f t="shared" si="12"/>
        <v/>
      </c>
      <c r="AC151" s="8" t="str">
        <f t="shared" si="13"/>
        <v/>
      </c>
      <c r="AF15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http://raspbpi-lia:8094/#/device/0x00178801040edcad</v>
      </c>
      <c r="AG151" s="8" t="str">
        <f>LOWER(_xlfn.CONCAT(Table2[[#This Row],[device_suggested_area]], "-",Table2[[#This Row],[device_identifiers]]))</f>
        <v>bathroom-main-bulb-1</v>
      </c>
      <c r="AH151" s="10" t="s">
        <v>767</v>
      </c>
      <c r="AI151" s="8" t="s">
        <v>769</v>
      </c>
      <c r="AJ151" s="8" t="s">
        <v>766</v>
      </c>
      <c r="AK151" s="8" t="s">
        <v>532</v>
      </c>
      <c r="AL151" s="8" t="s">
        <v>489</v>
      </c>
      <c r="AO151" s="8" t="s">
        <v>813</v>
      </c>
      <c r="AP151" s="8"/>
      <c r="AQ151" s="8"/>
      <c r="AS151" s="8" t="str">
        <f t="shared" si="14"/>
        <v>[["mac", "0x00178801040edcad"]]</v>
      </c>
    </row>
    <row r="152" spans="1:45" ht="16" customHeight="1" x14ac:dyDescent="0.2">
      <c r="A152" s="8">
        <v>1645</v>
      </c>
      <c r="B152" s="8" t="s">
        <v>26</v>
      </c>
      <c r="C152" s="8" t="s">
        <v>532</v>
      </c>
      <c r="D152" s="8" t="s">
        <v>137</v>
      </c>
      <c r="E152" s="8" t="s">
        <v>400</v>
      </c>
      <c r="F152" s="8" t="str">
        <f>IF(ISBLANK(E152), "", Table2[[#This Row],[unique_id]])</f>
        <v>ensuite_main</v>
      </c>
      <c r="G152" s="8" t="s">
        <v>209</v>
      </c>
      <c r="H152" s="8" t="s">
        <v>139</v>
      </c>
      <c r="I152" s="8" t="s">
        <v>132</v>
      </c>
      <c r="J152" s="8" t="s">
        <v>779</v>
      </c>
      <c r="K152" s="8" t="s">
        <v>1105</v>
      </c>
      <c r="M152" s="8" t="s">
        <v>136</v>
      </c>
      <c r="O152" s="8"/>
      <c r="P152" s="10"/>
      <c r="Q152" s="10" t="s">
        <v>771</v>
      </c>
      <c r="R152" s="10">
        <v>1300</v>
      </c>
      <c r="S152" s="16" t="s">
        <v>892</v>
      </c>
      <c r="T152" s="16" t="s">
        <v>853</v>
      </c>
      <c r="U152" s="8"/>
      <c r="X152" s="8" t="s">
        <v>375</v>
      </c>
      <c r="Z152" s="10"/>
      <c r="AB152" s="8" t="str">
        <f t="shared" si="12"/>
        <v/>
      </c>
      <c r="AC152" s="8" t="str">
        <f t="shared" si="13"/>
        <v/>
      </c>
      <c r="AF15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http://raspbpi-lia:8094/#/group/1300</v>
      </c>
      <c r="AG152" s="8" t="str">
        <f>LOWER(_xlfn.CONCAT(Table2[[#This Row],[device_suggested_area]], "-",Table2[[#This Row],[device_identifiers]]))</f>
        <v>ensuite-main</v>
      </c>
      <c r="AH152" s="10" t="s">
        <v>876</v>
      </c>
      <c r="AI152" s="8" t="s">
        <v>768</v>
      </c>
      <c r="AJ152" s="8" t="s">
        <v>879</v>
      </c>
      <c r="AK152" s="8" t="s">
        <v>532</v>
      </c>
      <c r="AL152" s="8" t="s">
        <v>567</v>
      </c>
      <c r="AP152" s="8"/>
      <c r="AQ152" s="8"/>
      <c r="AS152" s="8" t="str">
        <f t="shared" si="14"/>
        <v/>
      </c>
    </row>
    <row r="153" spans="1:45" ht="16" customHeight="1" x14ac:dyDescent="0.2">
      <c r="A153" s="8">
        <v>1646</v>
      </c>
      <c r="B153" s="8" t="s">
        <v>26</v>
      </c>
      <c r="C153" s="8" t="s">
        <v>532</v>
      </c>
      <c r="D153" s="8" t="s">
        <v>137</v>
      </c>
      <c r="F153" s="8" t="str">
        <f>IF(ISBLANK(E153), "", Table2[[#This Row],[unique_id]])</f>
        <v/>
      </c>
      <c r="O153" s="8"/>
      <c r="P153" s="10"/>
      <c r="Q153" s="10" t="s">
        <v>770</v>
      </c>
      <c r="R153" s="10">
        <v>1300</v>
      </c>
      <c r="S153" s="16" t="s">
        <v>818</v>
      </c>
      <c r="T153" s="16" t="s">
        <v>853</v>
      </c>
      <c r="U153" s="8"/>
      <c r="Z153" s="10"/>
      <c r="AB153" s="8" t="str">
        <f t="shared" si="12"/>
        <v/>
      </c>
      <c r="AC153" s="8" t="str">
        <f t="shared" si="13"/>
        <v/>
      </c>
      <c r="AF15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http://raspbpi-lia:8094/#/device/0x00178801040eddb2</v>
      </c>
      <c r="AG153" s="8" t="str">
        <f>LOWER(_xlfn.CONCAT(Table2[[#This Row],[device_suggested_area]], "-",Table2[[#This Row],[device_identifiers]]))</f>
        <v>ensuite-main-bulb-1</v>
      </c>
      <c r="AH153" s="10" t="s">
        <v>876</v>
      </c>
      <c r="AI153" s="8" t="s">
        <v>769</v>
      </c>
      <c r="AJ153" s="8" t="s">
        <v>879</v>
      </c>
      <c r="AK153" s="8" t="s">
        <v>532</v>
      </c>
      <c r="AL153" s="8" t="s">
        <v>567</v>
      </c>
      <c r="AO153" s="8" t="s">
        <v>814</v>
      </c>
      <c r="AP153" s="8"/>
      <c r="AQ153" s="8"/>
      <c r="AS153" s="8" t="str">
        <f t="shared" si="14"/>
        <v>[["mac", "0x00178801040eddb2"]]</v>
      </c>
    </row>
    <row r="154" spans="1:45" ht="16" customHeight="1" x14ac:dyDescent="0.2">
      <c r="A154" s="8">
        <v>1647</v>
      </c>
      <c r="B154" s="8" t="s">
        <v>26</v>
      </c>
      <c r="C154" s="8" t="s">
        <v>532</v>
      </c>
      <c r="D154" s="8" t="s">
        <v>137</v>
      </c>
      <c r="E154" s="8" t="s">
        <v>401</v>
      </c>
      <c r="F154" s="8" t="str">
        <f>IF(ISBLANK(E154), "", Table2[[#This Row],[unique_id]])</f>
        <v>wardrobe_main</v>
      </c>
      <c r="G154" s="8" t="s">
        <v>213</v>
      </c>
      <c r="H154" s="8" t="s">
        <v>139</v>
      </c>
      <c r="I154" s="8" t="s">
        <v>132</v>
      </c>
      <c r="J154" s="8" t="s">
        <v>779</v>
      </c>
      <c r="K154" s="8" t="s">
        <v>1105</v>
      </c>
      <c r="M154" s="8" t="s">
        <v>136</v>
      </c>
      <c r="O154" s="8"/>
      <c r="P154" s="10"/>
      <c r="Q154" s="10" t="s">
        <v>771</v>
      </c>
      <c r="R154" s="10">
        <v>1400</v>
      </c>
      <c r="S154" s="16" t="s">
        <v>892</v>
      </c>
      <c r="T154" s="16" t="s">
        <v>853</v>
      </c>
      <c r="U154" s="8"/>
      <c r="X154" s="8" t="s">
        <v>375</v>
      </c>
      <c r="Z154" s="10"/>
      <c r="AB154" s="8" t="str">
        <f t="shared" si="12"/>
        <v/>
      </c>
      <c r="AC154" s="8" t="str">
        <f t="shared" si="13"/>
        <v/>
      </c>
      <c r="AF15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http://raspbpi-lia:8094/#/group/1400</v>
      </c>
      <c r="AG154" s="8" t="str">
        <f>LOWER(_xlfn.CONCAT(Table2[[#This Row],[device_suggested_area]], "-",Table2[[#This Row],[device_identifiers]]))</f>
        <v>wardrobe-main</v>
      </c>
      <c r="AH154" s="10" t="s">
        <v>876</v>
      </c>
      <c r="AI154" s="8" t="s">
        <v>768</v>
      </c>
      <c r="AJ154" s="8" t="s">
        <v>879</v>
      </c>
      <c r="AK154" s="8" t="s">
        <v>532</v>
      </c>
      <c r="AL154" s="8" t="s">
        <v>781</v>
      </c>
      <c r="AP154" s="8"/>
      <c r="AQ154" s="8"/>
      <c r="AS154" s="8" t="str">
        <f t="shared" si="14"/>
        <v/>
      </c>
    </row>
    <row r="155" spans="1:45" ht="16" customHeight="1" x14ac:dyDescent="0.2">
      <c r="A155" s="8">
        <v>1648</v>
      </c>
      <c r="B155" s="8" t="s">
        <v>26</v>
      </c>
      <c r="C155" s="8" t="s">
        <v>532</v>
      </c>
      <c r="D155" s="8" t="s">
        <v>137</v>
      </c>
      <c r="F155" s="8" t="str">
        <f>IF(ISBLANK(E155), "", Table2[[#This Row],[unique_id]])</f>
        <v/>
      </c>
      <c r="O155" s="8"/>
      <c r="P155" s="10"/>
      <c r="Q155" s="10" t="s">
        <v>770</v>
      </c>
      <c r="R155" s="10">
        <v>1400</v>
      </c>
      <c r="S155" s="16" t="s">
        <v>818</v>
      </c>
      <c r="T155" s="16" t="s">
        <v>853</v>
      </c>
      <c r="U155" s="8"/>
      <c r="Z155" s="10"/>
      <c r="AB155" s="8" t="str">
        <f t="shared" si="12"/>
        <v/>
      </c>
      <c r="AC155" s="8" t="str">
        <f t="shared" si="13"/>
        <v/>
      </c>
      <c r="AF15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http://raspbpi-lia:8094/#/device/0x00178801040ede93</v>
      </c>
      <c r="AG155" s="8" t="str">
        <f>LOWER(_xlfn.CONCAT(Table2[[#This Row],[device_suggested_area]], "-",Table2[[#This Row],[device_identifiers]]))</f>
        <v>wardrobe-main-bulb-1</v>
      </c>
      <c r="AH155" s="10" t="s">
        <v>876</v>
      </c>
      <c r="AI155" s="8" t="s">
        <v>769</v>
      </c>
      <c r="AJ155" s="8" t="s">
        <v>879</v>
      </c>
      <c r="AK155" s="8" t="s">
        <v>532</v>
      </c>
      <c r="AL155" s="8" t="s">
        <v>781</v>
      </c>
      <c r="AO155" s="8" t="s">
        <v>815</v>
      </c>
      <c r="AP155" s="8"/>
      <c r="AQ155" s="8"/>
      <c r="AS155" s="8" t="str">
        <f t="shared" si="14"/>
        <v>[["mac", "0x00178801040ede93"]]</v>
      </c>
    </row>
    <row r="156" spans="1:45" ht="16" customHeight="1" x14ac:dyDescent="0.2">
      <c r="A156" s="8">
        <v>1649</v>
      </c>
      <c r="B156" s="8" t="s">
        <v>26</v>
      </c>
      <c r="C156" s="8" t="s">
        <v>255</v>
      </c>
      <c r="D156" s="8" t="s">
        <v>134</v>
      </c>
      <c r="E156" s="8" t="s">
        <v>634</v>
      </c>
      <c r="F156" s="8" t="str">
        <f>IF(ISBLANK(E156), "", Table2[[#This Row],[unique_id]])</f>
        <v>deck_festoons</v>
      </c>
      <c r="G156" s="8" t="s">
        <v>389</v>
      </c>
      <c r="H156" s="8" t="s">
        <v>139</v>
      </c>
      <c r="I156" s="8" t="s">
        <v>132</v>
      </c>
      <c r="J156" s="8" t="s">
        <v>906</v>
      </c>
      <c r="M156" s="8" t="s">
        <v>136</v>
      </c>
      <c r="O156" s="8"/>
      <c r="P156" s="10"/>
      <c r="Q156" s="10"/>
      <c r="R156" s="10"/>
      <c r="S156" s="10"/>
      <c r="T156" s="10"/>
      <c r="U156" s="8"/>
      <c r="X156" s="8" t="s">
        <v>375</v>
      </c>
      <c r="Z156" s="10"/>
      <c r="AB156" s="8" t="str">
        <f t="shared" si="12"/>
        <v/>
      </c>
      <c r="AC156" s="8" t="str">
        <f t="shared" si="13"/>
        <v/>
      </c>
      <c r="AF156" s="39"/>
      <c r="AG156" s="8" t="str">
        <f>IF(OR(ISBLANK(AO156), ISBLANK(AP156)), "", LOWER(_xlfn.CONCAT(Table2[[#This Row],[device_manufacturer]], "-",Table2[[#This Row],[device_suggested_area]], "-", Table2[[#This Row],[device_identifiers]])))</f>
        <v>tplink-deck-festoons</v>
      </c>
      <c r="AH156" s="10" t="s">
        <v>492</v>
      </c>
      <c r="AI156" s="8" t="s">
        <v>499</v>
      </c>
      <c r="AJ156" s="8" t="s">
        <v>491</v>
      </c>
      <c r="AK156" s="8" t="str">
        <f>IF(OR(ISBLANK(AO156), ISBLANK(AP156)), "", Table2[[#This Row],[device_via_device]])</f>
        <v>TPLink</v>
      </c>
      <c r="AL156" s="8" t="s">
        <v>488</v>
      </c>
      <c r="AN156" s="8" t="s">
        <v>625</v>
      </c>
      <c r="AO156" s="8" t="s">
        <v>875</v>
      </c>
      <c r="AP156" s="8" t="s">
        <v>874</v>
      </c>
      <c r="AQ156" s="8"/>
      <c r="AS156" s="8" t="str">
        <f t="shared" si="14"/>
        <v>[["mac", "5c:a6:e6:25:58:f1"], ["ip", "10.0.6.88"]]</v>
      </c>
    </row>
    <row r="157" spans="1:45" ht="16" customHeight="1" x14ac:dyDescent="0.2">
      <c r="A157" s="8">
        <v>1650</v>
      </c>
      <c r="B157" s="8" t="s">
        <v>26</v>
      </c>
      <c r="C157" s="8" t="s">
        <v>255</v>
      </c>
      <c r="D157" s="8" t="s">
        <v>134</v>
      </c>
      <c r="E157" s="8" t="s">
        <v>869</v>
      </c>
      <c r="F157" s="8" t="str">
        <f>IF(ISBLANK(E157), "", Table2[[#This Row],[unique_id]])</f>
        <v>landing_festoons</v>
      </c>
      <c r="G157" s="8" t="s">
        <v>870</v>
      </c>
      <c r="H157" s="8" t="s">
        <v>139</v>
      </c>
      <c r="I157" s="8" t="s">
        <v>132</v>
      </c>
      <c r="J157" s="8" t="s">
        <v>906</v>
      </c>
      <c r="M157" s="8" t="s">
        <v>136</v>
      </c>
      <c r="O157" s="8"/>
      <c r="P157" s="10"/>
      <c r="Q157" s="10"/>
      <c r="R157" s="10"/>
      <c r="S157" s="10"/>
      <c r="T157" s="10"/>
      <c r="U157" s="8"/>
      <c r="X157" s="8" t="s">
        <v>375</v>
      </c>
      <c r="Z157" s="10"/>
      <c r="AB157" s="8" t="str">
        <f t="shared" si="12"/>
        <v/>
      </c>
      <c r="AC157" s="8" t="str">
        <f t="shared" si="13"/>
        <v/>
      </c>
      <c r="AF157" s="39"/>
      <c r="AG157" s="8" t="str">
        <f>IF(OR(ISBLANK(AO157), ISBLANK(AP157)), "", LOWER(_xlfn.CONCAT(Table2[[#This Row],[device_manufacturer]], "-",Table2[[#This Row],[device_suggested_area]], "-", Table2[[#This Row],[device_identifiers]])))</f>
        <v>tplink-landing-festoons</v>
      </c>
      <c r="AH157" s="10" t="s">
        <v>492</v>
      </c>
      <c r="AI157" s="8" t="s">
        <v>499</v>
      </c>
      <c r="AJ157" s="8" t="s">
        <v>491</v>
      </c>
      <c r="AK157" s="8" t="str">
        <f>IF(OR(ISBLANK(AO157), ISBLANK(AP157)), "", Table2[[#This Row],[device_via_device]])</f>
        <v>TPLink</v>
      </c>
      <c r="AL157" s="8" t="s">
        <v>871</v>
      </c>
      <c r="AN157" s="8" t="s">
        <v>625</v>
      </c>
      <c r="AO157" s="8" t="s">
        <v>872</v>
      </c>
      <c r="AP157" s="8" t="s">
        <v>873</v>
      </c>
      <c r="AQ157" s="8"/>
      <c r="AS157" s="8" t="str">
        <f t="shared" si="14"/>
        <v>[["mac", "5c:a6:e6:25:5a:0c"], ["ip", "10.0.6.89"]]</v>
      </c>
    </row>
    <row r="158" spans="1:45" ht="16" customHeight="1" x14ac:dyDescent="0.2">
      <c r="A158" s="8">
        <v>1651</v>
      </c>
      <c r="B158" s="8" t="s">
        <v>26</v>
      </c>
      <c r="C158" s="8" t="s">
        <v>532</v>
      </c>
      <c r="D158" s="8" t="s">
        <v>137</v>
      </c>
      <c r="E158" s="8" t="s">
        <v>893</v>
      </c>
      <c r="F158" s="8" t="str">
        <f>IF(ISBLANK(E158), "", Table2[[#This Row],[unique_id]])</f>
        <v>garden_pedestals</v>
      </c>
      <c r="G158" s="8" t="s">
        <v>894</v>
      </c>
      <c r="H158" s="8" t="s">
        <v>139</v>
      </c>
      <c r="I158" s="8" t="s">
        <v>132</v>
      </c>
      <c r="J158" s="8" t="s">
        <v>905</v>
      </c>
      <c r="M158" s="8" t="s">
        <v>136</v>
      </c>
      <c r="O158" s="8"/>
      <c r="P158" s="10"/>
      <c r="Q158" s="10" t="s">
        <v>771</v>
      </c>
      <c r="R158" s="10" t="s">
        <v>882</v>
      </c>
      <c r="S158" s="16" t="s">
        <v>891</v>
      </c>
      <c r="T158" s="16" t="s">
        <v>881</v>
      </c>
      <c r="U158" s="8"/>
      <c r="X158" s="8" t="s">
        <v>375</v>
      </c>
      <c r="Z158" s="10"/>
      <c r="AB158" s="8" t="str">
        <f t="shared" si="12"/>
        <v/>
      </c>
      <c r="AC158" s="8" t="str">
        <f t="shared" si="13"/>
        <v/>
      </c>
      <c r="AF15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http://raspbpi-lia:8094/#/group/1600</v>
      </c>
      <c r="AG158" s="8" t="str">
        <f>LOWER(_xlfn.CONCAT(Table2[[#This Row],[device_suggested_area]], "-",Table2[[#This Row],[device_identifiers]]))</f>
        <v>garden-pedestals</v>
      </c>
      <c r="AH158" s="10" t="s">
        <v>878</v>
      </c>
      <c r="AI158" s="8" t="s">
        <v>896</v>
      </c>
      <c r="AJ158" s="8" t="s">
        <v>880</v>
      </c>
      <c r="AK158" s="8" t="s">
        <v>532</v>
      </c>
      <c r="AL158" s="8" t="s">
        <v>895</v>
      </c>
      <c r="AP158" s="8"/>
      <c r="AQ158" s="8"/>
      <c r="AS158" s="8" t="str">
        <f t="shared" si="14"/>
        <v/>
      </c>
    </row>
    <row r="159" spans="1:45" ht="16" customHeight="1" x14ac:dyDescent="0.2">
      <c r="A159" s="8">
        <v>1652</v>
      </c>
      <c r="B159" s="8" t="s">
        <v>26</v>
      </c>
      <c r="C159" s="8" t="s">
        <v>532</v>
      </c>
      <c r="D159" s="8" t="s">
        <v>137</v>
      </c>
      <c r="F159" s="8" t="str">
        <f>IF(ISBLANK(E159), "", Table2[[#This Row],[unique_id]])</f>
        <v/>
      </c>
      <c r="O159" s="8"/>
      <c r="P159" s="10"/>
      <c r="Q159" s="10" t="s">
        <v>770</v>
      </c>
      <c r="R159" s="10" t="s">
        <v>882</v>
      </c>
      <c r="S159" s="16" t="s">
        <v>818</v>
      </c>
      <c r="T159" s="16" t="s">
        <v>881</v>
      </c>
      <c r="U159" s="8"/>
      <c r="Z159" s="10"/>
      <c r="AB159" s="8" t="str">
        <f t="shared" si="12"/>
        <v/>
      </c>
      <c r="AC159" s="8" t="str">
        <f t="shared" si="13"/>
        <v/>
      </c>
      <c r="AF15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http://raspbpi-lia:8094/#/device/0x001788010c692175</v>
      </c>
      <c r="AG159" s="8" t="str">
        <f>LOWER(_xlfn.CONCAT(Table2[[#This Row],[device_suggested_area]], "-",Table2[[#This Row],[device_identifiers]]))</f>
        <v>garden-pedestals-bulb-1</v>
      </c>
      <c r="AH159" s="10" t="s">
        <v>878</v>
      </c>
      <c r="AI159" s="8" t="s">
        <v>897</v>
      </c>
      <c r="AJ159" s="8" t="s">
        <v>880</v>
      </c>
      <c r="AK159" s="8" t="s">
        <v>532</v>
      </c>
      <c r="AL159" s="8" t="s">
        <v>895</v>
      </c>
      <c r="AO159" s="8" t="s">
        <v>877</v>
      </c>
      <c r="AP159" s="8"/>
      <c r="AQ159" s="8"/>
      <c r="AS159" s="8" t="str">
        <f t="shared" si="14"/>
        <v>[["mac", "0x001788010c692175"]]</v>
      </c>
    </row>
    <row r="160" spans="1:45" ht="16" customHeight="1" x14ac:dyDescent="0.2">
      <c r="A160" s="8">
        <v>1653</v>
      </c>
      <c r="B160" s="8" t="s">
        <v>26</v>
      </c>
      <c r="C160" s="8" t="s">
        <v>532</v>
      </c>
      <c r="D160" s="8" t="s">
        <v>137</v>
      </c>
      <c r="F160" s="8" t="str">
        <f>IF(ISBLANK(E160), "", Table2[[#This Row],[unique_id]])</f>
        <v/>
      </c>
      <c r="O160" s="8"/>
      <c r="P160" s="10"/>
      <c r="Q160" s="10" t="s">
        <v>770</v>
      </c>
      <c r="R160" s="10" t="s">
        <v>882</v>
      </c>
      <c r="S160" s="16" t="s">
        <v>818</v>
      </c>
      <c r="T160" s="16" t="s">
        <v>881</v>
      </c>
      <c r="U160" s="8"/>
      <c r="Z160" s="10"/>
      <c r="AB160" s="8" t="str">
        <f t="shared" si="12"/>
        <v/>
      </c>
      <c r="AC160" s="8" t="str">
        <f t="shared" si="13"/>
        <v/>
      </c>
      <c r="AF16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http://raspbpi-lia:8094/#/device/0x001788010c69214a</v>
      </c>
      <c r="AG160" s="8" t="str">
        <f>LOWER(_xlfn.CONCAT(Table2[[#This Row],[device_suggested_area]], "-",Table2[[#This Row],[device_identifiers]]))</f>
        <v>garden-pedestals-bulb-2</v>
      </c>
      <c r="AH160" s="10" t="s">
        <v>878</v>
      </c>
      <c r="AI160" s="8" t="s">
        <v>898</v>
      </c>
      <c r="AJ160" s="8" t="s">
        <v>880</v>
      </c>
      <c r="AK160" s="8" t="s">
        <v>532</v>
      </c>
      <c r="AL160" s="8" t="s">
        <v>895</v>
      </c>
      <c r="AO160" s="8" t="s">
        <v>883</v>
      </c>
      <c r="AP160" s="8"/>
      <c r="AQ160" s="8"/>
      <c r="AS160" s="8" t="str">
        <f t="shared" si="14"/>
        <v>[["mac", "0x001788010c69214a"]]</v>
      </c>
    </row>
    <row r="161" spans="1:45" ht="16" customHeight="1" x14ac:dyDescent="0.2">
      <c r="A161" s="8">
        <v>1654</v>
      </c>
      <c r="B161" s="8" t="s">
        <v>26</v>
      </c>
      <c r="C161" s="8" t="s">
        <v>532</v>
      </c>
      <c r="D161" s="8" t="s">
        <v>137</v>
      </c>
      <c r="F161" s="8" t="str">
        <f>IF(ISBLANK(E161), "", Table2[[#This Row],[unique_id]])</f>
        <v/>
      </c>
      <c r="O161" s="8"/>
      <c r="P161" s="10"/>
      <c r="Q161" s="10" t="s">
        <v>770</v>
      </c>
      <c r="R161" s="10" t="s">
        <v>882</v>
      </c>
      <c r="S161" s="16" t="s">
        <v>818</v>
      </c>
      <c r="T161" s="16" t="s">
        <v>881</v>
      </c>
      <c r="U161" s="8"/>
      <c r="Z161" s="10"/>
      <c r="AB161" s="8" t="str">
        <f t="shared" si="12"/>
        <v/>
      </c>
      <c r="AC161" s="8" t="str">
        <f t="shared" si="13"/>
        <v/>
      </c>
      <c r="AF16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http://raspbpi-lia:8094/#/device/0x001788010c5c4266</v>
      </c>
      <c r="AG161" s="8" t="str">
        <f>LOWER(_xlfn.CONCAT(Table2[[#This Row],[device_suggested_area]], "-",Table2[[#This Row],[device_identifiers]]))</f>
        <v>garden-pedestals-bulb-3</v>
      </c>
      <c r="AH161" s="10" t="s">
        <v>878</v>
      </c>
      <c r="AI161" s="8" t="s">
        <v>899</v>
      </c>
      <c r="AJ161" s="8" t="s">
        <v>880</v>
      </c>
      <c r="AK161" s="8" t="s">
        <v>532</v>
      </c>
      <c r="AL161" s="8" t="s">
        <v>895</v>
      </c>
      <c r="AO161" s="8" t="s">
        <v>884</v>
      </c>
      <c r="AP161" s="8"/>
      <c r="AQ161" s="8"/>
      <c r="AS161" s="8" t="str">
        <f t="shared" si="14"/>
        <v>[["mac", "0x001788010c5c4266"]]</v>
      </c>
    </row>
    <row r="162" spans="1:45" ht="16" customHeight="1" x14ac:dyDescent="0.2">
      <c r="A162" s="8">
        <v>1655</v>
      </c>
      <c r="B162" s="8" t="s">
        <v>26</v>
      </c>
      <c r="C162" s="8" t="s">
        <v>532</v>
      </c>
      <c r="D162" s="8" t="s">
        <v>137</v>
      </c>
      <c r="F162" s="8" t="str">
        <f>IF(ISBLANK(E162), "", Table2[[#This Row],[unique_id]])</f>
        <v/>
      </c>
      <c r="O162" s="8"/>
      <c r="P162" s="10"/>
      <c r="Q162" s="10" t="s">
        <v>770</v>
      </c>
      <c r="R162" s="10" t="s">
        <v>882</v>
      </c>
      <c r="S162" s="16" t="s">
        <v>818</v>
      </c>
      <c r="T162" s="16" t="s">
        <v>881</v>
      </c>
      <c r="U162" s="8"/>
      <c r="Z162" s="10"/>
      <c r="AB162" s="8" t="str">
        <f t="shared" ref="AB162:AB193" si="15">IF(ISBLANK(AA162),  "", _xlfn.CONCAT("haas/entity/sensor/", LOWER(C162), "/", E162, "/config"))</f>
        <v/>
      </c>
      <c r="AC162" s="8" t="str">
        <f t="shared" si="13"/>
        <v/>
      </c>
      <c r="AF16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http://raspbpi-lia:8094/#/device/0x001788010c692144</v>
      </c>
      <c r="AG162" s="8" t="str">
        <f>LOWER(_xlfn.CONCAT(Table2[[#This Row],[device_suggested_area]], "-",Table2[[#This Row],[device_identifiers]]))</f>
        <v>garden-pedestals-bulb-4</v>
      </c>
      <c r="AH162" s="10" t="s">
        <v>878</v>
      </c>
      <c r="AI162" s="8" t="s">
        <v>900</v>
      </c>
      <c r="AJ162" s="8" t="s">
        <v>880</v>
      </c>
      <c r="AK162" s="8" t="s">
        <v>532</v>
      </c>
      <c r="AL162" s="8" t="s">
        <v>895</v>
      </c>
      <c r="AO162" s="8" t="s">
        <v>885</v>
      </c>
      <c r="AP162" s="8"/>
      <c r="AQ162" s="8"/>
      <c r="AS162" s="8" t="str">
        <f t="shared" si="14"/>
        <v>[["mac", "0x001788010c692144"]]</v>
      </c>
    </row>
    <row r="163" spans="1:45" s="33" customFormat="1" ht="16" customHeight="1" x14ac:dyDescent="0.2">
      <c r="A163" s="33">
        <v>1656</v>
      </c>
      <c r="B163" s="33" t="s">
        <v>913</v>
      </c>
      <c r="C163" s="33" t="s">
        <v>532</v>
      </c>
      <c r="D163" s="33" t="s">
        <v>137</v>
      </c>
      <c r="F163" s="33" t="str">
        <f>IF(ISBLANK(E163), "", Table2[[#This Row],[unique_id]])</f>
        <v/>
      </c>
      <c r="P163" s="34"/>
      <c r="Q163" s="34" t="s">
        <v>770</v>
      </c>
      <c r="R163" s="34" t="s">
        <v>882</v>
      </c>
      <c r="S163" s="35" t="s">
        <v>818</v>
      </c>
      <c r="T163" s="35" t="s">
        <v>881</v>
      </c>
      <c r="Z163" s="34"/>
      <c r="AB163" s="33" t="str">
        <f t="shared" si="15"/>
        <v/>
      </c>
      <c r="AC163" s="33" t="str">
        <f t="shared" si="13"/>
        <v/>
      </c>
      <c r="AF16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63" s="33" t="str">
        <f>LOWER(_xlfn.CONCAT(Table2[[#This Row],[device_suggested_area]], "-",Table2[[#This Row],[device_identifiers]]))</f>
        <v>garden-pedestals-bulb-5</v>
      </c>
      <c r="AH163" s="34" t="s">
        <v>878</v>
      </c>
      <c r="AI163" s="8" t="s">
        <v>1032</v>
      </c>
      <c r="AJ163" s="33" t="s">
        <v>880</v>
      </c>
      <c r="AK163" s="33" t="s">
        <v>532</v>
      </c>
      <c r="AL163" s="33" t="s">
        <v>895</v>
      </c>
      <c r="AO163" s="33" t="s">
        <v>1031</v>
      </c>
      <c r="AS163" s="33" t="str">
        <f t="shared" si="14"/>
        <v>[["mac", "x"]]</v>
      </c>
    </row>
    <row r="164" spans="1:45" s="33" customFormat="1" ht="16" customHeight="1" x14ac:dyDescent="0.2">
      <c r="A164" s="33">
        <v>1657</v>
      </c>
      <c r="B164" s="33" t="s">
        <v>913</v>
      </c>
      <c r="C164" s="33" t="s">
        <v>532</v>
      </c>
      <c r="D164" s="33" t="s">
        <v>137</v>
      </c>
      <c r="F164" s="33" t="str">
        <f>IF(ISBLANK(E164), "", Table2[[#This Row],[unique_id]])</f>
        <v/>
      </c>
      <c r="P164" s="34"/>
      <c r="Q164" s="34" t="s">
        <v>770</v>
      </c>
      <c r="R164" s="34" t="s">
        <v>882</v>
      </c>
      <c r="S164" s="35" t="s">
        <v>818</v>
      </c>
      <c r="T164" s="35" t="s">
        <v>881</v>
      </c>
      <c r="Z164" s="34"/>
      <c r="AB164" s="33" t="str">
        <f t="shared" si="15"/>
        <v/>
      </c>
      <c r="AC164" s="33" t="str">
        <f t="shared" si="13"/>
        <v/>
      </c>
      <c r="AF16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64" s="33" t="str">
        <f>LOWER(_xlfn.CONCAT(Table2[[#This Row],[device_suggested_area]], "-",Table2[[#This Row],[device_identifiers]]))</f>
        <v>garden-pedestals-bulb-6</v>
      </c>
      <c r="AH164" s="34" t="s">
        <v>878</v>
      </c>
      <c r="AI164" s="8" t="s">
        <v>1033</v>
      </c>
      <c r="AJ164" s="33" t="s">
        <v>880</v>
      </c>
      <c r="AK164" s="33" t="s">
        <v>532</v>
      </c>
      <c r="AL164" s="33" t="s">
        <v>895</v>
      </c>
      <c r="AO164" s="33" t="s">
        <v>1031</v>
      </c>
      <c r="AS164" s="33" t="str">
        <f t="shared" si="14"/>
        <v>[["mac", "x"]]</v>
      </c>
    </row>
    <row r="165" spans="1:45" s="33" customFormat="1" ht="16" customHeight="1" x14ac:dyDescent="0.2">
      <c r="A165" s="33">
        <v>1658</v>
      </c>
      <c r="B165" s="33" t="s">
        <v>913</v>
      </c>
      <c r="C165" s="33" t="s">
        <v>532</v>
      </c>
      <c r="D165" s="33" t="s">
        <v>137</v>
      </c>
      <c r="F165" s="33" t="str">
        <f>IF(ISBLANK(E165), "", Table2[[#This Row],[unique_id]])</f>
        <v/>
      </c>
      <c r="P165" s="34"/>
      <c r="Q165" s="34" t="s">
        <v>770</v>
      </c>
      <c r="R165" s="34" t="s">
        <v>882</v>
      </c>
      <c r="S165" s="35" t="s">
        <v>818</v>
      </c>
      <c r="T165" s="35" t="s">
        <v>881</v>
      </c>
      <c r="Z165" s="34"/>
      <c r="AB165" s="33" t="str">
        <f t="shared" si="15"/>
        <v/>
      </c>
      <c r="AC165" s="33" t="str">
        <f t="shared" si="13"/>
        <v/>
      </c>
      <c r="AF16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65" s="33" t="str">
        <f>LOWER(_xlfn.CONCAT(Table2[[#This Row],[device_suggested_area]], "-",Table2[[#This Row],[device_identifiers]]))</f>
        <v>garden-pedestals-bulb-7</v>
      </c>
      <c r="AH165" s="34" t="s">
        <v>878</v>
      </c>
      <c r="AI165" s="8" t="s">
        <v>1034</v>
      </c>
      <c r="AJ165" s="33" t="s">
        <v>880</v>
      </c>
      <c r="AK165" s="33" t="s">
        <v>532</v>
      </c>
      <c r="AL165" s="33" t="s">
        <v>895</v>
      </c>
      <c r="AO165" s="33" t="s">
        <v>1031</v>
      </c>
      <c r="AS165" s="33" t="str">
        <f t="shared" si="14"/>
        <v>[["mac", "x"]]</v>
      </c>
    </row>
    <row r="166" spans="1:45" s="33" customFormat="1" ht="16" customHeight="1" x14ac:dyDescent="0.2">
      <c r="A166" s="33">
        <v>1659</v>
      </c>
      <c r="B166" s="33" t="s">
        <v>913</v>
      </c>
      <c r="C166" s="33" t="s">
        <v>532</v>
      </c>
      <c r="D166" s="33" t="s">
        <v>137</v>
      </c>
      <c r="F166" s="33" t="str">
        <f>IF(ISBLANK(E166), "", Table2[[#This Row],[unique_id]])</f>
        <v/>
      </c>
      <c r="P166" s="34"/>
      <c r="Q166" s="34" t="s">
        <v>770</v>
      </c>
      <c r="R166" s="34" t="s">
        <v>882</v>
      </c>
      <c r="S166" s="35" t="s">
        <v>818</v>
      </c>
      <c r="T166" s="35" t="s">
        <v>881</v>
      </c>
      <c r="Z166" s="34"/>
      <c r="AB166" s="33" t="str">
        <f t="shared" si="15"/>
        <v/>
      </c>
      <c r="AC166" s="33" t="str">
        <f t="shared" si="13"/>
        <v/>
      </c>
      <c r="AF16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66" s="33" t="str">
        <f>LOWER(_xlfn.CONCAT(Table2[[#This Row],[device_suggested_area]], "-",Table2[[#This Row],[device_identifiers]]))</f>
        <v>garden-pedestals-bulb-8</v>
      </c>
      <c r="AH166" s="34" t="s">
        <v>878</v>
      </c>
      <c r="AI166" s="8" t="s">
        <v>1035</v>
      </c>
      <c r="AJ166" s="33" t="s">
        <v>880</v>
      </c>
      <c r="AK166" s="33" t="s">
        <v>532</v>
      </c>
      <c r="AL166" s="33" t="s">
        <v>895</v>
      </c>
      <c r="AO166" s="33" t="s">
        <v>1031</v>
      </c>
      <c r="AS166" s="33" t="str">
        <f t="shared" si="14"/>
        <v>[["mac", "x"]]</v>
      </c>
    </row>
    <row r="167" spans="1:45" ht="16" customHeight="1" x14ac:dyDescent="0.2">
      <c r="A167" s="8">
        <v>1660</v>
      </c>
      <c r="B167" s="8" t="s">
        <v>26</v>
      </c>
      <c r="C167" s="8" t="s">
        <v>532</v>
      </c>
      <c r="D167" s="8" t="s">
        <v>137</v>
      </c>
      <c r="E167" s="8" t="s">
        <v>903</v>
      </c>
      <c r="F167" s="8" t="str">
        <f>IF(ISBLANK(E167), "", Table2[[#This Row],[unique_id]])</f>
        <v>tree_spotlights</v>
      </c>
      <c r="G167" s="8" t="s">
        <v>890</v>
      </c>
      <c r="H167" s="8" t="s">
        <v>139</v>
      </c>
      <c r="I167" s="8" t="s">
        <v>132</v>
      </c>
      <c r="J167" s="8" t="s">
        <v>904</v>
      </c>
      <c r="M167" s="8" t="s">
        <v>136</v>
      </c>
      <c r="O167" s="8"/>
      <c r="P167" s="10"/>
      <c r="Q167" s="10" t="s">
        <v>771</v>
      </c>
      <c r="R167" s="10" t="s">
        <v>889</v>
      </c>
      <c r="S167" s="16" t="s">
        <v>891</v>
      </c>
      <c r="T167" s="16" t="s">
        <v>881</v>
      </c>
      <c r="U167" s="8"/>
      <c r="X167" s="8" t="s">
        <v>375</v>
      </c>
      <c r="Z167" s="10"/>
      <c r="AB167" s="8" t="str">
        <f t="shared" si="15"/>
        <v/>
      </c>
      <c r="AC167" s="8" t="str">
        <f t="shared" si="13"/>
        <v/>
      </c>
      <c r="AF167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http://raspbpi-lia:8094/#/group/1700</v>
      </c>
      <c r="AG167" s="8" t="str">
        <f>LOWER(_xlfn.CONCAT(Table2[[#This Row],[device_suggested_area]], "-",Table2[[#This Row],[device_identifiers]]))</f>
        <v>tree-spotlights</v>
      </c>
      <c r="AH167" s="10" t="s">
        <v>878</v>
      </c>
      <c r="AI167" s="8" t="s">
        <v>901</v>
      </c>
      <c r="AJ167" s="8" t="s">
        <v>888</v>
      </c>
      <c r="AK167" s="8" t="s">
        <v>532</v>
      </c>
      <c r="AL167" s="8" t="s">
        <v>887</v>
      </c>
      <c r="AP167" s="8"/>
      <c r="AQ167" s="8"/>
      <c r="AS167" s="8" t="str">
        <f t="shared" si="14"/>
        <v/>
      </c>
    </row>
    <row r="168" spans="1:45" ht="16" customHeight="1" x14ac:dyDescent="0.2">
      <c r="A168" s="8">
        <v>1661</v>
      </c>
      <c r="B168" s="8" t="s">
        <v>26</v>
      </c>
      <c r="C168" s="8" t="s">
        <v>532</v>
      </c>
      <c r="D168" s="8" t="s">
        <v>137</v>
      </c>
      <c r="F168" s="8" t="str">
        <f>IF(ISBLANK(E168), "", Table2[[#This Row],[unique_id]])</f>
        <v/>
      </c>
      <c r="O168" s="8"/>
      <c r="P168" s="10"/>
      <c r="Q168" s="10" t="s">
        <v>770</v>
      </c>
      <c r="R168" s="10" t="s">
        <v>889</v>
      </c>
      <c r="S168" s="16" t="s">
        <v>818</v>
      </c>
      <c r="T168" s="16" t="s">
        <v>881</v>
      </c>
      <c r="U168" s="8"/>
      <c r="Z168" s="10"/>
      <c r="AB168" s="8" t="str">
        <f t="shared" si="15"/>
        <v/>
      </c>
      <c r="AC168" s="8" t="str">
        <f t="shared" si="13"/>
        <v/>
      </c>
      <c r="AF16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http://raspbpi-lia:8094/#/device/0x00178801097ed42c</v>
      </c>
      <c r="AG168" s="8" t="str">
        <f>LOWER(_xlfn.CONCAT(Table2[[#This Row],[device_suggested_area]], "-",Table2[[#This Row],[device_identifiers]]))</f>
        <v>tree-spotlights-bulb-1</v>
      </c>
      <c r="AH168" s="10" t="s">
        <v>878</v>
      </c>
      <c r="AI168" s="8" t="s">
        <v>902</v>
      </c>
      <c r="AJ168" s="8" t="s">
        <v>888</v>
      </c>
      <c r="AK168" s="8" t="s">
        <v>532</v>
      </c>
      <c r="AL168" s="8" t="s">
        <v>887</v>
      </c>
      <c r="AO168" s="8" t="s">
        <v>886</v>
      </c>
      <c r="AP168" s="8"/>
      <c r="AQ168" s="8"/>
      <c r="AS168" s="8" t="str">
        <f t="shared" si="14"/>
        <v>[["mac", "0x00178801097ed42c"]]</v>
      </c>
    </row>
    <row r="169" spans="1:45" ht="16" customHeight="1" x14ac:dyDescent="0.2">
      <c r="A169" s="8">
        <v>1662</v>
      </c>
      <c r="B169" s="8" t="s">
        <v>26</v>
      </c>
      <c r="C169" s="8" t="s">
        <v>532</v>
      </c>
      <c r="D169" s="8" t="s">
        <v>137</v>
      </c>
      <c r="F169" s="8" t="str">
        <f>IF(ISBLANK(E169), "", Table2[[#This Row],[unique_id]])</f>
        <v/>
      </c>
      <c r="O169" s="8"/>
      <c r="P169" s="10"/>
      <c r="Q169" s="10" t="s">
        <v>770</v>
      </c>
      <c r="R169" s="10" t="s">
        <v>889</v>
      </c>
      <c r="S169" s="16" t="s">
        <v>818</v>
      </c>
      <c r="T169" s="16" t="s">
        <v>881</v>
      </c>
      <c r="U169" s="8"/>
      <c r="Z169" s="10"/>
      <c r="AB169" s="8" t="str">
        <f t="shared" si="15"/>
        <v/>
      </c>
      <c r="AC169" s="8" t="str">
        <f t="shared" si="13"/>
        <v/>
      </c>
      <c r="AF16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http://raspbpi-lia:8094/#/device/0x0017880109c40c33</v>
      </c>
      <c r="AG169" s="8" t="str">
        <f>LOWER(_xlfn.CONCAT(Table2[[#This Row],[device_suggested_area]], "-",Table2[[#This Row],[device_identifiers]]))</f>
        <v>tree-spotlights-bulb-2</v>
      </c>
      <c r="AH169" s="10" t="s">
        <v>878</v>
      </c>
      <c r="AI169" s="8" t="s">
        <v>911</v>
      </c>
      <c r="AJ169" s="8" t="s">
        <v>888</v>
      </c>
      <c r="AK169" s="8" t="s">
        <v>532</v>
      </c>
      <c r="AL169" s="8" t="s">
        <v>887</v>
      </c>
      <c r="AO169" s="8" t="s">
        <v>912</v>
      </c>
      <c r="AP169" s="8"/>
      <c r="AQ169" s="8"/>
      <c r="AS169" s="8" t="str">
        <f t="shared" si="14"/>
        <v>[["mac", "0x0017880109c40c33"]]</v>
      </c>
    </row>
    <row r="170" spans="1:45" s="33" customFormat="1" ht="16" customHeight="1" x14ac:dyDescent="0.2">
      <c r="A170" s="33">
        <v>1663</v>
      </c>
      <c r="B170" s="33" t="s">
        <v>913</v>
      </c>
      <c r="C170" s="33" t="s">
        <v>532</v>
      </c>
      <c r="D170" s="33" t="s">
        <v>137</v>
      </c>
      <c r="F170" s="33" t="str">
        <f>IF(ISBLANK(E170), "", Table2[[#This Row],[unique_id]])</f>
        <v/>
      </c>
      <c r="P170" s="34"/>
      <c r="Q170" s="34" t="s">
        <v>770</v>
      </c>
      <c r="R170" s="34" t="s">
        <v>889</v>
      </c>
      <c r="S170" s="35" t="s">
        <v>818</v>
      </c>
      <c r="T170" s="35" t="s">
        <v>881</v>
      </c>
      <c r="Z170" s="34"/>
      <c r="AB170" s="33" t="str">
        <f t="shared" si="15"/>
        <v/>
      </c>
      <c r="AC170" s="33" t="str">
        <f t="shared" si="13"/>
        <v/>
      </c>
      <c r="AF17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70" s="33" t="str">
        <f>LOWER(_xlfn.CONCAT(Table2[[#This Row],[device_suggested_area]], "-",Table2[[#This Row],[device_identifiers]]))</f>
        <v>tree-spotlights-bulb-3</v>
      </c>
      <c r="AH170" s="34" t="s">
        <v>878</v>
      </c>
      <c r="AI170" s="8" t="s">
        <v>1036</v>
      </c>
      <c r="AJ170" s="33" t="s">
        <v>888</v>
      </c>
      <c r="AK170" s="33" t="s">
        <v>532</v>
      </c>
      <c r="AL170" s="33" t="s">
        <v>887</v>
      </c>
      <c r="AO170" s="33" t="s">
        <v>1031</v>
      </c>
      <c r="AS170" s="33" t="str">
        <f t="shared" si="14"/>
        <v>[["mac", "x"]]</v>
      </c>
    </row>
    <row r="171" spans="1:45" ht="16" customHeight="1" x14ac:dyDescent="0.2">
      <c r="A171" s="8">
        <v>1700</v>
      </c>
      <c r="B171" s="8" t="s">
        <v>26</v>
      </c>
      <c r="C171" s="8" t="s">
        <v>694</v>
      </c>
      <c r="D171" s="8" t="s">
        <v>453</v>
      </c>
      <c r="E171" s="8" t="s">
        <v>452</v>
      </c>
      <c r="F171" s="8" t="str">
        <f>IF(ISBLANK(E171), "", Table2[[#This Row],[unique_id]])</f>
        <v>column_break</v>
      </c>
      <c r="G171" s="8" t="s">
        <v>449</v>
      </c>
      <c r="H171" s="8" t="s">
        <v>1082</v>
      </c>
      <c r="I171" s="8" t="s">
        <v>132</v>
      </c>
      <c r="M171" s="8" t="s">
        <v>450</v>
      </c>
      <c r="N171" s="8" t="s">
        <v>451</v>
      </c>
      <c r="O171" s="8"/>
      <c r="P171" s="10"/>
      <c r="Q171" s="10"/>
      <c r="R171" s="10"/>
      <c r="S171" s="10"/>
      <c r="T171" s="10"/>
      <c r="U171" s="8"/>
      <c r="Z171" s="10"/>
      <c r="AB171" s="8" t="str">
        <f t="shared" si="15"/>
        <v/>
      </c>
      <c r="AC171" s="8" t="str">
        <f t="shared" si="13"/>
        <v/>
      </c>
      <c r="AF171" s="39"/>
      <c r="AP171" s="8"/>
      <c r="AQ171" s="8"/>
      <c r="AS171" s="8" t="str">
        <f t="shared" si="14"/>
        <v/>
      </c>
    </row>
    <row r="172" spans="1:45" ht="16" customHeight="1" x14ac:dyDescent="0.2">
      <c r="A172" s="8">
        <v>1701</v>
      </c>
      <c r="B172" s="8" t="s">
        <v>26</v>
      </c>
      <c r="C172" s="8" t="s">
        <v>255</v>
      </c>
      <c r="D172" s="8" t="s">
        <v>134</v>
      </c>
      <c r="E172" s="8" t="s">
        <v>299</v>
      </c>
      <c r="F172" s="8" t="str">
        <f>IF(ISBLANK(E172), "", Table2[[#This Row],[unique_id]])</f>
        <v>bathroom_rails</v>
      </c>
      <c r="G172" s="8" t="s">
        <v>711</v>
      </c>
      <c r="H172" s="8" t="s">
        <v>1082</v>
      </c>
      <c r="I172" s="8" t="s">
        <v>132</v>
      </c>
      <c r="J172" s="8" t="s">
        <v>711</v>
      </c>
      <c r="M172" s="8" t="s">
        <v>321</v>
      </c>
      <c r="O172" s="8"/>
      <c r="P172" s="10"/>
      <c r="Q172" s="10"/>
      <c r="R172" s="10"/>
      <c r="S172" s="10"/>
      <c r="T172" s="10"/>
      <c r="U172" s="8"/>
      <c r="X172" s="8" t="s">
        <v>320</v>
      </c>
      <c r="Z172" s="10"/>
      <c r="AB172" s="8" t="str">
        <f t="shared" si="15"/>
        <v/>
      </c>
      <c r="AC172" s="8" t="str">
        <f t="shared" si="13"/>
        <v/>
      </c>
      <c r="AF172" s="39"/>
      <c r="AG172" s="8" t="str">
        <f>IF(OR(ISBLANK(AO172), ISBLANK(AP172)), "", LOWER(_xlfn.CONCAT(Table2[[#This Row],[device_manufacturer]], "-",Table2[[#This Row],[device_suggested_area]], "-", Table2[[#This Row],[device_identifiers]])))</f>
        <v>tplink-bathroom-rails</v>
      </c>
      <c r="AH172" s="10" t="s">
        <v>493</v>
      </c>
      <c r="AI172" s="8" t="s">
        <v>501</v>
      </c>
      <c r="AJ172" s="8" t="s">
        <v>490</v>
      </c>
      <c r="AK172" s="8" t="str">
        <f>IF(OR(ISBLANK(AO172), ISBLANK(AP172)), "", Table2[[#This Row],[device_via_device]])</f>
        <v>TPLink</v>
      </c>
      <c r="AL172" s="8" t="s">
        <v>489</v>
      </c>
      <c r="AN172" s="8" t="s">
        <v>625</v>
      </c>
      <c r="AO172" s="8" t="s">
        <v>480</v>
      </c>
      <c r="AP172" s="8" t="s">
        <v>618</v>
      </c>
      <c r="AQ172" s="8"/>
      <c r="AS172" s="8" t="str">
        <f t="shared" si="14"/>
        <v>[["mac", "ac:84:c6:54:9d:98"], ["ip", "10.0.6.81"]]</v>
      </c>
    </row>
    <row r="173" spans="1:45" ht="16" customHeight="1" x14ac:dyDescent="0.2">
      <c r="A173" s="8">
        <v>1702</v>
      </c>
      <c r="B173" s="8" t="s">
        <v>913</v>
      </c>
      <c r="C173" s="8" t="s">
        <v>458</v>
      </c>
      <c r="D173" s="8" t="s">
        <v>134</v>
      </c>
      <c r="E173" s="8" t="s">
        <v>459</v>
      </c>
      <c r="F173" s="8" t="str">
        <f>IF(ISBLANK(E173), "", Table2[[#This Row],[unique_id]])</f>
        <v>roof_water_heater_booster</v>
      </c>
      <c r="G173" s="8" t="s">
        <v>708</v>
      </c>
      <c r="H173" s="8" t="s">
        <v>1082</v>
      </c>
      <c r="I173" s="8" t="s">
        <v>132</v>
      </c>
      <c r="J173" s="8" t="str">
        <f>Table2[[#This Row],[friendly_name]]</f>
        <v>Water Booster</v>
      </c>
      <c r="M173" s="8" t="s">
        <v>321</v>
      </c>
      <c r="O173" s="8"/>
      <c r="P173" s="10"/>
      <c r="Q173" s="10"/>
      <c r="R173" s="10"/>
      <c r="S173" s="10"/>
      <c r="T173" s="10"/>
      <c r="U173" s="8"/>
      <c r="X173" s="8" t="s">
        <v>701</v>
      </c>
      <c r="Z173" s="10"/>
      <c r="AB173" s="8" t="str">
        <f t="shared" si="15"/>
        <v/>
      </c>
      <c r="AC173" s="8" t="str">
        <f t="shared" si="13"/>
        <v/>
      </c>
      <c r="AF173" s="39"/>
      <c r="AG173" s="8" t="str">
        <f>IF(OR(ISBLANK(AO173), ISBLANK(AP173)), "", LOWER(_xlfn.CONCAT(Table2[[#This Row],[device_manufacturer]], "-",Table2[[#This Row],[device_suggested_area]], "-", Table2[[#This Row],[device_identifiers]])))</f>
        <v>sonoff-roof-water-heater-booster</v>
      </c>
      <c r="AH173" s="10" t="s">
        <v>698</v>
      </c>
      <c r="AI173" s="8" t="s">
        <v>697</v>
      </c>
      <c r="AJ173" s="8" t="s">
        <v>699</v>
      </c>
      <c r="AK173" s="8" t="str">
        <f>IF(OR(ISBLANK(AO173), ISBLANK(AP173)), "", Table2[[#This Row],[device_via_device]])</f>
        <v>Sonoff</v>
      </c>
      <c r="AL173" s="8" t="s">
        <v>38</v>
      </c>
      <c r="AN173" s="8" t="s">
        <v>625</v>
      </c>
      <c r="AO173" s="8" t="s">
        <v>696</v>
      </c>
      <c r="AP173" s="9" t="s">
        <v>700</v>
      </c>
      <c r="AQ173" s="9"/>
      <c r="AR173" s="9"/>
      <c r="AS173" s="8" t="str">
        <f t="shared" si="14"/>
        <v>[["mac", "ec:fa:bc:50:3e:02"], ["ip", "10.0.6.99"]]</v>
      </c>
    </row>
    <row r="174" spans="1:45" ht="16" customHeight="1" x14ac:dyDescent="0.2">
      <c r="A174" s="8">
        <v>1703</v>
      </c>
      <c r="B174" s="8" t="s">
        <v>231</v>
      </c>
      <c r="C174" s="8" t="s">
        <v>458</v>
      </c>
      <c r="D174" s="8" t="s">
        <v>134</v>
      </c>
      <c r="E174" s="8" t="s">
        <v>702</v>
      </c>
      <c r="F174" s="8" t="str">
        <f>IF(ISBLANK(E174), "", Table2[[#This Row],[unique_id]])</f>
        <v>outdoor_pool_filter</v>
      </c>
      <c r="G174" s="8" t="s">
        <v>429</v>
      </c>
      <c r="H174" s="8" t="s">
        <v>1082</v>
      </c>
      <c r="I174" s="8" t="s">
        <v>132</v>
      </c>
      <c r="J174" s="8" t="str">
        <f>Table2[[#This Row],[friendly_name]]</f>
        <v>Pool Filter</v>
      </c>
      <c r="M174" s="8" t="s">
        <v>321</v>
      </c>
      <c r="O174" s="8"/>
      <c r="P174" s="10"/>
      <c r="Q174" s="10"/>
      <c r="R174" s="10"/>
      <c r="S174" s="10"/>
      <c r="T174" s="10"/>
      <c r="U174" s="8"/>
      <c r="X174" s="8" t="s">
        <v>314</v>
      </c>
      <c r="Z174" s="10"/>
      <c r="AB174" s="8" t="str">
        <f t="shared" si="15"/>
        <v/>
      </c>
      <c r="AC174" s="8" t="str">
        <f t="shared" si="13"/>
        <v/>
      </c>
      <c r="AF174" s="39"/>
      <c r="AG174" s="8" t="str">
        <f>IF(OR(ISBLANK(AO174), ISBLANK(AP174)), "", LOWER(_xlfn.CONCAT(Table2[[#This Row],[device_manufacturer]], "-",Table2[[#This Row],[device_suggested_area]], "-", Table2[[#This Row],[device_identifiers]])))</f>
        <v/>
      </c>
      <c r="AH174" s="10" t="s">
        <v>698</v>
      </c>
      <c r="AI174" s="8" t="s">
        <v>697</v>
      </c>
      <c r="AJ174" s="8" t="s">
        <v>699</v>
      </c>
      <c r="AK174" s="8" t="str">
        <f>IF(OR(ISBLANK(AO174), ISBLANK(AP174)), "", Table2[[#This Row],[device_via_device]])</f>
        <v/>
      </c>
      <c r="AL174" s="8" t="s">
        <v>703</v>
      </c>
      <c r="AN174" s="8" t="s">
        <v>625</v>
      </c>
      <c r="AP174" s="9"/>
      <c r="AQ174" s="9"/>
      <c r="AR174" s="9"/>
      <c r="AS174" s="8" t="str">
        <f t="shared" si="14"/>
        <v/>
      </c>
    </row>
    <row r="175" spans="1:45" ht="16" customHeight="1" x14ac:dyDescent="0.2">
      <c r="A175" s="8">
        <v>2000</v>
      </c>
      <c r="B175" s="8" t="s">
        <v>26</v>
      </c>
      <c r="C175" s="8" t="s">
        <v>713</v>
      </c>
      <c r="D175" s="8" t="s">
        <v>129</v>
      </c>
      <c r="E175" s="32" t="s">
        <v>718</v>
      </c>
      <c r="F175" s="8" t="str">
        <f>IF(ISBLANK(E175), "", Table2[[#This Row],[unique_id]])</f>
        <v>lounge_air_purifier</v>
      </c>
      <c r="G175" s="8" t="s">
        <v>206</v>
      </c>
      <c r="H175" s="8" t="s">
        <v>714</v>
      </c>
      <c r="I175" s="8" t="s">
        <v>132</v>
      </c>
      <c r="J175" s="8" t="s">
        <v>741</v>
      </c>
      <c r="M175" s="8" t="s">
        <v>136</v>
      </c>
      <c r="O175" s="8"/>
      <c r="P175" s="10"/>
      <c r="Q175" s="10" t="s">
        <v>770</v>
      </c>
      <c r="R175" s="10"/>
      <c r="S175" s="16" t="s">
        <v>818</v>
      </c>
      <c r="T175" s="16"/>
      <c r="U175" s="8"/>
      <c r="X175" s="8" t="s">
        <v>715</v>
      </c>
      <c r="Z175" s="10"/>
      <c r="AB175" s="8" t="str">
        <f t="shared" si="15"/>
        <v/>
      </c>
      <c r="AC175" s="8" t="str">
        <f t="shared" si="13"/>
        <v/>
      </c>
      <c r="AF17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http://raspbpi-lia:8094/#/device/0x9035eafffe404425</v>
      </c>
      <c r="AG175" s="8" t="s">
        <v>730</v>
      </c>
      <c r="AH175" s="10" t="s">
        <v>731</v>
      </c>
      <c r="AI175" s="8" t="s">
        <v>729</v>
      </c>
      <c r="AJ175" s="8" t="s">
        <v>732</v>
      </c>
      <c r="AK175" s="8" t="s">
        <v>713</v>
      </c>
      <c r="AL175" s="8" t="s">
        <v>206</v>
      </c>
      <c r="AO175" s="8" t="s">
        <v>756</v>
      </c>
      <c r="AP175" s="8"/>
      <c r="AQ175" s="8"/>
      <c r="AS175" s="8" t="str">
        <f t="shared" si="14"/>
        <v>[["mac", "0x9035eafffe404425"]]</v>
      </c>
    </row>
    <row r="176" spans="1:45" ht="16" customHeight="1" x14ac:dyDescent="0.2">
      <c r="A176" s="8">
        <v>2001</v>
      </c>
      <c r="B176" s="8" t="s">
        <v>26</v>
      </c>
      <c r="C176" s="8" t="s">
        <v>713</v>
      </c>
      <c r="D176" s="8" t="s">
        <v>129</v>
      </c>
      <c r="E176" s="32" t="s">
        <v>824</v>
      </c>
      <c r="F176" s="8" t="str">
        <f>IF(ISBLANK(E176), "", Table2[[#This Row],[unique_id]])</f>
        <v>dining_air_purifier</v>
      </c>
      <c r="G176" s="8" t="s">
        <v>205</v>
      </c>
      <c r="H176" s="8" t="s">
        <v>714</v>
      </c>
      <c r="I176" s="8" t="s">
        <v>132</v>
      </c>
      <c r="J176" s="8" t="s">
        <v>741</v>
      </c>
      <c r="M176" s="8" t="s">
        <v>136</v>
      </c>
      <c r="O176" s="8"/>
      <c r="P176" s="10"/>
      <c r="Q176" s="10" t="s">
        <v>770</v>
      </c>
      <c r="R176" s="10"/>
      <c r="S176" s="16" t="s">
        <v>818</v>
      </c>
      <c r="T176" s="16"/>
      <c r="U176" s="8"/>
      <c r="X176" s="8" t="s">
        <v>715</v>
      </c>
      <c r="Z176" s="10"/>
      <c r="AB176" s="8" t="str">
        <f t="shared" si="15"/>
        <v/>
      </c>
      <c r="AC176" s="8" t="str">
        <f t="shared" si="13"/>
        <v/>
      </c>
      <c r="AF17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http://raspbpi-lia:8094/#/device/0x9035eafffe82fef8</v>
      </c>
      <c r="AG176" s="8" t="s">
        <v>826</v>
      </c>
      <c r="AH176" s="10" t="s">
        <v>731</v>
      </c>
      <c r="AI176" s="8" t="s">
        <v>729</v>
      </c>
      <c r="AJ176" s="8" t="s">
        <v>732</v>
      </c>
      <c r="AK176" s="8" t="s">
        <v>713</v>
      </c>
      <c r="AL176" s="8" t="s">
        <v>205</v>
      </c>
      <c r="AO176" s="8" t="s">
        <v>825</v>
      </c>
      <c r="AP176" s="8"/>
      <c r="AQ176" s="8"/>
      <c r="AS176" s="8" t="str">
        <f t="shared" si="14"/>
        <v>[["mac", "0x9035eafffe82fef8"]]</v>
      </c>
    </row>
    <row r="177" spans="1:45" ht="16" customHeight="1" x14ac:dyDescent="0.2">
      <c r="A177" s="8">
        <v>2100</v>
      </c>
      <c r="B177" s="8" t="s">
        <v>26</v>
      </c>
      <c r="C177" s="8" t="s">
        <v>152</v>
      </c>
      <c r="D177" s="8" t="s">
        <v>27</v>
      </c>
      <c r="E177" s="8" t="s">
        <v>250</v>
      </c>
      <c r="F177" s="8" t="str">
        <f>IF(ISBLANK(E177), "", Table2[[#This Row],[unique_id]])</f>
        <v>home_power</v>
      </c>
      <c r="G177" s="8" t="s">
        <v>434</v>
      </c>
      <c r="H177" s="8" t="s">
        <v>287</v>
      </c>
      <c r="I177" s="8" t="s">
        <v>141</v>
      </c>
      <c r="M177" s="8" t="s">
        <v>90</v>
      </c>
      <c r="O177" s="8" t="s">
        <v>691</v>
      </c>
      <c r="P177" s="10"/>
      <c r="Q177" s="10"/>
      <c r="R177" s="10"/>
      <c r="S177" s="10"/>
      <c r="T177" s="10"/>
      <c r="U177" s="8"/>
      <c r="V177" s="8" t="s">
        <v>447</v>
      </c>
      <c r="X177" s="8" t="s">
        <v>288</v>
      </c>
      <c r="Z177" s="10"/>
      <c r="AB177" s="8" t="str">
        <f t="shared" si="15"/>
        <v/>
      </c>
      <c r="AC177" s="8" t="str">
        <f t="shared" si="13"/>
        <v/>
      </c>
      <c r="AF177" s="39"/>
      <c r="AP177" s="8"/>
      <c r="AQ177" s="8"/>
      <c r="AS177" s="8" t="str">
        <f t="shared" si="14"/>
        <v/>
      </c>
    </row>
    <row r="178" spans="1:45" ht="16" customHeight="1" x14ac:dyDescent="0.2">
      <c r="A178" s="8">
        <v>2101</v>
      </c>
      <c r="B178" s="8" t="s">
        <v>26</v>
      </c>
      <c r="C178" s="8" t="s">
        <v>152</v>
      </c>
      <c r="D178" s="8" t="s">
        <v>27</v>
      </c>
      <c r="E178" s="8" t="s">
        <v>431</v>
      </c>
      <c r="F178" s="8" t="str">
        <f>IF(ISBLANK(E178), "", Table2[[#This Row],[unique_id]])</f>
        <v>home_base_power</v>
      </c>
      <c r="G178" s="8" t="s">
        <v>432</v>
      </c>
      <c r="H178" s="8" t="s">
        <v>287</v>
      </c>
      <c r="I178" s="8" t="s">
        <v>141</v>
      </c>
      <c r="M178" s="8" t="s">
        <v>90</v>
      </c>
      <c r="O178" s="8" t="s">
        <v>691</v>
      </c>
      <c r="P178" s="10"/>
      <c r="Q178" s="10"/>
      <c r="R178" s="10"/>
      <c r="S178" s="10"/>
      <c r="T178" s="10"/>
      <c r="U178" s="8"/>
      <c r="V178" s="8" t="s">
        <v>447</v>
      </c>
      <c r="X178" s="8" t="s">
        <v>288</v>
      </c>
      <c r="Z178" s="10"/>
      <c r="AB178" s="8" t="str">
        <f t="shared" si="15"/>
        <v/>
      </c>
      <c r="AC178" s="8" t="str">
        <f t="shared" si="13"/>
        <v/>
      </c>
      <c r="AF178" s="39"/>
      <c r="AP178" s="8"/>
      <c r="AQ178" s="8"/>
      <c r="AS178" s="8" t="str">
        <f t="shared" si="14"/>
        <v/>
      </c>
    </row>
    <row r="179" spans="1:45" ht="16" customHeight="1" x14ac:dyDescent="0.2">
      <c r="A179" s="8">
        <v>2102</v>
      </c>
      <c r="B179" s="8" t="s">
        <v>26</v>
      </c>
      <c r="C179" s="8" t="s">
        <v>152</v>
      </c>
      <c r="D179" s="8" t="s">
        <v>27</v>
      </c>
      <c r="E179" s="8" t="s">
        <v>430</v>
      </c>
      <c r="F179" s="8" t="str">
        <f>IF(ISBLANK(E179), "", Table2[[#This Row],[unique_id]])</f>
        <v>home_peak_power</v>
      </c>
      <c r="G179" s="8" t="s">
        <v>433</v>
      </c>
      <c r="H179" s="8" t="s">
        <v>287</v>
      </c>
      <c r="I179" s="8" t="s">
        <v>141</v>
      </c>
      <c r="M179" s="8" t="s">
        <v>90</v>
      </c>
      <c r="O179" s="8" t="s">
        <v>691</v>
      </c>
      <c r="P179" s="10"/>
      <c r="Q179" s="10"/>
      <c r="R179" s="10"/>
      <c r="S179" s="10"/>
      <c r="T179" s="10"/>
      <c r="U179" s="8"/>
      <c r="V179" s="8" t="s">
        <v>447</v>
      </c>
      <c r="X179" s="8" t="s">
        <v>288</v>
      </c>
      <c r="Z179" s="10"/>
      <c r="AB179" s="8" t="str">
        <f t="shared" si="15"/>
        <v/>
      </c>
      <c r="AC179" s="8" t="str">
        <f t="shared" si="13"/>
        <v/>
      </c>
      <c r="AF179" s="39"/>
      <c r="AP179" s="8"/>
      <c r="AQ179" s="8"/>
      <c r="AS179" s="8" t="str">
        <f t="shared" si="14"/>
        <v/>
      </c>
    </row>
    <row r="180" spans="1:45" ht="16" customHeight="1" x14ac:dyDescent="0.2">
      <c r="A180" s="8">
        <v>2103</v>
      </c>
      <c r="B180" s="8" t="s">
        <v>26</v>
      </c>
      <c r="C180" s="8" t="s">
        <v>694</v>
      </c>
      <c r="D180" s="8" t="s">
        <v>453</v>
      </c>
      <c r="E180" s="8" t="s">
        <v>692</v>
      </c>
      <c r="F180" s="8" t="str">
        <f>IF(ISBLANK(E180), "", Table2[[#This Row],[unique_id]])</f>
        <v>graph_break</v>
      </c>
      <c r="G180" s="8" t="s">
        <v>693</v>
      </c>
      <c r="H180" s="8" t="s">
        <v>287</v>
      </c>
      <c r="I180" s="8" t="s">
        <v>141</v>
      </c>
      <c r="O180" s="8" t="s">
        <v>691</v>
      </c>
      <c r="P180" s="10"/>
      <c r="Q180" s="10"/>
      <c r="R180" s="10"/>
      <c r="S180" s="10"/>
      <c r="T180" s="10"/>
      <c r="U180" s="8"/>
      <c r="Z180" s="10"/>
      <c r="AB180" s="8" t="str">
        <f t="shared" si="15"/>
        <v/>
      </c>
      <c r="AC180" s="8" t="str">
        <f t="shared" si="13"/>
        <v/>
      </c>
      <c r="AF180" s="39"/>
      <c r="AP180" s="8"/>
      <c r="AQ180" s="8"/>
      <c r="AS180" s="8" t="str">
        <f t="shared" si="14"/>
        <v/>
      </c>
    </row>
    <row r="181" spans="1:45" ht="16" customHeight="1" x14ac:dyDescent="0.2">
      <c r="A181" s="8">
        <v>2104</v>
      </c>
      <c r="B181" s="8" t="s">
        <v>26</v>
      </c>
      <c r="C181" s="8" t="s">
        <v>255</v>
      </c>
      <c r="D181" s="8" t="s">
        <v>27</v>
      </c>
      <c r="E181" s="8" t="s">
        <v>258</v>
      </c>
      <c r="F181" s="8" t="str">
        <f>IF(ISBLANK(E181), "", Table2[[#This Row],[unique_id]])</f>
        <v>various_adhoc_outlet_current_consumption</v>
      </c>
      <c r="G181" s="8" t="s">
        <v>249</v>
      </c>
      <c r="H181" s="8" t="s">
        <v>287</v>
      </c>
      <c r="I181" s="8" t="s">
        <v>141</v>
      </c>
      <c r="M181" s="8" t="s">
        <v>136</v>
      </c>
      <c r="O181" s="8" t="s">
        <v>691</v>
      </c>
      <c r="P181" s="10"/>
      <c r="Q181" s="10"/>
      <c r="R181" s="10"/>
      <c r="S181" s="10"/>
      <c r="T181" s="10"/>
      <c r="U181" s="8"/>
      <c r="V181" s="8" t="s">
        <v>447</v>
      </c>
      <c r="X181" s="8" t="s">
        <v>288</v>
      </c>
      <c r="Z181" s="10"/>
      <c r="AB181" s="8" t="str">
        <f t="shared" si="15"/>
        <v/>
      </c>
      <c r="AC181" s="8" t="str">
        <f t="shared" si="13"/>
        <v/>
      </c>
      <c r="AF181" s="38"/>
      <c r="AP181" s="8"/>
      <c r="AQ181" s="8"/>
      <c r="AS181" s="8" t="str">
        <f t="shared" si="14"/>
        <v/>
      </c>
    </row>
    <row r="182" spans="1:45" ht="16" customHeight="1" x14ac:dyDescent="0.2">
      <c r="A182" s="8">
        <v>2105</v>
      </c>
      <c r="B182" s="8" t="s">
        <v>26</v>
      </c>
      <c r="C182" s="8" t="s">
        <v>255</v>
      </c>
      <c r="D182" s="8" t="s">
        <v>27</v>
      </c>
      <c r="E182" s="8" t="s">
        <v>260</v>
      </c>
      <c r="F182" s="8" t="str">
        <f>IF(ISBLANK(E182), "", Table2[[#This Row],[unique_id]])</f>
        <v>study_battery_charger_current_consumption</v>
      </c>
      <c r="G182" s="8" t="s">
        <v>248</v>
      </c>
      <c r="H182" s="8" t="s">
        <v>287</v>
      </c>
      <c r="I182" s="8" t="s">
        <v>141</v>
      </c>
      <c r="M182" s="8" t="s">
        <v>136</v>
      </c>
      <c r="O182" s="8" t="s">
        <v>691</v>
      </c>
      <c r="P182" s="10"/>
      <c r="Q182" s="10"/>
      <c r="R182" s="10"/>
      <c r="S182" s="10"/>
      <c r="T182" s="10"/>
      <c r="U182" s="8"/>
      <c r="V182" s="8" t="s">
        <v>447</v>
      </c>
      <c r="X182" s="8" t="s">
        <v>288</v>
      </c>
      <c r="Z182" s="10"/>
      <c r="AB182" s="8" t="str">
        <f t="shared" si="15"/>
        <v/>
      </c>
      <c r="AC182" s="8" t="str">
        <f t="shared" si="13"/>
        <v/>
      </c>
      <c r="AF182" s="39"/>
      <c r="AP182" s="8"/>
      <c r="AQ182" s="8"/>
      <c r="AS182" s="8" t="str">
        <f t="shared" si="14"/>
        <v/>
      </c>
    </row>
    <row r="183" spans="1:45" ht="16" customHeight="1" x14ac:dyDescent="0.2">
      <c r="A183" s="8">
        <v>2106</v>
      </c>
      <c r="B183" s="8" t="s">
        <v>26</v>
      </c>
      <c r="C183" s="8" t="s">
        <v>255</v>
      </c>
      <c r="D183" s="8" t="s">
        <v>27</v>
      </c>
      <c r="E183" s="8" t="s">
        <v>259</v>
      </c>
      <c r="F183" s="8" t="str">
        <f>IF(ISBLANK(E183), "", Table2[[#This Row],[unique_id]])</f>
        <v>laundry_vacuum_charger_current_consumption</v>
      </c>
      <c r="G183" s="8" t="s">
        <v>247</v>
      </c>
      <c r="H183" s="8" t="s">
        <v>287</v>
      </c>
      <c r="I183" s="8" t="s">
        <v>141</v>
      </c>
      <c r="M183" s="8" t="s">
        <v>136</v>
      </c>
      <c r="O183" s="8" t="s">
        <v>691</v>
      </c>
      <c r="P183" s="10"/>
      <c r="Q183" s="10"/>
      <c r="R183" s="10"/>
      <c r="S183" s="10"/>
      <c r="T183" s="10"/>
      <c r="U183" s="8"/>
      <c r="V183" s="8" t="s">
        <v>447</v>
      </c>
      <c r="X183" s="8" t="s">
        <v>288</v>
      </c>
      <c r="Z183" s="10"/>
      <c r="AB183" s="8" t="str">
        <f t="shared" si="15"/>
        <v/>
      </c>
      <c r="AC183" s="8" t="str">
        <f t="shared" si="13"/>
        <v/>
      </c>
      <c r="AF183" s="39"/>
      <c r="AP183" s="8"/>
      <c r="AQ183" s="8"/>
      <c r="AS183" s="8" t="str">
        <f t="shared" si="14"/>
        <v/>
      </c>
    </row>
    <row r="184" spans="1:45" ht="16" customHeight="1" x14ac:dyDescent="0.2">
      <c r="A184" s="8">
        <v>2107</v>
      </c>
      <c r="B184" s="12" t="s">
        <v>26</v>
      </c>
      <c r="C184" s="12" t="s">
        <v>152</v>
      </c>
      <c r="D184" s="12" t="s">
        <v>27</v>
      </c>
      <c r="E184" s="12" t="s">
        <v>437</v>
      </c>
      <c r="F184" s="8" t="str">
        <f>IF(ISBLANK(E184), "", Table2[[#This Row],[unique_id]])</f>
        <v>home_lights_power</v>
      </c>
      <c r="G184" s="12" t="s">
        <v>439</v>
      </c>
      <c r="H184" s="12" t="s">
        <v>287</v>
      </c>
      <c r="I184" s="12" t="s">
        <v>141</v>
      </c>
      <c r="K184" s="12"/>
      <c r="L184" s="12"/>
      <c r="M184" s="12" t="s">
        <v>136</v>
      </c>
      <c r="O184" s="8" t="s">
        <v>691</v>
      </c>
      <c r="P184" s="10"/>
      <c r="Q184" s="10"/>
      <c r="R184" s="10"/>
      <c r="S184" s="10"/>
      <c r="T184" s="10"/>
      <c r="U184" s="8"/>
      <c r="V184" s="8" t="s">
        <v>447</v>
      </c>
      <c r="X184" s="8" t="s">
        <v>288</v>
      </c>
      <c r="Z184" s="10"/>
      <c r="AB184" s="8" t="str">
        <f t="shared" si="15"/>
        <v/>
      </c>
      <c r="AC184" s="8" t="str">
        <f t="shared" si="13"/>
        <v/>
      </c>
      <c r="AF184" s="39"/>
      <c r="AP184" s="8"/>
      <c r="AQ184" s="8"/>
      <c r="AS184" s="8" t="str">
        <f t="shared" si="14"/>
        <v/>
      </c>
    </row>
    <row r="185" spans="1:45" ht="16" customHeight="1" x14ac:dyDescent="0.2">
      <c r="A185" s="8">
        <v>2108</v>
      </c>
      <c r="B185" s="12" t="s">
        <v>26</v>
      </c>
      <c r="C185" s="12" t="s">
        <v>152</v>
      </c>
      <c r="D185" s="12" t="s">
        <v>27</v>
      </c>
      <c r="E185" s="12" t="s">
        <v>438</v>
      </c>
      <c r="F185" s="8" t="str">
        <f>IF(ISBLANK(E185), "", Table2[[#This Row],[unique_id]])</f>
        <v>home_fans_power</v>
      </c>
      <c r="G185" s="12" t="s">
        <v>440</v>
      </c>
      <c r="H185" s="12" t="s">
        <v>287</v>
      </c>
      <c r="I185" s="12" t="s">
        <v>141</v>
      </c>
      <c r="K185" s="12"/>
      <c r="L185" s="12"/>
      <c r="M185" s="12" t="s">
        <v>136</v>
      </c>
      <c r="O185" s="8" t="s">
        <v>691</v>
      </c>
      <c r="P185" s="10"/>
      <c r="Q185" s="10"/>
      <c r="R185" s="10"/>
      <c r="S185" s="10"/>
      <c r="T185" s="10"/>
      <c r="U185" s="8"/>
      <c r="V185" s="8" t="s">
        <v>447</v>
      </c>
      <c r="X185" s="8" t="s">
        <v>288</v>
      </c>
      <c r="Z185" s="10"/>
      <c r="AB185" s="8" t="str">
        <f t="shared" si="15"/>
        <v/>
      </c>
      <c r="AC185" s="8" t="str">
        <f t="shared" si="13"/>
        <v/>
      </c>
      <c r="AF185" s="39"/>
      <c r="AP185" s="8"/>
      <c r="AQ185" s="8"/>
      <c r="AS185" s="8" t="str">
        <f t="shared" si="14"/>
        <v/>
      </c>
    </row>
    <row r="186" spans="1:45" ht="16" customHeight="1" x14ac:dyDescent="0.2">
      <c r="A186" s="8">
        <v>2109</v>
      </c>
      <c r="B186" s="12" t="s">
        <v>231</v>
      </c>
      <c r="C186" s="12" t="s">
        <v>458</v>
      </c>
      <c r="D186" s="12" t="s">
        <v>27</v>
      </c>
      <c r="E186" s="12" t="s">
        <v>704</v>
      </c>
      <c r="F186" s="8" t="str">
        <f>IF(ISBLANK(E186), "", Table2[[#This Row],[unique_id]])</f>
        <v>outdoor_pool_filter_power</v>
      </c>
      <c r="G186" s="12" t="s">
        <v>429</v>
      </c>
      <c r="H186" s="12" t="s">
        <v>287</v>
      </c>
      <c r="I186" s="12" t="s">
        <v>141</v>
      </c>
      <c r="K186" s="12"/>
      <c r="L186" s="12"/>
      <c r="M186" s="12" t="s">
        <v>136</v>
      </c>
      <c r="O186" s="8" t="s">
        <v>691</v>
      </c>
      <c r="P186" s="10"/>
      <c r="Q186" s="10"/>
      <c r="R186" s="10"/>
      <c r="S186" s="10"/>
      <c r="T186" s="10"/>
      <c r="U186" s="8"/>
      <c r="V186" s="8" t="s">
        <v>447</v>
      </c>
      <c r="X186" s="8" t="s">
        <v>288</v>
      </c>
      <c r="Z186" s="10"/>
      <c r="AB186" s="8" t="str">
        <f t="shared" si="15"/>
        <v/>
      </c>
      <c r="AC186" s="8" t="str">
        <f t="shared" si="13"/>
        <v/>
      </c>
      <c r="AF186" s="39"/>
      <c r="AP186" s="8"/>
      <c r="AQ186" s="8"/>
      <c r="AS186" s="8" t="str">
        <f t="shared" si="14"/>
        <v/>
      </c>
    </row>
    <row r="187" spans="1:45" ht="16" customHeight="1" x14ac:dyDescent="0.2">
      <c r="A187" s="8">
        <v>2110</v>
      </c>
      <c r="B187" s="8" t="s">
        <v>913</v>
      </c>
      <c r="C187" s="12" t="s">
        <v>458</v>
      </c>
      <c r="D187" s="12" t="s">
        <v>27</v>
      </c>
      <c r="E187" s="12" t="s">
        <v>706</v>
      </c>
      <c r="F187" s="8" t="str">
        <f>IF(ISBLANK(E187), "", Table2[[#This Row],[unique_id]])</f>
        <v>roof_water_heater_booster_energy_power</v>
      </c>
      <c r="G187" s="12" t="s">
        <v>708</v>
      </c>
      <c r="H187" s="12" t="s">
        <v>287</v>
      </c>
      <c r="I187" s="12" t="s">
        <v>141</v>
      </c>
      <c r="K187" s="12"/>
      <c r="L187" s="12"/>
      <c r="M187" s="12" t="s">
        <v>136</v>
      </c>
      <c r="O187" s="8" t="s">
        <v>691</v>
      </c>
      <c r="P187" s="10"/>
      <c r="Q187" s="10"/>
      <c r="R187" s="10"/>
      <c r="S187" s="10"/>
      <c r="T187" s="10"/>
      <c r="U187" s="8"/>
      <c r="V187" s="8" t="s">
        <v>447</v>
      </c>
      <c r="X187" s="8" t="s">
        <v>288</v>
      </c>
      <c r="Z187" s="10"/>
      <c r="AB187" s="8" t="str">
        <f t="shared" si="15"/>
        <v/>
      </c>
      <c r="AC187" s="8" t="str">
        <f t="shared" si="13"/>
        <v/>
      </c>
      <c r="AF187" s="39"/>
      <c r="AP187" s="8"/>
      <c r="AQ187" s="8"/>
      <c r="AS187" s="8" t="str">
        <f t="shared" si="14"/>
        <v/>
      </c>
    </row>
    <row r="188" spans="1:45" ht="16" customHeight="1" x14ac:dyDescent="0.2">
      <c r="A188" s="8">
        <v>2111</v>
      </c>
      <c r="B188" s="8" t="s">
        <v>26</v>
      </c>
      <c r="C188" s="8" t="s">
        <v>255</v>
      </c>
      <c r="D188" s="8" t="s">
        <v>27</v>
      </c>
      <c r="E188" s="8" t="s">
        <v>265</v>
      </c>
      <c r="F188" s="8" t="str">
        <f>IF(ISBLANK(E188), "", Table2[[#This Row],[unique_id]])</f>
        <v>kitchen_dish_washer_current_consumption</v>
      </c>
      <c r="G188" s="8" t="s">
        <v>245</v>
      </c>
      <c r="H188" s="8" t="s">
        <v>287</v>
      </c>
      <c r="I188" s="8" t="s">
        <v>141</v>
      </c>
      <c r="M188" s="8" t="s">
        <v>136</v>
      </c>
      <c r="O188" s="8" t="s">
        <v>691</v>
      </c>
      <c r="P188" s="10"/>
      <c r="Q188" s="10"/>
      <c r="R188" s="10"/>
      <c r="S188" s="10"/>
      <c r="T188" s="10"/>
      <c r="U188" s="8"/>
      <c r="V188" s="8" t="s">
        <v>447</v>
      </c>
      <c r="X188" s="8" t="s">
        <v>288</v>
      </c>
      <c r="Z188" s="10"/>
      <c r="AB188" s="8" t="str">
        <f t="shared" si="15"/>
        <v/>
      </c>
      <c r="AC188" s="8" t="str">
        <f t="shared" si="13"/>
        <v/>
      </c>
      <c r="AF188" s="39"/>
      <c r="AP188" s="8"/>
      <c r="AQ188" s="8"/>
      <c r="AS188" s="8" t="str">
        <f t="shared" si="14"/>
        <v/>
      </c>
    </row>
    <row r="189" spans="1:45" ht="16" customHeight="1" x14ac:dyDescent="0.2">
      <c r="A189" s="8">
        <v>2112</v>
      </c>
      <c r="B189" s="8" t="s">
        <v>26</v>
      </c>
      <c r="C189" s="8" t="s">
        <v>255</v>
      </c>
      <c r="D189" s="8" t="s">
        <v>27</v>
      </c>
      <c r="E189" s="8" t="s">
        <v>262</v>
      </c>
      <c r="F189" s="8" t="str">
        <f>IF(ISBLANK(E189), "", Table2[[#This Row],[unique_id]])</f>
        <v>laundry_clothes_dryer_current_consumption</v>
      </c>
      <c r="G189" s="8" t="s">
        <v>246</v>
      </c>
      <c r="H189" s="8" t="s">
        <v>287</v>
      </c>
      <c r="I189" s="8" t="s">
        <v>141</v>
      </c>
      <c r="M189" s="8" t="s">
        <v>136</v>
      </c>
      <c r="O189" s="8" t="s">
        <v>691</v>
      </c>
      <c r="P189" s="10"/>
      <c r="Q189" s="10"/>
      <c r="R189" s="10"/>
      <c r="S189" s="10"/>
      <c r="T189" s="10"/>
      <c r="U189" s="8"/>
      <c r="V189" s="8" t="s">
        <v>447</v>
      </c>
      <c r="X189" s="8" t="s">
        <v>288</v>
      </c>
      <c r="Z189" s="10"/>
      <c r="AB189" s="8" t="str">
        <f t="shared" si="15"/>
        <v/>
      </c>
      <c r="AC189" s="8" t="str">
        <f t="shared" si="13"/>
        <v/>
      </c>
      <c r="AF189" s="39"/>
      <c r="AP189" s="8"/>
      <c r="AQ189" s="8"/>
      <c r="AS189" s="8" t="str">
        <f t="shared" si="14"/>
        <v/>
      </c>
    </row>
    <row r="190" spans="1:45" ht="16" customHeight="1" x14ac:dyDescent="0.2">
      <c r="A190" s="8">
        <v>2113</v>
      </c>
      <c r="B190" s="8" t="s">
        <v>26</v>
      </c>
      <c r="C190" s="8" t="s">
        <v>255</v>
      </c>
      <c r="D190" s="8" t="s">
        <v>27</v>
      </c>
      <c r="E190" s="8" t="s">
        <v>261</v>
      </c>
      <c r="F190" s="8" t="str">
        <f>IF(ISBLANK(E190), "", Table2[[#This Row],[unique_id]])</f>
        <v>laundry_washing_machine_current_consumption</v>
      </c>
      <c r="G190" s="8" t="s">
        <v>244</v>
      </c>
      <c r="H190" s="8" t="s">
        <v>287</v>
      </c>
      <c r="I190" s="8" t="s">
        <v>141</v>
      </c>
      <c r="M190" s="8" t="s">
        <v>136</v>
      </c>
      <c r="O190" s="8" t="s">
        <v>691</v>
      </c>
      <c r="P190" s="10"/>
      <c r="Q190" s="10"/>
      <c r="R190" s="10"/>
      <c r="S190" s="10"/>
      <c r="T190" s="10"/>
      <c r="U190" s="8"/>
      <c r="V190" s="8" t="s">
        <v>447</v>
      </c>
      <c r="X190" s="8" t="s">
        <v>288</v>
      </c>
      <c r="Z190" s="10"/>
      <c r="AB190" s="8" t="str">
        <f t="shared" si="15"/>
        <v/>
      </c>
      <c r="AC190" s="8" t="str">
        <f t="shared" si="13"/>
        <v/>
      </c>
      <c r="AF190" s="39"/>
      <c r="AP190" s="8"/>
      <c r="AQ190" s="8"/>
      <c r="AS190" s="8" t="str">
        <f t="shared" si="14"/>
        <v/>
      </c>
    </row>
    <row r="191" spans="1:45" ht="16" customHeight="1" x14ac:dyDescent="0.2">
      <c r="A191" s="8">
        <v>2114</v>
      </c>
      <c r="B191" s="8" t="s">
        <v>913</v>
      </c>
      <c r="C191" s="8" t="s">
        <v>255</v>
      </c>
      <c r="D191" s="8" t="s">
        <v>27</v>
      </c>
      <c r="E191" s="8" t="s">
        <v>254</v>
      </c>
      <c r="F191" s="8" t="str">
        <f>IF(ISBLANK(E191), "", Table2[[#This Row],[unique_id]])</f>
        <v>kitchen_coffee_machine_current_consumption</v>
      </c>
      <c r="G191" s="8" t="s">
        <v>135</v>
      </c>
      <c r="H191" s="8" t="s">
        <v>287</v>
      </c>
      <c r="I191" s="8" t="s">
        <v>141</v>
      </c>
      <c r="M191" s="8" t="s">
        <v>136</v>
      </c>
      <c r="O191" s="8" t="s">
        <v>691</v>
      </c>
      <c r="P191" s="10"/>
      <c r="Q191" s="10"/>
      <c r="R191" s="10"/>
      <c r="S191" s="10"/>
      <c r="T191" s="10"/>
      <c r="U191" s="8"/>
      <c r="V191" s="8" t="s">
        <v>447</v>
      </c>
      <c r="X191" s="8" t="s">
        <v>288</v>
      </c>
      <c r="Z191" s="10"/>
      <c r="AB191" s="8" t="str">
        <f t="shared" si="15"/>
        <v/>
      </c>
      <c r="AC191" s="8" t="str">
        <f t="shared" si="13"/>
        <v/>
      </c>
      <c r="AF191" s="39"/>
      <c r="AP191" s="8"/>
      <c r="AQ191" s="8"/>
      <c r="AS191" s="8" t="str">
        <f t="shared" si="14"/>
        <v/>
      </c>
    </row>
    <row r="192" spans="1:45" ht="16" customHeight="1" x14ac:dyDescent="0.2">
      <c r="A192" s="8">
        <v>2115</v>
      </c>
      <c r="B192" s="8" t="s">
        <v>26</v>
      </c>
      <c r="C192" s="8" t="s">
        <v>255</v>
      </c>
      <c r="D192" s="8" t="s">
        <v>27</v>
      </c>
      <c r="E192" s="8" t="s">
        <v>235</v>
      </c>
      <c r="F192" s="8" t="str">
        <f>IF(ISBLANK(E192), "", Table2[[#This Row],[unique_id]])</f>
        <v>kitchen_fridge_current_consumption</v>
      </c>
      <c r="G192" s="8" t="s">
        <v>240</v>
      </c>
      <c r="H192" s="8" t="s">
        <v>287</v>
      </c>
      <c r="I192" s="8" t="s">
        <v>141</v>
      </c>
      <c r="M192" s="8" t="s">
        <v>136</v>
      </c>
      <c r="O192" s="8" t="s">
        <v>691</v>
      </c>
      <c r="P192" s="10"/>
      <c r="Q192" s="10"/>
      <c r="R192" s="10"/>
      <c r="S192" s="10"/>
      <c r="T192" s="10"/>
      <c r="U192" s="8"/>
      <c r="V192" s="8" t="s">
        <v>447</v>
      </c>
      <c r="X192" s="8" t="s">
        <v>288</v>
      </c>
      <c r="Z192" s="10"/>
      <c r="AB192" s="8" t="str">
        <f t="shared" si="15"/>
        <v/>
      </c>
      <c r="AC192" s="8" t="str">
        <f t="shared" si="13"/>
        <v/>
      </c>
      <c r="AF192" s="39"/>
      <c r="AP192" s="8"/>
      <c r="AQ192" s="8"/>
      <c r="AS192" s="8" t="str">
        <f t="shared" si="14"/>
        <v/>
      </c>
    </row>
    <row r="193" spans="1:45" ht="16" customHeight="1" x14ac:dyDescent="0.2">
      <c r="A193" s="8">
        <v>2116</v>
      </c>
      <c r="B193" s="8" t="s">
        <v>26</v>
      </c>
      <c r="C193" s="8" t="s">
        <v>255</v>
      </c>
      <c r="D193" s="8" t="s">
        <v>27</v>
      </c>
      <c r="E193" s="8" t="s">
        <v>233</v>
      </c>
      <c r="F193" s="8" t="str">
        <f>IF(ISBLANK(E193), "", Table2[[#This Row],[unique_id]])</f>
        <v>deck_freezer_current_consumption</v>
      </c>
      <c r="G193" s="8" t="s">
        <v>241</v>
      </c>
      <c r="H193" s="8" t="s">
        <v>287</v>
      </c>
      <c r="I193" s="8" t="s">
        <v>141</v>
      </c>
      <c r="M193" s="8" t="s">
        <v>136</v>
      </c>
      <c r="O193" s="8" t="s">
        <v>691</v>
      </c>
      <c r="P193" s="10"/>
      <c r="Q193" s="10"/>
      <c r="R193" s="10"/>
      <c r="S193" s="10"/>
      <c r="T193" s="10"/>
      <c r="U193" s="8"/>
      <c r="V193" s="8" t="s">
        <v>447</v>
      </c>
      <c r="X193" s="8" t="s">
        <v>288</v>
      </c>
      <c r="Z193" s="10"/>
      <c r="AB193" s="8" t="str">
        <f t="shared" si="15"/>
        <v/>
      </c>
      <c r="AC193" s="8" t="str">
        <f t="shared" si="13"/>
        <v/>
      </c>
      <c r="AF193" s="39"/>
      <c r="AP193" s="8"/>
      <c r="AQ193" s="8"/>
      <c r="AS193" s="8" t="str">
        <f t="shared" si="14"/>
        <v/>
      </c>
    </row>
    <row r="194" spans="1:45" ht="16" customHeight="1" x14ac:dyDescent="0.2">
      <c r="A194" s="8">
        <v>2117</v>
      </c>
      <c r="B194" s="8" t="s">
        <v>26</v>
      </c>
      <c r="C194" s="8" t="s">
        <v>255</v>
      </c>
      <c r="D194" s="8" t="s">
        <v>27</v>
      </c>
      <c r="E194" s="8" t="s">
        <v>465</v>
      </c>
      <c r="F194" s="8" t="str">
        <f>IF(ISBLANK(E194), "", Table2[[#This Row],[unique_id]])</f>
        <v>deck_festoons_current_consumption</v>
      </c>
      <c r="G194" s="8" t="s">
        <v>389</v>
      </c>
      <c r="H194" s="8" t="s">
        <v>287</v>
      </c>
      <c r="I194" s="8" t="s">
        <v>141</v>
      </c>
      <c r="M194" s="8" t="s">
        <v>136</v>
      </c>
      <c r="O194" s="8" t="s">
        <v>691</v>
      </c>
      <c r="P194" s="10"/>
      <c r="Q194" s="10"/>
      <c r="R194" s="10"/>
      <c r="S194" s="10"/>
      <c r="T194" s="10"/>
      <c r="U194" s="8"/>
      <c r="V194" s="8" t="s">
        <v>447</v>
      </c>
      <c r="X194" s="8" t="s">
        <v>288</v>
      </c>
      <c r="Z194" s="10"/>
      <c r="AB194" s="8" t="str">
        <f t="shared" ref="AB194:AB200" si="16">IF(ISBLANK(AA194),  "", _xlfn.CONCAT("haas/entity/sensor/", LOWER(C194), "/", E194, "/config"))</f>
        <v/>
      </c>
      <c r="AC194" s="8" t="str">
        <f t="shared" si="13"/>
        <v/>
      </c>
      <c r="AF194" s="39"/>
      <c r="AJ194" s="12"/>
      <c r="AP194" s="8"/>
      <c r="AQ194" s="8"/>
      <c r="AS194" s="8" t="str">
        <f t="shared" si="14"/>
        <v/>
      </c>
    </row>
    <row r="195" spans="1:45" ht="16" customHeight="1" x14ac:dyDescent="0.2">
      <c r="A195" s="8">
        <v>2118</v>
      </c>
      <c r="B195" s="8" t="s">
        <v>26</v>
      </c>
      <c r="C195" s="8" t="s">
        <v>255</v>
      </c>
      <c r="D195" s="8" t="s">
        <v>27</v>
      </c>
      <c r="E195" s="8" t="s">
        <v>925</v>
      </c>
      <c r="F195" s="8" t="str">
        <f>IF(ISBLANK(E195), "", Table2[[#This Row],[unique_id]])</f>
        <v>landing_festoons_current_consumption</v>
      </c>
      <c r="G195" s="8" t="s">
        <v>870</v>
      </c>
      <c r="H195" s="8" t="s">
        <v>287</v>
      </c>
      <c r="I195" s="8" t="s">
        <v>141</v>
      </c>
      <c r="M195" s="8" t="s">
        <v>136</v>
      </c>
      <c r="O195" s="8" t="s">
        <v>691</v>
      </c>
      <c r="P195" s="10"/>
      <c r="Q195" s="10"/>
      <c r="R195" s="10"/>
      <c r="S195" s="10"/>
      <c r="T195" s="10"/>
      <c r="U195" s="8"/>
      <c r="V195" s="8" t="s">
        <v>447</v>
      </c>
      <c r="X195" s="8" t="s">
        <v>288</v>
      </c>
      <c r="Z195" s="10"/>
      <c r="AB195" s="8" t="str">
        <f t="shared" si="16"/>
        <v/>
      </c>
      <c r="AC195" s="8" t="str">
        <f t="shared" si="13"/>
        <v/>
      </c>
      <c r="AF195" s="39"/>
      <c r="AJ195" s="12"/>
      <c r="AP195" s="8"/>
      <c r="AQ195" s="8"/>
      <c r="AS195" s="8" t="str">
        <f t="shared" si="14"/>
        <v/>
      </c>
    </row>
    <row r="196" spans="1:45" ht="16" customHeight="1" x14ac:dyDescent="0.2">
      <c r="A196" s="8">
        <v>2119</v>
      </c>
      <c r="B196" s="8" t="s">
        <v>26</v>
      </c>
      <c r="C196" s="8" t="s">
        <v>255</v>
      </c>
      <c r="D196" s="8" t="s">
        <v>27</v>
      </c>
      <c r="E196" s="8" t="s">
        <v>923</v>
      </c>
      <c r="F196" s="8" t="str">
        <f>IF(ISBLANK(E196), "", Table2[[#This Row],[unique_id]])</f>
        <v>lounge_tv_outlet_current_consumption</v>
      </c>
      <c r="G196" s="8" t="s">
        <v>188</v>
      </c>
      <c r="H196" s="8" t="s">
        <v>287</v>
      </c>
      <c r="I196" s="8" t="s">
        <v>141</v>
      </c>
      <c r="M196" s="8" t="s">
        <v>136</v>
      </c>
      <c r="O196" s="8" t="s">
        <v>691</v>
      </c>
      <c r="P196" s="10"/>
      <c r="Q196" s="10"/>
      <c r="R196" s="10"/>
      <c r="S196" s="10"/>
      <c r="T196" s="10"/>
      <c r="U196" s="8"/>
      <c r="V196" s="8" t="s">
        <v>447</v>
      </c>
      <c r="X196" s="8" t="s">
        <v>288</v>
      </c>
      <c r="Z196" s="10"/>
      <c r="AB196" s="8" t="str">
        <f t="shared" si="16"/>
        <v/>
      </c>
      <c r="AC196" s="8" t="str">
        <f t="shared" ref="AC196:AC259" si="17">IF(ISBLANK(AA196),  "", _xlfn.CONCAT(LOWER(C196), "/", E196))</f>
        <v/>
      </c>
      <c r="AF196" s="39"/>
      <c r="AP196" s="8"/>
      <c r="AQ196" s="8"/>
      <c r="AS196" s="8" t="str">
        <f t="shared" ref="AS196:AS259" si="18">IF(AND(ISBLANK(AO196), ISBLANK(AP196)), "", _xlfn.CONCAT("[", IF(ISBLANK(AO196), "", _xlfn.CONCAT("[""mac"", """, AO196, """]")), IF(ISBLANK(AP196), "", _xlfn.CONCAT(", [""ip"", """, AP196, """]")), "]"))</f>
        <v/>
      </c>
    </row>
    <row r="197" spans="1:45" ht="16" customHeight="1" x14ac:dyDescent="0.2">
      <c r="A197" s="8">
        <v>2120</v>
      </c>
      <c r="B197" s="8" t="s">
        <v>26</v>
      </c>
      <c r="C197" s="8" t="s">
        <v>255</v>
      </c>
      <c r="D197" s="8" t="s">
        <v>27</v>
      </c>
      <c r="E197" s="8" t="s">
        <v>264</v>
      </c>
      <c r="F197" s="8" t="str">
        <f>IF(ISBLANK(E197), "", Table2[[#This Row],[unique_id]])</f>
        <v>bathroom_rails_current_consumption</v>
      </c>
      <c r="G197" s="8" t="s">
        <v>711</v>
      </c>
      <c r="H197" s="8" t="s">
        <v>287</v>
      </c>
      <c r="I197" s="8" t="s">
        <v>141</v>
      </c>
      <c r="M197" s="8" t="s">
        <v>136</v>
      </c>
      <c r="O197" s="8" t="s">
        <v>691</v>
      </c>
      <c r="P197" s="10"/>
      <c r="Q197" s="10"/>
      <c r="R197" s="10"/>
      <c r="S197" s="10"/>
      <c r="T197" s="10"/>
      <c r="U197" s="8"/>
      <c r="V197" s="8" t="s">
        <v>447</v>
      </c>
      <c r="X197" s="8" t="s">
        <v>288</v>
      </c>
      <c r="Z197" s="10"/>
      <c r="AB197" s="8" t="str">
        <f t="shared" si="16"/>
        <v/>
      </c>
      <c r="AC197" s="8" t="str">
        <f t="shared" si="17"/>
        <v/>
      </c>
      <c r="AF197" s="39"/>
      <c r="AP197" s="8"/>
      <c r="AQ197" s="8"/>
      <c r="AS197" s="8" t="str">
        <f t="shared" si="18"/>
        <v/>
      </c>
    </row>
    <row r="198" spans="1:45" ht="16" customHeight="1" x14ac:dyDescent="0.2">
      <c r="A198" s="8">
        <v>2121</v>
      </c>
      <c r="B198" s="8" t="s">
        <v>26</v>
      </c>
      <c r="C198" s="8" t="s">
        <v>255</v>
      </c>
      <c r="D198" s="8" t="s">
        <v>27</v>
      </c>
      <c r="E198" s="8" t="s">
        <v>251</v>
      </c>
      <c r="F198" s="8" t="str">
        <f>IF(ISBLANK(E198), "", Table2[[#This Row],[unique_id]])</f>
        <v>study_outlet_current_consumption</v>
      </c>
      <c r="G198" s="8" t="s">
        <v>243</v>
      </c>
      <c r="H198" s="8" t="s">
        <v>287</v>
      </c>
      <c r="I198" s="8" t="s">
        <v>141</v>
      </c>
      <c r="M198" s="8" t="s">
        <v>136</v>
      </c>
      <c r="O198" s="8" t="s">
        <v>691</v>
      </c>
      <c r="P198" s="10"/>
      <c r="Q198" s="10"/>
      <c r="R198" s="10"/>
      <c r="S198" s="10"/>
      <c r="T198" s="10"/>
      <c r="U198" s="8"/>
      <c r="V198" s="8" t="s">
        <v>447</v>
      </c>
      <c r="X198" s="8" t="s">
        <v>288</v>
      </c>
      <c r="Z198" s="10"/>
      <c r="AB198" s="8" t="str">
        <f t="shared" si="16"/>
        <v/>
      </c>
      <c r="AC198" s="8" t="str">
        <f t="shared" si="17"/>
        <v/>
      </c>
      <c r="AF198" s="39"/>
      <c r="AP198" s="8"/>
      <c r="AQ198" s="8"/>
      <c r="AS198" s="8" t="str">
        <f t="shared" si="18"/>
        <v/>
      </c>
    </row>
    <row r="199" spans="1:45" ht="16" customHeight="1" x14ac:dyDescent="0.2">
      <c r="A199" s="8">
        <v>2122</v>
      </c>
      <c r="B199" s="8" t="s">
        <v>26</v>
      </c>
      <c r="C199" s="8" t="s">
        <v>255</v>
      </c>
      <c r="D199" s="8" t="s">
        <v>27</v>
      </c>
      <c r="E199" s="8" t="s">
        <v>252</v>
      </c>
      <c r="F199" s="8" t="str">
        <f>IF(ISBLANK(E199), "", Table2[[#This Row],[unique_id]])</f>
        <v>office_outlet_current_consumption</v>
      </c>
      <c r="G199" s="8" t="s">
        <v>242</v>
      </c>
      <c r="H199" s="8" t="s">
        <v>287</v>
      </c>
      <c r="I199" s="8" t="s">
        <v>141</v>
      </c>
      <c r="M199" s="8" t="s">
        <v>136</v>
      </c>
      <c r="O199" s="8" t="s">
        <v>691</v>
      </c>
      <c r="P199" s="10"/>
      <c r="Q199" s="10"/>
      <c r="R199" s="10"/>
      <c r="S199" s="10"/>
      <c r="T199" s="10"/>
      <c r="U199" s="8"/>
      <c r="V199" s="8" t="s">
        <v>447</v>
      </c>
      <c r="X199" s="8" t="s">
        <v>288</v>
      </c>
      <c r="Z199" s="10"/>
      <c r="AB199" s="8" t="str">
        <f t="shared" si="16"/>
        <v/>
      </c>
      <c r="AC199" s="8" t="str">
        <f t="shared" si="17"/>
        <v/>
      </c>
      <c r="AF199" s="39"/>
      <c r="AP199" s="8"/>
      <c r="AQ199" s="8"/>
      <c r="AS199" s="8" t="str">
        <f t="shared" si="18"/>
        <v/>
      </c>
    </row>
    <row r="200" spans="1:45" ht="16" customHeight="1" x14ac:dyDescent="0.2">
      <c r="A200" s="8">
        <v>2123</v>
      </c>
      <c r="B200" s="8" t="s">
        <v>26</v>
      </c>
      <c r="C200" s="8" t="s">
        <v>255</v>
      </c>
      <c r="D200" s="8" t="s">
        <v>27</v>
      </c>
      <c r="E200" s="8" t="s">
        <v>456</v>
      </c>
      <c r="F200" s="8" t="str">
        <f>IF(ISBLANK(E200), "", Table2[[#This Row],[unique_id]])</f>
        <v>server_network_power</v>
      </c>
      <c r="G200" s="8" t="s">
        <v>680</v>
      </c>
      <c r="H200" s="8" t="s">
        <v>287</v>
      </c>
      <c r="I200" s="8" t="s">
        <v>141</v>
      </c>
      <c r="M200" s="8" t="s">
        <v>136</v>
      </c>
      <c r="O200" s="8" t="s">
        <v>691</v>
      </c>
      <c r="P200" s="10"/>
      <c r="Q200" s="10"/>
      <c r="R200" s="10"/>
      <c r="S200" s="10"/>
      <c r="T200" s="10"/>
      <c r="U200" s="8"/>
      <c r="V200" s="8" t="s">
        <v>447</v>
      </c>
      <c r="X200" s="8" t="s">
        <v>288</v>
      </c>
      <c r="Z200" s="10"/>
      <c r="AB200" s="8" t="str">
        <f t="shared" si="16"/>
        <v/>
      </c>
      <c r="AC200" s="8" t="str">
        <f t="shared" si="17"/>
        <v/>
      </c>
      <c r="AF200" s="39"/>
      <c r="AP200" s="8"/>
      <c r="AQ200" s="8"/>
      <c r="AS200" s="8" t="str">
        <f t="shared" si="18"/>
        <v/>
      </c>
    </row>
    <row r="201" spans="1:45" ht="16" customHeight="1" x14ac:dyDescent="0.2">
      <c r="A201" s="8">
        <v>2124</v>
      </c>
      <c r="B201" s="8" t="s">
        <v>26</v>
      </c>
      <c r="C201" s="8" t="s">
        <v>694</v>
      </c>
      <c r="D201" s="8" t="s">
        <v>453</v>
      </c>
      <c r="E201" s="8" t="s">
        <v>452</v>
      </c>
      <c r="F201" s="8" t="str">
        <f>IF(ISBLANK(E201), "", Table2[[#This Row],[unique_id]])</f>
        <v>column_break</v>
      </c>
      <c r="G201" s="8" t="s">
        <v>449</v>
      </c>
      <c r="H201" s="8" t="s">
        <v>287</v>
      </c>
      <c r="I201" s="8" t="s">
        <v>141</v>
      </c>
      <c r="M201" s="8" t="s">
        <v>450</v>
      </c>
      <c r="N201" s="8" t="s">
        <v>451</v>
      </c>
      <c r="O201" s="8"/>
      <c r="P201" s="10"/>
      <c r="Q201" s="10"/>
      <c r="R201" s="10"/>
      <c r="S201" s="10"/>
      <c r="T201" s="10"/>
      <c r="U201" s="8"/>
      <c r="Z201" s="10"/>
      <c r="AC201" s="8" t="str">
        <f t="shared" si="17"/>
        <v/>
      </c>
      <c r="AF201" s="39"/>
      <c r="AP201" s="8"/>
      <c r="AQ201" s="8"/>
      <c r="AS201" s="8" t="str">
        <f t="shared" si="18"/>
        <v/>
      </c>
    </row>
    <row r="202" spans="1:45" ht="16" customHeight="1" x14ac:dyDescent="0.2">
      <c r="A202" s="8">
        <v>2125</v>
      </c>
      <c r="B202" s="8" t="s">
        <v>26</v>
      </c>
      <c r="C202" s="8" t="s">
        <v>255</v>
      </c>
      <c r="D202" s="8" t="s">
        <v>27</v>
      </c>
      <c r="E202" s="8" t="s">
        <v>467</v>
      </c>
      <c r="F202" s="8" t="str">
        <f>IF(ISBLANK(E202), "", Table2[[#This Row],[unique_id]])</f>
        <v>rack_modem_current_consumption</v>
      </c>
      <c r="G202" s="8" t="s">
        <v>238</v>
      </c>
      <c r="H202" s="8" t="s">
        <v>287</v>
      </c>
      <c r="I202" s="8" t="s">
        <v>141</v>
      </c>
      <c r="O202" s="8" t="s">
        <v>691</v>
      </c>
      <c r="P202" s="10"/>
      <c r="Q202" s="10"/>
      <c r="R202" s="10"/>
      <c r="S202" s="10"/>
      <c r="T202" s="10"/>
      <c r="U202" s="8"/>
      <c r="Z202" s="10"/>
      <c r="AB202" s="8" t="str">
        <f t="shared" ref="AB202:AB207" si="19">IF(ISBLANK(AA202),  "", _xlfn.CONCAT("haas/entity/sensor/", LOWER(C202), "/", E202, "/config"))</f>
        <v/>
      </c>
      <c r="AC202" s="8" t="str">
        <f t="shared" si="17"/>
        <v/>
      </c>
      <c r="AF202" s="39"/>
      <c r="AP202" s="8"/>
      <c r="AQ202" s="8"/>
      <c r="AS202" s="8" t="str">
        <f t="shared" si="18"/>
        <v/>
      </c>
    </row>
    <row r="203" spans="1:45" ht="16" customHeight="1" x14ac:dyDescent="0.2">
      <c r="A203" s="8">
        <v>2126</v>
      </c>
      <c r="B203" s="8" t="s">
        <v>26</v>
      </c>
      <c r="C203" s="8" t="s">
        <v>255</v>
      </c>
      <c r="D203" s="8" t="s">
        <v>27</v>
      </c>
      <c r="E203" s="8" t="s">
        <v>253</v>
      </c>
      <c r="F203" s="8" t="str">
        <f>IF(ISBLANK(E203), "", Table2[[#This Row],[unique_id]])</f>
        <v>rack_outlet_current_consumption</v>
      </c>
      <c r="G203" s="8" t="s">
        <v>468</v>
      </c>
      <c r="H203" s="8" t="s">
        <v>287</v>
      </c>
      <c r="I203" s="8" t="s">
        <v>141</v>
      </c>
      <c r="O203" s="8" t="s">
        <v>691</v>
      </c>
      <c r="P203" s="10"/>
      <c r="Q203" s="10"/>
      <c r="R203" s="10"/>
      <c r="S203" s="10"/>
      <c r="T203" s="10"/>
      <c r="U203" s="8"/>
      <c r="Z203" s="10"/>
      <c r="AB203" s="8" t="str">
        <f t="shared" si="19"/>
        <v/>
      </c>
      <c r="AC203" s="8" t="str">
        <f t="shared" si="17"/>
        <v/>
      </c>
      <c r="AF203" s="39"/>
      <c r="AP203" s="8"/>
      <c r="AQ203" s="8"/>
      <c r="AS203" s="8" t="str">
        <f t="shared" si="18"/>
        <v/>
      </c>
    </row>
    <row r="204" spans="1:45" ht="16" customHeight="1" x14ac:dyDescent="0.2">
      <c r="A204" s="8">
        <v>2127</v>
      </c>
      <c r="B204" s="8" t="s">
        <v>26</v>
      </c>
      <c r="C204" s="8" t="s">
        <v>255</v>
      </c>
      <c r="D204" s="8" t="s">
        <v>27</v>
      </c>
      <c r="E204" s="8" t="s">
        <v>234</v>
      </c>
      <c r="F204" s="8" t="str">
        <f>IF(ISBLANK(E204), "", Table2[[#This Row],[unique_id]])</f>
        <v>kitchen_fan_current_consumption</v>
      </c>
      <c r="G204" s="8" t="s">
        <v>237</v>
      </c>
      <c r="H204" s="8" t="s">
        <v>287</v>
      </c>
      <c r="I204" s="8" t="s">
        <v>141</v>
      </c>
      <c r="O204" s="8" t="s">
        <v>691</v>
      </c>
      <c r="P204" s="10"/>
      <c r="Q204" s="10"/>
      <c r="R204" s="10"/>
      <c r="S204" s="10"/>
      <c r="T204" s="10"/>
      <c r="U204" s="8"/>
      <c r="Z204" s="10"/>
      <c r="AB204" s="8" t="str">
        <f t="shared" si="19"/>
        <v/>
      </c>
      <c r="AC204" s="8" t="str">
        <f t="shared" si="17"/>
        <v/>
      </c>
      <c r="AF204" s="39"/>
      <c r="AP204" s="8"/>
      <c r="AQ204" s="8"/>
      <c r="AS204" s="8" t="str">
        <f t="shared" si="18"/>
        <v/>
      </c>
    </row>
    <row r="205" spans="1:45" ht="16" customHeight="1" x14ac:dyDescent="0.2">
      <c r="A205" s="8">
        <v>2128</v>
      </c>
      <c r="B205" s="8" t="s">
        <v>26</v>
      </c>
      <c r="C205" s="8" t="s">
        <v>255</v>
      </c>
      <c r="D205" s="8" t="s">
        <v>27</v>
      </c>
      <c r="E205" s="8" t="s">
        <v>640</v>
      </c>
      <c r="F205" s="8" t="str">
        <f>IF(ISBLANK(E205), "", Table2[[#This Row],[unique_id]])</f>
        <v>roof_network_switch_current_consumption</v>
      </c>
      <c r="G205" s="8" t="s">
        <v>236</v>
      </c>
      <c r="H205" s="8" t="s">
        <v>287</v>
      </c>
      <c r="I205" s="8" t="s">
        <v>141</v>
      </c>
      <c r="O205" s="8" t="s">
        <v>691</v>
      </c>
      <c r="P205" s="10"/>
      <c r="Q205" s="10"/>
      <c r="R205" s="10"/>
      <c r="S205" s="10"/>
      <c r="T205" s="10"/>
      <c r="U205" s="8"/>
      <c r="Z205" s="10"/>
      <c r="AB205" s="8" t="str">
        <f t="shared" si="19"/>
        <v/>
      </c>
      <c r="AC205" s="8" t="str">
        <f t="shared" si="17"/>
        <v/>
      </c>
      <c r="AF205" s="39"/>
      <c r="AP205" s="8"/>
      <c r="AQ205" s="8"/>
      <c r="AS205" s="8" t="str">
        <f t="shared" si="18"/>
        <v/>
      </c>
    </row>
    <row r="206" spans="1:45" ht="16" customHeight="1" x14ac:dyDescent="0.2">
      <c r="A206" s="8">
        <v>2150</v>
      </c>
      <c r="B206" s="8" t="s">
        <v>26</v>
      </c>
      <c r="C206" s="8" t="s">
        <v>152</v>
      </c>
      <c r="D206" s="8" t="s">
        <v>27</v>
      </c>
      <c r="E206" s="8" t="s">
        <v>280</v>
      </c>
      <c r="F206" s="8" t="str">
        <f>IF(ISBLANK(E206), "", Table2[[#This Row],[unique_id]])</f>
        <v>home_energy_daily</v>
      </c>
      <c r="G206" s="8" t="s">
        <v>434</v>
      </c>
      <c r="H206" s="8" t="s">
        <v>232</v>
      </c>
      <c r="I206" s="8" t="s">
        <v>141</v>
      </c>
      <c r="M206" s="8" t="s">
        <v>90</v>
      </c>
      <c r="O206" s="8" t="s">
        <v>690</v>
      </c>
      <c r="P206" s="10"/>
      <c r="Q206" s="10"/>
      <c r="R206" s="10"/>
      <c r="S206" s="10"/>
      <c r="T206" s="10"/>
      <c r="U206" s="8"/>
      <c r="V206" s="8" t="s">
        <v>448</v>
      </c>
      <c r="X206" s="8" t="s">
        <v>289</v>
      </c>
      <c r="Z206" s="10"/>
      <c r="AB206" s="8" t="str">
        <f t="shared" si="19"/>
        <v/>
      </c>
      <c r="AC206" s="8" t="str">
        <f t="shared" si="17"/>
        <v/>
      </c>
      <c r="AF206" s="39"/>
      <c r="AP206" s="8"/>
      <c r="AQ206" s="8"/>
      <c r="AS206" s="8" t="str">
        <f t="shared" si="18"/>
        <v/>
      </c>
    </row>
    <row r="207" spans="1:45" ht="16" customHeight="1" x14ac:dyDescent="0.2">
      <c r="A207" s="8">
        <v>2151</v>
      </c>
      <c r="B207" s="8" t="s">
        <v>26</v>
      </c>
      <c r="C207" s="8" t="s">
        <v>152</v>
      </c>
      <c r="D207" s="8" t="s">
        <v>27</v>
      </c>
      <c r="E207" s="8" t="s">
        <v>436</v>
      </c>
      <c r="F207" s="8" t="str">
        <f>IF(ISBLANK(E207), "", Table2[[#This Row],[unique_id]])</f>
        <v>home_base_energy_daily</v>
      </c>
      <c r="G207" s="8" t="s">
        <v>432</v>
      </c>
      <c r="H207" s="8" t="s">
        <v>232</v>
      </c>
      <c r="I207" s="8" t="s">
        <v>141</v>
      </c>
      <c r="M207" s="8" t="s">
        <v>90</v>
      </c>
      <c r="O207" s="8" t="s">
        <v>690</v>
      </c>
      <c r="P207" s="10"/>
      <c r="Q207" s="10"/>
      <c r="R207" s="10"/>
      <c r="S207" s="10"/>
      <c r="T207" s="10"/>
      <c r="U207" s="8"/>
      <c r="V207" s="8" t="s">
        <v>448</v>
      </c>
      <c r="X207" s="8" t="s">
        <v>289</v>
      </c>
      <c r="Z207" s="10"/>
      <c r="AB207" s="8" t="str">
        <f t="shared" si="19"/>
        <v/>
      </c>
      <c r="AC207" s="8" t="str">
        <f t="shared" si="17"/>
        <v/>
      </c>
      <c r="AF207" s="39"/>
      <c r="AP207" s="8"/>
      <c r="AQ207" s="8"/>
      <c r="AS207" s="8" t="str">
        <f t="shared" si="18"/>
        <v/>
      </c>
    </row>
    <row r="208" spans="1:45" ht="16" customHeight="1" x14ac:dyDescent="0.2">
      <c r="A208" s="8">
        <v>2152</v>
      </c>
      <c r="B208" s="8" t="s">
        <v>26</v>
      </c>
      <c r="C208" s="8" t="s">
        <v>152</v>
      </c>
      <c r="D208" s="8" t="s">
        <v>27</v>
      </c>
      <c r="E208" s="8" t="s">
        <v>435</v>
      </c>
      <c r="F208" s="8" t="str">
        <f>IF(ISBLANK(E208), "", Table2[[#This Row],[unique_id]])</f>
        <v>home_peak_energy_daily</v>
      </c>
      <c r="G208" s="8" t="s">
        <v>433</v>
      </c>
      <c r="H208" s="8" t="s">
        <v>232</v>
      </c>
      <c r="I208" s="8" t="s">
        <v>141</v>
      </c>
      <c r="M208" s="8" t="s">
        <v>90</v>
      </c>
      <c r="O208" s="8" t="s">
        <v>690</v>
      </c>
      <c r="P208" s="10"/>
      <c r="Q208" s="10"/>
      <c r="R208" s="10"/>
      <c r="S208" s="10"/>
      <c r="T208" s="10"/>
      <c r="U208" s="8"/>
      <c r="V208" s="8" t="s">
        <v>448</v>
      </c>
      <c r="X208" s="8" t="s">
        <v>289</v>
      </c>
      <c r="Z208" s="10"/>
      <c r="AC208" s="8" t="str">
        <f t="shared" si="17"/>
        <v/>
      </c>
      <c r="AF208" s="39"/>
      <c r="AP208" s="8"/>
      <c r="AQ208" s="8"/>
      <c r="AS208" s="8" t="str">
        <f t="shared" si="18"/>
        <v/>
      </c>
    </row>
    <row r="209" spans="1:45" ht="16" customHeight="1" x14ac:dyDescent="0.2">
      <c r="A209" s="8">
        <v>2153</v>
      </c>
      <c r="B209" s="8" t="s">
        <v>26</v>
      </c>
      <c r="C209" s="8" t="s">
        <v>694</v>
      </c>
      <c r="D209" s="8" t="s">
        <v>453</v>
      </c>
      <c r="E209" s="8" t="s">
        <v>692</v>
      </c>
      <c r="F209" s="8" t="str">
        <f>IF(ISBLANK(E209), "", Table2[[#This Row],[unique_id]])</f>
        <v>graph_break</v>
      </c>
      <c r="G209" s="8" t="s">
        <v>693</v>
      </c>
      <c r="H209" s="8" t="s">
        <v>232</v>
      </c>
      <c r="I209" s="8" t="s">
        <v>141</v>
      </c>
      <c r="O209" s="8" t="s">
        <v>690</v>
      </c>
      <c r="P209" s="10"/>
      <c r="Q209" s="10"/>
      <c r="R209" s="10"/>
      <c r="S209" s="10"/>
      <c r="T209" s="10"/>
      <c r="U209" s="8"/>
      <c r="Z209" s="10"/>
      <c r="AB209" s="8" t="str">
        <f t="shared" ref="AB209:AB233" si="20">IF(ISBLANK(AA209),  "", _xlfn.CONCAT("haas/entity/sensor/", LOWER(C209), "/", E209, "/config"))</f>
        <v/>
      </c>
      <c r="AC209" s="8" t="str">
        <f t="shared" si="17"/>
        <v/>
      </c>
      <c r="AF209" s="39"/>
      <c r="AP209" s="8"/>
      <c r="AQ209" s="8"/>
      <c r="AS209" s="8" t="str">
        <f t="shared" si="18"/>
        <v/>
      </c>
    </row>
    <row r="210" spans="1:45" ht="16" customHeight="1" x14ac:dyDescent="0.2">
      <c r="A210" s="8">
        <v>2154</v>
      </c>
      <c r="B210" s="8" t="s">
        <v>26</v>
      </c>
      <c r="C210" s="8" t="s">
        <v>255</v>
      </c>
      <c r="D210" s="8" t="s">
        <v>27</v>
      </c>
      <c r="E210" s="8" t="s">
        <v>277</v>
      </c>
      <c r="F210" s="8" t="str">
        <f>IF(ISBLANK(E210), "", Table2[[#This Row],[unique_id]])</f>
        <v>various_adhoc_outlet_today_s_consumption</v>
      </c>
      <c r="G210" s="8" t="s">
        <v>249</v>
      </c>
      <c r="H210" s="8" t="s">
        <v>232</v>
      </c>
      <c r="I210" s="8" t="s">
        <v>141</v>
      </c>
      <c r="M210" s="8" t="s">
        <v>136</v>
      </c>
      <c r="O210" s="8" t="s">
        <v>690</v>
      </c>
      <c r="P210" s="10"/>
      <c r="Q210" s="10"/>
      <c r="R210" s="10"/>
      <c r="S210" s="10"/>
      <c r="T210" s="10"/>
      <c r="U210" s="8"/>
      <c r="V210" s="8" t="s">
        <v>448</v>
      </c>
      <c r="X210" s="8" t="s">
        <v>289</v>
      </c>
      <c r="Z210" s="10"/>
      <c r="AB210" s="8" t="str">
        <f t="shared" si="20"/>
        <v/>
      </c>
      <c r="AC210" s="8" t="str">
        <f t="shared" si="17"/>
        <v/>
      </c>
      <c r="AF210" s="39"/>
      <c r="AJ210" s="12"/>
      <c r="AP210" s="8"/>
      <c r="AQ210" s="8"/>
      <c r="AS210" s="8" t="str">
        <f t="shared" si="18"/>
        <v/>
      </c>
    </row>
    <row r="211" spans="1:45" ht="16" customHeight="1" x14ac:dyDescent="0.2">
      <c r="A211" s="8">
        <v>2155</v>
      </c>
      <c r="B211" s="8" t="s">
        <v>26</v>
      </c>
      <c r="C211" s="8" t="s">
        <v>255</v>
      </c>
      <c r="D211" s="8" t="s">
        <v>27</v>
      </c>
      <c r="E211" s="8" t="s">
        <v>275</v>
      </c>
      <c r="F211" s="8" t="str">
        <f>IF(ISBLANK(E211), "", Table2[[#This Row],[unique_id]])</f>
        <v>study_battery_charger_today_s_consumption</v>
      </c>
      <c r="G211" s="8" t="s">
        <v>248</v>
      </c>
      <c r="H211" s="8" t="s">
        <v>232</v>
      </c>
      <c r="I211" s="8" t="s">
        <v>141</v>
      </c>
      <c r="M211" s="8" t="s">
        <v>136</v>
      </c>
      <c r="O211" s="8" t="s">
        <v>690</v>
      </c>
      <c r="P211" s="10"/>
      <c r="Q211" s="10"/>
      <c r="R211" s="10"/>
      <c r="S211" s="10"/>
      <c r="T211" s="10"/>
      <c r="U211" s="8"/>
      <c r="V211" s="8" t="s">
        <v>448</v>
      </c>
      <c r="X211" s="8" t="s">
        <v>289</v>
      </c>
      <c r="Z211" s="10"/>
      <c r="AB211" s="8" t="str">
        <f t="shared" si="20"/>
        <v/>
      </c>
      <c r="AC211" s="8" t="str">
        <f t="shared" si="17"/>
        <v/>
      </c>
      <c r="AF211" s="39"/>
      <c r="AP211" s="8"/>
      <c r="AQ211" s="8"/>
      <c r="AS211" s="8" t="str">
        <f t="shared" si="18"/>
        <v/>
      </c>
    </row>
    <row r="212" spans="1:45" ht="16" customHeight="1" x14ac:dyDescent="0.2">
      <c r="A212" s="8">
        <v>2156</v>
      </c>
      <c r="B212" s="8" t="s">
        <v>26</v>
      </c>
      <c r="C212" s="8" t="s">
        <v>255</v>
      </c>
      <c r="D212" s="8" t="s">
        <v>27</v>
      </c>
      <c r="E212" s="8" t="s">
        <v>276</v>
      </c>
      <c r="F212" s="8" t="str">
        <f>IF(ISBLANK(E212), "", Table2[[#This Row],[unique_id]])</f>
        <v>laundry_vacuum_charger_today_s_consumption</v>
      </c>
      <c r="G212" s="8" t="s">
        <v>247</v>
      </c>
      <c r="H212" s="8" t="s">
        <v>232</v>
      </c>
      <c r="I212" s="8" t="s">
        <v>141</v>
      </c>
      <c r="M212" s="8" t="s">
        <v>136</v>
      </c>
      <c r="O212" s="8" t="s">
        <v>690</v>
      </c>
      <c r="P212" s="10"/>
      <c r="Q212" s="10"/>
      <c r="R212" s="10"/>
      <c r="S212" s="10"/>
      <c r="T212" s="10"/>
      <c r="U212" s="8"/>
      <c r="V212" s="8" t="s">
        <v>448</v>
      </c>
      <c r="X212" s="8" t="s">
        <v>289</v>
      </c>
      <c r="Z212" s="10"/>
      <c r="AB212" s="8" t="str">
        <f t="shared" si="20"/>
        <v/>
      </c>
      <c r="AC212" s="8" t="str">
        <f t="shared" si="17"/>
        <v/>
      </c>
      <c r="AF212" s="39"/>
      <c r="AP212" s="8"/>
      <c r="AQ212" s="8"/>
      <c r="AS212" s="8" t="str">
        <f t="shared" si="18"/>
        <v/>
      </c>
    </row>
    <row r="213" spans="1:45" ht="16" customHeight="1" x14ac:dyDescent="0.2">
      <c r="A213" s="8">
        <v>2157</v>
      </c>
      <c r="B213" s="8" t="s">
        <v>26</v>
      </c>
      <c r="C213" s="8" t="s">
        <v>152</v>
      </c>
      <c r="D213" s="8" t="s">
        <v>27</v>
      </c>
      <c r="E213" s="8" t="s">
        <v>454</v>
      </c>
      <c r="F213" s="8" t="str">
        <f>IF(ISBLANK(E213), "", Table2[[#This Row],[unique_id]])</f>
        <v>home_lights_energy_daily</v>
      </c>
      <c r="G213" s="8" t="s">
        <v>439</v>
      </c>
      <c r="H213" s="8" t="s">
        <v>232</v>
      </c>
      <c r="I213" s="8" t="s">
        <v>141</v>
      </c>
      <c r="M213" s="8" t="s">
        <v>136</v>
      </c>
      <c r="O213" s="8" t="s">
        <v>690</v>
      </c>
      <c r="P213" s="10"/>
      <c r="Q213" s="10"/>
      <c r="R213" s="10"/>
      <c r="S213" s="10"/>
      <c r="T213" s="10"/>
      <c r="U213" s="8"/>
      <c r="V213" s="8" t="s">
        <v>448</v>
      </c>
      <c r="X213" s="8" t="s">
        <v>289</v>
      </c>
      <c r="Z213" s="10"/>
      <c r="AB213" s="8" t="str">
        <f t="shared" si="20"/>
        <v/>
      </c>
      <c r="AC213" s="8" t="str">
        <f t="shared" si="17"/>
        <v/>
      </c>
      <c r="AF213" s="39"/>
      <c r="AP213" s="8"/>
      <c r="AQ213" s="8"/>
      <c r="AS213" s="8" t="str">
        <f t="shared" si="18"/>
        <v/>
      </c>
    </row>
    <row r="214" spans="1:45" ht="16" customHeight="1" x14ac:dyDescent="0.2">
      <c r="A214" s="8">
        <v>2158</v>
      </c>
      <c r="B214" s="8" t="s">
        <v>26</v>
      </c>
      <c r="C214" s="8" t="s">
        <v>152</v>
      </c>
      <c r="D214" s="8" t="s">
        <v>27</v>
      </c>
      <c r="E214" s="8" t="s">
        <v>455</v>
      </c>
      <c r="F214" s="8" t="str">
        <f>IF(ISBLANK(E214), "", Table2[[#This Row],[unique_id]])</f>
        <v>home_fans_energy_daily</v>
      </c>
      <c r="G214" s="8" t="s">
        <v>440</v>
      </c>
      <c r="H214" s="8" t="s">
        <v>232</v>
      </c>
      <c r="I214" s="8" t="s">
        <v>141</v>
      </c>
      <c r="M214" s="8" t="s">
        <v>136</v>
      </c>
      <c r="O214" s="8" t="s">
        <v>690</v>
      </c>
      <c r="P214" s="10"/>
      <c r="Q214" s="10"/>
      <c r="R214" s="10"/>
      <c r="S214" s="10"/>
      <c r="T214" s="10"/>
      <c r="U214" s="8"/>
      <c r="V214" s="8" t="s">
        <v>448</v>
      </c>
      <c r="X214" s="8" t="s">
        <v>289</v>
      </c>
      <c r="Z214" s="10"/>
      <c r="AB214" s="8" t="str">
        <f t="shared" si="20"/>
        <v/>
      </c>
      <c r="AC214" s="8" t="str">
        <f t="shared" si="17"/>
        <v/>
      </c>
      <c r="AF214" s="39"/>
      <c r="AP214" s="8"/>
      <c r="AQ214" s="8"/>
      <c r="AS214" s="8" t="str">
        <f t="shared" si="18"/>
        <v/>
      </c>
    </row>
    <row r="215" spans="1:45" ht="16" customHeight="1" x14ac:dyDescent="0.2">
      <c r="A215" s="8">
        <v>2159</v>
      </c>
      <c r="B215" s="8" t="s">
        <v>231</v>
      </c>
      <c r="C215" s="8" t="s">
        <v>458</v>
      </c>
      <c r="D215" s="8" t="s">
        <v>27</v>
      </c>
      <c r="E215" s="8" t="s">
        <v>705</v>
      </c>
      <c r="F215" s="8" t="str">
        <f>IF(ISBLANK(E215), "", Table2[[#This Row],[unique_id]])</f>
        <v>outdoor_pool_filter_energy_daily</v>
      </c>
      <c r="G215" s="8" t="s">
        <v>429</v>
      </c>
      <c r="H215" s="8" t="s">
        <v>232</v>
      </c>
      <c r="I215" s="8" t="s">
        <v>141</v>
      </c>
      <c r="M215" s="8" t="s">
        <v>136</v>
      </c>
      <c r="O215" s="8" t="s">
        <v>690</v>
      </c>
      <c r="P215" s="10"/>
      <c r="Q215" s="10"/>
      <c r="R215" s="10"/>
      <c r="S215" s="10"/>
      <c r="T215" s="10"/>
      <c r="U215" s="8"/>
      <c r="V215" s="8" t="s">
        <v>448</v>
      </c>
      <c r="X215" s="8" t="s">
        <v>289</v>
      </c>
      <c r="Z215" s="10"/>
      <c r="AB215" s="8" t="str">
        <f t="shared" si="20"/>
        <v/>
      </c>
      <c r="AC215" s="8" t="str">
        <f t="shared" si="17"/>
        <v/>
      </c>
      <c r="AF215" s="39"/>
      <c r="AP215" s="8"/>
      <c r="AQ215" s="8"/>
      <c r="AS215" s="8" t="str">
        <f t="shared" si="18"/>
        <v/>
      </c>
    </row>
    <row r="216" spans="1:45" ht="16" customHeight="1" x14ac:dyDescent="0.2">
      <c r="A216" s="8">
        <v>2160</v>
      </c>
      <c r="B216" s="8" t="s">
        <v>913</v>
      </c>
      <c r="C216" s="8" t="s">
        <v>458</v>
      </c>
      <c r="D216" s="8" t="s">
        <v>27</v>
      </c>
      <c r="E216" s="8" t="s">
        <v>707</v>
      </c>
      <c r="F216" s="8" t="str">
        <f>IF(ISBLANK(E216), "", Table2[[#This Row],[unique_id]])</f>
        <v>roof_water_heater_booster_energy_today</v>
      </c>
      <c r="G216" s="8" t="s">
        <v>708</v>
      </c>
      <c r="H216" s="8" t="s">
        <v>232</v>
      </c>
      <c r="I216" s="8" t="s">
        <v>141</v>
      </c>
      <c r="M216" s="8" t="s">
        <v>136</v>
      </c>
      <c r="O216" s="8" t="s">
        <v>690</v>
      </c>
      <c r="P216" s="10"/>
      <c r="Q216" s="10"/>
      <c r="R216" s="10"/>
      <c r="S216" s="10"/>
      <c r="T216" s="10"/>
      <c r="U216" s="8"/>
      <c r="V216" s="8" t="s">
        <v>448</v>
      </c>
      <c r="X216" s="8" t="s">
        <v>289</v>
      </c>
      <c r="Z216" s="10"/>
      <c r="AB216" s="8" t="str">
        <f t="shared" si="20"/>
        <v/>
      </c>
      <c r="AC216" s="8" t="str">
        <f t="shared" si="17"/>
        <v/>
      </c>
      <c r="AF216" s="39"/>
      <c r="AP216" s="8"/>
      <c r="AQ216" s="8"/>
      <c r="AS216" s="8" t="str">
        <f t="shared" si="18"/>
        <v/>
      </c>
    </row>
    <row r="217" spans="1:45" ht="16" customHeight="1" x14ac:dyDescent="0.2">
      <c r="A217" s="8">
        <v>2161</v>
      </c>
      <c r="B217" s="8" t="s">
        <v>26</v>
      </c>
      <c r="C217" s="8" t="s">
        <v>255</v>
      </c>
      <c r="D217" s="8" t="s">
        <v>27</v>
      </c>
      <c r="E217" s="8" t="s">
        <v>266</v>
      </c>
      <c r="F217" s="8" t="str">
        <f>IF(ISBLANK(E217), "", Table2[[#This Row],[unique_id]])</f>
        <v>kitchen_dish_washer_today_s_consumption</v>
      </c>
      <c r="G217" s="8" t="s">
        <v>245</v>
      </c>
      <c r="H217" s="8" t="s">
        <v>232</v>
      </c>
      <c r="I217" s="8" t="s">
        <v>141</v>
      </c>
      <c r="M217" s="8" t="s">
        <v>136</v>
      </c>
      <c r="O217" s="8" t="s">
        <v>690</v>
      </c>
      <c r="P217" s="10"/>
      <c r="Q217" s="10"/>
      <c r="R217" s="10"/>
      <c r="S217" s="10"/>
      <c r="T217" s="10"/>
      <c r="U217" s="8"/>
      <c r="V217" s="8" t="s">
        <v>448</v>
      </c>
      <c r="X217" s="8" t="s">
        <v>289</v>
      </c>
      <c r="Z217" s="10"/>
      <c r="AB217" s="8" t="str">
        <f t="shared" si="20"/>
        <v/>
      </c>
      <c r="AC217" s="8" t="str">
        <f t="shared" si="17"/>
        <v/>
      </c>
      <c r="AF217" s="39"/>
      <c r="AP217" s="8"/>
      <c r="AQ217" s="8"/>
      <c r="AS217" s="8" t="str">
        <f t="shared" si="18"/>
        <v/>
      </c>
    </row>
    <row r="218" spans="1:45" ht="16" customHeight="1" x14ac:dyDescent="0.2">
      <c r="A218" s="8">
        <v>2162</v>
      </c>
      <c r="B218" s="8" t="s">
        <v>26</v>
      </c>
      <c r="C218" s="8" t="s">
        <v>255</v>
      </c>
      <c r="D218" s="8" t="s">
        <v>27</v>
      </c>
      <c r="E218" s="8" t="s">
        <v>267</v>
      </c>
      <c r="F218" s="8" t="str">
        <f>IF(ISBLANK(E218), "", Table2[[#This Row],[unique_id]])</f>
        <v>laundry_clothes_dryer_today_s_consumption</v>
      </c>
      <c r="G218" s="8" t="s">
        <v>246</v>
      </c>
      <c r="H218" s="8" t="s">
        <v>232</v>
      </c>
      <c r="I218" s="8" t="s">
        <v>141</v>
      </c>
      <c r="M218" s="8" t="s">
        <v>136</v>
      </c>
      <c r="O218" s="8" t="s">
        <v>690</v>
      </c>
      <c r="P218" s="10"/>
      <c r="Q218" s="10"/>
      <c r="R218" s="10"/>
      <c r="S218" s="10"/>
      <c r="T218" s="10"/>
      <c r="U218" s="8"/>
      <c r="V218" s="8" t="s">
        <v>448</v>
      </c>
      <c r="X218" s="8" t="s">
        <v>289</v>
      </c>
      <c r="Z218" s="10"/>
      <c r="AB218" s="8" t="str">
        <f t="shared" si="20"/>
        <v/>
      </c>
      <c r="AC218" s="8" t="str">
        <f t="shared" si="17"/>
        <v/>
      </c>
      <c r="AF218" s="39"/>
      <c r="AP218" s="8"/>
      <c r="AQ218" s="8"/>
      <c r="AS218" s="8" t="str">
        <f t="shared" si="18"/>
        <v/>
      </c>
    </row>
    <row r="219" spans="1:45" ht="16" customHeight="1" x14ac:dyDescent="0.2">
      <c r="A219" s="8">
        <v>2163</v>
      </c>
      <c r="B219" s="8" t="s">
        <v>26</v>
      </c>
      <c r="C219" s="8" t="s">
        <v>255</v>
      </c>
      <c r="D219" s="8" t="s">
        <v>27</v>
      </c>
      <c r="E219" s="8" t="s">
        <v>268</v>
      </c>
      <c r="F219" s="8" t="str">
        <f>IF(ISBLANK(E219), "", Table2[[#This Row],[unique_id]])</f>
        <v>laundry_washing_machine_today_s_consumption</v>
      </c>
      <c r="G219" s="8" t="s">
        <v>244</v>
      </c>
      <c r="H219" s="8" t="s">
        <v>232</v>
      </c>
      <c r="I219" s="8" t="s">
        <v>141</v>
      </c>
      <c r="M219" s="8" t="s">
        <v>136</v>
      </c>
      <c r="O219" s="8" t="s">
        <v>690</v>
      </c>
      <c r="P219" s="10"/>
      <c r="Q219" s="10"/>
      <c r="R219" s="10"/>
      <c r="S219" s="10"/>
      <c r="T219" s="10"/>
      <c r="U219" s="8"/>
      <c r="V219" s="8" t="s">
        <v>448</v>
      </c>
      <c r="X219" s="8" t="s">
        <v>289</v>
      </c>
      <c r="Z219" s="10"/>
      <c r="AB219" s="8" t="str">
        <f t="shared" si="20"/>
        <v/>
      </c>
      <c r="AC219" s="8" t="str">
        <f t="shared" si="17"/>
        <v/>
      </c>
      <c r="AF219" s="39"/>
      <c r="AP219" s="8"/>
      <c r="AQ219" s="8"/>
      <c r="AS219" s="8" t="str">
        <f t="shared" si="18"/>
        <v/>
      </c>
    </row>
    <row r="220" spans="1:45" ht="16" customHeight="1" x14ac:dyDescent="0.2">
      <c r="A220" s="8">
        <v>2164</v>
      </c>
      <c r="B220" s="8" t="s">
        <v>913</v>
      </c>
      <c r="C220" s="8" t="s">
        <v>255</v>
      </c>
      <c r="D220" s="8" t="s">
        <v>27</v>
      </c>
      <c r="E220" s="8" t="s">
        <v>269</v>
      </c>
      <c r="F220" s="8" t="str">
        <f>IF(ISBLANK(E220), "", Table2[[#This Row],[unique_id]])</f>
        <v>kitchen_coffee_machine_today_s_consumption</v>
      </c>
      <c r="G220" s="8" t="s">
        <v>135</v>
      </c>
      <c r="H220" s="8" t="s">
        <v>232</v>
      </c>
      <c r="I220" s="8" t="s">
        <v>141</v>
      </c>
      <c r="M220" s="8" t="s">
        <v>136</v>
      </c>
      <c r="O220" s="8" t="s">
        <v>690</v>
      </c>
      <c r="P220" s="10"/>
      <c r="Q220" s="10"/>
      <c r="R220" s="10"/>
      <c r="S220" s="10"/>
      <c r="T220" s="10"/>
      <c r="U220" s="8"/>
      <c r="V220" s="8" t="s">
        <v>448</v>
      </c>
      <c r="X220" s="8" t="s">
        <v>289</v>
      </c>
      <c r="Z220" s="10"/>
      <c r="AB220" s="8" t="str">
        <f t="shared" si="20"/>
        <v/>
      </c>
      <c r="AC220" s="8" t="str">
        <f t="shared" si="17"/>
        <v/>
      </c>
      <c r="AF220" s="39"/>
      <c r="AP220" s="8"/>
      <c r="AQ220" s="8"/>
      <c r="AS220" s="8" t="str">
        <f t="shared" si="18"/>
        <v/>
      </c>
    </row>
    <row r="221" spans="1:45" ht="16" customHeight="1" x14ac:dyDescent="0.2">
      <c r="A221" s="8">
        <v>2165</v>
      </c>
      <c r="B221" s="8" t="s">
        <v>26</v>
      </c>
      <c r="C221" s="8" t="s">
        <v>255</v>
      </c>
      <c r="D221" s="8" t="s">
        <v>27</v>
      </c>
      <c r="E221" s="8" t="s">
        <v>270</v>
      </c>
      <c r="F221" s="8" t="str">
        <f>IF(ISBLANK(E221), "", Table2[[#This Row],[unique_id]])</f>
        <v>kitchen_fridge_today_s_consumption</v>
      </c>
      <c r="G221" s="8" t="s">
        <v>240</v>
      </c>
      <c r="H221" s="8" t="s">
        <v>232</v>
      </c>
      <c r="I221" s="8" t="s">
        <v>141</v>
      </c>
      <c r="M221" s="8" t="s">
        <v>136</v>
      </c>
      <c r="O221" s="8" t="s">
        <v>690</v>
      </c>
      <c r="P221" s="10"/>
      <c r="Q221" s="10"/>
      <c r="R221" s="10"/>
      <c r="S221" s="10"/>
      <c r="T221" s="10"/>
      <c r="U221" s="8"/>
      <c r="V221" s="8" t="s">
        <v>448</v>
      </c>
      <c r="X221" s="8" t="s">
        <v>289</v>
      </c>
      <c r="Z221" s="10"/>
      <c r="AB221" s="8" t="str">
        <f t="shared" si="20"/>
        <v/>
      </c>
      <c r="AC221" s="8" t="str">
        <f t="shared" si="17"/>
        <v/>
      </c>
      <c r="AF221" s="39"/>
      <c r="AP221" s="8"/>
      <c r="AQ221" s="8"/>
      <c r="AS221" s="8" t="str">
        <f t="shared" si="18"/>
        <v/>
      </c>
    </row>
    <row r="222" spans="1:45" ht="16" customHeight="1" x14ac:dyDescent="0.2">
      <c r="A222" s="8">
        <v>2166</v>
      </c>
      <c r="B222" s="8" t="s">
        <v>26</v>
      </c>
      <c r="C222" s="8" t="s">
        <v>255</v>
      </c>
      <c r="D222" s="8" t="s">
        <v>27</v>
      </c>
      <c r="E222" s="8" t="s">
        <v>271</v>
      </c>
      <c r="F222" s="8" t="str">
        <f>IF(ISBLANK(E222), "", Table2[[#This Row],[unique_id]])</f>
        <v>deck_freezer_today_s_consumption</v>
      </c>
      <c r="G222" s="8" t="s">
        <v>241</v>
      </c>
      <c r="H222" s="8" t="s">
        <v>232</v>
      </c>
      <c r="I222" s="8" t="s">
        <v>141</v>
      </c>
      <c r="M222" s="8" t="s">
        <v>136</v>
      </c>
      <c r="O222" s="8" t="s">
        <v>690</v>
      </c>
      <c r="P222" s="10"/>
      <c r="Q222" s="10"/>
      <c r="R222" s="10"/>
      <c r="S222" s="10"/>
      <c r="T222" s="10"/>
      <c r="U222" s="8"/>
      <c r="V222" s="8" t="s">
        <v>448</v>
      </c>
      <c r="X222" s="8" t="s">
        <v>289</v>
      </c>
      <c r="Z222" s="10"/>
      <c r="AB222" s="8" t="str">
        <f t="shared" si="20"/>
        <v/>
      </c>
      <c r="AC222" s="8" t="str">
        <f t="shared" si="17"/>
        <v/>
      </c>
      <c r="AF222" s="39"/>
      <c r="AP222" s="8"/>
      <c r="AQ222" s="8"/>
      <c r="AS222" s="8" t="str">
        <f t="shared" si="18"/>
        <v/>
      </c>
    </row>
    <row r="223" spans="1:45" ht="16" customHeight="1" x14ac:dyDescent="0.2">
      <c r="A223" s="8">
        <v>2167</v>
      </c>
      <c r="B223" s="8" t="s">
        <v>26</v>
      </c>
      <c r="C223" s="8" t="s">
        <v>255</v>
      </c>
      <c r="D223" s="8" t="s">
        <v>27</v>
      </c>
      <c r="E223" s="8" t="s">
        <v>466</v>
      </c>
      <c r="F223" s="8" t="str">
        <f>IF(ISBLANK(E223), "", Table2[[#This Row],[unique_id]])</f>
        <v>deck_festoons_today_s_consumption</v>
      </c>
      <c r="G223" s="8" t="s">
        <v>389</v>
      </c>
      <c r="H223" s="8" t="s">
        <v>232</v>
      </c>
      <c r="I223" s="8" t="s">
        <v>141</v>
      </c>
      <c r="M223" s="8" t="s">
        <v>136</v>
      </c>
      <c r="O223" s="8" t="s">
        <v>690</v>
      </c>
      <c r="P223" s="10"/>
      <c r="Q223" s="10"/>
      <c r="R223" s="10"/>
      <c r="S223" s="10"/>
      <c r="T223" s="10"/>
      <c r="U223" s="8"/>
      <c r="V223" s="8" t="s">
        <v>448</v>
      </c>
      <c r="X223" s="8" t="s">
        <v>289</v>
      </c>
      <c r="Z223" s="10"/>
      <c r="AB223" s="8" t="str">
        <f t="shared" si="20"/>
        <v/>
      </c>
      <c r="AC223" s="8" t="str">
        <f t="shared" si="17"/>
        <v/>
      </c>
      <c r="AF223" s="39"/>
      <c r="AP223" s="8"/>
      <c r="AQ223" s="8"/>
      <c r="AS223" s="8" t="str">
        <f t="shared" si="18"/>
        <v/>
      </c>
    </row>
    <row r="224" spans="1:45" ht="16" customHeight="1" x14ac:dyDescent="0.2">
      <c r="A224" s="8">
        <v>2168</v>
      </c>
      <c r="B224" s="8" t="s">
        <v>26</v>
      </c>
      <c r="C224" s="8" t="s">
        <v>255</v>
      </c>
      <c r="D224" s="8" t="s">
        <v>27</v>
      </c>
      <c r="E224" s="8" t="s">
        <v>926</v>
      </c>
      <c r="F224" s="8" t="str">
        <f>IF(ISBLANK(E224), "", Table2[[#This Row],[unique_id]])</f>
        <v>landing_festoons_today_s_consumption</v>
      </c>
      <c r="G224" s="8" t="s">
        <v>870</v>
      </c>
      <c r="H224" s="8" t="s">
        <v>232</v>
      </c>
      <c r="I224" s="8" t="s">
        <v>141</v>
      </c>
      <c r="M224" s="8" t="s">
        <v>136</v>
      </c>
      <c r="O224" s="8" t="s">
        <v>690</v>
      </c>
      <c r="P224" s="10"/>
      <c r="Q224" s="10"/>
      <c r="R224" s="10"/>
      <c r="S224" s="10"/>
      <c r="T224" s="10"/>
      <c r="U224" s="8"/>
      <c r="V224" s="8" t="s">
        <v>448</v>
      </c>
      <c r="X224" s="8" t="s">
        <v>289</v>
      </c>
      <c r="Z224" s="10"/>
      <c r="AB224" s="8" t="str">
        <f t="shared" si="20"/>
        <v/>
      </c>
      <c r="AC224" s="8" t="str">
        <f t="shared" si="17"/>
        <v/>
      </c>
      <c r="AF224" s="39"/>
      <c r="AP224" s="8"/>
      <c r="AQ224" s="8"/>
      <c r="AS224" s="8" t="str">
        <f t="shared" si="18"/>
        <v/>
      </c>
    </row>
    <row r="225" spans="1:45" ht="16" customHeight="1" x14ac:dyDescent="0.2">
      <c r="A225" s="8">
        <v>2169</v>
      </c>
      <c r="B225" s="8" t="s">
        <v>26</v>
      </c>
      <c r="C225" s="8" t="s">
        <v>255</v>
      </c>
      <c r="D225" s="8" t="s">
        <v>27</v>
      </c>
      <c r="E225" s="8" t="s">
        <v>924</v>
      </c>
      <c r="F225" s="8" t="str">
        <f>IF(ISBLANK(E225), "", Table2[[#This Row],[unique_id]])</f>
        <v>lounge_tv_outlet_today_s_consumption</v>
      </c>
      <c r="G225" s="8" t="s">
        <v>188</v>
      </c>
      <c r="H225" s="8" t="s">
        <v>232</v>
      </c>
      <c r="I225" s="8" t="s">
        <v>141</v>
      </c>
      <c r="M225" s="8" t="s">
        <v>136</v>
      </c>
      <c r="O225" s="8" t="s">
        <v>690</v>
      </c>
      <c r="P225" s="10"/>
      <c r="Q225" s="10"/>
      <c r="R225" s="10"/>
      <c r="S225" s="10"/>
      <c r="T225" s="10"/>
      <c r="U225" s="8"/>
      <c r="V225" s="8" t="s">
        <v>448</v>
      </c>
      <c r="X225" s="8" t="s">
        <v>289</v>
      </c>
      <c r="Z225" s="10"/>
      <c r="AB225" s="8" t="str">
        <f t="shared" si="20"/>
        <v/>
      </c>
      <c r="AC225" s="8" t="str">
        <f t="shared" si="17"/>
        <v/>
      </c>
      <c r="AF225" s="39"/>
      <c r="AP225" s="8"/>
      <c r="AQ225" s="8"/>
      <c r="AS225" s="8" t="str">
        <f t="shared" si="18"/>
        <v/>
      </c>
    </row>
    <row r="226" spans="1:45" ht="16" customHeight="1" x14ac:dyDescent="0.2">
      <c r="A226" s="8">
        <v>2170</v>
      </c>
      <c r="B226" s="8" t="s">
        <v>26</v>
      </c>
      <c r="C226" s="8" t="s">
        <v>255</v>
      </c>
      <c r="D226" s="8" t="s">
        <v>27</v>
      </c>
      <c r="E226" s="8" t="s">
        <v>272</v>
      </c>
      <c r="F226" s="8" t="str">
        <f>IF(ISBLANK(E226), "", Table2[[#This Row],[unique_id]])</f>
        <v>bathroom_rails_today_s_consumption</v>
      </c>
      <c r="G226" s="8" t="s">
        <v>711</v>
      </c>
      <c r="H226" s="8" t="s">
        <v>232</v>
      </c>
      <c r="I226" s="8" t="s">
        <v>141</v>
      </c>
      <c r="M226" s="8" t="s">
        <v>136</v>
      </c>
      <c r="O226" s="8" t="s">
        <v>690</v>
      </c>
      <c r="P226" s="10"/>
      <c r="Q226" s="10"/>
      <c r="R226" s="10"/>
      <c r="S226" s="10"/>
      <c r="T226" s="10"/>
      <c r="U226" s="8"/>
      <c r="V226" s="8" t="s">
        <v>448</v>
      </c>
      <c r="X226" s="8" t="s">
        <v>289</v>
      </c>
      <c r="Z226" s="10"/>
      <c r="AB226" s="8" t="str">
        <f t="shared" si="20"/>
        <v/>
      </c>
      <c r="AC226" s="8" t="str">
        <f t="shared" si="17"/>
        <v/>
      </c>
      <c r="AF226" s="39"/>
      <c r="AP226" s="8"/>
      <c r="AQ226" s="8"/>
      <c r="AS226" s="8" t="str">
        <f t="shared" si="18"/>
        <v/>
      </c>
    </row>
    <row r="227" spans="1:45" ht="16" customHeight="1" x14ac:dyDescent="0.2">
      <c r="A227" s="8">
        <v>2171</v>
      </c>
      <c r="B227" s="8" t="s">
        <v>26</v>
      </c>
      <c r="C227" s="8" t="s">
        <v>255</v>
      </c>
      <c r="D227" s="8" t="s">
        <v>27</v>
      </c>
      <c r="E227" s="8" t="s">
        <v>273</v>
      </c>
      <c r="F227" s="8" t="str">
        <f>IF(ISBLANK(E227), "", Table2[[#This Row],[unique_id]])</f>
        <v>study_outlet_today_s_consumption</v>
      </c>
      <c r="G227" s="8" t="s">
        <v>243</v>
      </c>
      <c r="H227" s="8" t="s">
        <v>232</v>
      </c>
      <c r="I227" s="8" t="s">
        <v>141</v>
      </c>
      <c r="M227" s="8" t="s">
        <v>136</v>
      </c>
      <c r="O227" s="8" t="s">
        <v>690</v>
      </c>
      <c r="P227" s="10"/>
      <c r="Q227" s="10"/>
      <c r="R227" s="10"/>
      <c r="S227" s="10"/>
      <c r="T227" s="10"/>
      <c r="U227" s="8"/>
      <c r="V227" s="8" t="s">
        <v>448</v>
      </c>
      <c r="X227" s="8" t="s">
        <v>289</v>
      </c>
      <c r="Z227" s="10"/>
      <c r="AB227" s="8" t="str">
        <f t="shared" si="20"/>
        <v/>
      </c>
      <c r="AC227" s="8" t="str">
        <f t="shared" si="17"/>
        <v/>
      </c>
      <c r="AF227" s="39"/>
      <c r="AP227" s="8"/>
      <c r="AQ227" s="8"/>
      <c r="AS227" s="8" t="str">
        <f t="shared" si="18"/>
        <v/>
      </c>
    </row>
    <row r="228" spans="1:45" ht="16" customHeight="1" x14ac:dyDescent="0.2">
      <c r="A228" s="8">
        <v>2172</v>
      </c>
      <c r="B228" s="8" t="s">
        <v>26</v>
      </c>
      <c r="C228" s="8" t="s">
        <v>255</v>
      </c>
      <c r="D228" s="8" t="s">
        <v>27</v>
      </c>
      <c r="E228" s="8" t="s">
        <v>274</v>
      </c>
      <c r="F228" s="8" t="str">
        <f>IF(ISBLANK(E228), "", Table2[[#This Row],[unique_id]])</f>
        <v>office_outlet_today_s_consumption</v>
      </c>
      <c r="G228" s="8" t="s">
        <v>242</v>
      </c>
      <c r="H228" s="8" t="s">
        <v>232</v>
      </c>
      <c r="I228" s="8" t="s">
        <v>141</v>
      </c>
      <c r="M228" s="8" t="s">
        <v>136</v>
      </c>
      <c r="O228" s="8" t="s">
        <v>690</v>
      </c>
      <c r="P228" s="10"/>
      <c r="Q228" s="10"/>
      <c r="R228" s="10"/>
      <c r="S228" s="10"/>
      <c r="T228" s="10"/>
      <c r="U228" s="8"/>
      <c r="V228" s="8" t="s">
        <v>448</v>
      </c>
      <c r="X228" s="8" t="s">
        <v>289</v>
      </c>
      <c r="Z228" s="10"/>
      <c r="AB228" s="8" t="str">
        <f t="shared" si="20"/>
        <v/>
      </c>
      <c r="AC228" s="8" t="str">
        <f t="shared" si="17"/>
        <v/>
      </c>
      <c r="AF228" s="39"/>
      <c r="AP228" s="8"/>
      <c r="AQ228" s="8"/>
      <c r="AS228" s="8" t="str">
        <f t="shared" si="18"/>
        <v/>
      </c>
    </row>
    <row r="229" spans="1:45" ht="16" customHeight="1" x14ac:dyDescent="0.2">
      <c r="A229" s="8">
        <v>2173</v>
      </c>
      <c r="B229" s="8" t="s">
        <v>26</v>
      </c>
      <c r="C229" s="8" t="s">
        <v>255</v>
      </c>
      <c r="D229" s="8" t="s">
        <v>27</v>
      </c>
      <c r="E229" s="8" t="s">
        <v>641</v>
      </c>
      <c r="F229" s="8" t="str">
        <f>IF(ISBLANK(E229), "", Table2[[#This Row],[unique_id]])</f>
        <v>roof_network_switch_today_s_consumption</v>
      </c>
      <c r="G229" s="8" t="s">
        <v>236</v>
      </c>
      <c r="H229" s="8" t="s">
        <v>232</v>
      </c>
      <c r="I229" s="8" t="s">
        <v>141</v>
      </c>
      <c r="O229" s="8" t="s">
        <v>690</v>
      </c>
      <c r="P229" s="10"/>
      <c r="Q229" s="10"/>
      <c r="R229" s="10"/>
      <c r="S229" s="10"/>
      <c r="T229" s="10"/>
      <c r="U229" s="8"/>
      <c r="Z229" s="10"/>
      <c r="AB229" s="8" t="str">
        <f t="shared" si="20"/>
        <v/>
      </c>
      <c r="AC229" s="8" t="str">
        <f t="shared" si="17"/>
        <v/>
      </c>
      <c r="AF229" s="39"/>
      <c r="AP229" s="8"/>
      <c r="AQ229" s="8"/>
      <c r="AS229" s="8" t="str">
        <f t="shared" si="18"/>
        <v/>
      </c>
    </row>
    <row r="230" spans="1:45" ht="16" customHeight="1" x14ac:dyDescent="0.2">
      <c r="A230" s="8">
        <v>2174</v>
      </c>
      <c r="B230" s="8" t="s">
        <v>26</v>
      </c>
      <c r="C230" s="8" t="s">
        <v>255</v>
      </c>
      <c r="D230" s="8" t="s">
        <v>27</v>
      </c>
      <c r="E230" s="8" t="s">
        <v>637</v>
      </c>
      <c r="F230" s="8" t="str">
        <f>IF(ISBLANK(E230), "", Table2[[#This Row],[unique_id]])</f>
        <v>rack_modem_today_s_consumption</v>
      </c>
      <c r="G230" s="8" t="s">
        <v>238</v>
      </c>
      <c r="H230" s="8" t="s">
        <v>232</v>
      </c>
      <c r="I230" s="8" t="s">
        <v>141</v>
      </c>
      <c r="O230" s="8" t="s">
        <v>690</v>
      </c>
      <c r="P230" s="10"/>
      <c r="Q230" s="10"/>
      <c r="R230" s="10"/>
      <c r="S230" s="10"/>
      <c r="T230" s="10"/>
      <c r="U230" s="8"/>
      <c r="Z230" s="10"/>
      <c r="AB230" s="8" t="str">
        <f t="shared" si="20"/>
        <v/>
      </c>
      <c r="AC230" s="8" t="str">
        <f t="shared" si="17"/>
        <v/>
      </c>
      <c r="AF230" s="39"/>
      <c r="AP230" s="8"/>
      <c r="AQ230" s="8"/>
      <c r="AS230" s="8" t="str">
        <f t="shared" si="18"/>
        <v/>
      </c>
    </row>
    <row r="231" spans="1:45" ht="16" customHeight="1" x14ac:dyDescent="0.2">
      <c r="A231" s="8">
        <v>2175</v>
      </c>
      <c r="B231" s="8" t="s">
        <v>26</v>
      </c>
      <c r="C231" s="8" t="s">
        <v>255</v>
      </c>
      <c r="D231" s="8" t="s">
        <v>27</v>
      </c>
      <c r="E231" s="8" t="s">
        <v>457</v>
      </c>
      <c r="F231" s="8" t="str">
        <f>IF(ISBLANK(E231), "", Table2[[#This Row],[unique_id]])</f>
        <v>server_network_energy_daily</v>
      </c>
      <c r="G231" s="8" t="s">
        <v>680</v>
      </c>
      <c r="H231" s="8" t="s">
        <v>232</v>
      </c>
      <c r="I231" s="8" t="s">
        <v>141</v>
      </c>
      <c r="M231" s="8" t="s">
        <v>136</v>
      </c>
      <c r="O231" s="8" t="s">
        <v>690</v>
      </c>
      <c r="P231" s="10"/>
      <c r="Q231" s="10"/>
      <c r="R231" s="10"/>
      <c r="S231" s="10"/>
      <c r="T231" s="10"/>
      <c r="U231" s="8"/>
      <c r="V231" s="8" t="s">
        <v>448</v>
      </c>
      <c r="X231" s="8" t="s">
        <v>289</v>
      </c>
      <c r="Z231" s="10"/>
      <c r="AB231" s="8" t="str">
        <f t="shared" si="20"/>
        <v/>
      </c>
      <c r="AC231" s="8" t="str">
        <f t="shared" si="17"/>
        <v/>
      </c>
      <c r="AF231" s="39"/>
      <c r="AP231" s="8"/>
      <c r="AQ231" s="8"/>
      <c r="AS231" s="8" t="str">
        <f t="shared" si="18"/>
        <v/>
      </c>
    </row>
    <row r="232" spans="1:45" ht="16" customHeight="1" x14ac:dyDescent="0.2">
      <c r="A232" s="8">
        <v>2176</v>
      </c>
      <c r="B232" s="8" t="s">
        <v>26</v>
      </c>
      <c r="C232" s="8" t="s">
        <v>255</v>
      </c>
      <c r="D232" s="8" t="s">
        <v>27</v>
      </c>
      <c r="E232" s="8" t="s">
        <v>638</v>
      </c>
      <c r="F232" s="8" t="str">
        <f>IF(ISBLANK(E232), "", Table2[[#This Row],[unique_id]])</f>
        <v>rack_outlet_today_s_consumption</v>
      </c>
      <c r="G232" s="8" t="s">
        <v>468</v>
      </c>
      <c r="H232" s="8" t="s">
        <v>232</v>
      </c>
      <c r="I232" s="8" t="s">
        <v>141</v>
      </c>
      <c r="O232" s="8" t="s">
        <v>690</v>
      </c>
      <c r="P232" s="10"/>
      <c r="Q232" s="10"/>
      <c r="R232" s="10"/>
      <c r="S232" s="10"/>
      <c r="T232" s="10"/>
      <c r="U232" s="8"/>
      <c r="Z232" s="10"/>
      <c r="AB232" s="8" t="str">
        <f t="shared" si="20"/>
        <v/>
      </c>
      <c r="AC232" s="8" t="str">
        <f t="shared" si="17"/>
        <v/>
      </c>
      <c r="AF232" s="39"/>
      <c r="AP232" s="8"/>
      <c r="AQ232" s="8"/>
      <c r="AS232" s="8" t="str">
        <f t="shared" si="18"/>
        <v/>
      </c>
    </row>
    <row r="233" spans="1:45" ht="16" customHeight="1" x14ac:dyDescent="0.2">
      <c r="A233" s="8">
        <v>2177</v>
      </c>
      <c r="B233" s="8" t="s">
        <v>26</v>
      </c>
      <c r="C233" s="8" t="s">
        <v>255</v>
      </c>
      <c r="D233" s="8" t="s">
        <v>27</v>
      </c>
      <c r="E233" s="8" t="s">
        <v>639</v>
      </c>
      <c r="F233" s="8" t="str">
        <f>IF(ISBLANK(E233), "", Table2[[#This Row],[unique_id]])</f>
        <v>kitchen_fan_today_s_consumption</v>
      </c>
      <c r="G233" s="8" t="s">
        <v>237</v>
      </c>
      <c r="H233" s="8" t="s">
        <v>232</v>
      </c>
      <c r="I233" s="8" t="s">
        <v>141</v>
      </c>
      <c r="O233" s="8" t="s">
        <v>690</v>
      </c>
      <c r="P233" s="10"/>
      <c r="Q233" s="10"/>
      <c r="R233" s="10"/>
      <c r="S233" s="10"/>
      <c r="T233" s="10"/>
      <c r="U233" s="8"/>
      <c r="Z233" s="10"/>
      <c r="AB233" s="8" t="str">
        <f t="shared" si="20"/>
        <v/>
      </c>
      <c r="AC233" s="8" t="str">
        <f t="shared" si="17"/>
        <v/>
      </c>
      <c r="AF233" s="39"/>
      <c r="AP233" s="8"/>
      <c r="AQ233" s="8"/>
      <c r="AS233" s="8" t="str">
        <f t="shared" si="18"/>
        <v/>
      </c>
    </row>
    <row r="234" spans="1:45" ht="16" customHeight="1" x14ac:dyDescent="0.2">
      <c r="A234" s="8">
        <v>2178</v>
      </c>
      <c r="B234" s="8" t="s">
        <v>26</v>
      </c>
      <c r="C234" s="8" t="s">
        <v>694</v>
      </c>
      <c r="D234" s="8" t="s">
        <v>453</v>
      </c>
      <c r="E234" s="8" t="s">
        <v>452</v>
      </c>
      <c r="F234" s="8" t="str">
        <f>IF(ISBLANK(E234), "", Table2[[#This Row],[unique_id]])</f>
        <v>column_break</v>
      </c>
      <c r="G234" s="8" t="s">
        <v>449</v>
      </c>
      <c r="H234" s="8" t="s">
        <v>232</v>
      </c>
      <c r="I234" s="8" t="s">
        <v>141</v>
      </c>
      <c r="M234" s="8" t="s">
        <v>450</v>
      </c>
      <c r="N234" s="8" t="s">
        <v>451</v>
      </c>
      <c r="O234" s="8"/>
      <c r="P234" s="10"/>
      <c r="Q234" s="10"/>
      <c r="R234" s="10"/>
      <c r="S234" s="10"/>
      <c r="T234" s="10"/>
      <c r="U234" s="8"/>
      <c r="Z234" s="10"/>
      <c r="AC234" s="8" t="str">
        <f t="shared" si="17"/>
        <v/>
      </c>
      <c r="AF234" s="39"/>
      <c r="AP234" s="8"/>
      <c r="AQ234" s="8"/>
      <c r="AS234" s="8" t="str">
        <f t="shared" si="18"/>
        <v/>
      </c>
    </row>
    <row r="235" spans="1:45" ht="16" customHeight="1" x14ac:dyDescent="0.2">
      <c r="A235" s="8">
        <v>2200</v>
      </c>
      <c r="B235" s="8" t="s">
        <v>231</v>
      </c>
      <c r="C235" s="8" t="s">
        <v>152</v>
      </c>
      <c r="D235" s="8" t="s">
        <v>27</v>
      </c>
      <c r="E235" s="8" t="s">
        <v>282</v>
      </c>
      <c r="F235" s="8" t="str">
        <f>IF(ISBLANK(E235), "", Table2[[#This Row],[unique_id]])</f>
        <v>home_energy_weekly</v>
      </c>
      <c r="G235" s="8" t="s">
        <v>434</v>
      </c>
      <c r="H235" s="8" t="s">
        <v>281</v>
      </c>
      <c r="I235" s="8" t="s">
        <v>141</v>
      </c>
      <c r="M235" s="8" t="s">
        <v>90</v>
      </c>
      <c r="O235" s="8" t="s">
        <v>690</v>
      </c>
      <c r="P235" s="10"/>
      <c r="Q235" s="10"/>
      <c r="R235" s="10"/>
      <c r="S235" s="10"/>
      <c r="T235" s="10"/>
      <c r="U235" s="8"/>
      <c r="V235" s="8" t="s">
        <v>448</v>
      </c>
      <c r="X235" s="8" t="s">
        <v>289</v>
      </c>
      <c r="Z235" s="10"/>
      <c r="AB235" s="8" t="str">
        <f t="shared" ref="AB235:AB248" si="21">IF(ISBLANK(AA235),  "", _xlfn.CONCAT("haas/entity/sensor/", LOWER(C235), "/", E235, "/config"))</f>
        <v/>
      </c>
      <c r="AC235" s="8" t="str">
        <f t="shared" si="17"/>
        <v/>
      </c>
      <c r="AF235" s="39"/>
      <c r="AP235" s="8"/>
      <c r="AQ235" s="8"/>
      <c r="AS235" s="8" t="str">
        <f t="shared" si="18"/>
        <v/>
      </c>
    </row>
    <row r="236" spans="1:45" ht="16" customHeight="1" x14ac:dyDescent="0.2">
      <c r="A236" s="8">
        <v>2201</v>
      </c>
      <c r="B236" s="8" t="s">
        <v>231</v>
      </c>
      <c r="C236" s="8" t="s">
        <v>152</v>
      </c>
      <c r="D236" s="8" t="s">
        <v>27</v>
      </c>
      <c r="E236" s="8" t="s">
        <v>445</v>
      </c>
      <c r="F236" s="8" t="str">
        <f>IF(ISBLANK(E236), "", Table2[[#This Row],[unique_id]])</f>
        <v>home_base_energy_weekly</v>
      </c>
      <c r="G236" s="8" t="s">
        <v>432</v>
      </c>
      <c r="H236" s="8" t="s">
        <v>281</v>
      </c>
      <c r="I236" s="8" t="s">
        <v>141</v>
      </c>
      <c r="M236" s="8" t="s">
        <v>90</v>
      </c>
      <c r="O236" s="8" t="s">
        <v>690</v>
      </c>
      <c r="P236" s="10"/>
      <c r="Q236" s="10"/>
      <c r="R236" s="10"/>
      <c r="S236" s="10"/>
      <c r="T236" s="10"/>
      <c r="U236" s="8"/>
      <c r="V236" s="8" t="s">
        <v>448</v>
      </c>
      <c r="X236" s="8" t="s">
        <v>289</v>
      </c>
      <c r="Z236" s="10"/>
      <c r="AB236" s="8" t="str">
        <f t="shared" si="21"/>
        <v/>
      </c>
      <c r="AC236" s="8" t="str">
        <f t="shared" si="17"/>
        <v/>
      </c>
      <c r="AF236" s="39"/>
      <c r="AP236" s="8"/>
      <c r="AQ236" s="8"/>
      <c r="AS236" s="8" t="str">
        <f t="shared" si="18"/>
        <v/>
      </c>
    </row>
    <row r="237" spans="1:45" ht="16" customHeight="1" x14ac:dyDescent="0.2">
      <c r="A237" s="8">
        <v>2203</v>
      </c>
      <c r="B237" s="8" t="s">
        <v>231</v>
      </c>
      <c r="C237" s="8" t="s">
        <v>152</v>
      </c>
      <c r="D237" s="8" t="s">
        <v>27</v>
      </c>
      <c r="E237" s="8" t="s">
        <v>446</v>
      </c>
      <c r="F237" s="8" t="str">
        <f>IF(ISBLANK(E237), "", Table2[[#This Row],[unique_id]])</f>
        <v>home_peak_energy_weekly</v>
      </c>
      <c r="G237" s="8" t="s">
        <v>433</v>
      </c>
      <c r="H237" s="8" t="s">
        <v>281</v>
      </c>
      <c r="I237" s="8" t="s">
        <v>141</v>
      </c>
      <c r="M237" s="8" t="s">
        <v>90</v>
      </c>
      <c r="O237" s="8" t="s">
        <v>690</v>
      </c>
      <c r="P237" s="10"/>
      <c r="Q237" s="10"/>
      <c r="R237" s="10"/>
      <c r="S237" s="10"/>
      <c r="T237" s="10"/>
      <c r="U237" s="8"/>
      <c r="V237" s="8" t="s">
        <v>448</v>
      </c>
      <c r="X237" s="8" t="s">
        <v>289</v>
      </c>
      <c r="Z237" s="10"/>
      <c r="AB237" s="8" t="str">
        <f t="shared" si="21"/>
        <v/>
      </c>
      <c r="AC237" s="8" t="str">
        <f t="shared" si="17"/>
        <v/>
      </c>
      <c r="AF237" s="39"/>
      <c r="AP237" s="8"/>
      <c r="AQ237" s="8"/>
      <c r="AS237" s="8" t="str">
        <f t="shared" si="18"/>
        <v/>
      </c>
    </row>
    <row r="238" spans="1:45" ht="16" customHeight="1" x14ac:dyDescent="0.2">
      <c r="A238" s="8">
        <v>2250</v>
      </c>
      <c r="B238" s="8" t="s">
        <v>231</v>
      </c>
      <c r="C238" s="8" t="s">
        <v>152</v>
      </c>
      <c r="D238" s="8" t="s">
        <v>27</v>
      </c>
      <c r="E238" s="8" t="s">
        <v>283</v>
      </c>
      <c r="F238" s="8" t="str">
        <f>IF(ISBLANK(E238), "", Table2[[#This Row],[unique_id]])</f>
        <v>home_energy_monthly</v>
      </c>
      <c r="G238" s="8" t="s">
        <v>434</v>
      </c>
      <c r="H238" s="8" t="s">
        <v>284</v>
      </c>
      <c r="I238" s="8" t="s">
        <v>141</v>
      </c>
      <c r="M238" s="8" t="s">
        <v>90</v>
      </c>
      <c r="O238" s="8" t="s">
        <v>690</v>
      </c>
      <c r="P238" s="10"/>
      <c r="Q238" s="10"/>
      <c r="R238" s="10"/>
      <c r="S238" s="10"/>
      <c r="T238" s="10"/>
      <c r="U238" s="8"/>
      <c r="V238" s="8" t="s">
        <v>448</v>
      </c>
      <c r="X238" s="8" t="s">
        <v>289</v>
      </c>
      <c r="Z238" s="10"/>
      <c r="AB238" s="8" t="str">
        <f t="shared" si="21"/>
        <v/>
      </c>
      <c r="AC238" s="8" t="str">
        <f t="shared" si="17"/>
        <v/>
      </c>
      <c r="AF238" s="39"/>
      <c r="AP238" s="8"/>
      <c r="AQ238" s="8"/>
      <c r="AS238" s="8" t="str">
        <f t="shared" si="18"/>
        <v/>
      </c>
    </row>
    <row r="239" spans="1:45" ht="16" customHeight="1" x14ac:dyDescent="0.2">
      <c r="A239" s="8">
        <v>2251</v>
      </c>
      <c r="B239" s="8" t="s">
        <v>231</v>
      </c>
      <c r="C239" s="8" t="s">
        <v>152</v>
      </c>
      <c r="D239" s="8" t="s">
        <v>27</v>
      </c>
      <c r="E239" s="8" t="s">
        <v>443</v>
      </c>
      <c r="F239" s="8" t="str">
        <f>IF(ISBLANK(E239), "", Table2[[#This Row],[unique_id]])</f>
        <v>home_base_energy_monthly</v>
      </c>
      <c r="G239" s="8" t="s">
        <v>432</v>
      </c>
      <c r="H239" s="8" t="s">
        <v>284</v>
      </c>
      <c r="I239" s="8" t="s">
        <v>141</v>
      </c>
      <c r="M239" s="8" t="s">
        <v>90</v>
      </c>
      <c r="O239" s="8" t="s">
        <v>690</v>
      </c>
      <c r="P239" s="10"/>
      <c r="Q239" s="10"/>
      <c r="R239" s="10"/>
      <c r="S239" s="10"/>
      <c r="T239" s="10"/>
      <c r="U239" s="8"/>
      <c r="V239" s="8" t="s">
        <v>448</v>
      </c>
      <c r="X239" s="8" t="s">
        <v>289</v>
      </c>
      <c r="Z239" s="10"/>
      <c r="AB239" s="8" t="str">
        <f t="shared" si="21"/>
        <v/>
      </c>
      <c r="AC239" s="8" t="str">
        <f t="shared" si="17"/>
        <v/>
      </c>
      <c r="AF239" s="39"/>
      <c r="AP239" s="8"/>
      <c r="AQ239" s="8"/>
      <c r="AS239" s="8" t="str">
        <f t="shared" si="18"/>
        <v/>
      </c>
    </row>
    <row r="240" spans="1:45" ht="16" customHeight="1" x14ac:dyDescent="0.2">
      <c r="A240" s="8">
        <v>2252</v>
      </c>
      <c r="B240" s="8" t="s">
        <v>231</v>
      </c>
      <c r="C240" s="8" t="s">
        <v>152</v>
      </c>
      <c r="D240" s="8" t="s">
        <v>27</v>
      </c>
      <c r="E240" s="8" t="s">
        <v>444</v>
      </c>
      <c r="F240" s="8" t="str">
        <f>IF(ISBLANK(E240), "", Table2[[#This Row],[unique_id]])</f>
        <v>home_peak_energy_monthly</v>
      </c>
      <c r="G240" s="8" t="s">
        <v>433</v>
      </c>
      <c r="H240" s="8" t="s">
        <v>284</v>
      </c>
      <c r="I240" s="8" t="s">
        <v>141</v>
      </c>
      <c r="M240" s="8" t="s">
        <v>90</v>
      </c>
      <c r="O240" s="8" t="s">
        <v>690</v>
      </c>
      <c r="P240" s="10"/>
      <c r="Q240" s="10"/>
      <c r="R240" s="10"/>
      <c r="S240" s="10"/>
      <c r="T240" s="10"/>
      <c r="U240" s="8"/>
      <c r="V240" s="8" t="s">
        <v>448</v>
      </c>
      <c r="X240" s="8" t="s">
        <v>289</v>
      </c>
      <c r="Z240" s="10"/>
      <c r="AB240" s="8" t="str">
        <f t="shared" si="21"/>
        <v/>
      </c>
      <c r="AC240" s="8" t="str">
        <f t="shared" si="17"/>
        <v/>
      </c>
      <c r="AF240" s="39"/>
      <c r="AP240" s="8"/>
      <c r="AQ240" s="8"/>
      <c r="AS240" s="8" t="str">
        <f t="shared" si="18"/>
        <v/>
      </c>
    </row>
    <row r="241" spans="1:45" ht="16" customHeight="1" x14ac:dyDescent="0.2">
      <c r="A241" s="8">
        <v>2300</v>
      </c>
      <c r="B241" s="8" t="s">
        <v>231</v>
      </c>
      <c r="C241" s="8" t="s">
        <v>152</v>
      </c>
      <c r="D241" s="8" t="s">
        <v>27</v>
      </c>
      <c r="E241" s="8" t="s">
        <v>285</v>
      </c>
      <c r="F241" s="8" t="str">
        <f>IF(ISBLANK(E241), "", Table2[[#This Row],[unique_id]])</f>
        <v>home_energy_yearly</v>
      </c>
      <c r="G241" s="8" t="s">
        <v>434</v>
      </c>
      <c r="H241" s="8" t="s">
        <v>286</v>
      </c>
      <c r="I241" s="8" t="s">
        <v>141</v>
      </c>
      <c r="M241" s="8" t="s">
        <v>90</v>
      </c>
      <c r="O241" s="8" t="s">
        <v>690</v>
      </c>
      <c r="P241" s="10"/>
      <c r="Q241" s="10"/>
      <c r="R241" s="10"/>
      <c r="S241" s="10"/>
      <c r="T241" s="10"/>
      <c r="U241" s="8"/>
      <c r="V241" s="8" t="s">
        <v>448</v>
      </c>
      <c r="X241" s="8" t="s">
        <v>289</v>
      </c>
      <c r="Z241" s="10"/>
      <c r="AB241" s="8" t="str">
        <f t="shared" si="21"/>
        <v/>
      </c>
      <c r="AC241" s="8" t="str">
        <f t="shared" si="17"/>
        <v/>
      </c>
      <c r="AF241" s="39"/>
      <c r="AP241" s="8"/>
      <c r="AQ241" s="8"/>
      <c r="AS241" s="8" t="str">
        <f t="shared" si="18"/>
        <v/>
      </c>
    </row>
    <row r="242" spans="1:45" ht="16" customHeight="1" x14ac:dyDescent="0.2">
      <c r="A242" s="8">
        <v>2301</v>
      </c>
      <c r="B242" s="8" t="s">
        <v>231</v>
      </c>
      <c r="C242" s="8" t="s">
        <v>152</v>
      </c>
      <c r="D242" s="8" t="s">
        <v>27</v>
      </c>
      <c r="E242" s="8" t="s">
        <v>441</v>
      </c>
      <c r="F242" s="8" t="str">
        <f>IF(ISBLANK(E242), "", Table2[[#This Row],[unique_id]])</f>
        <v>home_base_energy_yearly</v>
      </c>
      <c r="G242" s="8" t="s">
        <v>432</v>
      </c>
      <c r="H242" s="8" t="s">
        <v>286</v>
      </c>
      <c r="I242" s="8" t="s">
        <v>141</v>
      </c>
      <c r="M242" s="8" t="s">
        <v>90</v>
      </c>
      <c r="O242" s="8" t="s">
        <v>690</v>
      </c>
      <c r="P242" s="10"/>
      <c r="Q242" s="10"/>
      <c r="R242" s="10"/>
      <c r="S242" s="10"/>
      <c r="T242" s="10"/>
      <c r="U242" s="8"/>
      <c r="V242" s="8" t="s">
        <v>448</v>
      </c>
      <c r="X242" s="8" t="s">
        <v>289</v>
      </c>
      <c r="Z242" s="10"/>
      <c r="AB242" s="8" t="str">
        <f t="shared" si="21"/>
        <v/>
      </c>
      <c r="AC242" s="8" t="str">
        <f t="shared" si="17"/>
        <v/>
      </c>
      <c r="AF242" s="39"/>
      <c r="AP242" s="8"/>
      <c r="AQ242" s="8"/>
      <c r="AS242" s="8" t="str">
        <f t="shared" si="18"/>
        <v/>
      </c>
    </row>
    <row r="243" spans="1:45" ht="16" customHeight="1" x14ac:dyDescent="0.2">
      <c r="A243" s="8">
        <v>2302</v>
      </c>
      <c r="B243" s="8" t="s">
        <v>231</v>
      </c>
      <c r="C243" s="8" t="s">
        <v>152</v>
      </c>
      <c r="D243" s="8" t="s">
        <v>27</v>
      </c>
      <c r="E243" s="8" t="s">
        <v>442</v>
      </c>
      <c r="F243" s="8" t="str">
        <f>IF(ISBLANK(E243), "", Table2[[#This Row],[unique_id]])</f>
        <v>home_peak_energy_yearly</v>
      </c>
      <c r="G243" s="8" t="s">
        <v>433</v>
      </c>
      <c r="H243" s="8" t="s">
        <v>286</v>
      </c>
      <c r="I243" s="8" t="s">
        <v>141</v>
      </c>
      <c r="M243" s="8" t="s">
        <v>90</v>
      </c>
      <c r="O243" s="8" t="s">
        <v>690</v>
      </c>
      <c r="P243" s="10"/>
      <c r="Q243" s="10"/>
      <c r="R243" s="10"/>
      <c r="S243" s="10"/>
      <c r="T243" s="10"/>
      <c r="U243" s="8"/>
      <c r="V243" s="8" t="s">
        <v>448</v>
      </c>
      <c r="X243" s="8" t="s">
        <v>289</v>
      </c>
      <c r="Z243" s="10"/>
      <c r="AB243" s="8" t="str">
        <f t="shared" si="21"/>
        <v/>
      </c>
      <c r="AC243" s="8" t="str">
        <f t="shared" si="17"/>
        <v/>
      </c>
      <c r="AF243" s="39"/>
      <c r="AP243" s="8"/>
      <c r="AQ243" s="8"/>
      <c r="AS243" s="8" t="str">
        <f t="shared" si="18"/>
        <v/>
      </c>
    </row>
    <row r="244" spans="1:45" ht="16" customHeight="1" x14ac:dyDescent="0.2">
      <c r="A244" s="8">
        <v>2400</v>
      </c>
      <c r="B244" s="8" t="s">
        <v>26</v>
      </c>
      <c r="C244" s="8" t="s">
        <v>189</v>
      </c>
      <c r="D244" s="8" t="s">
        <v>27</v>
      </c>
      <c r="E244" s="8" t="s">
        <v>142</v>
      </c>
      <c r="F244" s="8" t="str">
        <f>IF(ISBLANK(E244), "", Table2[[#This Row],[unique_id]])</f>
        <v>withings_weight_kg_graham</v>
      </c>
      <c r="G244" s="8" t="s">
        <v>382</v>
      </c>
      <c r="H244" s="8" t="s">
        <v>383</v>
      </c>
      <c r="I244" s="8" t="s">
        <v>143</v>
      </c>
      <c r="O244" s="8"/>
      <c r="P244" s="10"/>
      <c r="Q244" s="10"/>
      <c r="R244" s="10"/>
      <c r="S244" s="10"/>
      <c r="T244" s="10"/>
      <c r="U244" s="8"/>
      <c r="Z244" s="10"/>
      <c r="AB244" s="8" t="str">
        <f t="shared" si="21"/>
        <v/>
      </c>
      <c r="AC244" s="8" t="str">
        <f t="shared" si="17"/>
        <v/>
      </c>
      <c r="AF244" s="39"/>
      <c r="AG244" s="8" t="s">
        <v>566</v>
      </c>
      <c r="AH244" s="10" t="s">
        <v>569</v>
      </c>
      <c r="AI244" s="8" t="s">
        <v>568</v>
      </c>
      <c r="AJ244" s="8" t="s">
        <v>570</v>
      </c>
      <c r="AK244" s="8" t="s">
        <v>189</v>
      </c>
      <c r="AL244" s="8" t="s">
        <v>567</v>
      </c>
      <c r="AN244" s="8" t="s">
        <v>583</v>
      </c>
      <c r="AO244" s="15" t="s">
        <v>672</v>
      </c>
      <c r="AP244" s="8"/>
      <c r="AQ244" s="8"/>
      <c r="AS244" s="8" t="str">
        <f t="shared" si="18"/>
        <v>[["mac", "00:24:e4:af:5a:e6"]]</v>
      </c>
    </row>
    <row r="245" spans="1:45" ht="16" customHeight="1" x14ac:dyDescent="0.2">
      <c r="A245" s="8">
        <v>2500</v>
      </c>
      <c r="B245" s="8" t="s">
        <v>231</v>
      </c>
      <c r="C245" s="8" t="s">
        <v>359</v>
      </c>
      <c r="D245" s="8" t="s">
        <v>27</v>
      </c>
      <c r="E245" s="8" t="s">
        <v>349</v>
      </c>
      <c r="F245" s="8" t="str">
        <f>IF(ISBLANK(E245), "", Table2[[#This Row],[unique_id]])</f>
        <v>network_internet_uptime</v>
      </c>
      <c r="G245" s="8" t="s">
        <v>369</v>
      </c>
      <c r="H245" s="8" t="s">
        <v>359</v>
      </c>
      <c r="I245" s="8" t="s">
        <v>374</v>
      </c>
      <c r="M245" s="8" t="s">
        <v>136</v>
      </c>
      <c r="O245" s="8"/>
      <c r="P245" s="10"/>
      <c r="Q245" s="10"/>
      <c r="R245" s="10"/>
      <c r="S245" s="10"/>
      <c r="T245" s="10"/>
      <c r="U245" s="8" t="s">
        <v>31</v>
      </c>
      <c r="V245" s="8" t="s">
        <v>350</v>
      </c>
      <c r="X245" s="8" t="s">
        <v>371</v>
      </c>
      <c r="Y245" s="8">
        <v>200</v>
      </c>
      <c r="Z245" s="10" t="s">
        <v>34</v>
      </c>
      <c r="AA245" s="8" t="s">
        <v>355</v>
      </c>
      <c r="AB245" s="8" t="str">
        <f t="shared" si="21"/>
        <v>haas/entity/sensor/internet/network_internet_uptime/config</v>
      </c>
      <c r="AC245" s="8" t="str">
        <f t="shared" si="17"/>
        <v>internet/network_internet_uptime</v>
      </c>
      <c r="AD245" s="8" t="s">
        <v>384</v>
      </c>
      <c r="AE245" s="8">
        <v>1</v>
      </c>
      <c r="AF245" s="37" t="s">
        <v>354</v>
      </c>
      <c r="AG245" s="8" t="s">
        <v>531</v>
      </c>
      <c r="AK245" s="8" t="s">
        <v>353</v>
      </c>
      <c r="AL245" s="8" t="s">
        <v>173</v>
      </c>
      <c r="AP245" s="8"/>
      <c r="AQ245" s="8"/>
      <c r="AS245" s="8" t="str">
        <f t="shared" si="18"/>
        <v/>
      </c>
    </row>
    <row r="246" spans="1:45" ht="16" customHeight="1" x14ac:dyDescent="0.2">
      <c r="A246" s="8">
        <v>2501</v>
      </c>
      <c r="B246" s="8" t="s">
        <v>231</v>
      </c>
      <c r="C246" s="8" t="s">
        <v>359</v>
      </c>
      <c r="D246" s="8" t="s">
        <v>27</v>
      </c>
      <c r="E246" s="8" t="s">
        <v>345</v>
      </c>
      <c r="F246" s="8" t="str">
        <f>IF(ISBLANK(E246), "", Table2[[#This Row],[unique_id]])</f>
        <v>network_internet_ping</v>
      </c>
      <c r="G246" s="8" t="s">
        <v>346</v>
      </c>
      <c r="H246" s="8" t="s">
        <v>359</v>
      </c>
      <c r="I246" s="8" t="s">
        <v>374</v>
      </c>
      <c r="M246" s="8" t="s">
        <v>136</v>
      </c>
      <c r="O246" s="8"/>
      <c r="P246" s="10"/>
      <c r="Q246" s="10"/>
      <c r="R246" s="10"/>
      <c r="S246" s="10"/>
      <c r="T246" s="10"/>
      <c r="U246" s="8" t="s">
        <v>31</v>
      </c>
      <c r="V246" s="8" t="s">
        <v>351</v>
      </c>
      <c r="X246" s="8" t="s">
        <v>370</v>
      </c>
      <c r="Y246" s="8">
        <v>200</v>
      </c>
      <c r="Z246" s="10" t="s">
        <v>34</v>
      </c>
      <c r="AA246" s="8" t="s">
        <v>356</v>
      </c>
      <c r="AB246" s="8" t="str">
        <f t="shared" si="21"/>
        <v>haas/entity/sensor/internet/network_internet_ping/config</v>
      </c>
      <c r="AC246" s="8" t="str">
        <f t="shared" si="17"/>
        <v>internet/network_internet_ping</v>
      </c>
      <c r="AD246" s="14" t="s">
        <v>386</v>
      </c>
      <c r="AE246" s="8">
        <v>1</v>
      </c>
      <c r="AF246" s="37" t="s">
        <v>354</v>
      </c>
      <c r="AG246" s="8" t="s">
        <v>531</v>
      </c>
      <c r="AK246" s="8" t="s">
        <v>353</v>
      </c>
      <c r="AL246" s="8" t="s">
        <v>173</v>
      </c>
      <c r="AP246" s="8"/>
      <c r="AQ246" s="8"/>
      <c r="AS246" s="8" t="str">
        <f t="shared" si="18"/>
        <v/>
      </c>
    </row>
    <row r="247" spans="1:45" ht="16" customHeight="1" x14ac:dyDescent="0.2">
      <c r="A247" s="8">
        <v>2502</v>
      </c>
      <c r="B247" s="8" t="s">
        <v>231</v>
      </c>
      <c r="C247" s="8" t="s">
        <v>359</v>
      </c>
      <c r="D247" s="8" t="s">
        <v>27</v>
      </c>
      <c r="E247" s="8" t="s">
        <v>343</v>
      </c>
      <c r="F247" s="8" t="str">
        <f>IF(ISBLANK(E247), "", Table2[[#This Row],[unique_id]])</f>
        <v>network_internet_upload</v>
      </c>
      <c r="G247" s="8" t="s">
        <v>347</v>
      </c>
      <c r="H247" s="8" t="s">
        <v>359</v>
      </c>
      <c r="I247" s="8" t="s">
        <v>374</v>
      </c>
      <c r="M247" s="8" t="s">
        <v>136</v>
      </c>
      <c r="O247" s="8"/>
      <c r="P247" s="10"/>
      <c r="Q247" s="10"/>
      <c r="R247" s="10"/>
      <c r="S247" s="10"/>
      <c r="T247" s="10"/>
      <c r="U247" s="8" t="s">
        <v>31</v>
      </c>
      <c r="V247" s="8" t="s">
        <v>352</v>
      </c>
      <c r="X247" s="8" t="s">
        <v>372</v>
      </c>
      <c r="Y247" s="8">
        <v>200</v>
      </c>
      <c r="Z247" s="10" t="s">
        <v>34</v>
      </c>
      <c r="AA247" s="8" t="s">
        <v>357</v>
      </c>
      <c r="AB247" s="8" t="str">
        <f t="shared" si="21"/>
        <v>haas/entity/sensor/internet/network_internet_upload/config</v>
      </c>
      <c r="AC247" s="8" t="str">
        <f t="shared" si="17"/>
        <v>internet/network_internet_upload</v>
      </c>
      <c r="AD247" s="14" t="s">
        <v>388</v>
      </c>
      <c r="AE247" s="8">
        <v>1</v>
      </c>
      <c r="AF247" s="37" t="s">
        <v>354</v>
      </c>
      <c r="AG247" s="8" t="s">
        <v>531</v>
      </c>
      <c r="AK247" s="8" t="s">
        <v>353</v>
      </c>
      <c r="AL247" s="8" t="s">
        <v>173</v>
      </c>
      <c r="AP247" s="8"/>
      <c r="AQ247" s="8"/>
      <c r="AS247" s="8" t="str">
        <f t="shared" si="18"/>
        <v/>
      </c>
    </row>
    <row r="248" spans="1:45" ht="16" customHeight="1" x14ac:dyDescent="0.2">
      <c r="A248" s="8">
        <v>2503</v>
      </c>
      <c r="B248" s="8" t="s">
        <v>231</v>
      </c>
      <c r="C248" s="8" t="s">
        <v>359</v>
      </c>
      <c r="D248" s="8" t="s">
        <v>27</v>
      </c>
      <c r="E248" s="8" t="s">
        <v>344</v>
      </c>
      <c r="F248" s="8" t="str">
        <f>IF(ISBLANK(E248), "", Table2[[#This Row],[unique_id]])</f>
        <v>network_internet_download</v>
      </c>
      <c r="G248" s="8" t="s">
        <v>348</v>
      </c>
      <c r="H248" s="8" t="s">
        <v>359</v>
      </c>
      <c r="I248" s="8" t="s">
        <v>374</v>
      </c>
      <c r="M248" s="8" t="s">
        <v>136</v>
      </c>
      <c r="O248" s="8"/>
      <c r="P248" s="10"/>
      <c r="Q248" s="10"/>
      <c r="R248" s="10"/>
      <c r="S248" s="10"/>
      <c r="T248" s="10"/>
      <c r="U248" s="8" t="s">
        <v>31</v>
      </c>
      <c r="V248" s="8" t="s">
        <v>352</v>
      </c>
      <c r="X248" s="8" t="s">
        <v>373</v>
      </c>
      <c r="Y248" s="8">
        <v>200</v>
      </c>
      <c r="Z248" s="10" t="s">
        <v>34</v>
      </c>
      <c r="AA248" s="8" t="s">
        <v>358</v>
      </c>
      <c r="AB248" s="8" t="str">
        <f t="shared" si="21"/>
        <v>haas/entity/sensor/internet/network_internet_download/config</v>
      </c>
      <c r="AC248" s="8" t="str">
        <f t="shared" si="17"/>
        <v>internet/network_internet_download</v>
      </c>
      <c r="AD248" s="14" t="s">
        <v>388</v>
      </c>
      <c r="AE248" s="8">
        <v>1</v>
      </c>
      <c r="AF248" s="37" t="s">
        <v>354</v>
      </c>
      <c r="AG248" s="8" t="s">
        <v>531</v>
      </c>
      <c r="AK248" s="8" t="s">
        <v>353</v>
      </c>
      <c r="AL248" s="8" t="s">
        <v>173</v>
      </c>
      <c r="AP248" s="8"/>
      <c r="AQ248" s="8"/>
      <c r="AS248" s="8" t="str">
        <f t="shared" si="18"/>
        <v/>
      </c>
    </row>
    <row r="249" spans="1:45" ht="16" customHeight="1" x14ac:dyDescent="0.2">
      <c r="A249" s="8">
        <v>2504</v>
      </c>
      <c r="B249" s="8" t="s">
        <v>231</v>
      </c>
      <c r="C249" s="8" t="s">
        <v>694</v>
      </c>
      <c r="D249" s="8" t="s">
        <v>453</v>
      </c>
      <c r="E249" s="8" t="s">
        <v>452</v>
      </c>
      <c r="F249" s="8" t="str">
        <f>IF(ISBLANK(E249), "", Table2[[#This Row],[unique_id]])</f>
        <v>column_break</v>
      </c>
      <c r="G249" s="8" t="s">
        <v>449</v>
      </c>
      <c r="H249" s="8" t="s">
        <v>359</v>
      </c>
      <c r="I249" s="8" t="s">
        <v>374</v>
      </c>
      <c r="M249" s="8" t="s">
        <v>450</v>
      </c>
      <c r="N249" s="8" t="s">
        <v>451</v>
      </c>
      <c r="O249" s="8"/>
      <c r="P249" s="10"/>
      <c r="Q249" s="10"/>
      <c r="R249" s="10"/>
      <c r="S249" s="10"/>
      <c r="T249" s="10"/>
      <c r="U249" s="8"/>
      <c r="Z249" s="10"/>
      <c r="AC249" s="8" t="str">
        <f t="shared" si="17"/>
        <v/>
      </c>
      <c r="AD249" s="14"/>
      <c r="AF249" s="38"/>
      <c r="AP249" s="8"/>
      <c r="AQ249" s="8"/>
      <c r="AS249" s="8" t="str">
        <f t="shared" si="18"/>
        <v/>
      </c>
    </row>
    <row r="250" spans="1:45" ht="16" customHeight="1" x14ac:dyDescent="0.2">
      <c r="A250" s="8">
        <v>2510</v>
      </c>
      <c r="B250" s="8" t="s">
        <v>26</v>
      </c>
      <c r="C250" s="8" t="s">
        <v>362</v>
      </c>
      <c r="D250" s="8" t="s">
        <v>134</v>
      </c>
      <c r="E250" s="8" t="s">
        <v>360</v>
      </c>
      <c r="F250" s="8" t="str">
        <f>IF(ISBLANK(E250), "", Table2[[#This Row],[unique_id]])</f>
        <v>adaptive_lighting_default</v>
      </c>
      <c r="G250" s="8" t="s">
        <v>368</v>
      </c>
      <c r="H250" s="8" t="s">
        <v>377</v>
      </c>
      <c r="I250" s="8" t="s">
        <v>374</v>
      </c>
      <c r="M250" s="8" t="s">
        <v>321</v>
      </c>
      <c r="O250" s="8"/>
      <c r="P250" s="10"/>
      <c r="Q250" s="10"/>
      <c r="R250" s="10"/>
      <c r="S250" s="10"/>
      <c r="T250" s="10"/>
      <c r="U250" s="8"/>
      <c r="Z250" s="10"/>
      <c r="AB250" s="8" t="str">
        <f t="shared" ref="AB250:AB261" si="22">IF(ISBLANK(AA250),  "", _xlfn.CONCAT("haas/entity/sensor/", LOWER(C250), "/", E250, "/config"))</f>
        <v/>
      </c>
      <c r="AC250" s="8" t="str">
        <f t="shared" si="17"/>
        <v/>
      </c>
      <c r="AF250" s="39"/>
      <c r="AP250" s="8"/>
      <c r="AQ250" s="8"/>
      <c r="AS250" s="8" t="str">
        <f t="shared" si="18"/>
        <v/>
      </c>
    </row>
    <row r="251" spans="1:45" ht="16" customHeight="1" x14ac:dyDescent="0.2">
      <c r="A251" s="8">
        <v>2511</v>
      </c>
      <c r="B251" s="8" t="s">
        <v>26</v>
      </c>
      <c r="C251" s="8" t="s">
        <v>362</v>
      </c>
      <c r="D251" s="8" t="s">
        <v>134</v>
      </c>
      <c r="E251" s="8" t="s">
        <v>361</v>
      </c>
      <c r="F251" s="8" t="str">
        <f>IF(ISBLANK(E251), "", Table2[[#This Row],[unique_id]])</f>
        <v>adaptive_lighting_sleep_mode_default</v>
      </c>
      <c r="G251" s="8" t="s">
        <v>365</v>
      </c>
      <c r="H251" s="8" t="s">
        <v>377</v>
      </c>
      <c r="I251" s="8" t="s">
        <v>374</v>
      </c>
      <c r="M251" s="8" t="s">
        <v>321</v>
      </c>
      <c r="O251" s="8"/>
      <c r="P251" s="10"/>
      <c r="Q251" s="10"/>
      <c r="R251" s="10"/>
      <c r="S251" s="10"/>
      <c r="T251" s="10"/>
      <c r="U251" s="8"/>
      <c r="Z251" s="10"/>
      <c r="AB251" s="8" t="str">
        <f t="shared" si="22"/>
        <v/>
      </c>
      <c r="AC251" s="8" t="str">
        <f t="shared" si="17"/>
        <v/>
      </c>
      <c r="AF251" s="39"/>
      <c r="AP251" s="8"/>
      <c r="AQ251" s="8"/>
      <c r="AS251" s="8" t="str">
        <f t="shared" si="18"/>
        <v/>
      </c>
    </row>
    <row r="252" spans="1:45" ht="16" customHeight="1" x14ac:dyDescent="0.2">
      <c r="A252" s="8">
        <v>2512</v>
      </c>
      <c r="B252" s="8" t="s">
        <v>26</v>
      </c>
      <c r="C252" s="8" t="s">
        <v>362</v>
      </c>
      <c r="D252" s="8" t="s">
        <v>134</v>
      </c>
      <c r="E252" s="8" t="s">
        <v>363</v>
      </c>
      <c r="F252" s="8" t="str">
        <f>IF(ISBLANK(E252), "", Table2[[#This Row],[unique_id]])</f>
        <v>adaptive_lighting_adapt_color_default</v>
      </c>
      <c r="G252" s="8" t="s">
        <v>366</v>
      </c>
      <c r="H252" s="8" t="s">
        <v>377</v>
      </c>
      <c r="I252" s="8" t="s">
        <v>374</v>
      </c>
      <c r="O252" s="8"/>
      <c r="P252" s="10"/>
      <c r="Q252" s="10"/>
      <c r="R252" s="10"/>
      <c r="S252" s="10"/>
      <c r="T252" s="10"/>
      <c r="U252" s="8"/>
      <c r="Z252" s="10"/>
      <c r="AB252" s="8" t="str">
        <f t="shared" si="22"/>
        <v/>
      </c>
      <c r="AC252" s="8" t="str">
        <f t="shared" si="17"/>
        <v/>
      </c>
      <c r="AF252" s="39"/>
      <c r="AP252" s="8"/>
      <c r="AQ252" s="8"/>
      <c r="AS252" s="8" t="str">
        <f t="shared" si="18"/>
        <v/>
      </c>
    </row>
    <row r="253" spans="1:45" ht="16" customHeight="1" x14ac:dyDescent="0.2">
      <c r="A253" s="8">
        <v>2513</v>
      </c>
      <c r="B253" s="8" t="s">
        <v>26</v>
      </c>
      <c r="C253" s="8" t="s">
        <v>362</v>
      </c>
      <c r="D253" s="8" t="s">
        <v>134</v>
      </c>
      <c r="E253" s="8" t="s">
        <v>364</v>
      </c>
      <c r="F253" s="8" t="str">
        <f>IF(ISBLANK(E253), "", Table2[[#This Row],[unique_id]])</f>
        <v>adaptive_lighting_adapt_brightness_default</v>
      </c>
      <c r="G253" s="8" t="s">
        <v>367</v>
      </c>
      <c r="H253" s="8" t="s">
        <v>377</v>
      </c>
      <c r="I253" s="8" t="s">
        <v>374</v>
      </c>
      <c r="O253" s="8"/>
      <c r="P253" s="10"/>
      <c r="Q253" s="10"/>
      <c r="R253" s="10"/>
      <c r="S253" s="10"/>
      <c r="T253" s="10"/>
      <c r="U253" s="8"/>
      <c r="Z253" s="10"/>
      <c r="AB253" s="8" t="str">
        <f t="shared" si="22"/>
        <v/>
      </c>
      <c r="AC253" s="8" t="str">
        <f t="shared" si="17"/>
        <v/>
      </c>
      <c r="AF253" s="39"/>
      <c r="AP253" s="8"/>
      <c r="AQ253" s="8"/>
      <c r="AS253" s="8" t="str">
        <f t="shared" si="18"/>
        <v/>
      </c>
    </row>
    <row r="254" spans="1:45" ht="16" customHeight="1" x14ac:dyDescent="0.2">
      <c r="A254" s="8">
        <v>2514</v>
      </c>
      <c r="B254" s="8" t="s">
        <v>26</v>
      </c>
      <c r="C254" s="8" t="s">
        <v>362</v>
      </c>
      <c r="D254" s="8" t="s">
        <v>134</v>
      </c>
      <c r="E254" s="8" t="s">
        <v>378</v>
      </c>
      <c r="F254" s="8" t="str">
        <f>IF(ISBLANK(E254), "", Table2[[#This Row],[unique_id]])</f>
        <v>adaptive_lighting_bedroom</v>
      </c>
      <c r="G254" s="8" t="s">
        <v>368</v>
      </c>
      <c r="H254" s="8" t="s">
        <v>376</v>
      </c>
      <c r="I254" s="8" t="s">
        <v>374</v>
      </c>
      <c r="M254" s="8" t="s">
        <v>321</v>
      </c>
      <c r="O254" s="8"/>
      <c r="P254" s="10"/>
      <c r="Q254" s="10"/>
      <c r="R254" s="10"/>
      <c r="S254" s="10"/>
      <c r="T254" s="10"/>
      <c r="U254" s="8"/>
      <c r="Z254" s="10"/>
      <c r="AB254" s="8" t="str">
        <f t="shared" si="22"/>
        <v/>
      </c>
      <c r="AC254" s="8" t="str">
        <f t="shared" si="17"/>
        <v/>
      </c>
      <c r="AF254" s="39"/>
      <c r="AP254" s="8"/>
      <c r="AQ254" s="8"/>
      <c r="AS254" s="8" t="str">
        <f t="shared" si="18"/>
        <v/>
      </c>
    </row>
    <row r="255" spans="1:45" ht="16" customHeight="1" x14ac:dyDescent="0.2">
      <c r="A255" s="8">
        <v>2515</v>
      </c>
      <c r="B255" s="8" t="s">
        <v>26</v>
      </c>
      <c r="C255" s="8" t="s">
        <v>362</v>
      </c>
      <c r="D255" s="8" t="s">
        <v>134</v>
      </c>
      <c r="E255" s="8" t="s">
        <v>379</v>
      </c>
      <c r="F255" s="8" t="str">
        <f>IF(ISBLANK(E255), "", Table2[[#This Row],[unique_id]])</f>
        <v>adaptive_lighting_sleep_mode_bedroom</v>
      </c>
      <c r="G255" s="8" t="s">
        <v>365</v>
      </c>
      <c r="H255" s="8" t="s">
        <v>376</v>
      </c>
      <c r="I255" s="8" t="s">
        <v>374</v>
      </c>
      <c r="M255" s="8" t="s">
        <v>321</v>
      </c>
      <c r="O255" s="8"/>
      <c r="P255" s="10"/>
      <c r="Q255" s="10"/>
      <c r="R255" s="10"/>
      <c r="S255" s="10"/>
      <c r="T255" s="10"/>
      <c r="U255" s="8"/>
      <c r="Z255" s="10"/>
      <c r="AB255" s="8" t="str">
        <f t="shared" si="22"/>
        <v/>
      </c>
      <c r="AC255" s="8" t="str">
        <f t="shared" si="17"/>
        <v/>
      </c>
      <c r="AF255" s="39"/>
      <c r="AP255" s="8"/>
      <c r="AQ255" s="8"/>
      <c r="AS255" s="8" t="str">
        <f t="shared" si="18"/>
        <v/>
      </c>
    </row>
    <row r="256" spans="1:45" ht="16" customHeight="1" x14ac:dyDescent="0.2">
      <c r="A256" s="8">
        <v>2516</v>
      </c>
      <c r="B256" s="8" t="s">
        <v>26</v>
      </c>
      <c r="C256" s="8" t="s">
        <v>362</v>
      </c>
      <c r="D256" s="8" t="s">
        <v>134</v>
      </c>
      <c r="E256" s="8" t="s">
        <v>380</v>
      </c>
      <c r="F256" s="8" t="str">
        <f>IF(ISBLANK(E256), "", Table2[[#This Row],[unique_id]])</f>
        <v>adaptive_lighting_adapt_color_bedroom</v>
      </c>
      <c r="G256" s="8" t="s">
        <v>366</v>
      </c>
      <c r="H256" s="8" t="s">
        <v>376</v>
      </c>
      <c r="I256" s="8" t="s">
        <v>374</v>
      </c>
      <c r="O256" s="8"/>
      <c r="P256" s="10"/>
      <c r="Q256" s="10"/>
      <c r="R256" s="10"/>
      <c r="S256" s="10"/>
      <c r="T256" s="10"/>
      <c r="U256" s="8"/>
      <c r="Z256" s="10"/>
      <c r="AB256" s="8" t="str">
        <f t="shared" si="22"/>
        <v/>
      </c>
      <c r="AC256" s="8" t="str">
        <f t="shared" si="17"/>
        <v/>
      </c>
      <c r="AF256" s="39"/>
      <c r="AP256" s="8"/>
      <c r="AQ256" s="8"/>
      <c r="AS256" s="8" t="str">
        <f t="shared" si="18"/>
        <v/>
      </c>
    </row>
    <row r="257" spans="1:45" ht="16" customHeight="1" x14ac:dyDescent="0.2">
      <c r="A257" s="8">
        <v>2517</v>
      </c>
      <c r="B257" s="8" t="s">
        <v>26</v>
      </c>
      <c r="C257" s="8" t="s">
        <v>362</v>
      </c>
      <c r="D257" s="8" t="s">
        <v>134</v>
      </c>
      <c r="E257" s="8" t="s">
        <v>381</v>
      </c>
      <c r="F257" s="8" t="str">
        <f>IF(ISBLANK(E257), "", Table2[[#This Row],[unique_id]])</f>
        <v>adaptive_lighting_adapt_brightness_bedroom</v>
      </c>
      <c r="G257" s="8" t="s">
        <v>367</v>
      </c>
      <c r="H257" s="8" t="s">
        <v>376</v>
      </c>
      <c r="I257" s="8" t="s">
        <v>374</v>
      </c>
      <c r="O257" s="8"/>
      <c r="P257" s="10"/>
      <c r="Q257" s="10"/>
      <c r="R257" s="10"/>
      <c r="S257" s="10"/>
      <c r="T257" s="10"/>
      <c r="U257" s="8"/>
      <c r="Z257" s="10"/>
      <c r="AB257" s="8" t="str">
        <f t="shared" si="22"/>
        <v/>
      </c>
      <c r="AC257" s="8" t="str">
        <f t="shared" si="17"/>
        <v/>
      </c>
      <c r="AF257" s="39"/>
      <c r="AP257" s="8"/>
      <c r="AQ257" s="8"/>
      <c r="AS257" s="8" t="str">
        <f t="shared" si="18"/>
        <v/>
      </c>
    </row>
    <row r="258" spans="1:45" ht="16" customHeight="1" x14ac:dyDescent="0.2">
      <c r="A258" s="8">
        <v>2518</v>
      </c>
      <c r="B258" s="14" t="s">
        <v>26</v>
      </c>
      <c r="C258" s="14" t="s">
        <v>362</v>
      </c>
      <c r="D258" s="14" t="s">
        <v>134</v>
      </c>
      <c r="E258" s="14" t="s">
        <v>404</v>
      </c>
      <c r="F258" s="8" t="str">
        <f>IF(ISBLANK(E258), "", Table2[[#This Row],[unique_id]])</f>
        <v>adaptive_lighting_night_light</v>
      </c>
      <c r="G258" s="14" t="s">
        <v>368</v>
      </c>
      <c r="H258" s="14" t="s">
        <v>390</v>
      </c>
      <c r="I258" s="8" t="s">
        <v>374</v>
      </c>
      <c r="K258" s="14"/>
      <c r="L258" s="14"/>
      <c r="M258" s="8" t="s">
        <v>321</v>
      </c>
      <c r="O258" s="8"/>
      <c r="P258" s="10"/>
      <c r="Q258" s="10"/>
      <c r="R258" s="10"/>
      <c r="S258" s="10"/>
      <c r="T258" s="10"/>
      <c r="U258" s="8"/>
      <c r="Z258" s="10"/>
      <c r="AB258" s="8" t="str">
        <f t="shared" si="22"/>
        <v/>
      </c>
      <c r="AC258" s="8" t="str">
        <f t="shared" si="17"/>
        <v/>
      </c>
      <c r="AF258" s="39"/>
      <c r="AP258" s="8"/>
      <c r="AQ258" s="8"/>
      <c r="AS258" s="8" t="str">
        <f t="shared" si="18"/>
        <v/>
      </c>
    </row>
    <row r="259" spans="1:45" ht="16" customHeight="1" x14ac:dyDescent="0.2">
      <c r="A259" s="8">
        <v>2519</v>
      </c>
      <c r="B259" s="14" t="s">
        <v>26</v>
      </c>
      <c r="C259" s="14" t="s">
        <v>362</v>
      </c>
      <c r="D259" s="14" t="s">
        <v>134</v>
      </c>
      <c r="E259" s="14" t="s">
        <v>405</v>
      </c>
      <c r="F259" s="8" t="str">
        <f>IF(ISBLANK(E259), "", Table2[[#This Row],[unique_id]])</f>
        <v>adaptive_lighting_sleep_mode_night_light</v>
      </c>
      <c r="G259" s="14" t="s">
        <v>365</v>
      </c>
      <c r="H259" s="14" t="s">
        <v>390</v>
      </c>
      <c r="I259" s="8" t="s">
        <v>374</v>
      </c>
      <c r="K259" s="14"/>
      <c r="L259" s="14"/>
      <c r="M259" s="8" t="s">
        <v>321</v>
      </c>
      <c r="O259" s="8"/>
      <c r="P259" s="10"/>
      <c r="Q259" s="10"/>
      <c r="R259" s="10"/>
      <c r="S259" s="10"/>
      <c r="T259" s="10"/>
      <c r="U259" s="8"/>
      <c r="Z259" s="10"/>
      <c r="AB259" s="8" t="str">
        <f t="shared" si="22"/>
        <v/>
      </c>
      <c r="AC259" s="8" t="str">
        <f t="shared" si="17"/>
        <v/>
      </c>
      <c r="AF259" s="39"/>
      <c r="AP259" s="8"/>
      <c r="AQ259" s="8"/>
      <c r="AS259" s="8" t="str">
        <f t="shared" si="18"/>
        <v/>
      </c>
    </row>
    <row r="260" spans="1:45" ht="16" customHeight="1" x14ac:dyDescent="0.2">
      <c r="A260" s="8">
        <v>2520</v>
      </c>
      <c r="B260" s="14" t="s">
        <v>26</v>
      </c>
      <c r="C260" s="14" t="s">
        <v>362</v>
      </c>
      <c r="D260" s="14" t="s">
        <v>134</v>
      </c>
      <c r="E260" s="14" t="s">
        <v>406</v>
      </c>
      <c r="F260" s="8" t="str">
        <f>IF(ISBLANK(E260), "", Table2[[#This Row],[unique_id]])</f>
        <v>adaptive_lighting_adapt_color_night_light</v>
      </c>
      <c r="G260" s="14" t="s">
        <v>366</v>
      </c>
      <c r="H260" s="14" t="s">
        <v>390</v>
      </c>
      <c r="I260" s="8" t="s">
        <v>374</v>
      </c>
      <c r="K260" s="14"/>
      <c r="L260" s="14"/>
      <c r="O260" s="8"/>
      <c r="P260" s="10"/>
      <c r="Q260" s="10"/>
      <c r="R260" s="10"/>
      <c r="S260" s="10"/>
      <c r="T260" s="10"/>
      <c r="U260" s="8"/>
      <c r="Z260" s="10"/>
      <c r="AB260" s="8" t="str">
        <f t="shared" si="22"/>
        <v/>
      </c>
      <c r="AC260" s="8" t="str">
        <f t="shared" ref="AC260:AC303" si="23">IF(ISBLANK(AA260),  "", _xlfn.CONCAT(LOWER(C260), "/", E260))</f>
        <v/>
      </c>
      <c r="AF260" s="39"/>
      <c r="AJ260" s="12"/>
      <c r="AP260" s="8"/>
      <c r="AQ260" s="8"/>
      <c r="AS260" s="8" t="str">
        <f t="shared" ref="AS260:AS303" si="24">IF(AND(ISBLANK(AO260), ISBLANK(AP260)), "", _xlfn.CONCAT("[", IF(ISBLANK(AO260), "", _xlfn.CONCAT("[""mac"", """, AO260, """]")), IF(ISBLANK(AP260), "", _xlfn.CONCAT(", [""ip"", """, AP260, """]")), "]"))</f>
        <v/>
      </c>
    </row>
    <row r="261" spans="1:45" ht="16" customHeight="1" x14ac:dyDescent="0.2">
      <c r="A261" s="8">
        <v>2521</v>
      </c>
      <c r="B261" s="14" t="s">
        <v>26</v>
      </c>
      <c r="C261" s="14" t="s">
        <v>362</v>
      </c>
      <c r="D261" s="14" t="s">
        <v>134</v>
      </c>
      <c r="E261" s="14" t="s">
        <v>407</v>
      </c>
      <c r="F261" s="8" t="str">
        <f>IF(ISBLANK(E261), "", Table2[[#This Row],[unique_id]])</f>
        <v>adaptive_lighting_adapt_brightness_night_light</v>
      </c>
      <c r="G261" s="14" t="s">
        <v>367</v>
      </c>
      <c r="H261" s="14" t="s">
        <v>390</v>
      </c>
      <c r="I261" s="8" t="s">
        <v>374</v>
      </c>
      <c r="K261" s="14"/>
      <c r="L261" s="14"/>
      <c r="O261" s="8"/>
      <c r="P261" s="10"/>
      <c r="Q261" s="10"/>
      <c r="R261" s="10"/>
      <c r="S261" s="10"/>
      <c r="T261" s="10"/>
      <c r="U261" s="8"/>
      <c r="Z261" s="10"/>
      <c r="AB261" s="8" t="str">
        <f t="shared" si="22"/>
        <v/>
      </c>
      <c r="AC261" s="8" t="str">
        <f t="shared" si="23"/>
        <v/>
      </c>
      <c r="AF261" s="39"/>
      <c r="AP261" s="8"/>
      <c r="AQ261" s="8"/>
      <c r="AS261" s="8" t="str">
        <f t="shared" si="24"/>
        <v/>
      </c>
    </row>
    <row r="262" spans="1:45" ht="16" customHeight="1" x14ac:dyDescent="0.2">
      <c r="A262" s="8">
        <v>2522</v>
      </c>
      <c r="B262" s="8" t="s">
        <v>26</v>
      </c>
      <c r="C262" s="8" t="s">
        <v>694</v>
      </c>
      <c r="D262" s="8" t="s">
        <v>453</v>
      </c>
      <c r="E262" s="8" t="s">
        <v>452</v>
      </c>
      <c r="F262" s="8" t="str">
        <f>IF(ISBLANK(E262), "", Table2[[#This Row],[unique_id]])</f>
        <v>column_break</v>
      </c>
      <c r="G262" s="8" t="s">
        <v>449</v>
      </c>
      <c r="H262" s="14" t="s">
        <v>390</v>
      </c>
      <c r="I262" s="8" t="s">
        <v>374</v>
      </c>
      <c r="M262" s="8" t="s">
        <v>450</v>
      </c>
      <c r="N262" s="8" t="s">
        <v>451</v>
      </c>
      <c r="O262" s="8"/>
      <c r="P262" s="10"/>
      <c r="Q262" s="10"/>
      <c r="R262" s="10"/>
      <c r="S262" s="10"/>
      <c r="T262" s="10"/>
      <c r="U262" s="8"/>
      <c r="Z262" s="10"/>
      <c r="AC262" s="8" t="str">
        <f t="shared" si="23"/>
        <v/>
      </c>
      <c r="AF262" s="39"/>
      <c r="AJ262" s="12"/>
      <c r="AP262" s="8"/>
      <c r="AQ262" s="8"/>
      <c r="AS262" s="8" t="str">
        <f t="shared" si="24"/>
        <v/>
      </c>
    </row>
    <row r="263" spans="1:45" ht="16" customHeight="1" x14ac:dyDescent="0.2">
      <c r="A263" s="8">
        <v>2530</v>
      </c>
      <c r="B263" s="8" t="s">
        <v>26</v>
      </c>
      <c r="C263" s="8" t="s">
        <v>152</v>
      </c>
      <c r="D263" s="8" t="s">
        <v>409</v>
      </c>
      <c r="E263" t="s">
        <v>829</v>
      </c>
      <c r="F263" s="8" t="str">
        <f>IF(ISBLANK(E263), "", Table2[[#This Row],[unique_id]])</f>
        <v>lighting_reset_adaptive_lighting_ada_lamp</v>
      </c>
      <c r="G263" t="s">
        <v>207</v>
      </c>
      <c r="H263" s="8" t="s">
        <v>843</v>
      </c>
      <c r="I263" s="8" t="s">
        <v>374</v>
      </c>
      <c r="J263" s="8" t="s">
        <v>828</v>
      </c>
      <c r="M263" s="8" t="s">
        <v>321</v>
      </c>
      <c r="O263" s="8"/>
      <c r="P263" s="10"/>
      <c r="Q263" s="10"/>
      <c r="R263" s="10"/>
      <c r="S263" s="10"/>
      <c r="T263" s="10"/>
      <c r="U263" s="8"/>
      <c r="X263" s="8" t="s">
        <v>375</v>
      </c>
      <c r="Z263" s="10"/>
      <c r="AB263" s="8" t="str">
        <f t="shared" ref="AB263:AB277" si="25">IF(ISBLANK(AA263),  "", _xlfn.CONCAT("haas/entity/sensor/", LOWER(C263), "/", E263, "/config"))</f>
        <v/>
      </c>
      <c r="AC263" s="8" t="str">
        <f t="shared" si="23"/>
        <v/>
      </c>
      <c r="AF263" s="38"/>
      <c r="AJ263" s="12"/>
      <c r="AL263" s="8" t="s">
        <v>130</v>
      </c>
      <c r="AM263" s="8" t="s">
        <v>1122</v>
      </c>
      <c r="AP263" s="8"/>
      <c r="AQ263" s="8"/>
      <c r="AS263" s="8" t="str">
        <f t="shared" si="24"/>
        <v/>
      </c>
    </row>
    <row r="264" spans="1:45" ht="16" customHeight="1" x14ac:dyDescent="0.2">
      <c r="A264" s="8">
        <v>2531</v>
      </c>
      <c r="B264" s="8" t="s">
        <v>26</v>
      </c>
      <c r="C264" s="8" t="s">
        <v>152</v>
      </c>
      <c r="D264" s="8" t="s">
        <v>409</v>
      </c>
      <c r="E264" t="s">
        <v>821</v>
      </c>
      <c r="F264" s="8" t="str">
        <f>IF(ISBLANK(E264), "", Table2[[#This Row],[unique_id]])</f>
        <v>lighting_reset_adaptive_lighting_edwin_lamp</v>
      </c>
      <c r="G264" t="s">
        <v>217</v>
      </c>
      <c r="H264" s="8" t="s">
        <v>843</v>
      </c>
      <c r="I264" s="8" t="s">
        <v>374</v>
      </c>
      <c r="J264" s="8" t="s">
        <v>828</v>
      </c>
      <c r="M264" s="8" t="s">
        <v>321</v>
      </c>
      <c r="O264" s="8"/>
      <c r="P264" s="10"/>
      <c r="Q264" s="10"/>
      <c r="R264" s="10"/>
      <c r="S264" s="10"/>
      <c r="T264" s="10"/>
      <c r="U264" s="8"/>
      <c r="X264" s="8" t="s">
        <v>375</v>
      </c>
      <c r="Z264" s="10"/>
      <c r="AB264" s="8" t="str">
        <f t="shared" si="25"/>
        <v/>
      </c>
      <c r="AC264" s="8" t="str">
        <f t="shared" si="23"/>
        <v/>
      </c>
      <c r="AF264" s="39"/>
      <c r="AJ264" s="12"/>
      <c r="AL264" s="8" t="s">
        <v>127</v>
      </c>
      <c r="AM264" s="8" t="s">
        <v>1122</v>
      </c>
      <c r="AP264" s="8"/>
      <c r="AQ264" s="8"/>
      <c r="AS264" s="8" t="str">
        <f t="shared" si="24"/>
        <v/>
      </c>
    </row>
    <row r="265" spans="1:45" ht="16" customHeight="1" x14ac:dyDescent="0.2">
      <c r="A265" s="8">
        <v>2532</v>
      </c>
      <c r="B265" s="8" t="s">
        <v>26</v>
      </c>
      <c r="C265" s="8" t="s">
        <v>152</v>
      </c>
      <c r="D265" s="8" t="s">
        <v>409</v>
      </c>
      <c r="E265" t="s">
        <v>830</v>
      </c>
      <c r="F265" s="8" t="str">
        <f>IF(ISBLANK(E265), "", Table2[[#This Row],[unique_id]])</f>
        <v>lighting_reset_adaptive_lighting_edwin_night_light</v>
      </c>
      <c r="G265" t="s">
        <v>626</v>
      </c>
      <c r="H265" s="8" t="s">
        <v>843</v>
      </c>
      <c r="I265" s="8" t="s">
        <v>374</v>
      </c>
      <c r="J265" s="8" t="s">
        <v>841</v>
      </c>
      <c r="M265" s="8" t="s">
        <v>321</v>
      </c>
      <c r="O265" s="8"/>
      <c r="P265" s="10"/>
      <c r="Q265" s="10"/>
      <c r="R265" s="10"/>
      <c r="S265" s="10"/>
      <c r="T265" s="10"/>
      <c r="U265" s="8"/>
      <c r="X265" s="8" t="s">
        <v>375</v>
      </c>
      <c r="Z265" s="10"/>
      <c r="AB265" s="8" t="str">
        <f t="shared" si="25"/>
        <v/>
      </c>
      <c r="AC265" s="8" t="str">
        <f t="shared" si="23"/>
        <v/>
      </c>
      <c r="AF265" s="39"/>
      <c r="AL265" s="8" t="s">
        <v>127</v>
      </c>
      <c r="AM265" s="8" t="s">
        <v>1122</v>
      </c>
      <c r="AP265" s="8"/>
      <c r="AQ265" s="8"/>
      <c r="AS265" s="8" t="str">
        <f t="shared" si="24"/>
        <v/>
      </c>
    </row>
    <row r="266" spans="1:45" ht="16" customHeight="1" x14ac:dyDescent="0.2">
      <c r="A266" s="8">
        <v>2533</v>
      </c>
      <c r="B266" s="8" t="s">
        <v>26</v>
      </c>
      <c r="C266" s="8" t="s">
        <v>152</v>
      </c>
      <c r="D266" s="8" t="s">
        <v>409</v>
      </c>
      <c r="E266" t="s">
        <v>831</v>
      </c>
      <c r="F266" s="8" t="str">
        <f>IF(ISBLANK(E266), "", Table2[[#This Row],[unique_id]])</f>
        <v>lighting_reset_adaptive_lighting_hallway_main</v>
      </c>
      <c r="G266" t="s">
        <v>212</v>
      </c>
      <c r="H266" s="8" t="s">
        <v>843</v>
      </c>
      <c r="I266" s="8" t="s">
        <v>374</v>
      </c>
      <c r="J266" s="8" t="s">
        <v>374</v>
      </c>
      <c r="M266" s="8" t="s">
        <v>321</v>
      </c>
      <c r="O266" s="8"/>
      <c r="P266" s="10"/>
      <c r="Q266" s="10"/>
      <c r="R266" s="10"/>
      <c r="S266" s="10"/>
      <c r="T266" s="10"/>
      <c r="U266" s="8"/>
      <c r="X266" s="8" t="s">
        <v>375</v>
      </c>
      <c r="Z266" s="10"/>
      <c r="AB266" s="8" t="str">
        <f t="shared" si="25"/>
        <v/>
      </c>
      <c r="AC266" s="8" t="str">
        <f t="shared" si="23"/>
        <v/>
      </c>
      <c r="AF266" s="39"/>
      <c r="AL266" s="8" t="s">
        <v>589</v>
      </c>
      <c r="AP266" s="8"/>
      <c r="AQ266" s="8"/>
      <c r="AS266" s="8" t="str">
        <f t="shared" si="24"/>
        <v/>
      </c>
    </row>
    <row r="267" spans="1:45" ht="16" customHeight="1" x14ac:dyDescent="0.2">
      <c r="A267" s="8">
        <v>2534</v>
      </c>
      <c r="B267" s="8" t="s">
        <v>26</v>
      </c>
      <c r="C267" s="8" t="s">
        <v>152</v>
      </c>
      <c r="D267" s="8" t="s">
        <v>409</v>
      </c>
      <c r="E267" t="s">
        <v>832</v>
      </c>
      <c r="F267" s="8" t="str">
        <f>IF(ISBLANK(E267), "", Table2[[#This Row],[unique_id]])</f>
        <v>lighting_reset_adaptive_lighting_dining_main</v>
      </c>
      <c r="G267" t="s">
        <v>138</v>
      </c>
      <c r="H267" s="8" t="s">
        <v>843</v>
      </c>
      <c r="I267" s="8" t="s">
        <v>374</v>
      </c>
      <c r="J267" s="8" t="s">
        <v>852</v>
      </c>
      <c r="M267" s="8" t="s">
        <v>321</v>
      </c>
      <c r="O267" s="8"/>
      <c r="P267" s="10"/>
      <c r="Q267" s="10"/>
      <c r="R267" s="10"/>
      <c r="S267" s="10"/>
      <c r="T267" s="10"/>
      <c r="U267" s="8"/>
      <c r="X267" s="8" t="s">
        <v>375</v>
      </c>
      <c r="Z267" s="10"/>
      <c r="AB267" s="8" t="str">
        <f t="shared" si="25"/>
        <v/>
      </c>
      <c r="AC267" s="8" t="str">
        <f t="shared" si="23"/>
        <v/>
      </c>
      <c r="AF267" s="39"/>
      <c r="AL267" s="8" t="s">
        <v>205</v>
      </c>
      <c r="AP267" s="8"/>
      <c r="AQ267" s="8"/>
      <c r="AS267" s="8" t="str">
        <f t="shared" si="24"/>
        <v/>
      </c>
    </row>
    <row r="268" spans="1:45" ht="16" customHeight="1" x14ac:dyDescent="0.2">
      <c r="A268" s="8">
        <v>2535</v>
      </c>
      <c r="B268" s="8" t="s">
        <v>26</v>
      </c>
      <c r="C268" s="8" t="s">
        <v>152</v>
      </c>
      <c r="D268" s="8" t="s">
        <v>409</v>
      </c>
      <c r="E268" t="s">
        <v>833</v>
      </c>
      <c r="F268" s="8" t="str">
        <f>IF(ISBLANK(E268), "", Table2[[#This Row],[unique_id]])</f>
        <v>lighting_reset_adaptive_lighting_lounge_main</v>
      </c>
      <c r="G268" t="s">
        <v>219</v>
      </c>
      <c r="H268" s="8" t="s">
        <v>843</v>
      </c>
      <c r="I268" s="8" t="s">
        <v>374</v>
      </c>
      <c r="J268" s="8" t="s">
        <v>852</v>
      </c>
      <c r="M268" s="8" t="s">
        <v>321</v>
      </c>
      <c r="O268" s="8"/>
      <c r="P268" s="10"/>
      <c r="Q268" s="10"/>
      <c r="R268" s="10"/>
      <c r="S268" s="10"/>
      <c r="T268" s="10"/>
      <c r="U268" s="8"/>
      <c r="X268" s="8" t="s">
        <v>375</v>
      </c>
      <c r="Z268" s="10"/>
      <c r="AB268" s="8" t="str">
        <f t="shared" si="25"/>
        <v/>
      </c>
      <c r="AC268" s="8" t="str">
        <f t="shared" si="23"/>
        <v/>
      </c>
      <c r="AF268" s="39"/>
      <c r="AL268" s="8" t="s">
        <v>206</v>
      </c>
      <c r="AP268" s="8"/>
      <c r="AQ268" s="8"/>
      <c r="AS268" s="8" t="str">
        <f t="shared" si="24"/>
        <v/>
      </c>
    </row>
    <row r="269" spans="1:45" ht="16" customHeight="1" x14ac:dyDescent="0.2">
      <c r="A269" s="8">
        <v>2536</v>
      </c>
      <c r="B269" s="8" t="s">
        <v>26</v>
      </c>
      <c r="C269" s="8" t="s">
        <v>152</v>
      </c>
      <c r="D269" s="8" t="s">
        <v>409</v>
      </c>
      <c r="E269" t="s">
        <v>927</v>
      </c>
      <c r="F269" s="8" t="str">
        <f>IF(ISBLANK(E269), "", Table2[[#This Row],[unique_id]])</f>
        <v>lighting_reset_adaptive_lighting_lounge_lamp</v>
      </c>
      <c r="G269" t="s">
        <v>866</v>
      </c>
      <c r="H269" s="8" t="s">
        <v>843</v>
      </c>
      <c r="I269" s="8" t="s">
        <v>374</v>
      </c>
      <c r="J269" s="8" t="s">
        <v>828</v>
      </c>
      <c r="M269" s="8" t="s">
        <v>321</v>
      </c>
      <c r="O269" s="8"/>
      <c r="P269" s="10"/>
      <c r="Q269" s="10"/>
      <c r="R269" s="10"/>
      <c r="S269" s="10"/>
      <c r="T269" s="10"/>
      <c r="U269" s="8"/>
      <c r="X269" s="8" t="s">
        <v>375</v>
      </c>
      <c r="Z269" s="10"/>
      <c r="AB269" s="8" t="str">
        <f t="shared" si="25"/>
        <v/>
      </c>
      <c r="AC269" s="8" t="str">
        <f t="shared" si="23"/>
        <v/>
      </c>
      <c r="AF269" s="39"/>
      <c r="AL269" s="8" t="s">
        <v>173</v>
      </c>
      <c r="AM269" s="8" t="s">
        <v>1122</v>
      </c>
      <c r="AP269" s="8"/>
      <c r="AQ269" s="8"/>
      <c r="AS269" s="8" t="str">
        <f t="shared" si="24"/>
        <v/>
      </c>
    </row>
    <row r="270" spans="1:45" ht="16" customHeight="1" x14ac:dyDescent="0.2">
      <c r="A270" s="8">
        <v>2537</v>
      </c>
      <c r="B270" s="8" t="s">
        <v>26</v>
      </c>
      <c r="C270" s="8" t="s">
        <v>152</v>
      </c>
      <c r="D270" s="8" t="s">
        <v>409</v>
      </c>
      <c r="E270" t="s">
        <v>834</v>
      </c>
      <c r="F270" s="8" t="str">
        <f>IF(ISBLANK(E270), "", Table2[[#This Row],[unique_id]])</f>
        <v>lighting_reset_adaptive_lighting_parents_main</v>
      </c>
      <c r="G270" t="s">
        <v>208</v>
      </c>
      <c r="H270" s="8" t="s">
        <v>843</v>
      </c>
      <c r="I270" s="8" t="s">
        <v>374</v>
      </c>
      <c r="J270" s="8" t="s">
        <v>852</v>
      </c>
      <c r="M270" s="8" t="s">
        <v>321</v>
      </c>
      <c r="O270" s="8"/>
      <c r="P270" s="10"/>
      <c r="Q270" s="10"/>
      <c r="R270" s="10"/>
      <c r="S270" s="10"/>
      <c r="T270" s="10"/>
      <c r="U270" s="8"/>
      <c r="X270" s="8" t="s">
        <v>375</v>
      </c>
      <c r="Z270" s="10"/>
      <c r="AB270" s="8" t="str">
        <f t="shared" si="25"/>
        <v/>
      </c>
      <c r="AC270" s="8" t="str">
        <f t="shared" si="23"/>
        <v/>
      </c>
      <c r="AF270" s="39"/>
      <c r="AL270" s="8" t="s">
        <v>204</v>
      </c>
      <c r="AP270" s="8"/>
      <c r="AQ270" s="8"/>
      <c r="AS270" s="8" t="str">
        <f t="shared" si="24"/>
        <v/>
      </c>
    </row>
    <row r="271" spans="1:45" ht="16" customHeight="1" x14ac:dyDescent="0.2">
      <c r="A271" s="8">
        <v>2538</v>
      </c>
      <c r="B271" s="8" t="s">
        <v>26</v>
      </c>
      <c r="C271" s="8" t="s">
        <v>152</v>
      </c>
      <c r="D271" s="8" t="s">
        <v>409</v>
      </c>
      <c r="E271" t="s">
        <v>835</v>
      </c>
      <c r="F271" s="8" t="str">
        <f>IF(ISBLANK(E271), "", Table2[[#This Row],[unique_id]])</f>
        <v>lighting_reset_adaptive_lighting_kitchen_main</v>
      </c>
      <c r="G271" t="s">
        <v>214</v>
      </c>
      <c r="H271" s="8" t="s">
        <v>843</v>
      </c>
      <c r="I271" s="8" t="s">
        <v>374</v>
      </c>
      <c r="J271" s="8" t="s">
        <v>852</v>
      </c>
      <c r="M271" s="8" t="s">
        <v>321</v>
      </c>
      <c r="O271" s="8"/>
      <c r="P271" s="10"/>
      <c r="Q271" s="10"/>
      <c r="R271" s="10"/>
      <c r="S271" s="10"/>
      <c r="T271" s="10"/>
      <c r="U271" s="8"/>
      <c r="X271" s="8" t="s">
        <v>375</v>
      </c>
      <c r="Z271" s="10"/>
      <c r="AB271" s="8" t="str">
        <f t="shared" si="25"/>
        <v/>
      </c>
      <c r="AC271" s="8" t="str">
        <f t="shared" si="23"/>
        <v/>
      </c>
      <c r="AF271" s="39"/>
      <c r="AJ271" s="12"/>
      <c r="AL271" s="8" t="s">
        <v>218</v>
      </c>
      <c r="AP271" s="8"/>
      <c r="AQ271" s="8"/>
      <c r="AS271" s="8" t="str">
        <f t="shared" si="24"/>
        <v/>
      </c>
    </row>
    <row r="272" spans="1:45" ht="16" customHeight="1" x14ac:dyDescent="0.2">
      <c r="A272" s="8">
        <v>2539</v>
      </c>
      <c r="B272" s="8" t="s">
        <v>26</v>
      </c>
      <c r="C272" s="8" t="s">
        <v>152</v>
      </c>
      <c r="D272" s="8" t="s">
        <v>409</v>
      </c>
      <c r="E272" t="s">
        <v>836</v>
      </c>
      <c r="F272" s="8" t="str">
        <f>IF(ISBLANK(E272), "", Table2[[#This Row],[unique_id]])</f>
        <v>lighting_reset_adaptive_lighting_laundry_main</v>
      </c>
      <c r="G272" t="s">
        <v>216</v>
      </c>
      <c r="H272" s="8" t="s">
        <v>843</v>
      </c>
      <c r="I272" s="8" t="s">
        <v>374</v>
      </c>
      <c r="J272" s="8" t="s">
        <v>852</v>
      </c>
      <c r="M272" s="8" t="s">
        <v>321</v>
      </c>
      <c r="O272" s="8"/>
      <c r="P272" s="10"/>
      <c r="Q272" s="10"/>
      <c r="R272" s="10"/>
      <c r="S272" s="10"/>
      <c r="T272" s="10"/>
      <c r="U272" s="8"/>
      <c r="X272" s="8" t="s">
        <v>375</v>
      </c>
      <c r="Z272" s="10"/>
      <c r="AB272" s="8" t="str">
        <f t="shared" si="25"/>
        <v/>
      </c>
      <c r="AC272" s="8" t="str">
        <f t="shared" si="23"/>
        <v/>
      </c>
      <c r="AF272" s="39"/>
      <c r="AL272" s="8" t="s">
        <v>226</v>
      </c>
      <c r="AP272" s="8"/>
      <c r="AQ272" s="8"/>
      <c r="AS272" s="8" t="str">
        <f t="shared" si="24"/>
        <v/>
      </c>
    </row>
    <row r="273" spans="1:45" ht="16" customHeight="1" x14ac:dyDescent="0.2">
      <c r="A273" s="8">
        <v>2540</v>
      </c>
      <c r="B273" s="8" t="s">
        <v>26</v>
      </c>
      <c r="C273" s="8" t="s">
        <v>152</v>
      </c>
      <c r="D273" s="8" t="s">
        <v>409</v>
      </c>
      <c r="E273" t="s">
        <v>837</v>
      </c>
      <c r="F273" s="8" t="str">
        <f>IF(ISBLANK(E273), "", Table2[[#This Row],[unique_id]])</f>
        <v>lighting_reset_adaptive_lighting_pantry_main</v>
      </c>
      <c r="G273" t="s">
        <v>215</v>
      </c>
      <c r="H273" s="8" t="s">
        <v>843</v>
      </c>
      <c r="I273" s="8" t="s">
        <v>374</v>
      </c>
      <c r="J273" s="8" t="s">
        <v>852</v>
      </c>
      <c r="M273" s="8" t="s">
        <v>321</v>
      </c>
      <c r="O273" s="8"/>
      <c r="P273" s="10"/>
      <c r="Q273" s="10"/>
      <c r="R273" s="10"/>
      <c r="S273" s="10"/>
      <c r="T273" s="10"/>
      <c r="U273" s="8"/>
      <c r="X273" s="8" t="s">
        <v>375</v>
      </c>
      <c r="Z273" s="10"/>
      <c r="AB273" s="8" t="str">
        <f t="shared" si="25"/>
        <v/>
      </c>
      <c r="AC273" s="8" t="str">
        <f t="shared" si="23"/>
        <v/>
      </c>
      <c r="AF273" s="39"/>
      <c r="AL273" s="8" t="s">
        <v>224</v>
      </c>
      <c r="AP273" s="8"/>
      <c r="AQ273" s="8"/>
      <c r="AS273" s="8" t="str">
        <f t="shared" si="24"/>
        <v/>
      </c>
    </row>
    <row r="274" spans="1:45" ht="16" customHeight="1" x14ac:dyDescent="0.2">
      <c r="A274" s="8">
        <v>2541</v>
      </c>
      <c r="B274" s="8" t="s">
        <v>26</v>
      </c>
      <c r="C274" s="8" t="s">
        <v>152</v>
      </c>
      <c r="D274" s="8" t="s">
        <v>409</v>
      </c>
      <c r="E274" t="s">
        <v>857</v>
      </c>
      <c r="F274" s="8" t="str">
        <f>IF(ISBLANK(E274), "", Table2[[#This Row],[unique_id]])</f>
        <v>lighting_reset_adaptive_lighting_office_main</v>
      </c>
      <c r="G274" t="s">
        <v>211</v>
      </c>
      <c r="H274" s="8" t="s">
        <v>843</v>
      </c>
      <c r="I274" s="8" t="s">
        <v>374</v>
      </c>
      <c r="J274" s="8" t="s">
        <v>852</v>
      </c>
      <c r="M274" s="8" t="s">
        <v>321</v>
      </c>
      <c r="O274" s="8"/>
      <c r="P274" s="10"/>
      <c r="Q274" s="10"/>
      <c r="R274" s="10"/>
      <c r="S274" s="10"/>
      <c r="T274" s="10"/>
      <c r="U274" s="8"/>
      <c r="X274" s="8" t="s">
        <v>375</v>
      </c>
      <c r="Z274" s="10"/>
      <c r="AB274" s="8" t="str">
        <f t="shared" si="25"/>
        <v/>
      </c>
      <c r="AC274" s="8" t="str">
        <f t="shared" si="23"/>
        <v/>
      </c>
      <c r="AF274" s="39"/>
      <c r="AL274" s="8" t="s">
        <v>225</v>
      </c>
      <c r="AP274" s="8"/>
      <c r="AQ274" s="8"/>
      <c r="AS274" s="8" t="str">
        <f t="shared" si="24"/>
        <v/>
      </c>
    </row>
    <row r="275" spans="1:45" ht="16" customHeight="1" x14ac:dyDescent="0.2">
      <c r="A275" s="8">
        <v>2542</v>
      </c>
      <c r="B275" s="8" t="s">
        <v>26</v>
      </c>
      <c r="C275" s="8" t="s">
        <v>152</v>
      </c>
      <c r="D275" s="8" t="s">
        <v>409</v>
      </c>
      <c r="E275" t="s">
        <v>838</v>
      </c>
      <c r="F275" s="8" t="str">
        <f>IF(ISBLANK(E275), "", Table2[[#This Row],[unique_id]])</f>
        <v>lighting_reset_adaptive_lighting_bathroom_main</v>
      </c>
      <c r="G275" t="s">
        <v>210</v>
      </c>
      <c r="H275" s="8" t="s">
        <v>843</v>
      </c>
      <c r="I275" s="8" t="s">
        <v>374</v>
      </c>
      <c r="J275" s="8" t="s">
        <v>852</v>
      </c>
      <c r="M275" s="8" t="s">
        <v>321</v>
      </c>
      <c r="O275" s="8"/>
      <c r="P275" s="10"/>
      <c r="Q275" s="10"/>
      <c r="R275" s="10"/>
      <c r="S275" s="10"/>
      <c r="T275" s="10"/>
      <c r="U275" s="8"/>
      <c r="X275" s="8" t="s">
        <v>375</v>
      </c>
      <c r="Z275" s="10"/>
      <c r="AB275" s="8" t="str">
        <f t="shared" si="25"/>
        <v/>
      </c>
      <c r="AC275" s="8" t="str">
        <f t="shared" si="23"/>
        <v/>
      </c>
      <c r="AF275" s="39"/>
      <c r="AL275" s="8" t="s">
        <v>489</v>
      </c>
      <c r="AP275" s="8"/>
      <c r="AQ275" s="8"/>
      <c r="AS275" s="8" t="str">
        <f t="shared" si="24"/>
        <v/>
      </c>
    </row>
    <row r="276" spans="1:45" ht="16" customHeight="1" x14ac:dyDescent="0.2">
      <c r="A276" s="8">
        <v>2543</v>
      </c>
      <c r="B276" s="8" t="s">
        <v>26</v>
      </c>
      <c r="C276" s="8" t="s">
        <v>152</v>
      </c>
      <c r="D276" s="8" t="s">
        <v>409</v>
      </c>
      <c r="E276" t="s">
        <v>839</v>
      </c>
      <c r="F276" s="8" t="str">
        <f>IF(ISBLANK(E276), "", Table2[[#This Row],[unique_id]])</f>
        <v>lighting_reset_adaptive_lighting_ensuite_main</v>
      </c>
      <c r="G276" t="s">
        <v>209</v>
      </c>
      <c r="H276" s="8" t="s">
        <v>843</v>
      </c>
      <c r="I276" s="8" t="s">
        <v>374</v>
      </c>
      <c r="J276" s="8" t="s">
        <v>852</v>
      </c>
      <c r="M276" s="8" t="s">
        <v>321</v>
      </c>
      <c r="O276" s="8"/>
      <c r="P276" s="10"/>
      <c r="Q276" s="10"/>
      <c r="R276" s="10"/>
      <c r="S276" s="10"/>
      <c r="T276" s="10"/>
      <c r="U276" s="8"/>
      <c r="X276" s="8" t="s">
        <v>375</v>
      </c>
      <c r="Z276" s="10"/>
      <c r="AB276" s="8" t="str">
        <f t="shared" si="25"/>
        <v/>
      </c>
      <c r="AC276" s="8" t="str">
        <f t="shared" si="23"/>
        <v/>
      </c>
      <c r="AF276" s="39"/>
      <c r="AJ276" s="12"/>
      <c r="AL276" s="8" t="s">
        <v>567</v>
      </c>
      <c r="AP276" s="8"/>
      <c r="AQ276" s="8"/>
      <c r="AS276" s="8" t="str">
        <f t="shared" si="24"/>
        <v/>
      </c>
    </row>
    <row r="277" spans="1:45" ht="16" customHeight="1" x14ac:dyDescent="0.2">
      <c r="A277" s="8">
        <v>2544</v>
      </c>
      <c r="B277" s="8" t="s">
        <v>26</v>
      </c>
      <c r="C277" s="8" t="s">
        <v>152</v>
      </c>
      <c r="D277" s="8" t="s">
        <v>409</v>
      </c>
      <c r="E277" t="s">
        <v>840</v>
      </c>
      <c r="F277" s="8" t="str">
        <f>IF(ISBLANK(E277), "", Table2[[#This Row],[unique_id]])</f>
        <v>lighting_reset_adaptive_lighting_wardrobe_main</v>
      </c>
      <c r="G277" t="s">
        <v>213</v>
      </c>
      <c r="H277" s="8" t="s">
        <v>843</v>
      </c>
      <c r="I277" s="8" t="s">
        <v>374</v>
      </c>
      <c r="J277" s="8" t="s">
        <v>852</v>
      </c>
      <c r="M277" s="8" t="s">
        <v>321</v>
      </c>
      <c r="O277" s="8"/>
      <c r="P277" s="10"/>
      <c r="Q277" s="10"/>
      <c r="R277" s="10"/>
      <c r="S277" s="10"/>
      <c r="T277" s="10"/>
      <c r="U277" s="8"/>
      <c r="X277" s="8" t="s">
        <v>375</v>
      </c>
      <c r="Z277" s="10"/>
      <c r="AB277" s="8" t="str">
        <f t="shared" si="25"/>
        <v/>
      </c>
      <c r="AC277" s="8" t="str">
        <f t="shared" si="23"/>
        <v/>
      </c>
      <c r="AF277" s="39"/>
      <c r="AL277" s="8" t="s">
        <v>781</v>
      </c>
      <c r="AP277" s="8"/>
      <c r="AQ277" s="8"/>
      <c r="AS277" s="8" t="str">
        <f t="shared" si="24"/>
        <v/>
      </c>
    </row>
    <row r="278" spans="1:45" ht="16" customHeight="1" x14ac:dyDescent="0.2">
      <c r="A278" s="8">
        <v>2545</v>
      </c>
      <c r="B278" s="8" t="s">
        <v>26</v>
      </c>
      <c r="C278" s="8" t="s">
        <v>694</v>
      </c>
      <c r="D278" s="8" t="s">
        <v>453</v>
      </c>
      <c r="E278" s="8" t="s">
        <v>452</v>
      </c>
      <c r="F278" s="8" t="str">
        <f>IF(ISBLANK(E278), "", Table2[[#This Row],[unique_id]])</f>
        <v>column_break</v>
      </c>
      <c r="G278" s="8" t="s">
        <v>449</v>
      </c>
      <c r="H278" s="8" t="s">
        <v>843</v>
      </c>
      <c r="I278" s="8" t="s">
        <v>374</v>
      </c>
      <c r="M278" s="8" t="s">
        <v>450</v>
      </c>
      <c r="N278" s="8" t="s">
        <v>451</v>
      </c>
      <c r="O278" s="8"/>
      <c r="P278" s="10"/>
      <c r="Q278" s="10"/>
      <c r="R278" s="10"/>
      <c r="S278" s="10"/>
      <c r="T278" s="10"/>
      <c r="U278" s="8"/>
      <c r="Z278" s="10"/>
      <c r="AC278" s="8" t="str">
        <f t="shared" si="23"/>
        <v/>
      </c>
      <c r="AF278" s="39"/>
      <c r="AP278" s="8"/>
      <c r="AQ278" s="8"/>
      <c r="AS278" s="8" t="str">
        <f t="shared" si="24"/>
        <v/>
      </c>
    </row>
    <row r="279" spans="1:45" ht="16" customHeight="1" x14ac:dyDescent="0.2">
      <c r="A279" s="8">
        <v>2550</v>
      </c>
      <c r="B279" s="8" t="s">
        <v>26</v>
      </c>
      <c r="C279" s="8" t="s">
        <v>255</v>
      </c>
      <c r="D279" s="8" t="s">
        <v>134</v>
      </c>
      <c r="E279" s="8" t="s">
        <v>922</v>
      </c>
      <c r="F279" s="8" t="str">
        <f>IF(ISBLANK(E279), "", Table2[[#This Row],[unique_id]])</f>
        <v>lounge_tv_outlet</v>
      </c>
      <c r="G279" s="8" t="s">
        <v>188</v>
      </c>
      <c r="H279" s="8" t="s">
        <v>823</v>
      </c>
      <c r="I279" s="8" t="s">
        <v>374</v>
      </c>
      <c r="M279" s="8" t="s">
        <v>321</v>
      </c>
      <c r="O279" s="8"/>
      <c r="P279" s="10"/>
      <c r="Q279" s="10"/>
      <c r="R279" s="10"/>
      <c r="S279" s="10"/>
      <c r="T279" s="10"/>
      <c r="U279" s="8"/>
      <c r="X279" s="8" t="s">
        <v>313</v>
      </c>
      <c r="Z279" s="10"/>
      <c r="AB279" s="8" t="str">
        <f t="shared" ref="AB279:AB297" si="26">IF(ISBLANK(AA279),  "", _xlfn.CONCAT("haas/entity/sensor/", LOWER(C279), "/", E279, "/config"))</f>
        <v/>
      </c>
      <c r="AC279" s="8" t="str">
        <f t="shared" si="23"/>
        <v/>
      </c>
      <c r="AF279" s="39"/>
      <c r="AG279" s="8" t="str">
        <f>IF(OR(ISBLANK(AO279), ISBLANK(AP279)), "", LOWER(_xlfn.CONCAT(Table2[[#This Row],[device_manufacturer]], "-",Table2[[#This Row],[device_suggested_area]], "-", Table2[[#This Row],[device_identifiers]])))</f>
        <v>tplink-lounge-tv</v>
      </c>
      <c r="AH279" s="10" t="s">
        <v>493</v>
      </c>
      <c r="AI279" s="8" t="s">
        <v>500</v>
      </c>
      <c r="AJ279" s="8" t="s">
        <v>490</v>
      </c>
      <c r="AK279" s="8" t="str">
        <f>IF(OR(ISBLANK(AO279), ISBLANK(AP279)), "", Table2[[#This Row],[device_via_device]])</f>
        <v>TPLink</v>
      </c>
      <c r="AL279" s="8" t="s">
        <v>206</v>
      </c>
      <c r="AN279" s="8" t="s">
        <v>625</v>
      </c>
      <c r="AO279" s="8" t="s">
        <v>479</v>
      </c>
      <c r="AP279" s="8" t="s">
        <v>617</v>
      </c>
      <c r="AQ279" s="8"/>
      <c r="AS279" s="8" t="str">
        <f t="shared" si="24"/>
        <v>[["mac", "ac:84:c6:54:a3:a2"], ["ip", "10.0.6.80"]]</v>
      </c>
    </row>
    <row r="280" spans="1:45" ht="16" customHeight="1" x14ac:dyDescent="0.2">
      <c r="A280" s="8">
        <v>2551</v>
      </c>
      <c r="B280" s="8" t="s">
        <v>26</v>
      </c>
      <c r="C280" s="8" t="s">
        <v>255</v>
      </c>
      <c r="D280" s="8" t="s">
        <v>134</v>
      </c>
      <c r="E280" s="8" t="s">
        <v>306</v>
      </c>
      <c r="F280" s="8" t="str">
        <f>IF(ISBLANK(E280), "", Table2[[#This Row],[unique_id]])</f>
        <v>various_adhoc_outlet</v>
      </c>
      <c r="G280" s="8" t="s">
        <v>249</v>
      </c>
      <c r="H280" s="8" t="s">
        <v>823</v>
      </c>
      <c r="I280" s="8" t="s">
        <v>374</v>
      </c>
      <c r="M280" s="8" t="s">
        <v>321</v>
      </c>
      <c r="O280" s="8"/>
      <c r="P280" s="10"/>
      <c r="Q280" s="10"/>
      <c r="R280" s="10"/>
      <c r="S280" s="10"/>
      <c r="T280" s="10"/>
      <c r="U280" s="8"/>
      <c r="X280" s="8" t="s">
        <v>315</v>
      </c>
      <c r="Z280" s="10"/>
      <c r="AB280" s="8" t="str">
        <f t="shared" si="26"/>
        <v/>
      </c>
      <c r="AC280" s="8" t="str">
        <f t="shared" si="23"/>
        <v/>
      </c>
      <c r="AF280" s="39"/>
      <c r="AG280" s="8" t="str">
        <f>IF(OR(ISBLANK(AO280), ISBLANK(AP280)), "", LOWER(_xlfn.CONCAT(Table2[[#This Row],[device_manufacturer]], "-",Table2[[#This Row],[device_suggested_area]], "-", Table2[[#This Row],[device_identifiers]])))</f>
        <v>tplink-various-adhoc-outlet</v>
      </c>
      <c r="AH280" s="10" t="s">
        <v>492</v>
      </c>
      <c r="AI280" s="8" t="s">
        <v>525</v>
      </c>
      <c r="AJ280" s="14" t="s">
        <v>491</v>
      </c>
      <c r="AK280" s="8" t="str">
        <f>IF(OR(ISBLANK(AO280), ISBLANK(AP280)), "", Table2[[#This Row],[device_via_device]])</f>
        <v>TPLink</v>
      </c>
      <c r="AL280" s="8" t="s">
        <v>486</v>
      </c>
      <c r="AN280" s="8" t="s">
        <v>625</v>
      </c>
      <c r="AO280" s="8" t="s">
        <v>469</v>
      </c>
      <c r="AP280" s="8" t="s">
        <v>607</v>
      </c>
      <c r="AQ280" s="8"/>
      <c r="AS280" s="8" t="str">
        <f t="shared" si="24"/>
        <v>[["mac", "10:27:f5:31:f2:2b"], ["ip", "10.0.6.70"]]</v>
      </c>
    </row>
    <row r="281" spans="1:45" ht="16" customHeight="1" x14ac:dyDescent="0.2">
      <c r="A281" s="8">
        <v>2552</v>
      </c>
      <c r="B281" s="8" t="s">
        <v>26</v>
      </c>
      <c r="C281" s="8" t="s">
        <v>255</v>
      </c>
      <c r="D281" s="8" t="s">
        <v>134</v>
      </c>
      <c r="E281" s="8" t="s">
        <v>300</v>
      </c>
      <c r="F281" s="8" t="str">
        <f>IF(ISBLANK(E281), "", Table2[[#This Row],[unique_id]])</f>
        <v>study_outlet</v>
      </c>
      <c r="G281" s="8" t="s">
        <v>243</v>
      </c>
      <c r="H281" s="8" t="s">
        <v>823</v>
      </c>
      <c r="I281" s="8" t="s">
        <v>374</v>
      </c>
      <c r="M281" s="8" t="s">
        <v>321</v>
      </c>
      <c r="O281" s="8"/>
      <c r="P281" s="10"/>
      <c r="Q281" s="10"/>
      <c r="R281" s="10"/>
      <c r="S281" s="10"/>
      <c r="T281" s="10"/>
      <c r="U281" s="8"/>
      <c r="X281" s="8" t="s">
        <v>315</v>
      </c>
      <c r="Z281" s="10"/>
      <c r="AB281" s="8" t="str">
        <f t="shared" si="26"/>
        <v/>
      </c>
      <c r="AC281" s="8" t="str">
        <f t="shared" si="23"/>
        <v/>
      </c>
      <c r="AF281" s="39"/>
      <c r="AG281" s="8" t="str">
        <f>IF(OR(ISBLANK(AO281), ISBLANK(AP281)), "", LOWER(_xlfn.CONCAT(Table2[[#This Row],[device_manufacturer]], "-",Table2[[#This Row],[device_suggested_area]], "-", Table2[[#This Row],[device_identifiers]])))</f>
        <v>tplink-study-outlet</v>
      </c>
      <c r="AH281" s="10" t="s">
        <v>492</v>
      </c>
      <c r="AI281" s="8" t="s">
        <v>502</v>
      </c>
      <c r="AJ281" s="14" t="s">
        <v>491</v>
      </c>
      <c r="AK281" s="8" t="str">
        <f>IF(OR(ISBLANK(AO281), ISBLANK(AP281)), "", Table2[[#This Row],[device_via_device]])</f>
        <v>TPLink</v>
      </c>
      <c r="AL281" s="8" t="s">
        <v>487</v>
      </c>
      <c r="AN281" s="8" t="s">
        <v>625</v>
      </c>
      <c r="AO281" s="8" t="s">
        <v>481</v>
      </c>
      <c r="AP281" s="8" t="s">
        <v>619</v>
      </c>
      <c r="AQ281" s="8"/>
      <c r="AS281" s="8" t="str">
        <f t="shared" si="24"/>
        <v>[["mac", "60:a4:b7:1f:72:0a"], ["ip", "10.0.6.82"]]</v>
      </c>
    </row>
    <row r="282" spans="1:45" ht="16" customHeight="1" x14ac:dyDescent="0.2">
      <c r="A282" s="8">
        <v>2553</v>
      </c>
      <c r="B282" s="8" t="s">
        <v>26</v>
      </c>
      <c r="C282" s="8" t="s">
        <v>255</v>
      </c>
      <c r="D282" s="8" t="s">
        <v>134</v>
      </c>
      <c r="E282" s="8" t="s">
        <v>301</v>
      </c>
      <c r="F282" s="8" t="str">
        <f>IF(ISBLANK(E282), "", Table2[[#This Row],[unique_id]])</f>
        <v>office_outlet</v>
      </c>
      <c r="G282" s="8" t="s">
        <v>242</v>
      </c>
      <c r="H282" s="8" t="s">
        <v>823</v>
      </c>
      <c r="I282" s="8" t="s">
        <v>374</v>
      </c>
      <c r="M282" s="8" t="s">
        <v>321</v>
      </c>
      <c r="O282" s="8"/>
      <c r="P282" s="10"/>
      <c r="Q282" s="10"/>
      <c r="R282" s="10"/>
      <c r="S282" s="10"/>
      <c r="T282" s="10"/>
      <c r="U282" s="8"/>
      <c r="X282" s="8" t="s">
        <v>315</v>
      </c>
      <c r="Z282" s="10"/>
      <c r="AB282" s="8" t="str">
        <f t="shared" si="26"/>
        <v/>
      </c>
      <c r="AC282" s="8" t="str">
        <f t="shared" si="23"/>
        <v/>
      </c>
      <c r="AF282" s="39"/>
      <c r="AG282" s="8" t="str">
        <f>IF(OR(ISBLANK(AO282), ISBLANK(AP282)), "", LOWER(_xlfn.CONCAT(Table2[[#This Row],[device_manufacturer]], "-",Table2[[#This Row],[device_suggested_area]], "-", Table2[[#This Row],[device_identifiers]])))</f>
        <v>tplink-office-outlet</v>
      </c>
      <c r="AH282" s="10" t="s">
        <v>492</v>
      </c>
      <c r="AI282" s="8" t="s">
        <v>502</v>
      </c>
      <c r="AJ282" s="14" t="s">
        <v>491</v>
      </c>
      <c r="AK282" s="8" t="str">
        <f>IF(OR(ISBLANK(AO282), ISBLANK(AP282)), "", Table2[[#This Row],[device_via_device]])</f>
        <v>TPLink</v>
      </c>
      <c r="AL282" s="8" t="s">
        <v>225</v>
      </c>
      <c r="AN282" s="8" t="s">
        <v>625</v>
      </c>
      <c r="AO282" s="8" t="s">
        <v>482</v>
      </c>
      <c r="AP282" s="8" t="s">
        <v>620</v>
      </c>
      <c r="AQ282" s="8"/>
      <c r="AS282" s="8" t="str">
        <f t="shared" si="24"/>
        <v>[["mac", "10:27:f5:31:ec:58"], ["ip", "10.0.6.83"]]</v>
      </c>
    </row>
    <row r="283" spans="1:45" ht="16" customHeight="1" x14ac:dyDescent="0.2">
      <c r="A283" s="8">
        <v>2554</v>
      </c>
      <c r="B283" s="8" t="s">
        <v>26</v>
      </c>
      <c r="C283" s="8" t="s">
        <v>255</v>
      </c>
      <c r="D283" s="8" t="s">
        <v>134</v>
      </c>
      <c r="E283" s="8" t="s">
        <v>293</v>
      </c>
      <c r="F283" s="8" t="str">
        <f>IF(ISBLANK(E283), "", Table2[[#This Row],[unique_id]])</f>
        <v>kitchen_dish_washer</v>
      </c>
      <c r="G283" s="8" t="s">
        <v>245</v>
      </c>
      <c r="H283" s="8" t="s">
        <v>823</v>
      </c>
      <c r="I283" s="8" t="s">
        <v>374</v>
      </c>
      <c r="M283" s="8" t="s">
        <v>321</v>
      </c>
      <c r="O283" s="8"/>
      <c r="P283" s="10"/>
      <c r="Q283" s="10"/>
      <c r="R283" s="10"/>
      <c r="S283" s="10"/>
      <c r="T283" s="10"/>
      <c r="U283" s="8"/>
      <c r="X283" s="8" t="s">
        <v>307</v>
      </c>
      <c r="Z283" s="10"/>
      <c r="AB283" s="8" t="str">
        <f t="shared" si="26"/>
        <v/>
      </c>
      <c r="AC283" s="8" t="str">
        <f t="shared" si="23"/>
        <v/>
      </c>
      <c r="AF283" s="39"/>
      <c r="AG283" s="8" t="str">
        <f>IF(OR(ISBLANK(AO283), ISBLANK(AP283)), "", LOWER(_xlfn.CONCAT(Table2[[#This Row],[device_manufacturer]], "-",Table2[[#This Row],[device_suggested_area]], "-", Table2[[#This Row],[device_identifiers]])))</f>
        <v>tplink-kitchen-dish_washer</v>
      </c>
      <c r="AH283" s="10" t="s">
        <v>492</v>
      </c>
      <c r="AI283" s="8" t="s">
        <v>504</v>
      </c>
      <c r="AJ283" s="14" t="s">
        <v>491</v>
      </c>
      <c r="AK283" s="8" t="str">
        <f>IF(OR(ISBLANK(AO283), ISBLANK(AP283)), "", Table2[[#This Row],[device_via_device]])</f>
        <v>TPLink</v>
      </c>
      <c r="AL283" s="8" t="s">
        <v>218</v>
      </c>
      <c r="AN283" s="8" t="s">
        <v>625</v>
      </c>
      <c r="AO283" s="8" t="s">
        <v>472</v>
      </c>
      <c r="AP283" s="8" t="s">
        <v>610</v>
      </c>
      <c r="AQ283" s="8"/>
      <c r="AS283" s="8" t="str">
        <f t="shared" si="24"/>
        <v>[["mac", "5c:a6:e6:25:55:f7"], ["ip", "10.0.6.73"]]</v>
      </c>
    </row>
    <row r="284" spans="1:45" ht="16" customHeight="1" x14ac:dyDescent="0.2">
      <c r="A284" s="8">
        <v>2555</v>
      </c>
      <c r="B284" s="8" t="s">
        <v>26</v>
      </c>
      <c r="C284" s="8" t="s">
        <v>255</v>
      </c>
      <c r="D284" s="8" t="s">
        <v>134</v>
      </c>
      <c r="E284" s="8" t="s">
        <v>294</v>
      </c>
      <c r="F284" s="8" t="str">
        <f>IF(ISBLANK(E284), "", Table2[[#This Row],[unique_id]])</f>
        <v>laundry_clothes_dryer</v>
      </c>
      <c r="G284" s="8" t="s">
        <v>246</v>
      </c>
      <c r="H284" s="8" t="s">
        <v>823</v>
      </c>
      <c r="I284" s="8" t="s">
        <v>374</v>
      </c>
      <c r="M284" s="8" t="s">
        <v>321</v>
      </c>
      <c r="O284" s="8"/>
      <c r="P284" s="10"/>
      <c r="Q284" s="10"/>
      <c r="R284" s="10"/>
      <c r="S284" s="10"/>
      <c r="T284" s="10"/>
      <c r="U284" s="8"/>
      <c r="X284" s="8" t="s">
        <v>308</v>
      </c>
      <c r="Z284" s="10"/>
      <c r="AB284" s="8" t="str">
        <f t="shared" si="26"/>
        <v/>
      </c>
      <c r="AC284" s="8" t="str">
        <f t="shared" si="23"/>
        <v/>
      </c>
      <c r="AF284" s="39"/>
      <c r="AG284" s="8" t="str">
        <f>IF(OR(ISBLANK(AO284), ISBLANK(AP284)), "", LOWER(_xlfn.CONCAT(Table2[[#This Row],[device_manufacturer]], "-",Table2[[#This Row],[device_suggested_area]], "-", Table2[[#This Row],[device_identifiers]])))</f>
        <v>tplink-laundry-clothes-dryer</v>
      </c>
      <c r="AH284" s="10" t="s">
        <v>492</v>
      </c>
      <c r="AI284" s="8" t="s">
        <v>528</v>
      </c>
      <c r="AJ284" s="14" t="s">
        <v>491</v>
      </c>
      <c r="AK284" s="8" t="str">
        <f>IF(OR(ISBLANK(AO284), ISBLANK(AP284)), "", Table2[[#This Row],[device_via_device]])</f>
        <v>TPLink</v>
      </c>
      <c r="AL284" s="8" t="s">
        <v>226</v>
      </c>
      <c r="AN284" s="8" t="s">
        <v>625</v>
      </c>
      <c r="AO284" s="8" t="s">
        <v>473</v>
      </c>
      <c r="AP284" s="8" t="s">
        <v>611</v>
      </c>
      <c r="AQ284" s="8"/>
      <c r="AS284" s="8" t="str">
        <f t="shared" si="24"/>
        <v>[["mac", "5c:a6:e6:25:55:f0"], ["ip", "10.0.6.74"]]</v>
      </c>
    </row>
    <row r="285" spans="1:45" ht="16" customHeight="1" x14ac:dyDescent="0.2">
      <c r="A285" s="8">
        <v>2556</v>
      </c>
      <c r="B285" s="8" t="s">
        <v>26</v>
      </c>
      <c r="C285" s="8" t="s">
        <v>255</v>
      </c>
      <c r="D285" s="8" t="s">
        <v>134</v>
      </c>
      <c r="E285" s="8" t="s">
        <v>295</v>
      </c>
      <c r="F285" s="8" t="str">
        <f>IF(ISBLANK(E285), "", Table2[[#This Row],[unique_id]])</f>
        <v>laundry_washing_machine</v>
      </c>
      <c r="G285" s="8" t="s">
        <v>244</v>
      </c>
      <c r="H285" s="8" t="s">
        <v>823</v>
      </c>
      <c r="I285" s="8" t="s">
        <v>374</v>
      </c>
      <c r="M285" s="8" t="s">
        <v>321</v>
      </c>
      <c r="O285" s="8"/>
      <c r="P285" s="10"/>
      <c r="Q285" s="10"/>
      <c r="R285" s="10"/>
      <c r="S285" s="10"/>
      <c r="T285" s="10"/>
      <c r="U285" s="8"/>
      <c r="X285" s="8" t="s">
        <v>309</v>
      </c>
      <c r="Z285" s="10"/>
      <c r="AB285" s="8" t="str">
        <f t="shared" si="26"/>
        <v/>
      </c>
      <c r="AC285" s="8" t="str">
        <f t="shared" si="23"/>
        <v/>
      </c>
      <c r="AF285" s="39"/>
      <c r="AG285" s="8" t="str">
        <f>IF(OR(ISBLANK(AO285), ISBLANK(AP285)), "", LOWER(_xlfn.CONCAT(Table2[[#This Row],[device_manufacturer]], "-",Table2[[#This Row],[device_suggested_area]], "-", Table2[[#This Row],[device_identifiers]])))</f>
        <v>tplink-laundry-washing-machine</v>
      </c>
      <c r="AH285" s="10" t="s">
        <v>492</v>
      </c>
      <c r="AI285" s="8" t="s">
        <v>529</v>
      </c>
      <c r="AJ285" s="14" t="s">
        <v>491</v>
      </c>
      <c r="AK285" s="8" t="str">
        <f>IF(OR(ISBLANK(AO285), ISBLANK(AP285)), "", Table2[[#This Row],[device_via_device]])</f>
        <v>TPLink</v>
      </c>
      <c r="AL285" s="8" t="s">
        <v>226</v>
      </c>
      <c r="AN285" s="8" t="s">
        <v>625</v>
      </c>
      <c r="AO285" s="8" t="s">
        <v>474</v>
      </c>
      <c r="AP285" s="8" t="s">
        <v>612</v>
      </c>
      <c r="AQ285" s="8"/>
      <c r="AS285" s="8" t="str">
        <f t="shared" si="24"/>
        <v>[["mac", "5c:a6:e6:25:5a:a3"], ["ip", "10.0.6.75"]]</v>
      </c>
    </row>
    <row r="286" spans="1:45" ht="16" customHeight="1" x14ac:dyDescent="0.2">
      <c r="A286" s="8">
        <v>2557</v>
      </c>
      <c r="B286" s="8" t="s">
        <v>913</v>
      </c>
      <c r="C286" s="8" t="s">
        <v>255</v>
      </c>
      <c r="D286" s="8" t="s">
        <v>134</v>
      </c>
      <c r="E286" s="8" t="s">
        <v>296</v>
      </c>
      <c r="F286" s="8" t="str">
        <f>IF(ISBLANK(E286), "", Table2[[#This Row],[unique_id]])</f>
        <v>kitchen_coffee_machine</v>
      </c>
      <c r="G286" s="8" t="s">
        <v>135</v>
      </c>
      <c r="H286" s="8" t="s">
        <v>823</v>
      </c>
      <c r="I286" s="8" t="s">
        <v>374</v>
      </c>
      <c r="M286" s="8" t="s">
        <v>321</v>
      </c>
      <c r="O286" s="8"/>
      <c r="P286" s="10"/>
      <c r="Q286" s="10"/>
      <c r="R286" s="10"/>
      <c r="S286" s="10"/>
      <c r="T286" s="10"/>
      <c r="U286" s="8"/>
      <c r="X286" s="8" t="s">
        <v>310</v>
      </c>
      <c r="Z286" s="10"/>
      <c r="AB286" s="8" t="str">
        <f t="shared" si="26"/>
        <v/>
      </c>
      <c r="AC286" s="8" t="str">
        <f t="shared" si="23"/>
        <v/>
      </c>
      <c r="AF286" s="39"/>
      <c r="AG286" s="8" t="str">
        <f>IF(OR(ISBLANK(AO286), ISBLANK(AP286)), "", LOWER(_xlfn.CONCAT(Table2[[#This Row],[device_manufacturer]], "-",Table2[[#This Row],[device_suggested_area]], "-", Table2[[#This Row],[device_identifiers]])))</f>
        <v>tplink-kitchen-coffee-machine</v>
      </c>
      <c r="AH286" s="10" t="s">
        <v>492</v>
      </c>
      <c r="AI286" s="8" t="s">
        <v>530</v>
      </c>
      <c r="AJ286" s="8" t="s">
        <v>491</v>
      </c>
      <c r="AK286" s="8" t="str">
        <f>IF(OR(ISBLANK(AO286), ISBLANK(AP286)), "", Table2[[#This Row],[device_via_device]])</f>
        <v>TPLink</v>
      </c>
      <c r="AL286" s="8" t="s">
        <v>218</v>
      </c>
      <c r="AN286" s="8" t="s">
        <v>625</v>
      </c>
      <c r="AO286" s="8" t="s">
        <v>475</v>
      </c>
      <c r="AP286" s="8" t="s">
        <v>613</v>
      </c>
      <c r="AQ286" s="8"/>
      <c r="AS286" s="8" t="str">
        <f t="shared" si="24"/>
        <v>[["mac", "60:a4:b7:1f:71:0a"], ["ip", "10.0.6.76"]]</v>
      </c>
    </row>
    <row r="287" spans="1:45" ht="16" customHeight="1" x14ac:dyDescent="0.2">
      <c r="A287" s="8">
        <v>2558</v>
      </c>
      <c r="B287" s="8" t="s">
        <v>26</v>
      </c>
      <c r="C287" s="8" t="s">
        <v>255</v>
      </c>
      <c r="D287" s="8" t="s">
        <v>134</v>
      </c>
      <c r="E287" s="8" t="s">
        <v>297</v>
      </c>
      <c r="F287" s="8" t="str">
        <f>IF(ISBLANK(E287), "", Table2[[#This Row],[unique_id]])</f>
        <v>kitchen_fridge</v>
      </c>
      <c r="G287" s="8" t="s">
        <v>240</v>
      </c>
      <c r="H287" s="8" t="s">
        <v>823</v>
      </c>
      <c r="I287" s="8" t="s">
        <v>374</v>
      </c>
      <c r="M287" s="8" t="s">
        <v>321</v>
      </c>
      <c r="O287" s="8"/>
      <c r="P287" s="10"/>
      <c r="Q287" s="10"/>
      <c r="R287" s="10"/>
      <c r="S287" s="10"/>
      <c r="T287" s="10"/>
      <c r="U287" s="8"/>
      <c r="X287" s="8" t="s">
        <v>311</v>
      </c>
      <c r="Z287" s="10"/>
      <c r="AB287" s="8" t="str">
        <f t="shared" si="26"/>
        <v/>
      </c>
      <c r="AC287" s="8" t="str">
        <f t="shared" si="23"/>
        <v/>
      </c>
      <c r="AF287" s="39"/>
      <c r="AG287" s="8" t="str">
        <f>IF(OR(ISBLANK(AO287), ISBLANK(AP287)), "", LOWER(_xlfn.CONCAT(Table2[[#This Row],[device_manufacturer]], "-",Table2[[#This Row],[device_suggested_area]], "-", Table2[[#This Row],[device_identifiers]])))</f>
        <v>tplink-kitchen-fridge</v>
      </c>
      <c r="AH287" s="10" t="s">
        <v>493</v>
      </c>
      <c r="AI287" s="8" t="s">
        <v>497</v>
      </c>
      <c r="AJ287" s="8" t="s">
        <v>490</v>
      </c>
      <c r="AK287" s="8" t="str">
        <f>IF(OR(ISBLANK(AO287), ISBLANK(AP287)), "", Table2[[#This Row],[device_via_device]])</f>
        <v>TPLink</v>
      </c>
      <c r="AL287" s="8" t="s">
        <v>218</v>
      </c>
      <c r="AN287" s="8" t="s">
        <v>625</v>
      </c>
      <c r="AO287" s="8" t="s">
        <v>476</v>
      </c>
      <c r="AP287" s="8" t="s">
        <v>614</v>
      </c>
      <c r="AQ287" s="8"/>
      <c r="AS287" s="8" t="str">
        <f t="shared" si="24"/>
        <v>[["mac", "ac:84:c6:54:96:50"], ["ip", "10.0.6.77"]]</v>
      </c>
    </row>
    <row r="288" spans="1:45" ht="16" customHeight="1" x14ac:dyDescent="0.2">
      <c r="A288" s="8">
        <v>2559</v>
      </c>
      <c r="B288" s="8" t="s">
        <v>26</v>
      </c>
      <c r="C288" s="8" t="s">
        <v>255</v>
      </c>
      <c r="D288" s="8" t="s">
        <v>134</v>
      </c>
      <c r="E288" s="8" t="s">
        <v>298</v>
      </c>
      <c r="F288" s="8" t="str">
        <f>IF(ISBLANK(E288), "", Table2[[#This Row],[unique_id]])</f>
        <v>deck_freezer</v>
      </c>
      <c r="G288" s="8" t="s">
        <v>241</v>
      </c>
      <c r="H288" s="8" t="s">
        <v>823</v>
      </c>
      <c r="I288" s="8" t="s">
        <v>374</v>
      </c>
      <c r="M288" s="8" t="s">
        <v>321</v>
      </c>
      <c r="O288" s="8"/>
      <c r="P288" s="10"/>
      <c r="Q288" s="10"/>
      <c r="R288" s="10"/>
      <c r="S288" s="10"/>
      <c r="T288" s="10"/>
      <c r="U288" s="8"/>
      <c r="X288" s="8" t="s">
        <v>312</v>
      </c>
      <c r="Z288" s="10"/>
      <c r="AB288" s="8" t="str">
        <f t="shared" si="26"/>
        <v/>
      </c>
      <c r="AC288" s="8" t="str">
        <f t="shared" si="23"/>
        <v/>
      </c>
      <c r="AF288" s="39"/>
      <c r="AG288" s="8" t="str">
        <f>IF(OR(ISBLANK(AO288), ISBLANK(AP288)), "", LOWER(_xlfn.CONCAT(Table2[[#This Row],[device_manufacturer]], "-",Table2[[#This Row],[device_suggested_area]], "-", Table2[[#This Row],[device_identifiers]])))</f>
        <v>tplink-deck-freezer</v>
      </c>
      <c r="AH288" s="10" t="s">
        <v>493</v>
      </c>
      <c r="AI288" s="8" t="s">
        <v>498</v>
      </c>
      <c r="AJ288" s="8" t="s">
        <v>490</v>
      </c>
      <c r="AK288" s="8" t="str">
        <f>IF(OR(ISBLANK(AO288), ISBLANK(AP288)), "", Table2[[#This Row],[device_via_device]])</f>
        <v>TPLink</v>
      </c>
      <c r="AL288" s="8" t="s">
        <v>488</v>
      </c>
      <c r="AN288" s="8" t="s">
        <v>625</v>
      </c>
      <c r="AO288" s="8" t="s">
        <v>477</v>
      </c>
      <c r="AP288" s="8" t="s">
        <v>615</v>
      </c>
      <c r="AQ288" s="8"/>
      <c r="AS288" s="8" t="str">
        <f t="shared" si="24"/>
        <v>[["mac", "ac:84:c6:54:9e:cf"], ["ip", "10.0.6.78"]]</v>
      </c>
    </row>
    <row r="289" spans="1:45" ht="16" customHeight="1" x14ac:dyDescent="0.2">
      <c r="A289" s="8">
        <v>2560</v>
      </c>
      <c r="B289" s="8" t="s">
        <v>26</v>
      </c>
      <c r="C289" s="8" t="s">
        <v>255</v>
      </c>
      <c r="D289" s="8" t="s">
        <v>134</v>
      </c>
      <c r="E289" s="8" t="s">
        <v>304</v>
      </c>
      <c r="F289" s="8" t="str">
        <f>IF(ISBLANK(E289), "", Table2[[#This Row],[unique_id]])</f>
        <v>study_battery_charger</v>
      </c>
      <c r="G289" s="8" t="s">
        <v>248</v>
      </c>
      <c r="H289" s="8" t="s">
        <v>823</v>
      </c>
      <c r="I289" s="8" t="s">
        <v>374</v>
      </c>
      <c r="M289" s="8" t="s">
        <v>321</v>
      </c>
      <c r="O289" s="8"/>
      <c r="P289" s="10"/>
      <c r="Q289" s="10"/>
      <c r="R289" s="10"/>
      <c r="S289" s="10"/>
      <c r="T289" s="10"/>
      <c r="U289" s="8"/>
      <c r="X289" s="8" t="s">
        <v>319</v>
      </c>
      <c r="Z289" s="10"/>
      <c r="AB289" s="8" t="str">
        <f t="shared" si="26"/>
        <v/>
      </c>
      <c r="AC289" s="8" t="str">
        <f t="shared" si="23"/>
        <v/>
      </c>
      <c r="AF289" s="39"/>
      <c r="AG289" s="8" t="str">
        <f>IF(OR(ISBLANK(AO289), ISBLANK(AP289)), "", LOWER(_xlfn.CONCAT(Table2[[#This Row],[device_manufacturer]], "-",Table2[[#This Row],[device_suggested_area]], "-", Table2[[#This Row],[device_identifiers]])))</f>
        <v>tplink-study-battery-charger</v>
      </c>
      <c r="AH289" s="10" t="s">
        <v>492</v>
      </c>
      <c r="AI289" s="8" t="s">
        <v>526</v>
      </c>
      <c r="AJ289" s="14" t="s">
        <v>491</v>
      </c>
      <c r="AK289" s="8" t="str">
        <f>IF(OR(ISBLANK(AO289), ISBLANK(AP289)), "", Table2[[#This Row],[device_via_device]])</f>
        <v>TPLink</v>
      </c>
      <c r="AL289" s="8" t="s">
        <v>487</v>
      </c>
      <c r="AN289" s="8" t="s">
        <v>625</v>
      </c>
      <c r="AO289" s="8" t="s">
        <v>470</v>
      </c>
      <c r="AP289" s="8" t="s">
        <v>608</v>
      </c>
      <c r="AQ289" s="8"/>
      <c r="AS289" s="8" t="str">
        <f t="shared" si="24"/>
        <v>[["mac", "5c:a6:e6:25:64:e9"], ["ip", "10.0.6.71"]]</v>
      </c>
    </row>
    <row r="290" spans="1:45" ht="16" customHeight="1" x14ac:dyDescent="0.2">
      <c r="A290" s="8">
        <v>2561</v>
      </c>
      <c r="B290" s="8" t="s">
        <v>26</v>
      </c>
      <c r="C290" s="8" t="s">
        <v>255</v>
      </c>
      <c r="D290" s="8" t="s">
        <v>134</v>
      </c>
      <c r="E290" s="8" t="s">
        <v>305</v>
      </c>
      <c r="F290" s="8" t="str">
        <f>IF(ISBLANK(E290), "", Table2[[#This Row],[unique_id]])</f>
        <v>laundry_vacuum_charger</v>
      </c>
      <c r="G290" s="8" t="s">
        <v>247</v>
      </c>
      <c r="H290" s="8" t="s">
        <v>823</v>
      </c>
      <c r="I290" s="8" t="s">
        <v>374</v>
      </c>
      <c r="M290" s="8" t="s">
        <v>321</v>
      </c>
      <c r="O290" s="8"/>
      <c r="P290" s="10"/>
      <c r="Q290" s="10"/>
      <c r="R290" s="10"/>
      <c r="S290" s="10"/>
      <c r="T290" s="10"/>
      <c r="U290" s="8"/>
      <c r="X290" s="8" t="s">
        <v>319</v>
      </c>
      <c r="Z290" s="10"/>
      <c r="AB290" s="8" t="str">
        <f t="shared" si="26"/>
        <v/>
      </c>
      <c r="AC290" s="8" t="str">
        <f t="shared" si="23"/>
        <v/>
      </c>
      <c r="AF290" s="39"/>
      <c r="AG290" s="8" t="str">
        <f>IF(OR(ISBLANK(AO290), ISBLANK(AP290)), "", LOWER(_xlfn.CONCAT(Table2[[#This Row],[device_manufacturer]], "-",Table2[[#This Row],[device_suggested_area]], "-", Table2[[#This Row],[device_identifiers]])))</f>
        <v>tplink-laundry-vacuum-charger</v>
      </c>
      <c r="AH290" s="10" t="s">
        <v>492</v>
      </c>
      <c r="AI290" s="8" t="s">
        <v>527</v>
      </c>
      <c r="AJ290" s="14" t="s">
        <v>491</v>
      </c>
      <c r="AK290" s="8" t="str">
        <f>IF(OR(ISBLANK(AO290), ISBLANK(AP290)), "", Table2[[#This Row],[device_via_device]])</f>
        <v>TPLink</v>
      </c>
      <c r="AL290" s="8" t="s">
        <v>226</v>
      </c>
      <c r="AN290" s="8" t="s">
        <v>625</v>
      </c>
      <c r="AO290" s="8" t="s">
        <v>471</v>
      </c>
      <c r="AP290" s="8" t="s">
        <v>609</v>
      </c>
      <c r="AQ290" s="8"/>
      <c r="AS290" s="8" t="str">
        <f t="shared" si="24"/>
        <v>[["mac", "5c:a6:e6:25:57:fd"], ["ip", "10.0.6.72"]]</v>
      </c>
    </row>
    <row r="291" spans="1:45" ht="16" customHeight="1" x14ac:dyDescent="0.2">
      <c r="A291" s="8">
        <v>2562</v>
      </c>
      <c r="B291" s="8" t="s">
        <v>26</v>
      </c>
      <c r="C291" s="8" t="s">
        <v>532</v>
      </c>
      <c r="D291" s="8" t="s">
        <v>134</v>
      </c>
      <c r="E291" s="14" t="s">
        <v>1018</v>
      </c>
      <c r="F291" s="8" t="str">
        <f>IF(ISBLANK(E291), "", Table2[[#This Row],[unique_id]])</f>
        <v>deck_fans_outlet</v>
      </c>
      <c r="G291" s="8" t="s">
        <v>1021</v>
      </c>
      <c r="H291" s="8" t="s">
        <v>823</v>
      </c>
      <c r="I291" s="8" t="s">
        <v>374</v>
      </c>
      <c r="M291" s="8" t="s">
        <v>321</v>
      </c>
      <c r="O291" s="8"/>
      <c r="P291" s="10"/>
      <c r="Q291" s="10" t="s">
        <v>770</v>
      </c>
      <c r="R291" s="10"/>
      <c r="S291" s="16" t="s">
        <v>818</v>
      </c>
      <c r="T291" s="10"/>
      <c r="U291" s="8"/>
      <c r="X291" s="8" t="s">
        <v>315</v>
      </c>
      <c r="Z291" s="10"/>
      <c r="AB291" s="8" t="str">
        <f t="shared" si="26"/>
        <v/>
      </c>
      <c r="AC291" s="8" t="str">
        <f t="shared" si="23"/>
        <v/>
      </c>
      <c r="AF29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http://raspbpi-lia:8094/#/device/0x00178801086168ac</v>
      </c>
      <c r="AG291" s="8" t="str">
        <f>LOWER(_xlfn.CONCAT(Table2[[#This Row],[device_suggested_area]], "-",Table2[[#This Row],[device_identifiers]]))</f>
        <v>deck-fans-outlet</v>
      </c>
      <c r="AH291" s="16" t="s">
        <v>1025</v>
      </c>
      <c r="AI291" s="11" t="s">
        <v>1027</v>
      </c>
      <c r="AJ291" s="11" t="s">
        <v>1023</v>
      </c>
      <c r="AK291" s="8" t="s">
        <v>532</v>
      </c>
      <c r="AL291" s="8" t="s">
        <v>488</v>
      </c>
      <c r="AO291" s="8" t="s">
        <v>1028</v>
      </c>
      <c r="AP291" s="8"/>
      <c r="AQ291" s="8"/>
      <c r="AS291" s="8" t="str">
        <f t="shared" si="24"/>
        <v>[["mac", "0x00178801086168ac"]]</v>
      </c>
    </row>
    <row r="292" spans="1:45" ht="16" customHeight="1" x14ac:dyDescent="0.2">
      <c r="A292" s="8">
        <v>2563</v>
      </c>
      <c r="B292" s="8" t="s">
        <v>26</v>
      </c>
      <c r="C292" s="8" t="s">
        <v>532</v>
      </c>
      <c r="D292" s="8" t="s">
        <v>134</v>
      </c>
      <c r="E292" s="14" t="s">
        <v>1019</v>
      </c>
      <c r="F292" s="8" t="str">
        <f>IF(ISBLANK(E292), "", Table2[[#This Row],[unique_id]])</f>
        <v>kitchen_fan_outlet</v>
      </c>
      <c r="G292" s="8" t="s">
        <v>1020</v>
      </c>
      <c r="H292" s="8" t="s">
        <v>823</v>
      </c>
      <c r="I292" s="8" t="s">
        <v>374</v>
      </c>
      <c r="M292" s="8" t="s">
        <v>321</v>
      </c>
      <c r="O292" s="8"/>
      <c r="P292" s="10"/>
      <c r="Q292" s="10" t="s">
        <v>770</v>
      </c>
      <c r="R292" s="10"/>
      <c r="S292" s="16" t="s">
        <v>818</v>
      </c>
      <c r="T292" s="10"/>
      <c r="U292" s="8"/>
      <c r="X292" s="8" t="s">
        <v>315</v>
      </c>
      <c r="Z292" s="10"/>
      <c r="AB292" s="8" t="str">
        <f t="shared" si="26"/>
        <v/>
      </c>
      <c r="AC292" s="8" t="str">
        <f t="shared" si="23"/>
        <v/>
      </c>
      <c r="AF29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http://raspbpi-lia:8094/#/device/0x0017880109d4659c</v>
      </c>
      <c r="AG292" s="8" t="str">
        <f>LOWER(_xlfn.CONCAT(Table2[[#This Row],[device_suggested_area]], "-",Table2[[#This Row],[device_identifiers]]))</f>
        <v>kitchen-fan-outlet</v>
      </c>
      <c r="AH292" s="16" t="s">
        <v>1025</v>
      </c>
      <c r="AI292" s="11" t="s">
        <v>1026</v>
      </c>
      <c r="AJ292" s="11" t="s">
        <v>1023</v>
      </c>
      <c r="AK292" s="8" t="s">
        <v>532</v>
      </c>
      <c r="AL292" s="8" t="s">
        <v>218</v>
      </c>
      <c r="AO292" s="8" t="s">
        <v>1029</v>
      </c>
      <c r="AP292" s="8"/>
      <c r="AQ292" s="8"/>
      <c r="AS292" s="8" t="str">
        <f t="shared" si="24"/>
        <v>[["mac", "0x0017880109d4659c"]]</v>
      </c>
    </row>
    <row r="293" spans="1:45" ht="16" customHeight="1" x14ac:dyDescent="0.2">
      <c r="A293" s="8">
        <v>2564</v>
      </c>
      <c r="B293" s="8" t="s">
        <v>26</v>
      </c>
      <c r="C293" s="8" t="s">
        <v>532</v>
      </c>
      <c r="D293" s="8" t="s">
        <v>134</v>
      </c>
      <c r="E293" s="14" t="s">
        <v>1017</v>
      </c>
      <c r="F293" s="8" t="str">
        <f>IF(ISBLANK(E293), "", Table2[[#This Row],[unique_id]])</f>
        <v>edwin_wardrobe_outlet</v>
      </c>
      <c r="G293" s="8" t="s">
        <v>1030</v>
      </c>
      <c r="H293" s="8" t="s">
        <v>823</v>
      </c>
      <c r="I293" s="8" t="s">
        <v>374</v>
      </c>
      <c r="M293" s="8" t="s">
        <v>321</v>
      </c>
      <c r="O293" s="8"/>
      <c r="P293" s="10"/>
      <c r="Q293" s="10" t="s">
        <v>770</v>
      </c>
      <c r="R293" s="10"/>
      <c r="S293" s="16" t="s">
        <v>818</v>
      </c>
      <c r="T293" s="16"/>
      <c r="U293" s="8"/>
      <c r="X293" s="8" t="s">
        <v>315</v>
      </c>
      <c r="Z293" s="10"/>
      <c r="AB293" s="8" t="str">
        <f t="shared" si="26"/>
        <v/>
      </c>
      <c r="AC293" s="8" t="str">
        <f t="shared" si="23"/>
        <v/>
      </c>
      <c r="AF29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http://raspbpi-lia:8094/#/device/0x0017880108fd8633</v>
      </c>
      <c r="AG293" s="8" t="str">
        <f>LOWER(_xlfn.CONCAT(Table2[[#This Row],[device_suggested_area]], "-",Table2[[#This Row],[device_identifiers]]))</f>
        <v>edwin-wardrobe-outlet</v>
      </c>
      <c r="AH293" s="16" t="s">
        <v>1025</v>
      </c>
      <c r="AI293" s="11" t="s">
        <v>1024</v>
      </c>
      <c r="AJ293" s="11" t="s">
        <v>1023</v>
      </c>
      <c r="AK293" s="8" t="s">
        <v>532</v>
      </c>
      <c r="AL293" s="8" t="s">
        <v>127</v>
      </c>
      <c r="AO293" s="8" t="s">
        <v>1022</v>
      </c>
      <c r="AP293" s="8"/>
      <c r="AQ293" s="8"/>
      <c r="AS293" s="8" t="str">
        <f t="shared" si="24"/>
        <v>[["mac", "0x0017880108fd8633"]]</v>
      </c>
    </row>
    <row r="294" spans="1:45" ht="16" customHeight="1" x14ac:dyDescent="0.2">
      <c r="A294" s="8">
        <v>2565</v>
      </c>
      <c r="B294" s="8" t="s">
        <v>26</v>
      </c>
      <c r="C294" s="8" t="s">
        <v>458</v>
      </c>
      <c r="D294" s="8" t="s">
        <v>134</v>
      </c>
      <c r="E294" s="8" t="s">
        <v>937</v>
      </c>
      <c r="F294" s="8" t="str">
        <f>IF(ISBLANK(E294), "", Table2[[#This Row],[unique_id]])</f>
        <v>rack_fans</v>
      </c>
      <c r="G294" s="8" t="s">
        <v>938</v>
      </c>
      <c r="H294" s="8" t="s">
        <v>823</v>
      </c>
      <c r="I294" s="8" t="s">
        <v>374</v>
      </c>
      <c r="M294" s="8" t="s">
        <v>321</v>
      </c>
      <c r="O294" s="8"/>
      <c r="P294" s="10"/>
      <c r="Q294" s="10"/>
      <c r="R294" s="10"/>
      <c r="S294" s="10"/>
      <c r="T294" s="10"/>
      <c r="U294" s="8"/>
      <c r="X294" s="8" t="s">
        <v>943</v>
      </c>
      <c r="Z294" s="10"/>
      <c r="AB294" s="8" t="str">
        <f t="shared" si="26"/>
        <v/>
      </c>
      <c r="AC294" s="8" t="str">
        <f t="shared" si="23"/>
        <v/>
      </c>
      <c r="AF294" s="39"/>
      <c r="AG294" s="8" t="str">
        <f>IF(OR(ISBLANK(AO294), ISBLANK(AP294)), "", LOWER(_xlfn.CONCAT(Table2[[#This Row],[device_manufacturer]], "-",Table2[[#This Row],[device_suggested_area]], "-", Table2[[#This Row],[device_identifiers]])))</f>
        <v>sonoff-rack-fans</v>
      </c>
      <c r="AH294" s="10" t="s">
        <v>941</v>
      </c>
      <c r="AI294" s="8" t="s">
        <v>940</v>
      </c>
      <c r="AJ294" s="14" t="s">
        <v>942</v>
      </c>
      <c r="AK294" s="8" t="str">
        <f>IF(OR(ISBLANK(AO294), ISBLANK(AP294)), "", Table2[[#This Row],[device_via_device]])</f>
        <v>Sonoff</v>
      </c>
      <c r="AL294" s="8" t="s">
        <v>28</v>
      </c>
      <c r="AN294" s="8" t="s">
        <v>625</v>
      </c>
      <c r="AO294" s="8" t="s">
        <v>939</v>
      </c>
      <c r="AP294" s="8" t="s">
        <v>944</v>
      </c>
      <c r="AQ294" s="8"/>
      <c r="AS294" s="8" t="str">
        <f t="shared" si="24"/>
        <v>[["mac", "4c:eb:d6:b5:a5:28"], ["ip", "10.0.6.90"]]</v>
      </c>
    </row>
    <row r="295" spans="1:45" ht="16" customHeight="1" x14ac:dyDescent="0.2">
      <c r="A295" s="8">
        <v>2566</v>
      </c>
      <c r="B295" s="8" t="s">
        <v>26</v>
      </c>
      <c r="C295" s="8" t="s">
        <v>255</v>
      </c>
      <c r="D295" s="8" t="s">
        <v>134</v>
      </c>
      <c r="E295" s="8" t="s">
        <v>302</v>
      </c>
      <c r="F295" s="8" t="str">
        <f>IF(ISBLANK(E295), "", Table2[[#This Row],[unique_id]])</f>
        <v>rack_outlet</v>
      </c>
      <c r="G295" s="8" t="s">
        <v>239</v>
      </c>
      <c r="H295" s="8" t="s">
        <v>823</v>
      </c>
      <c r="I295" s="8" t="s">
        <v>374</v>
      </c>
      <c r="M295" s="8" t="s">
        <v>321</v>
      </c>
      <c r="O295" s="8"/>
      <c r="P295" s="10"/>
      <c r="Q295" s="10"/>
      <c r="R295" s="10"/>
      <c r="S295" s="10"/>
      <c r="T295" s="10"/>
      <c r="U295" s="8"/>
      <c r="X295" s="8" t="s">
        <v>316</v>
      </c>
      <c r="Z295" s="10"/>
      <c r="AB295" s="8" t="str">
        <f t="shared" si="26"/>
        <v/>
      </c>
      <c r="AC295" s="8" t="str">
        <f t="shared" si="23"/>
        <v/>
      </c>
      <c r="AF295" s="39"/>
      <c r="AG295" s="8" t="str">
        <f>IF(OR(ISBLANK(AO295), ISBLANK(AP295)), "", LOWER(_xlfn.CONCAT(Table2[[#This Row],[device_manufacturer]], "-",Table2[[#This Row],[device_suggested_area]], "-", Table2[[#This Row],[device_identifiers]])))</f>
        <v>tplink-rack-outlet</v>
      </c>
      <c r="AH295" s="10" t="s">
        <v>493</v>
      </c>
      <c r="AI295" s="8" t="s">
        <v>502</v>
      </c>
      <c r="AJ295" s="8" t="s">
        <v>490</v>
      </c>
      <c r="AK295" s="8" t="str">
        <f>IF(OR(ISBLANK(AO295), ISBLANK(AP295)), "", Table2[[#This Row],[device_via_device]])</f>
        <v>TPLink</v>
      </c>
      <c r="AL295" s="8" t="s">
        <v>28</v>
      </c>
      <c r="AN295" s="8" t="s">
        <v>625</v>
      </c>
      <c r="AO295" s="8" t="s">
        <v>485</v>
      </c>
      <c r="AP295" s="8" t="s">
        <v>623</v>
      </c>
      <c r="AQ295" s="8"/>
      <c r="AS295" s="8" t="str">
        <f t="shared" si="24"/>
        <v>[["mac", "ac:84:c6:54:95:8b"], ["ip", "10.0.6.86"]]</v>
      </c>
    </row>
    <row r="296" spans="1:45" ht="16" customHeight="1" x14ac:dyDescent="0.2">
      <c r="A296" s="8">
        <v>2567</v>
      </c>
      <c r="B296" s="8" t="s">
        <v>26</v>
      </c>
      <c r="C296" s="8" t="s">
        <v>255</v>
      </c>
      <c r="D296" s="8" t="s">
        <v>134</v>
      </c>
      <c r="E296" s="8" t="s">
        <v>303</v>
      </c>
      <c r="F296" s="8" t="str">
        <f>IF(ISBLANK(E296), "", Table2[[#This Row],[unique_id]])</f>
        <v>roof_network_switch</v>
      </c>
      <c r="G296" s="8" t="s">
        <v>236</v>
      </c>
      <c r="H296" s="8" t="s">
        <v>823</v>
      </c>
      <c r="I296" s="8" t="s">
        <v>374</v>
      </c>
      <c r="M296" s="8" t="s">
        <v>321</v>
      </c>
      <c r="O296" s="8"/>
      <c r="P296" s="10"/>
      <c r="Q296" s="10"/>
      <c r="R296" s="10"/>
      <c r="S296" s="10"/>
      <c r="T296" s="10"/>
      <c r="U296" s="8"/>
      <c r="X296" s="8" t="s">
        <v>317</v>
      </c>
      <c r="Z296" s="10"/>
      <c r="AB296" s="8" t="str">
        <f t="shared" si="26"/>
        <v/>
      </c>
      <c r="AC296" s="8" t="str">
        <f t="shared" si="23"/>
        <v/>
      </c>
      <c r="AF296" s="39"/>
      <c r="AG296" s="8" t="str">
        <f>IF(OR(ISBLANK(AO296), ISBLANK(AP296)), "", LOWER(_xlfn.CONCAT(Table2[[#This Row],[device_manufacturer]], "-",Table2[[#This Row],[device_suggested_area]], "-", Table2[[#This Row],[device_identifiers]])))</f>
        <v>tplink-roof-network-switch</v>
      </c>
      <c r="AH296" s="10" t="s">
        <v>493</v>
      </c>
      <c r="AI296" s="8" t="s">
        <v>636</v>
      </c>
      <c r="AJ296" s="8" t="s">
        <v>490</v>
      </c>
      <c r="AK296" s="8" t="str">
        <f>IF(OR(ISBLANK(AO296), ISBLANK(AP296)), "", Table2[[#This Row],[device_via_device]])</f>
        <v>TPLink</v>
      </c>
      <c r="AL296" s="8" t="s">
        <v>38</v>
      </c>
      <c r="AN296" s="8" t="s">
        <v>625</v>
      </c>
      <c r="AO296" s="8" t="s">
        <v>483</v>
      </c>
      <c r="AP296" s="8" t="s">
        <v>621</v>
      </c>
      <c r="AQ296" s="8"/>
      <c r="AS296" s="8" t="str">
        <f t="shared" si="24"/>
        <v>[["mac", "ac:84:c6:0d:20:9e"], ["ip", "10.0.6.84"]]</v>
      </c>
    </row>
    <row r="297" spans="1:45" ht="16" customHeight="1" x14ac:dyDescent="0.2">
      <c r="A297" s="8">
        <v>2568</v>
      </c>
      <c r="B297" s="8" t="s">
        <v>26</v>
      </c>
      <c r="C297" s="8" t="s">
        <v>255</v>
      </c>
      <c r="D297" s="8" t="s">
        <v>134</v>
      </c>
      <c r="E297" s="8" t="s">
        <v>635</v>
      </c>
      <c r="F297" s="8" t="str">
        <f>IF(ISBLANK(E297), "", Table2[[#This Row],[unique_id]])</f>
        <v>rack_modem</v>
      </c>
      <c r="G297" s="8" t="s">
        <v>238</v>
      </c>
      <c r="H297" s="8" t="s">
        <v>823</v>
      </c>
      <c r="I297" s="8" t="s">
        <v>374</v>
      </c>
      <c r="M297" s="8" t="s">
        <v>321</v>
      </c>
      <c r="O297" s="8"/>
      <c r="P297" s="10"/>
      <c r="Q297" s="10"/>
      <c r="R297" s="10"/>
      <c r="S297" s="10"/>
      <c r="T297" s="10"/>
      <c r="U297" s="8"/>
      <c r="X297" s="8" t="s">
        <v>318</v>
      </c>
      <c r="Z297" s="10"/>
      <c r="AB297" s="8" t="str">
        <f t="shared" si="26"/>
        <v/>
      </c>
      <c r="AC297" s="8" t="str">
        <f t="shared" si="23"/>
        <v/>
      </c>
      <c r="AF297" s="39"/>
      <c r="AG297" s="8" t="str">
        <f>IF(OR(ISBLANK(AO297), ISBLANK(AP297)), "", LOWER(_xlfn.CONCAT(Table2[[#This Row],[device_manufacturer]], "-",Table2[[#This Row],[device_suggested_area]], "-", Table2[[#This Row],[device_identifiers]])))</f>
        <v>tplink-rack-modem</v>
      </c>
      <c r="AH297" s="10" t="s">
        <v>492</v>
      </c>
      <c r="AI297" s="8" t="s">
        <v>503</v>
      </c>
      <c r="AJ297" s="14" t="s">
        <v>491</v>
      </c>
      <c r="AK297" s="8" t="str">
        <f>IF(OR(ISBLANK(AO297), ISBLANK(AP297)), "", Table2[[#This Row],[device_via_device]])</f>
        <v>TPLink</v>
      </c>
      <c r="AL297" s="8" t="s">
        <v>28</v>
      </c>
      <c r="AN297" s="8" t="s">
        <v>625</v>
      </c>
      <c r="AO297" s="8" t="s">
        <v>484</v>
      </c>
      <c r="AP297" s="8" t="s">
        <v>622</v>
      </c>
      <c r="AQ297" s="8"/>
      <c r="AS297" s="8" t="str">
        <f t="shared" si="24"/>
        <v>[["mac", "10:27:f5:31:f6:7e"], ["ip", "10.0.6.85"]]</v>
      </c>
    </row>
    <row r="298" spans="1:45" ht="16" customHeight="1" x14ac:dyDescent="0.2">
      <c r="A298" s="8">
        <v>2569</v>
      </c>
      <c r="B298" s="8" t="s">
        <v>26</v>
      </c>
      <c r="C298" s="8" t="s">
        <v>694</v>
      </c>
      <c r="D298" s="8" t="s">
        <v>453</v>
      </c>
      <c r="E298" s="8" t="s">
        <v>452</v>
      </c>
      <c r="F298" s="8" t="str">
        <f>IF(ISBLANK(E298), "", Table2[[#This Row],[unique_id]])</f>
        <v>column_break</v>
      </c>
      <c r="G298" s="8" t="s">
        <v>449</v>
      </c>
      <c r="H298" s="8" t="s">
        <v>823</v>
      </c>
      <c r="I298" s="8" t="s">
        <v>374</v>
      </c>
      <c r="M298" s="8" t="s">
        <v>450</v>
      </c>
      <c r="N298" s="8" t="s">
        <v>451</v>
      </c>
      <c r="O298" s="8"/>
      <c r="P298" s="10"/>
      <c r="Q298" s="10"/>
      <c r="R298" s="10"/>
      <c r="S298" s="10"/>
      <c r="T298" s="10"/>
      <c r="U298" s="8"/>
      <c r="Z298" s="10"/>
      <c r="AC298" s="8" t="str">
        <f t="shared" si="23"/>
        <v/>
      </c>
      <c r="AF298" s="39"/>
      <c r="AP298" s="8"/>
      <c r="AQ298" s="8"/>
      <c r="AS298" s="8" t="str">
        <f t="shared" si="24"/>
        <v/>
      </c>
    </row>
    <row r="299" spans="1:45" ht="16" customHeight="1" x14ac:dyDescent="0.2">
      <c r="A299" s="8">
        <v>2570</v>
      </c>
      <c r="B299" s="8" t="s">
        <v>26</v>
      </c>
      <c r="C299" s="8" t="s">
        <v>1038</v>
      </c>
      <c r="D299" s="8" t="s">
        <v>27</v>
      </c>
      <c r="E299" s="8" t="s">
        <v>1090</v>
      </c>
      <c r="F299" s="8" t="str">
        <f>IF(ISBLANK(E299), "", Table2[[#This Row],[unique_id]])</f>
        <v>back_door_lock_battery</v>
      </c>
      <c r="G299" s="8" t="s">
        <v>1076</v>
      </c>
      <c r="H299" s="8" t="s">
        <v>822</v>
      </c>
      <c r="I299" s="8" t="s">
        <v>374</v>
      </c>
      <c r="M299" s="8" t="s">
        <v>136</v>
      </c>
      <c r="O299" s="8"/>
      <c r="P299" s="10"/>
      <c r="Q299" s="10"/>
      <c r="R299" s="10"/>
      <c r="S299" s="10"/>
      <c r="T299" s="10"/>
      <c r="U299" s="8"/>
      <c r="Z299" s="10"/>
      <c r="AB299" s="8" t="str">
        <f>IF(ISBLANK(AA299),  "", _xlfn.CONCAT("haas/entity/sensor/", LOWER(C299), "/", E299, "/config"))</f>
        <v/>
      </c>
      <c r="AC299" s="8" t="str">
        <f t="shared" si="23"/>
        <v/>
      </c>
      <c r="AF299" s="39"/>
      <c r="AP299" s="8"/>
      <c r="AQ299" s="8"/>
      <c r="AS299" s="8" t="str">
        <f t="shared" si="24"/>
        <v/>
      </c>
    </row>
    <row r="300" spans="1:45" ht="16" customHeight="1" x14ac:dyDescent="0.2">
      <c r="A300" s="8">
        <v>2571</v>
      </c>
      <c r="B300" s="8" t="s">
        <v>26</v>
      </c>
      <c r="C300" s="8" t="s">
        <v>1038</v>
      </c>
      <c r="D300" s="8" t="s">
        <v>27</v>
      </c>
      <c r="E300" s="8" t="s">
        <v>1091</v>
      </c>
      <c r="F300" s="8" t="str">
        <f>IF(ISBLANK(E300), "", Table2[[#This Row],[unique_id]])</f>
        <v>front_door_lock_battery</v>
      </c>
      <c r="G300" s="8" t="s">
        <v>1075</v>
      </c>
      <c r="H300" s="8" t="s">
        <v>822</v>
      </c>
      <c r="I300" s="8" t="s">
        <v>374</v>
      </c>
      <c r="M300" s="8" t="s">
        <v>136</v>
      </c>
      <c r="O300" s="8"/>
      <c r="P300" s="10"/>
      <c r="Q300" s="10"/>
      <c r="R300" s="10"/>
      <c r="S300" s="10"/>
      <c r="T300" s="10"/>
      <c r="U300" s="8"/>
      <c r="Z300" s="10"/>
      <c r="AB300" s="8" t="str">
        <f>IF(ISBLANK(AA300),  "", _xlfn.CONCAT("haas/entity/sensor/", LOWER(C300), "/", E300, "/config"))</f>
        <v/>
      </c>
      <c r="AC300" s="8" t="str">
        <f t="shared" si="23"/>
        <v/>
      </c>
      <c r="AF300" s="39"/>
      <c r="AP300" s="8"/>
      <c r="AQ300" s="8"/>
      <c r="AS300" s="8" t="str">
        <f t="shared" si="24"/>
        <v/>
      </c>
    </row>
    <row r="301" spans="1:45" ht="16" customHeight="1" x14ac:dyDescent="0.2">
      <c r="A301" s="8">
        <v>2572</v>
      </c>
      <c r="B301" s="8" t="s">
        <v>26</v>
      </c>
      <c r="C301" s="8" t="s">
        <v>458</v>
      </c>
      <c r="D301" s="8" t="s">
        <v>27</v>
      </c>
      <c r="E301" s="8" t="s">
        <v>1093</v>
      </c>
      <c r="F301" s="8" t="str">
        <f>IF(ISBLANK(E301), "", Table2[[#This Row],[unique_id]])</f>
        <v>template_back_door_sensor_battery_last</v>
      </c>
      <c r="G301" s="8" t="s">
        <v>1078</v>
      </c>
      <c r="H301" s="8" t="s">
        <v>822</v>
      </c>
      <c r="I301" s="8" t="s">
        <v>374</v>
      </c>
      <c r="M301" s="8" t="s">
        <v>136</v>
      </c>
      <c r="O301" s="8"/>
      <c r="P301" s="10"/>
      <c r="Q301" s="10"/>
      <c r="R301" s="10"/>
      <c r="S301" s="10"/>
      <c r="T301" s="10"/>
      <c r="U301" s="8"/>
      <c r="Z301" s="10"/>
      <c r="AB301" s="8" t="str">
        <f>IF(ISBLANK(AA301),  "", _xlfn.CONCAT("haas/entity/sensor/", LOWER(C301), "/", E301, "/config"))</f>
        <v/>
      </c>
      <c r="AC301" s="8" t="str">
        <f t="shared" si="23"/>
        <v/>
      </c>
      <c r="AF301" s="39"/>
      <c r="AP301" s="8"/>
      <c r="AQ301" s="8"/>
      <c r="AS301" s="8" t="str">
        <f t="shared" si="24"/>
        <v/>
      </c>
    </row>
    <row r="302" spans="1:45" ht="16" customHeight="1" x14ac:dyDescent="0.2">
      <c r="A302" s="8">
        <v>2573</v>
      </c>
      <c r="B302" s="8" t="s">
        <v>26</v>
      </c>
      <c r="C302" s="8" t="s">
        <v>458</v>
      </c>
      <c r="D302" s="8" t="s">
        <v>27</v>
      </c>
      <c r="E302" s="8" t="s">
        <v>1092</v>
      </c>
      <c r="F302" s="8" t="str">
        <f>IF(ISBLANK(E302), "", Table2[[#This Row],[unique_id]])</f>
        <v>template_front_door_sensor_battery_last</v>
      </c>
      <c r="G302" s="8" t="s">
        <v>1077</v>
      </c>
      <c r="H302" s="8" t="s">
        <v>822</v>
      </c>
      <c r="I302" s="8" t="s">
        <v>374</v>
      </c>
      <c r="M302" s="8" t="s">
        <v>136</v>
      </c>
      <c r="O302" s="8"/>
      <c r="P302" s="10"/>
      <c r="Q302" s="10"/>
      <c r="R302" s="10"/>
      <c r="S302" s="10"/>
      <c r="T302" s="10"/>
      <c r="U302" s="8"/>
      <c r="Z302" s="10"/>
      <c r="AB302" s="8" t="str">
        <f>IF(ISBLANK(AA302),  "", _xlfn.CONCAT("haas/entity/sensor/", LOWER(C302), "/", E302, "/config"))</f>
        <v/>
      </c>
      <c r="AC302" s="8" t="str">
        <f t="shared" si="23"/>
        <v/>
      </c>
      <c r="AF302" s="39"/>
      <c r="AP302" s="8"/>
      <c r="AQ302" s="8"/>
      <c r="AS302" s="8" t="str">
        <f t="shared" si="24"/>
        <v/>
      </c>
    </row>
    <row r="303" spans="1:45" ht="16" customHeight="1" x14ac:dyDescent="0.2">
      <c r="A303" s="8">
        <v>2574</v>
      </c>
      <c r="B303" s="8" t="s">
        <v>26</v>
      </c>
      <c r="C303" s="8" t="s">
        <v>720</v>
      </c>
      <c r="D303" s="8" t="s">
        <v>27</v>
      </c>
      <c r="E303" s="8" t="s">
        <v>764</v>
      </c>
      <c r="F303" s="8" t="str">
        <f>IF(ISBLANK(E303), "", Table2[[#This Row],[unique_id]])</f>
        <v>home_cube_remote_battery</v>
      </c>
      <c r="G303" s="8" t="s">
        <v>728</v>
      </c>
      <c r="H303" s="8" t="s">
        <v>822</v>
      </c>
      <c r="I303" s="8" t="s">
        <v>374</v>
      </c>
      <c r="M303" s="8" t="s">
        <v>136</v>
      </c>
      <c r="O303" s="8"/>
      <c r="P303" s="10"/>
      <c r="Q303" s="10"/>
      <c r="R303" s="10"/>
      <c r="S303" s="10"/>
      <c r="T303" s="10"/>
      <c r="U303" s="8"/>
      <c r="Z303" s="10"/>
      <c r="AB303" s="8" t="str">
        <f>IF(ISBLANK(AA303),  "", _xlfn.CONCAT("haas/entity/sensor/", LOWER(C303), "/", E303, "/config"))</f>
        <v/>
      </c>
      <c r="AC303" s="8" t="str">
        <f t="shared" si="23"/>
        <v/>
      </c>
      <c r="AD303" s="12"/>
      <c r="AF303" s="39"/>
      <c r="AP303" s="8"/>
      <c r="AQ303" s="8"/>
      <c r="AS303" s="8" t="str">
        <f t="shared" si="24"/>
        <v/>
      </c>
    </row>
    <row r="304" spans="1:45" ht="16" customHeight="1" x14ac:dyDescent="0.2">
      <c r="A304" s="14">
        <v>2575</v>
      </c>
      <c r="B304" s="8" t="s">
        <v>26</v>
      </c>
      <c r="C304" s="8" t="s">
        <v>152</v>
      </c>
      <c r="D304" s="8" t="s">
        <v>27</v>
      </c>
      <c r="E304" s="8" t="s">
        <v>1087</v>
      </c>
      <c r="F304" s="8" t="str">
        <f>IF(ISBLANK(E304), "", Table2[[#This Row],[unique_id]])</f>
        <v>template_weatherstation_console_battery_percent_int</v>
      </c>
      <c r="G304" s="8" t="s">
        <v>1085</v>
      </c>
      <c r="H304" s="8" t="s">
        <v>822</v>
      </c>
      <c r="I304" s="8" t="s">
        <v>374</v>
      </c>
      <c r="M304" s="8" t="s">
        <v>136</v>
      </c>
      <c r="O304" s="8"/>
      <c r="P304" s="10"/>
      <c r="Q304" s="10"/>
      <c r="R304" s="10"/>
      <c r="S304" s="10"/>
      <c r="T304" s="10"/>
      <c r="U304" s="8" t="s">
        <v>31</v>
      </c>
      <c r="V304" s="8" t="s">
        <v>32</v>
      </c>
      <c r="W304" s="8" t="s">
        <v>1086</v>
      </c>
      <c r="X304" s="8" t="s">
        <v>342</v>
      </c>
      <c r="Z304" s="10"/>
      <c r="AD304" s="14"/>
      <c r="AF304" s="37"/>
      <c r="AP304" s="8"/>
      <c r="AQ304" s="8"/>
    </row>
    <row r="305" spans="1:45" ht="16" customHeight="1" x14ac:dyDescent="0.2">
      <c r="A305" s="8">
        <v>2575</v>
      </c>
      <c r="B305" s="8" t="s">
        <v>26</v>
      </c>
      <c r="C305" s="8" t="s">
        <v>39</v>
      </c>
      <c r="D305" s="8" t="s">
        <v>27</v>
      </c>
      <c r="E305" s="8" t="s">
        <v>178</v>
      </c>
      <c r="F305" s="8" t="str">
        <f>IF(ISBLANK(E305), "", Table2[[#This Row],[unique_id]])</f>
        <v>weatherstation_console_battery_voltage</v>
      </c>
      <c r="G305" s="8" t="s">
        <v>727</v>
      </c>
      <c r="H305" s="8" t="s">
        <v>822</v>
      </c>
      <c r="I305" s="8" t="s">
        <v>374</v>
      </c>
      <c r="O305" s="8"/>
      <c r="P305" s="10"/>
      <c r="Q305" s="10"/>
      <c r="R305" s="10"/>
      <c r="S305" s="10"/>
      <c r="T305" s="10"/>
      <c r="U305" s="8" t="s">
        <v>31</v>
      </c>
      <c r="V305" s="8" t="s">
        <v>83</v>
      </c>
      <c r="W305" s="8" t="s">
        <v>84</v>
      </c>
      <c r="X305" s="8" t="s">
        <v>342</v>
      </c>
      <c r="Y305" s="8">
        <v>300</v>
      </c>
      <c r="Z305" s="10" t="s">
        <v>34</v>
      </c>
      <c r="AA305" s="8" t="s">
        <v>85</v>
      </c>
      <c r="AB305" s="8" t="str">
        <f t="shared" ref="AB305:AB311" si="27">IF(ISBLANK(AA305),  "", _xlfn.CONCAT("haas/entity/sensor/", LOWER(C305), "/", E305, "/config"))</f>
        <v>haas/entity/sensor/weewx/weatherstation_console_battery_voltage/config</v>
      </c>
      <c r="AC305" s="8" t="str">
        <f t="shared" ref="AC305:AC368" si="28">IF(ISBLANK(AA305),  "", _xlfn.CONCAT(LOWER(C305), "/", E305))</f>
        <v>weewx/weatherstation_console_battery_voltage</v>
      </c>
      <c r="AD305" s="13" t="s">
        <v>385</v>
      </c>
      <c r="AE305" s="8">
        <v>1</v>
      </c>
      <c r="AF305" s="37" t="s">
        <v>1056</v>
      </c>
      <c r="AG305" s="8" t="s">
        <v>522</v>
      </c>
      <c r="AH305" s="10">
        <v>3.15</v>
      </c>
      <c r="AI305" s="8" t="s">
        <v>495</v>
      </c>
      <c r="AJ305" s="8" t="s">
        <v>36</v>
      </c>
      <c r="AK305" s="8" t="s">
        <v>37</v>
      </c>
      <c r="AL305" s="8" t="s">
        <v>28</v>
      </c>
      <c r="AP305" s="8"/>
      <c r="AQ305" s="8"/>
      <c r="AS305" s="8" t="str">
        <f t="shared" ref="AS305:AS368" si="29">IF(AND(ISBLANK(AO305), ISBLANK(AP305)), "", _xlfn.CONCAT("[", IF(ISBLANK(AO305), "", _xlfn.CONCAT("[""mac"", """, AO305, """]")), IF(ISBLANK(AP305), "", _xlfn.CONCAT(", [""ip"", """, AP305, """]")), "]"))</f>
        <v/>
      </c>
    </row>
    <row r="306" spans="1:45" ht="16" customHeight="1" x14ac:dyDescent="0.2">
      <c r="A306" s="46">
        <v>2576</v>
      </c>
      <c r="B306" s="8" t="s">
        <v>26</v>
      </c>
      <c r="C306" s="8" t="s">
        <v>128</v>
      </c>
      <c r="D306" s="8" t="s">
        <v>27</v>
      </c>
      <c r="E306" s="14" t="s">
        <v>986</v>
      </c>
      <c r="F306" s="8" t="str">
        <f>IF(ISBLANK(E306), "", Table2[[#This Row],[unique_id]])</f>
        <v>bertram_2_office_pantry_battery_percent</v>
      </c>
      <c r="G306" s="8" t="s">
        <v>721</v>
      </c>
      <c r="H306" s="8" t="s">
        <v>822</v>
      </c>
      <c r="I306" s="8" t="s">
        <v>374</v>
      </c>
      <c r="M306" s="8" t="s">
        <v>136</v>
      </c>
      <c r="O306" s="8"/>
      <c r="P306" s="10"/>
      <c r="Q306" s="10"/>
      <c r="R306" s="10"/>
      <c r="S306" s="10"/>
      <c r="T306" s="10"/>
      <c r="U306" s="8"/>
      <c r="Z306" s="10"/>
      <c r="AB306" s="8" t="str">
        <f t="shared" si="27"/>
        <v/>
      </c>
      <c r="AC306" s="8" t="str">
        <f t="shared" si="28"/>
        <v/>
      </c>
      <c r="AF306" s="39"/>
      <c r="AG306" s="8" t="s">
        <v>748</v>
      </c>
      <c r="AH306" s="10" t="s">
        <v>664</v>
      </c>
      <c r="AI306" s="8" t="s">
        <v>665</v>
      </c>
      <c r="AJ306" s="8" t="s">
        <v>662</v>
      </c>
      <c r="AK306" s="8" t="s">
        <v>128</v>
      </c>
      <c r="AL306" s="8" t="s">
        <v>224</v>
      </c>
      <c r="AP306" s="8"/>
      <c r="AQ306" s="8"/>
      <c r="AS306" s="8" t="str">
        <f t="shared" si="29"/>
        <v/>
      </c>
    </row>
    <row r="307" spans="1:45" ht="16" customHeight="1" x14ac:dyDescent="0.2">
      <c r="A307" s="14">
        <v>2577</v>
      </c>
      <c r="B307" s="8" t="s">
        <v>26</v>
      </c>
      <c r="C307" s="8" t="s">
        <v>128</v>
      </c>
      <c r="D307" s="8" t="s">
        <v>27</v>
      </c>
      <c r="E307" s="14" t="s">
        <v>987</v>
      </c>
      <c r="F307" s="8" t="str">
        <f>IF(ISBLANK(E307), "", Table2[[#This Row],[unique_id]])</f>
        <v>bertram_2_office_lounge_battery_percent</v>
      </c>
      <c r="G307" s="8" t="s">
        <v>722</v>
      </c>
      <c r="H307" s="8" t="s">
        <v>822</v>
      </c>
      <c r="I307" s="8" t="s">
        <v>374</v>
      </c>
      <c r="M307" s="8" t="s">
        <v>136</v>
      </c>
      <c r="O307" s="8"/>
      <c r="P307" s="10"/>
      <c r="Q307" s="10"/>
      <c r="R307" s="10"/>
      <c r="S307" s="10"/>
      <c r="T307" s="10"/>
      <c r="U307" s="8"/>
      <c r="Z307" s="10"/>
      <c r="AB307" s="8" t="str">
        <f t="shared" si="27"/>
        <v/>
      </c>
      <c r="AC307" s="8" t="str">
        <f t="shared" si="28"/>
        <v/>
      </c>
      <c r="AF307" s="39"/>
      <c r="AG307" s="8" t="s">
        <v>747</v>
      </c>
      <c r="AH307" s="10" t="s">
        <v>664</v>
      </c>
      <c r="AI307" s="8" t="s">
        <v>665</v>
      </c>
      <c r="AJ307" s="8" t="s">
        <v>662</v>
      </c>
      <c r="AK307" s="8" t="s">
        <v>128</v>
      </c>
      <c r="AL307" s="8" t="s">
        <v>206</v>
      </c>
      <c r="AP307" s="8"/>
      <c r="AQ307" s="8"/>
      <c r="AS307" s="8" t="str">
        <f t="shared" si="29"/>
        <v/>
      </c>
    </row>
    <row r="308" spans="1:45" ht="16" customHeight="1" x14ac:dyDescent="0.2">
      <c r="A308" s="46">
        <v>2578</v>
      </c>
      <c r="B308" s="8" t="s">
        <v>26</v>
      </c>
      <c r="C308" s="8" t="s">
        <v>128</v>
      </c>
      <c r="D308" s="8" t="s">
        <v>27</v>
      </c>
      <c r="E308" s="14" t="s">
        <v>988</v>
      </c>
      <c r="F308" s="8" t="str">
        <f>IF(ISBLANK(E308), "", Table2[[#This Row],[unique_id]])</f>
        <v>bertram_2_office_dining_battery_percent</v>
      </c>
      <c r="G308" s="8" t="s">
        <v>723</v>
      </c>
      <c r="H308" s="8" t="s">
        <v>822</v>
      </c>
      <c r="I308" s="8" t="s">
        <v>374</v>
      </c>
      <c r="M308" s="8" t="s">
        <v>136</v>
      </c>
      <c r="O308" s="8"/>
      <c r="P308" s="10"/>
      <c r="Q308" s="10"/>
      <c r="R308" s="10"/>
      <c r="S308" s="10"/>
      <c r="T308" s="10"/>
      <c r="U308" s="8"/>
      <c r="Z308" s="10"/>
      <c r="AB308" s="8" t="str">
        <f t="shared" si="27"/>
        <v/>
      </c>
      <c r="AC308" s="8" t="str">
        <f t="shared" si="28"/>
        <v/>
      </c>
      <c r="AF308" s="39"/>
      <c r="AG308" s="8" t="s">
        <v>749</v>
      </c>
      <c r="AH308" s="10" t="s">
        <v>664</v>
      </c>
      <c r="AI308" s="8" t="s">
        <v>665</v>
      </c>
      <c r="AJ308" s="8" t="s">
        <v>662</v>
      </c>
      <c r="AK308" s="8" t="s">
        <v>128</v>
      </c>
      <c r="AL308" s="8" t="s">
        <v>205</v>
      </c>
      <c r="AP308" s="8"/>
      <c r="AQ308" s="8"/>
      <c r="AS308" s="8" t="str">
        <f t="shared" si="29"/>
        <v/>
      </c>
    </row>
    <row r="309" spans="1:45" ht="16" customHeight="1" x14ac:dyDescent="0.2">
      <c r="A309" s="45">
        <v>2579</v>
      </c>
      <c r="B309" s="8" t="s">
        <v>26</v>
      </c>
      <c r="C309" s="8" t="s">
        <v>128</v>
      </c>
      <c r="D309" s="8" t="s">
        <v>27</v>
      </c>
      <c r="E309" s="14" t="s">
        <v>989</v>
      </c>
      <c r="F309" s="8" t="str">
        <f>IF(ISBLANK(E309), "", Table2[[#This Row],[unique_id]])</f>
        <v>bertram_2_office_basement_battery_percent</v>
      </c>
      <c r="G309" s="8" t="s">
        <v>724</v>
      </c>
      <c r="H309" s="8" t="s">
        <v>822</v>
      </c>
      <c r="I309" s="8" t="s">
        <v>374</v>
      </c>
      <c r="M309" s="8" t="s">
        <v>136</v>
      </c>
      <c r="O309" s="8"/>
      <c r="P309" s="10"/>
      <c r="Q309" s="10"/>
      <c r="R309" s="10"/>
      <c r="S309" s="10"/>
      <c r="T309" s="10"/>
      <c r="U309" s="8"/>
      <c r="Z309" s="10"/>
      <c r="AB309" s="8" t="str">
        <f t="shared" si="27"/>
        <v/>
      </c>
      <c r="AC309" s="8" t="str">
        <f t="shared" si="28"/>
        <v/>
      </c>
      <c r="AF309" s="39"/>
      <c r="AG309" s="8" t="s">
        <v>750</v>
      </c>
      <c r="AH309" s="10" t="s">
        <v>664</v>
      </c>
      <c r="AI309" s="8" t="s">
        <v>665</v>
      </c>
      <c r="AJ309" s="8" t="s">
        <v>662</v>
      </c>
      <c r="AK309" s="8" t="s">
        <v>128</v>
      </c>
      <c r="AL309" s="8" t="s">
        <v>223</v>
      </c>
      <c r="AP309" s="8"/>
      <c r="AQ309" s="8"/>
      <c r="AS309" s="8" t="str">
        <f t="shared" si="29"/>
        <v/>
      </c>
    </row>
    <row r="310" spans="1:45" ht="16" customHeight="1" x14ac:dyDescent="0.2">
      <c r="A310" s="45">
        <v>2580</v>
      </c>
      <c r="B310" s="8" t="s">
        <v>26</v>
      </c>
      <c r="C310" s="8" t="s">
        <v>190</v>
      </c>
      <c r="D310" s="8" t="s">
        <v>27</v>
      </c>
      <c r="E310" s="8" t="s">
        <v>1064</v>
      </c>
      <c r="F310" s="8" t="str">
        <f>IF(ISBLANK(E310), "", Table2[[#This Row],[unique_id]])</f>
        <v>parents_speaker_battery</v>
      </c>
      <c r="G310" s="8" t="s">
        <v>725</v>
      </c>
      <c r="H310" s="8" t="s">
        <v>822</v>
      </c>
      <c r="I310" s="8" t="s">
        <v>374</v>
      </c>
      <c r="M310" s="8" t="s">
        <v>136</v>
      </c>
      <c r="O310" s="8"/>
      <c r="P310" s="10"/>
      <c r="Q310" s="10"/>
      <c r="R310" s="10"/>
      <c r="S310" s="10"/>
      <c r="T310" s="10"/>
      <c r="U310" s="8"/>
      <c r="Z310" s="10"/>
      <c r="AB310" s="8" t="str">
        <f t="shared" si="27"/>
        <v/>
      </c>
      <c r="AC310" s="8" t="str">
        <f t="shared" si="28"/>
        <v/>
      </c>
      <c r="AF310" s="39"/>
      <c r="AP310" s="8"/>
      <c r="AQ310" s="8"/>
      <c r="AS310" s="8" t="str">
        <f t="shared" si="29"/>
        <v/>
      </c>
    </row>
    <row r="311" spans="1:45" ht="16" customHeight="1" x14ac:dyDescent="0.2">
      <c r="A311" s="45">
        <v>2582</v>
      </c>
      <c r="B311" s="8" t="s">
        <v>26</v>
      </c>
      <c r="C311" s="8" t="s">
        <v>190</v>
      </c>
      <c r="D311" s="8" t="s">
        <v>27</v>
      </c>
      <c r="E311" s="8" t="s">
        <v>341</v>
      </c>
      <c r="F311" s="8" t="str">
        <f>IF(ISBLANK(E311), "", Table2[[#This Row],[unique_id]])</f>
        <v>kitchen_home_battery</v>
      </c>
      <c r="G311" s="8" t="s">
        <v>726</v>
      </c>
      <c r="H311" s="8" t="s">
        <v>822</v>
      </c>
      <c r="I311" s="8" t="s">
        <v>374</v>
      </c>
      <c r="M311" s="8" t="s">
        <v>136</v>
      </c>
      <c r="O311" s="8"/>
      <c r="P311" s="10"/>
      <c r="Q311" s="10"/>
      <c r="R311" s="10"/>
      <c r="S311" s="10"/>
      <c r="T311" s="10"/>
      <c r="U311" s="8"/>
      <c r="Z311" s="10"/>
      <c r="AB311" s="8" t="str">
        <f t="shared" si="27"/>
        <v/>
      </c>
      <c r="AC311" s="8" t="str">
        <f t="shared" si="28"/>
        <v/>
      </c>
      <c r="AD311" s="12"/>
      <c r="AF311" s="39"/>
      <c r="AP311" s="8"/>
      <c r="AQ311" s="8"/>
      <c r="AS311" s="8" t="str">
        <f t="shared" si="29"/>
        <v/>
      </c>
    </row>
    <row r="312" spans="1:45" ht="16" customHeight="1" x14ac:dyDescent="0.2">
      <c r="A312" s="8">
        <v>2583</v>
      </c>
      <c r="B312" s="8" t="s">
        <v>26</v>
      </c>
      <c r="C312" s="8" t="s">
        <v>694</v>
      </c>
      <c r="D312" s="8" t="s">
        <v>453</v>
      </c>
      <c r="E312" s="8" t="s">
        <v>452</v>
      </c>
      <c r="F312" s="8" t="str">
        <f>IF(ISBLANK(E312), "", Table2[[#This Row],[unique_id]])</f>
        <v>column_break</v>
      </c>
      <c r="G312" s="8" t="s">
        <v>449</v>
      </c>
      <c r="H312" s="8" t="s">
        <v>822</v>
      </c>
      <c r="I312" s="8" t="s">
        <v>374</v>
      </c>
      <c r="M312" s="8" t="s">
        <v>450</v>
      </c>
      <c r="N312" s="8" t="s">
        <v>451</v>
      </c>
      <c r="O312" s="8"/>
      <c r="P312" s="10"/>
      <c r="Q312" s="10"/>
      <c r="R312" s="10"/>
      <c r="S312" s="10"/>
      <c r="T312" s="10"/>
      <c r="U312" s="8"/>
      <c r="Z312" s="10"/>
      <c r="AC312" s="8" t="str">
        <f t="shared" si="28"/>
        <v/>
      </c>
      <c r="AD312" s="14"/>
      <c r="AF312" s="38"/>
      <c r="AP312" s="8"/>
      <c r="AQ312" s="8"/>
      <c r="AS312" s="8" t="str">
        <f t="shared" si="29"/>
        <v/>
      </c>
    </row>
    <row r="313" spans="1:45" ht="16" customHeight="1" x14ac:dyDescent="0.2">
      <c r="A313" s="8">
        <v>2584</v>
      </c>
      <c r="B313" s="8" t="s">
        <v>26</v>
      </c>
      <c r="C313" s="8" t="s">
        <v>152</v>
      </c>
      <c r="D313" s="8" t="s">
        <v>1005</v>
      </c>
      <c r="E313" s="8" t="s">
        <v>1006</v>
      </c>
      <c r="F313" s="8" t="str">
        <f>IF(ISBLANK(E313), "", Table2[[#This Row],[unique_id]])</f>
        <v>synchronize_devices</v>
      </c>
      <c r="G313" s="8" t="s">
        <v>1008</v>
      </c>
      <c r="H313" s="8" t="s">
        <v>1007</v>
      </c>
      <c r="I313" s="8" t="s">
        <v>374</v>
      </c>
      <c r="M313" s="8" t="s">
        <v>136</v>
      </c>
      <c r="O313" s="8"/>
      <c r="P313" s="10"/>
      <c r="Q313" s="10"/>
      <c r="R313" s="10"/>
      <c r="S313" s="10"/>
      <c r="T313" s="10"/>
      <c r="U313" s="8"/>
      <c r="Z313" s="10"/>
      <c r="AB313" s="8" t="str">
        <f t="shared" ref="AB313:AB319" si="30">IF(ISBLANK(AA313),  "", _xlfn.CONCAT("haas/entity/sensor/", LOWER(C313), "/", E313, "/config"))</f>
        <v/>
      </c>
      <c r="AC313" s="8" t="str">
        <f t="shared" si="28"/>
        <v/>
      </c>
      <c r="AD313" s="14"/>
      <c r="AF313" s="38"/>
      <c r="AP313" s="8"/>
      <c r="AQ313" s="8"/>
      <c r="AS313" s="8" t="str">
        <f t="shared" si="29"/>
        <v/>
      </c>
    </row>
    <row r="314" spans="1:45" ht="16" customHeight="1" x14ac:dyDescent="0.2">
      <c r="A314" s="8">
        <v>2585</v>
      </c>
      <c r="B314" s="8" t="s">
        <v>26</v>
      </c>
      <c r="C314" s="8" t="s">
        <v>39</v>
      </c>
      <c r="D314" s="8" t="s">
        <v>27</v>
      </c>
      <c r="E314" s="8" t="s">
        <v>179</v>
      </c>
      <c r="F314" s="8" t="str">
        <f>IF(ISBLANK(E314), "", Table2[[#This Row],[unique_id]])</f>
        <v>weatherstation_coms_signal_quality</v>
      </c>
      <c r="G314" s="8" t="s">
        <v>845</v>
      </c>
      <c r="H314" s="8" t="s">
        <v>844</v>
      </c>
      <c r="I314" s="8" t="s">
        <v>374</v>
      </c>
      <c r="M314" s="8" t="s">
        <v>136</v>
      </c>
      <c r="O314" s="8"/>
      <c r="P314" s="10"/>
      <c r="Q314" s="10"/>
      <c r="R314" s="10"/>
      <c r="S314" s="10"/>
      <c r="T314" s="10"/>
      <c r="U314" s="8" t="s">
        <v>31</v>
      </c>
      <c r="V314" s="8" t="s">
        <v>32</v>
      </c>
      <c r="X314" s="8" t="s">
        <v>195</v>
      </c>
      <c r="Y314" s="8">
        <v>300</v>
      </c>
      <c r="Z314" s="10" t="s">
        <v>34</v>
      </c>
      <c r="AA314" s="8" t="s">
        <v>86</v>
      </c>
      <c r="AB314" s="8" t="str">
        <f t="shared" si="30"/>
        <v>haas/entity/sensor/weewx/weatherstation_coms_signal_quality/config</v>
      </c>
      <c r="AC314" s="8" t="str">
        <f t="shared" si="28"/>
        <v>weewx/weatherstation_coms_signal_quality</v>
      </c>
      <c r="AD314" s="14" t="s">
        <v>386</v>
      </c>
      <c r="AE314" s="8">
        <v>1</v>
      </c>
      <c r="AF314" s="37" t="s">
        <v>1056</v>
      </c>
      <c r="AG314" s="8" t="s">
        <v>522</v>
      </c>
      <c r="AH314" s="10">
        <v>3.15</v>
      </c>
      <c r="AI314" s="8" t="s">
        <v>495</v>
      </c>
      <c r="AJ314" s="8" t="s">
        <v>36</v>
      </c>
      <c r="AK314" s="8" t="s">
        <v>37</v>
      </c>
      <c r="AL314" s="8" t="s">
        <v>28</v>
      </c>
      <c r="AP314" s="8"/>
      <c r="AQ314" s="8"/>
      <c r="AS314" s="8" t="str">
        <f t="shared" si="29"/>
        <v/>
      </c>
    </row>
    <row r="315" spans="1:45" ht="16" customHeight="1" x14ac:dyDescent="0.2">
      <c r="A315" s="8">
        <v>2600</v>
      </c>
      <c r="B315" s="8" t="s">
        <v>26</v>
      </c>
      <c r="C315" s="8" t="s">
        <v>257</v>
      </c>
      <c r="D315" s="8" t="s">
        <v>145</v>
      </c>
      <c r="E315" s="8" t="s">
        <v>146</v>
      </c>
      <c r="F315" s="8" t="str">
        <f>IF(ISBLANK(E315), "", Table2[[#This Row],[unique_id]])</f>
        <v>ada_home</v>
      </c>
      <c r="G315" s="8" t="s">
        <v>196</v>
      </c>
      <c r="H315" s="8" t="s">
        <v>339</v>
      </c>
      <c r="I315" s="8" t="s">
        <v>144</v>
      </c>
      <c r="M315" s="8" t="s">
        <v>136</v>
      </c>
      <c r="N315" s="8" t="s">
        <v>338</v>
      </c>
      <c r="O315" s="8"/>
      <c r="P315" s="10"/>
      <c r="Q315" s="10"/>
      <c r="R315" s="10"/>
      <c r="S315" s="10"/>
      <c r="T315" s="10"/>
      <c r="U315" s="8"/>
      <c r="Z315" s="10"/>
      <c r="AB315" s="8" t="str">
        <f t="shared" si="30"/>
        <v/>
      </c>
      <c r="AC315" s="8" t="str">
        <f t="shared" si="28"/>
        <v/>
      </c>
      <c r="AF315" s="39"/>
      <c r="AG315" s="8" t="str">
        <f>IF(OR(ISBLANK(AO315), ISBLANK(AP315)), "", LOWER(_xlfn.CONCAT(Table2[[#This Row],[device_manufacturer]], "-",Table2[[#This Row],[device_suggested_area]], "-", Table2[[#This Row],[device_identifiers]])))</f>
        <v>google-ada-home</v>
      </c>
      <c r="AH315" s="10" t="s">
        <v>1060</v>
      </c>
      <c r="AI315" s="8" t="s">
        <v>508</v>
      </c>
      <c r="AJ315" s="8" t="s">
        <v>563</v>
      </c>
      <c r="AK315" s="8" t="s">
        <v>257</v>
      </c>
      <c r="AL315" s="8" t="s">
        <v>130</v>
      </c>
      <c r="AN315" s="8" t="s">
        <v>605</v>
      </c>
      <c r="AO315" s="15" t="s">
        <v>657</v>
      </c>
      <c r="AP315" s="14" t="s">
        <v>649</v>
      </c>
      <c r="AQ315" s="14"/>
      <c r="AR315" s="14"/>
      <c r="AS315" s="8" t="str">
        <f t="shared" si="29"/>
        <v>[["mac", "d4:f5:47:1c:cc:2d"], ["ip", "10.0.4.50"]]</v>
      </c>
    </row>
    <row r="316" spans="1:45" ht="16" customHeight="1" x14ac:dyDescent="0.2">
      <c r="A316" s="8">
        <v>2601</v>
      </c>
      <c r="B316" s="8" t="s">
        <v>26</v>
      </c>
      <c r="C316" s="8" t="s">
        <v>257</v>
      </c>
      <c r="D316" s="8" t="s">
        <v>145</v>
      </c>
      <c r="E316" s="8" t="s">
        <v>322</v>
      </c>
      <c r="F316" s="8" t="str">
        <f>IF(ISBLANK(E316), "", Table2[[#This Row],[unique_id]])</f>
        <v>edwin_home</v>
      </c>
      <c r="G316" s="8" t="s">
        <v>323</v>
      </c>
      <c r="H316" s="8" t="s">
        <v>339</v>
      </c>
      <c r="I316" s="8" t="s">
        <v>144</v>
      </c>
      <c r="M316" s="8" t="s">
        <v>136</v>
      </c>
      <c r="N316" s="8" t="s">
        <v>338</v>
      </c>
      <c r="O316" s="8"/>
      <c r="P316" s="10"/>
      <c r="Q316" s="10"/>
      <c r="R316" s="10"/>
      <c r="S316" s="10"/>
      <c r="T316" s="10"/>
      <c r="U316" s="8"/>
      <c r="Z316" s="10"/>
      <c r="AB316" s="8" t="str">
        <f t="shared" si="30"/>
        <v/>
      </c>
      <c r="AC316" s="8" t="str">
        <f t="shared" si="28"/>
        <v/>
      </c>
      <c r="AF316" s="39"/>
      <c r="AG316" s="8" t="str">
        <f>IF(OR(ISBLANK(AO316), ISBLANK(AP316)), "", LOWER(_xlfn.CONCAT(Table2[[#This Row],[device_manufacturer]], "-",Table2[[#This Row],[device_suggested_area]], "-", Table2[[#This Row],[device_identifiers]])))</f>
        <v>google-edwin-home</v>
      </c>
      <c r="AH316" s="10" t="s">
        <v>1060</v>
      </c>
      <c r="AI316" s="8" t="s">
        <v>508</v>
      </c>
      <c r="AJ316" s="8" t="s">
        <v>563</v>
      </c>
      <c r="AK316" s="8" t="s">
        <v>257</v>
      </c>
      <c r="AL316" s="8" t="s">
        <v>127</v>
      </c>
      <c r="AN316" s="8" t="s">
        <v>605</v>
      </c>
      <c r="AO316" s="15" t="s">
        <v>656</v>
      </c>
      <c r="AP316" s="14" t="s">
        <v>650</v>
      </c>
      <c r="AQ316" s="14"/>
      <c r="AR316" s="14"/>
      <c r="AS316" s="8" t="str">
        <f t="shared" si="29"/>
        <v>[["mac", "d4:f5:47:25:92:d5"], ["ip", "10.0.4.51"]]</v>
      </c>
    </row>
    <row r="317" spans="1:45" ht="16" customHeight="1" x14ac:dyDescent="0.2">
      <c r="A317" s="8">
        <v>2602</v>
      </c>
      <c r="B317" s="8" t="s">
        <v>26</v>
      </c>
      <c r="C317" s="8" t="s">
        <v>257</v>
      </c>
      <c r="D317" s="8" t="s">
        <v>145</v>
      </c>
      <c r="E317" s="8" t="s">
        <v>334</v>
      </c>
      <c r="F317" s="8" t="str">
        <f>IF(ISBLANK(E317), "", Table2[[#This Row],[unique_id]])</f>
        <v>parents_home</v>
      </c>
      <c r="G317" s="8" t="s">
        <v>324</v>
      </c>
      <c r="H317" s="8" t="s">
        <v>339</v>
      </c>
      <c r="I317" s="8" t="s">
        <v>144</v>
      </c>
      <c r="M317" s="8" t="s">
        <v>136</v>
      </c>
      <c r="N317" s="8" t="s">
        <v>338</v>
      </c>
      <c r="O317" s="8"/>
      <c r="P317" s="10"/>
      <c r="Q317" s="10"/>
      <c r="R317" s="10"/>
      <c r="S317" s="10"/>
      <c r="T317" s="10"/>
      <c r="U317" s="8"/>
      <c r="Z317" s="10"/>
      <c r="AB317" s="8" t="str">
        <f t="shared" si="30"/>
        <v/>
      </c>
      <c r="AC317" s="8" t="str">
        <f t="shared" si="28"/>
        <v/>
      </c>
      <c r="AF317" s="39"/>
      <c r="AG317" s="8" t="str">
        <f>IF(OR(ISBLANK(AO317), ISBLANK(AP317)), "", LOWER(_xlfn.CONCAT(Table2[[#This Row],[device_manufacturer]], "-",Table2[[#This Row],[device_suggested_area]], "-", Table2[[#This Row],[device_identifiers]])))</f>
        <v>google-parents-home</v>
      </c>
      <c r="AH317" s="10" t="s">
        <v>1060</v>
      </c>
      <c r="AI317" s="8" t="s">
        <v>508</v>
      </c>
      <c r="AJ317" s="8" t="s">
        <v>1059</v>
      </c>
      <c r="AK317" s="8" t="s">
        <v>257</v>
      </c>
      <c r="AL317" s="8" t="s">
        <v>204</v>
      </c>
      <c r="AN317" s="8" t="s">
        <v>605</v>
      </c>
      <c r="AO317" s="15" t="s">
        <v>1058</v>
      </c>
      <c r="AP317" s="14" t="s">
        <v>1057</v>
      </c>
      <c r="AQ317" s="14"/>
      <c r="AR317" s="14"/>
      <c r="AS317" s="8" t="str">
        <f t="shared" si="29"/>
        <v>[["mac", "dc:e5:5b:a5:a3:0d"], ["ip", "10.0.4.55"]]</v>
      </c>
    </row>
    <row r="318" spans="1:45" ht="16" customHeight="1" x14ac:dyDescent="0.2">
      <c r="A318" s="8">
        <v>2603</v>
      </c>
      <c r="B318" s="8" t="s">
        <v>26</v>
      </c>
      <c r="C318" s="8" t="s">
        <v>257</v>
      </c>
      <c r="D318" s="8" t="s">
        <v>145</v>
      </c>
      <c r="E318" s="8" t="s">
        <v>1009</v>
      </c>
      <c r="F318" s="8" t="str">
        <f>IF(ISBLANK(E318), "", Table2[[#This Row],[unique_id]])</f>
        <v>office_home</v>
      </c>
      <c r="G318" s="8" t="s">
        <v>1010</v>
      </c>
      <c r="H318" s="8" t="s">
        <v>339</v>
      </c>
      <c r="I318" s="8" t="s">
        <v>144</v>
      </c>
      <c r="M318" s="8" t="s">
        <v>136</v>
      </c>
      <c r="N318" s="8" t="s">
        <v>338</v>
      </c>
      <c r="O318" s="8"/>
      <c r="P318" s="10"/>
      <c r="Q318" s="10"/>
      <c r="R318" s="10"/>
      <c r="S318" s="10"/>
      <c r="T318" s="10"/>
      <c r="U318" s="8"/>
      <c r="Z318" s="10"/>
      <c r="AB318" s="8" t="str">
        <f t="shared" si="30"/>
        <v/>
      </c>
      <c r="AC318" s="8" t="str">
        <f t="shared" si="28"/>
        <v/>
      </c>
      <c r="AF318" s="39"/>
      <c r="AG318" s="8" t="str">
        <f>IF(OR(ISBLANK(AO318), ISBLANK(AP318)), "", LOWER(_xlfn.CONCAT(Table2[[#This Row],[device_manufacturer]], "-",Table2[[#This Row],[device_suggested_area]], "-", Table2[[#This Row],[device_identifiers]])))</f>
        <v>google-office-home</v>
      </c>
      <c r="AH318" s="10" t="s">
        <v>1060</v>
      </c>
      <c r="AI318" s="8" t="s">
        <v>508</v>
      </c>
      <c r="AJ318" s="8" t="s">
        <v>563</v>
      </c>
      <c r="AK318" s="8" t="s">
        <v>257</v>
      </c>
      <c r="AL318" s="8" t="s">
        <v>225</v>
      </c>
      <c r="AN318" s="8" t="s">
        <v>605</v>
      </c>
      <c r="AO318" s="15" t="s">
        <v>654</v>
      </c>
      <c r="AP318" s="14" t="s">
        <v>653</v>
      </c>
      <c r="AQ318" s="14"/>
      <c r="AR318" s="14"/>
      <c r="AS318" s="8" t="str">
        <f t="shared" si="29"/>
        <v>[["mac", "d4:f5:47:32:df:7b"], ["ip", "10.0.4.54"]]</v>
      </c>
    </row>
    <row r="319" spans="1:45" ht="16" customHeight="1" x14ac:dyDescent="0.2">
      <c r="A319" s="8">
        <v>2604</v>
      </c>
      <c r="B319" s="8" t="s">
        <v>26</v>
      </c>
      <c r="C319" s="8" t="s">
        <v>257</v>
      </c>
      <c r="D319" s="8" t="s">
        <v>145</v>
      </c>
      <c r="E319" s="8" t="s">
        <v>1067</v>
      </c>
      <c r="F319" s="8" t="str">
        <f>IF(ISBLANK(E319), "", Table2[[#This Row],[unique_id]])</f>
        <v>lounge_home</v>
      </c>
      <c r="G319" s="8" t="s">
        <v>1068</v>
      </c>
      <c r="H319" s="8" t="s">
        <v>339</v>
      </c>
      <c r="I319" s="8" t="s">
        <v>144</v>
      </c>
      <c r="M319" s="8" t="s">
        <v>136</v>
      </c>
      <c r="N319" s="8" t="s">
        <v>338</v>
      </c>
      <c r="O319" s="8"/>
      <c r="P319" s="10"/>
      <c r="Q319" s="10"/>
      <c r="R319" s="10"/>
      <c r="S319" s="10"/>
      <c r="T319" s="10"/>
      <c r="U319" s="8"/>
      <c r="Z319" s="10"/>
      <c r="AB319" s="8" t="str">
        <f t="shared" si="30"/>
        <v/>
      </c>
      <c r="AC319" s="8" t="str">
        <f t="shared" si="28"/>
        <v/>
      </c>
      <c r="AF319" s="39"/>
      <c r="AG319" s="8" t="str">
        <f>IF(OR(ISBLANK(AO319), ISBLANK(AP319)), "", LOWER(_xlfn.CONCAT(Table2[[#This Row],[device_manufacturer]], "-",Table2[[#This Row],[device_suggested_area]], "-", Table2[[#This Row],[device_identifiers]])))</f>
        <v>google-lounge-home</v>
      </c>
      <c r="AH319" s="10" t="s">
        <v>1060</v>
      </c>
      <c r="AI319" s="8" t="s">
        <v>508</v>
      </c>
      <c r="AJ319" s="8" t="s">
        <v>563</v>
      </c>
      <c r="AK319" s="8" t="s">
        <v>257</v>
      </c>
      <c r="AL319" s="8" t="s">
        <v>206</v>
      </c>
      <c r="AN319" s="8" t="s">
        <v>605</v>
      </c>
      <c r="AO319" s="15" t="s">
        <v>655</v>
      </c>
      <c r="AP319" s="14" t="s">
        <v>651</v>
      </c>
      <c r="AQ319" s="14"/>
      <c r="AR319" s="14"/>
      <c r="AS319" s="8" t="str">
        <f t="shared" si="29"/>
        <v>[["mac", "d4:f5:47:8c:d1:7e"], ["ip", "10.0.4.52"]]</v>
      </c>
    </row>
    <row r="320" spans="1:45" ht="16" customHeight="1" x14ac:dyDescent="0.2">
      <c r="A320" s="8">
        <v>2605</v>
      </c>
      <c r="B320" s="8" t="s">
        <v>26</v>
      </c>
      <c r="C320" s="8" t="s">
        <v>694</v>
      </c>
      <c r="D320" s="8" t="s">
        <v>453</v>
      </c>
      <c r="E320" s="8" t="s">
        <v>452</v>
      </c>
      <c r="F320" s="8" t="str">
        <f>IF(ISBLANK(E320), "", Table2[[#This Row],[unique_id]])</f>
        <v>column_break</v>
      </c>
      <c r="G320" s="8" t="s">
        <v>449</v>
      </c>
      <c r="H320" s="8" t="s">
        <v>339</v>
      </c>
      <c r="I320" s="8" t="s">
        <v>144</v>
      </c>
      <c r="M320" s="8" t="s">
        <v>450</v>
      </c>
      <c r="N320" s="8" t="s">
        <v>451</v>
      </c>
      <c r="O320" s="8"/>
      <c r="P320" s="10"/>
      <c r="Q320" s="10"/>
      <c r="R320" s="10"/>
      <c r="S320" s="10"/>
      <c r="T320" s="10"/>
      <c r="U320" s="8"/>
      <c r="Z320" s="10"/>
      <c r="AC320" s="8" t="str">
        <f t="shared" si="28"/>
        <v/>
      </c>
      <c r="AF320" s="39"/>
      <c r="AP320" s="12"/>
      <c r="AQ320" s="48"/>
      <c r="AR320" s="48"/>
      <c r="AS320" s="8" t="str">
        <f t="shared" si="29"/>
        <v/>
      </c>
    </row>
    <row r="321" spans="1:45" ht="16" customHeight="1" x14ac:dyDescent="0.2">
      <c r="A321" s="8">
        <v>2606</v>
      </c>
      <c r="B321" s="8" t="s">
        <v>26</v>
      </c>
      <c r="C321" s="8" t="s">
        <v>914</v>
      </c>
      <c r="D321" s="8" t="s">
        <v>145</v>
      </c>
      <c r="E321" s="8" t="s">
        <v>1004</v>
      </c>
      <c r="F321" s="8" t="str">
        <f>IF(ISBLANK(E321), "", Table2[[#This Row],[unique_id]])</f>
        <v>lg_webos_smart_tv</v>
      </c>
      <c r="G321" s="8" t="s">
        <v>188</v>
      </c>
      <c r="H321" s="8" t="s">
        <v>339</v>
      </c>
      <c r="I321" s="8" t="s">
        <v>144</v>
      </c>
      <c r="M321" s="8" t="s">
        <v>136</v>
      </c>
      <c r="N321" s="8" t="s">
        <v>338</v>
      </c>
      <c r="O321" s="8"/>
      <c r="P321" s="10"/>
      <c r="Q321" s="10"/>
      <c r="R321" s="10"/>
      <c r="S321" s="10"/>
      <c r="T321" s="10"/>
      <c r="U321" s="8"/>
      <c r="Z321" s="10"/>
      <c r="AB321" s="8" t="str">
        <f>IF(ISBLANK(AA321),  "", _xlfn.CONCAT("haas/entity/sensor/", LOWER(C321), "/", E321, "/config"))</f>
        <v/>
      </c>
      <c r="AC321" s="8" t="str">
        <f t="shared" si="28"/>
        <v/>
      </c>
      <c r="AF321" s="39"/>
      <c r="AG321" s="8" t="str">
        <f>IF(OR(ISBLANK(AO321), ISBLANK(AP321)), "", LOWER(_xlfn.CONCAT(Table2[[#This Row],[device_manufacturer]], "-",Table2[[#This Row],[device_suggested_area]], "-", Table2[[#This Row],[device_identifiers]])))</f>
        <v>lg-lounge-tv</v>
      </c>
      <c r="AH321" s="10" t="s">
        <v>917</v>
      </c>
      <c r="AI321" s="8" t="s">
        <v>500</v>
      </c>
      <c r="AJ321" s="8" t="s">
        <v>918</v>
      </c>
      <c r="AK321" s="8" t="s">
        <v>914</v>
      </c>
      <c r="AL321" s="8" t="s">
        <v>206</v>
      </c>
      <c r="AN321" s="8" t="s">
        <v>605</v>
      </c>
      <c r="AO321" s="15" t="s">
        <v>915</v>
      </c>
      <c r="AP321" s="14" t="s">
        <v>916</v>
      </c>
      <c r="AQ321" s="14"/>
      <c r="AR321" s="14"/>
      <c r="AS321" s="8" t="str">
        <f t="shared" si="29"/>
        <v>[["mac", "4c:ba:d7:bf:94:d0"], ["ip", "10.0.4.49"]]</v>
      </c>
    </row>
    <row r="322" spans="1:45" ht="16" customHeight="1" x14ac:dyDescent="0.2">
      <c r="A322" s="8">
        <v>2607</v>
      </c>
      <c r="B322" s="8" t="s">
        <v>26</v>
      </c>
      <c r="C322" s="8" t="s">
        <v>330</v>
      </c>
      <c r="D322" s="8" t="s">
        <v>145</v>
      </c>
      <c r="E322" s="8" t="s">
        <v>332</v>
      </c>
      <c r="F322" s="8" t="str">
        <f>IF(ISBLANK(E322), "", Table2[[#This Row],[unique_id]])</f>
        <v>parents_tv</v>
      </c>
      <c r="G322" s="8" t="s">
        <v>329</v>
      </c>
      <c r="H322" s="8" t="s">
        <v>339</v>
      </c>
      <c r="I322" s="8" t="s">
        <v>144</v>
      </c>
      <c r="M322" s="8" t="s">
        <v>136</v>
      </c>
      <c r="N322" s="8" t="s">
        <v>338</v>
      </c>
      <c r="O322" s="8"/>
      <c r="P322" s="10"/>
      <c r="Q322" s="10"/>
      <c r="R322" s="10"/>
      <c r="S322" s="10"/>
      <c r="T322" s="10"/>
      <c r="U322" s="8"/>
      <c r="Z322" s="10"/>
      <c r="AB322" s="8" t="str">
        <f>IF(ISBLANK(AA322),  "", _xlfn.CONCAT("haas/entity/sensor/", LOWER(C322), "/", E322, "/config"))</f>
        <v/>
      </c>
      <c r="AC322" s="8" t="str">
        <f t="shared" si="28"/>
        <v/>
      </c>
      <c r="AF322" s="39"/>
      <c r="AG322" s="8" t="str">
        <f>IF(OR(ISBLANK(AO322), ISBLANK(AP322)), "", LOWER(_xlfn.CONCAT(Table2[[#This Row],[device_manufacturer]], "-",Table2[[#This Row],[device_suggested_area]], "-", Table2[[#This Row],[device_identifiers]])))</f>
        <v>apple-parents-tv</v>
      </c>
      <c r="AH322" s="10" t="s">
        <v>572</v>
      </c>
      <c r="AI322" s="8" t="s">
        <v>500</v>
      </c>
      <c r="AJ322" s="8" t="s">
        <v>573</v>
      </c>
      <c r="AK322" s="8" t="s">
        <v>330</v>
      </c>
      <c r="AL322" s="8" t="s">
        <v>204</v>
      </c>
      <c r="AN322" s="8" t="s">
        <v>605</v>
      </c>
      <c r="AO322" s="15" t="s">
        <v>575</v>
      </c>
      <c r="AP322" s="13" t="s">
        <v>659</v>
      </c>
      <c r="AQ322" s="49"/>
      <c r="AR322" s="49"/>
      <c r="AS322" s="8" t="str">
        <f t="shared" si="29"/>
        <v>[["mac", "90:dd:5d:ce:1e:96"], ["ip", "10.0.4.47"]]</v>
      </c>
    </row>
    <row r="323" spans="1:45" ht="16" customHeight="1" x14ac:dyDescent="0.2">
      <c r="A323" s="8">
        <v>2608</v>
      </c>
      <c r="B323" s="8" t="s">
        <v>913</v>
      </c>
      <c r="C323" s="8" t="s">
        <v>257</v>
      </c>
      <c r="D323" s="8" t="s">
        <v>145</v>
      </c>
      <c r="E323" s="8" t="s">
        <v>1120</v>
      </c>
      <c r="F323" s="8" t="str">
        <f>IF(ISBLANK(E323), "", Table2[[#This Row],[unique_id]])</f>
        <v>office_tv</v>
      </c>
      <c r="G323" s="8" t="s">
        <v>1121</v>
      </c>
      <c r="H323" s="8" t="s">
        <v>339</v>
      </c>
      <c r="I323" s="8" t="s">
        <v>144</v>
      </c>
      <c r="M323" s="8" t="s">
        <v>136</v>
      </c>
      <c r="N323" s="8" t="s">
        <v>338</v>
      </c>
      <c r="O323" s="8"/>
      <c r="P323" s="10"/>
      <c r="Q323" s="10"/>
      <c r="R323" s="10"/>
      <c r="S323" s="10"/>
      <c r="T323" s="10"/>
      <c r="U323" s="8"/>
      <c r="Z323" s="10"/>
      <c r="AB323" s="8" t="str">
        <f>IF(ISBLANK(AA323),  "", _xlfn.CONCAT("haas/entity/sensor/", LOWER(C323), "/", E323, "/config"))</f>
        <v/>
      </c>
      <c r="AC323" s="8" t="str">
        <f t="shared" si="28"/>
        <v/>
      </c>
      <c r="AF323" s="39"/>
      <c r="AG323" s="8" t="str">
        <f>IF(OR(ISBLANK(AO323), ISBLANK(AP323)), "", LOWER(_xlfn.CONCAT(Table2[[#This Row],[device_manufacturer]], "-",Table2[[#This Row],[device_suggested_area]], "-", Table2[[#This Row],[device_identifiers]])))</f>
        <v>google-office-tv</v>
      </c>
      <c r="AH323" s="10" t="s">
        <v>565</v>
      </c>
      <c r="AI323" s="8" t="s">
        <v>500</v>
      </c>
      <c r="AJ323" s="8" t="s">
        <v>564</v>
      </c>
      <c r="AK323" s="8" t="s">
        <v>257</v>
      </c>
      <c r="AL323" s="8" t="s">
        <v>225</v>
      </c>
      <c r="AN323" s="8" t="s">
        <v>605</v>
      </c>
      <c r="AO323" s="15" t="s">
        <v>658</v>
      </c>
      <c r="AP323" s="14" t="s">
        <v>652</v>
      </c>
      <c r="AQ323" s="14"/>
      <c r="AR323" s="14"/>
      <c r="AS323" s="8" t="str">
        <f t="shared" si="29"/>
        <v>[["mac", "48:d6:d5:33:7c:28"], ["ip", "10.0.4.53"]]</v>
      </c>
    </row>
    <row r="324" spans="1:45" ht="16" customHeight="1" x14ac:dyDescent="0.2">
      <c r="A324" s="8">
        <v>2609</v>
      </c>
      <c r="B324" s="8" t="s">
        <v>26</v>
      </c>
      <c r="C324" s="8" t="s">
        <v>694</v>
      </c>
      <c r="D324" s="8" t="s">
        <v>453</v>
      </c>
      <c r="E324" s="8" t="s">
        <v>452</v>
      </c>
      <c r="F324" s="8" t="str">
        <f>IF(ISBLANK(E324), "", Table2[[#This Row],[unique_id]])</f>
        <v>column_break</v>
      </c>
      <c r="G324" s="8" t="s">
        <v>449</v>
      </c>
      <c r="H324" s="8" t="s">
        <v>339</v>
      </c>
      <c r="I324" s="8" t="s">
        <v>144</v>
      </c>
      <c r="M324" s="8" t="s">
        <v>450</v>
      </c>
      <c r="N324" s="8" t="s">
        <v>451</v>
      </c>
      <c r="O324" s="8"/>
      <c r="P324" s="10"/>
      <c r="Q324" s="10"/>
      <c r="R324" s="10"/>
      <c r="S324" s="10"/>
      <c r="T324" s="10"/>
      <c r="U324" s="8"/>
      <c r="Z324" s="10"/>
      <c r="AC324" s="8" t="str">
        <f t="shared" si="28"/>
        <v/>
      </c>
      <c r="AF324" s="39"/>
      <c r="AP324" s="12"/>
      <c r="AQ324" s="48"/>
      <c r="AR324" s="48"/>
      <c r="AS324" s="8" t="str">
        <f t="shared" si="29"/>
        <v/>
      </c>
    </row>
    <row r="325" spans="1:45" ht="16" customHeight="1" x14ac:dyDescent="0.2">
      <c r="A325" s="8">
        <v>2610</v>
      </c>
      <c r="B325" s="8" t="s">
        <v>26</v>
      </c>
      <c r="C325" s="8" t="s">
        <v>190</v>
      </c>
      <c r="D325" s="8" t="s">
        <v>145</v>
      </c>
      <c r="E325" s="8" t="s">
        <v>331</v>
      </c>
      <c r="F325" s="8" t="str">
        <f>IF(ISBLANK(E325), "", Table2[[#This Row],[unique_id]])</f>
        <v>lounge_speaker</v>
      </c>
      <c r="G325" s="8" t="s">
        <v>328</v>
      </c>
      <c r="H325" s="8" t="s">
        <v>339</v>
      </c>
      <c r="I325" s="8" t="s">
        <v>144</v>
      </c>
      <c r="M325" s="8" t="s">
        <v>136</v>
      </c>
      <c r="N325" s="8" t="s">
        <v>338</v>
      </c>
      <c r="O325" s="8"/>
      <c r="P325" s="10"/>
      <c r="Q325" s="10"/>
      <c r="R325" s="10"/>
      <c r="S325" s="10"/>
      <c r="T325" s="10"/>
      <c r="U325" s="8"/>
      <c r="Z325" s="10"/>
      <c r="AB325" s="8" t="str">
        <f t="shared" ref="AB325:AB339" si="31">IF(ISBLANK(AA325),  "", _xlfn.CONCAT("haas/entity/sensor/", LOWER(C325), "/", E325, "/config"))</f>
        <v/>
      </c>
      <c r="AC325" s="8" t="str">
        <f t="shared" si="28"/>
        <v/>
      </c>
      <c r="AF325" s="39"/>
      <c r="AG325" s="8" t="str">
        <f>IF(OR(ISBLANK(AO325), ISBLANK(AP325)), "", LOWER(_xlfn.CONCAT(Table2[[#This Row],[device_manufacturer]], "-",Table2[[#This Row],[device_suggested_area]], "-", Table2[[#This Row],[device_identifiers]])))</f>
        <v>sonos-lounge-speaker</v>
      </c>
      <c r="AH325" s="10" t="s">
        <v>506</v>
      </c>
      <c r="AI325" s="8" t="s">
        <v>507</v>
      </c>
      <c r="AJ325" s="8" t="s">
        <v>919</v>
      </c>
      <c r="AK325" s="8" t="str">
        <f>IF(OR(ISBLANK(AO325), ISBLANK(AP325)), "", Table2[[#This Row],[device_via_device]])</f>
        <v>Sonos</v>
      </c>
      <c r="AL325" s="8" t="s">
        <v>206</v>
      </c>
      <c r="AN325" s="8" t="s">
        <v>605</v>
      </c>
      <c r="AO325" s="8" t="s">
        <v>920</v>
      </c>
      <c r="AP325" s="13" t="s">
        <v>921</v>
      </c>
      <c r="AQ325" s="49"/>
      <c r="AR325" s="49"/>
      <c r="AS325" s="8" t="str">
        <f t="shared" si="29"/>
        <v>[["mac", "38:42:0b:47:73:dc"], ["ip", "10.0.4.43"]]</v>
      </c>
    </row>
    <row r="326" spans="1:45" ht="16" customHeight="1" x14ac:dyDescent="0.2">
      <c r="A326" s="8">
        <v>2611</v>
      </c>
      <c r="B326" s="8" t="s">
        <v>26</v>
      </c>
      <c r="C326" s="8" t="s">
        <v>190</v>
      </c>
      <c r="D326" s="8" t="s">
        <v>145</v>
      </c>
      <c r="E326" s="8" t="s">
        <v>327</v>
      </c>
      <c r="F326" s="8" t="str">
        <f>IF(ISBLANK(E326), "", Table2[[#This Row],[unique_id]])</f>
        <v>kitchen_home</v>
      </c>
      <c r="G326" s="8" t="s">
        <v>326</v>
      </c>
      <c r="H326" s="8" t="s">
        <v>339</v>
      </c>
      <c r="I326" s="8" t="s">
        <v>144</v>
      </c>
      <c r="M326" s="8" t="s">
        <v>136</v>
      </c>
      <c r="N326" s="8" t="s">
        <v>338</v>
      </c>
      <c r="O326" s="8"/>
      <c r="P326" s="10"/>
      <c r="Q326" s="10"/>
      <c r="R326" s="10"/>
      <c r="S326" s="10"/>
      <c r="T326" s="10"/>
      <c r="U326" s="8"/>
      <c r="Z326" s="10"/>
      <c r="AB326" s="8" t="str">
        <f t="shared" si="31"/>
        <v/>
      </c>
      <c r="AC326" s="8" t="str">
        <f t="shared" si="28"/>
        <v/>
      </c>
      <c r="AF326" s="39"/>
      <c r="AG326" s="8" t="str">
        <f>IF(OR(ISBLANK(AO326), ISBLANK(AP326)), "", LOWER(_xlfn.CONCAT(Table2[[#This Row],[device_manufacturer]], "-",Table2[[#This Row],[device_suggested_area]], "-", Table2[[#This Row],[device_identifiers]])))</f>
        <v>sonos-kitchen-home</v>
      </c>
      <c r="AH326" s="10" t="s">
        <v>506</v>
      </c>
      <c r="AI326" s="8" t="s">
        <v>508</v>
      </c>
      <c r="AJ326" s="8" t="s">
        <v>509</v>
      </c>
      <c r="AK326" s="8" t="str">
        <f>IF(OR(ISBLANK(AO326), ISBLANK(AP326)), "", Table2[[#This Row],[device_via_device]])</f>
        <v>Sonos</v>
      </c>
      <c r="AL326" s="8" t="s">
        <v>218</v>
      </c>
      <c r="AN326" s="8" t="s">
        <v>605</v>
      </c>
      <c r="AO326" s="8" t="s">
        <v>513</v>
      </c>
      <c r="AP326" s="13" t="s">
        <v>688</v>
      </c>
      <c r="AQ326" s="49"/>
      <c r="AR326" s="49"/>
      <c r="AS326" s="8" t="str">
        <f t="shared" si="29"/>
        <v>[["mac", "48:a6:b8:e2:50:40"], ["ip", "10.0.4.41"]]</v>
      </c>
    </row>
    <row r="327" spans="1:45" ht="16" customHeight="1" x14ac:dyDescent="0.2">
      <c r="A327" s="8">
        <v>2612</v>
      </c>
      <c r="B327" s="8" t="s">
        <v>26</v>
      </c>
      <c r="C327" s="8" t="s">
        <v>190</v>
      </c>
      <c r="D327" s="8" t="s">
        <v>145</v>
      </c>
      <c r="E327" s="8" t="s">
        <v>147</v>
      </c>
      <c r="F327" s="8" t="str">
        <f>IF(ISBLANK(E327), "", Table2[[#This Row],[unique_id]])</f>
        <v>kitchen_speaker</v>
      </c>
      <c r="G327" s="8" t="s">
        <v>197</v>
      </c>
      <c r="H327" s="8" t="s">
        <v>339</v>
      </c>
      <c r="I327" s="8" t="s">
        <v>144</v>
      </c>
      <c r="M327" s="8" t="s">
        <v>136</v>
      </c>
      <c r="N327" s="8" t="s">
        <v>338</v>
      </c>
      <c r="O327" s="8"/>
      <c r="P327" s="10"/>
      <c r="Q327" s="10"/>
      <c r="R327" s="10"/>
      <c r="S327" s="10"/>
      <c r="T327" s="10"/>
      <c r="U327" s="8"/>
      <c r="Z327" s="10"/>
      <c r="AB327" s="8" t="str">
        <f t="shared" si="31"/>
        <v/>
      </c>
      <c r="AC327" s="8" t="str">
        <f t="shared" si="28"/>
        <v/>
      </c>
      <c r="AF327" s="39"/>
      <c r="AG327" s="8" t="str">
        <f>IF(OR(ISBLANK(AO327), ISBLANK(AP327)), "", LOWER(_xlfn.CONCAT(Table2[[#This Row],[device_manufacturer]], "-",Table2[[#This Row],[device_suggested_area]], "-", Table2[[#This Row],[device_identifiers]])))</f>
        <v>sonos-kitchen-speaker</v>
      </c>
      <c r="AH327" s="10" t="s">
        <v>506</v>
      </c>
      <c r="AI327" s="8" t="s">
        <v>507</v>
      </c>
      <c r="AJ327" s="8" t="s">
        <v>510</v>
      </c>
      <c r="AK327" s="8" t="str">
        <f>IF(OR(ISBLANK(AO327), ISBLANK(AP327)), "", Table2[[#This Row],[device_via_device]])</f>
        <v>Sonos</v>
      </c>
      <c r="AL327" s="8" t="s">
        <v>218</v>
      </c>
      <c r="AN327" s="8" t="s">
        <v>605</v>
      </c>
      <c r="AO327" s="11" t="s">
        <v>512</v>
      </c>
      <c r="AP327" s="13" t="s">
        <v>689</v>
      </c>
      <c r="AQ327" s="49"/>
      <c r="AR327" s="49"/>
      <c r="AS327" s="8" t="str">
        <f t="shared" si="29"/>
        <v>[["mac", "5c:aa:fd:f1:a3:d4"], ["ip", "10.0.4.42"]]</v>
      </c>
    </row>
    <row r="328" spans="1:45" ht="16" customHeight="1" x14ac:dyDescent="0.2">
      <c r="A328" s="8">
        <v>2613</v>
      </c>
      <c r="B328" s="8" t="s">
        <v>26</v>
      </c>
      <c r="C328" s="8" t="s">
        <v>190</v>
      </c>
      <c r="D328" s="8" t="s">
        <v>145</v>
      </c>
      <c r="E328" s="8" t="s">
        <v>333</v>
      </c>
      <c r="F328" s="8" t="str">
        <f>IF(ISBLANK(E328), "", Table2[[#This Row],[unique_id]])</f>
        <v>parents_speaker</v>
      </c>
      <c r="G328" s="8" t="s">
        <v>325</v>
      </c>
      <c r="H328" s="8" t="s">
        <v>339</v>
      </c>
      <c r="I328" s="8" t="s">
        <v>144</v>
      </c>
      <c r="M328" s="8" t="s">
        <v>136</v>
      </c>
      <c r="N328" s="8" t="s">
        <v>338</v>
      </c>
      <c r="O328" s="8"/>
      <c r="P328" s="10"/>
      <c r="Q328" s="10"/>
      <c r="R328" s="10"/>
      <c r="S328" s="10"/>
      <c r="T328" s="10"/>
      <c r="U328" s="8"/>
      <c r="Z328" s="10"/>
      <c r="AB328" s="8" t="str">
        <f t="shared" si="31"/>
        <v/>
      </c>
      <c r="AC328" s="8" t="str">
        <f t="shared" si="28"/>
        <v/>
      </c>
      <c r="AF328" s="39"/>
      <c r="AG328" s="8" t="str">
        <f>IF(OR(ISBLANK(AO328), ISBLANK(AP328)), "", LOWER(_xlfn.CONCAT(Table2[[#This Row],[device_manufacturer]], "-",Table2[[#This Row],[device_suggested_area]], "-", Table2[[#This Row],[device_identifiers]])))</f>
        <v>sonos-parents-speaker</v>
      </c>
      <c r="AH328" s="10" t="s">
        <v>506</v>
      </c>
      <c r="AI328" s="8" t="s">
        <v>507</v>
      </c>
      <c r="AJ328" s="8" t="s">
        <v>509</v>
      </c>
      <c r="AK328" s="8" t="str">
        <f>IF(OR(ISBLANK(AO328), ISBLANK(AP328)), "", Table2[[#This Row],[device_via_device]])</f>
        <v>Sonos</v>
      </c>
      <c r="AL328" s="8" t="s">
        <v>204</v>
      </c>
      <c r="AN328" s="8" t="s">
        <v>605</v>
      </c>
      <c r="AO328" s="8" t="s">
        <v>511</v>
      </c>
      <c r="AP328" s="14" t="s">
        <v>687</v>
      </c>
      <c r="AQ328" s="14"/>
      <c r="AR328" s="14"/>
      <c r="AS328" s="8" t="str">
        <f t="shared" si="29"/>
        <v>[["mac", "5c:aa:fd:d1:23:be"], ["ip", "10.0.4.40"]]</v>
      </c>
    </row>
    <row r="329" spans="1:45" ht="16" customHeight="1" x14ac:dyDescent="0.2">
      <c r="A329" s="8">
        <v>2614</v>
      </c>
      <c r="B329" s="8" t="s">
        <v>26</v>
      </c>
      <c r="C329" s="8" t="s">
        <v>330</v>
      </c>
      <c r="D329" s="8" t="s">
        <v>145</v>
      </c>
      <c r="E329" s="8" t="s">
        <v>1061</v>
      </c>
      <c r="F329" s="8" t="str">
        <f>IF(ISBLANK(E329), "", Table2[[#This Row],[unique_id]])</f>
        <v>parents_tv_speaker</v>
      </c>
      <c r="G329" s="8" t="s">
        <v>1062</v>
      </c>
      <c r="H329" s="8" t="s">
        <v>339</v>
      </c>
      <c r="I329" s="8" t="s">
        <v>144</v>
      </c>
      <c r="M329" s="8" t="s">
        <v>136</v>
      </c>
      <c r="N329" s="8" t="s">
        <v>338</v>
      </c>
      <c r="O329" s="8"/>
      <c r="P329" s="10"/>
      <c r="Q329" s="10"/>
      <c r="R329" s="10"/>
      <c r="S329" s="10"/>
      <c r="T329" s="10"/>
      <c r="U329" s="8"/>
      <c r="Z329" s="10"/>
      <c r="AB329" s="8" t="str">
        <f t="shared" si="31"/>
        <v/>
      </c>
      <c r="AC329" s="8" t="str">
        <f t="shared" si="28"/>
        <v/>
      </c>
      <c r="AF329" s="39"/>
      <c r="AG329" s="8" t="str">
        <f>IF(OR(ISBLANK(AO329), ISBLANK(AP329)), "", LOWER(_xlfn.CONCAT(Table2[[#This Row],[device_manufacturer]], "-",Table2[[#This Row],[device_suggested_area]], "-", Table2[[#This Row],[device_identifiers]])))</f>
        <v>apple-parents-tv-speaker</v>
      </c>
      <c r="AH329" s="10" t="s">
        <v>572</v>
      </c>
      <c r="AI329" s="8" t="s">
        <v>1063</v>
      </c>
      <c r="AJ329" s="8" t="s">
        <v>571</v>
      </c>
      <c r="AK329" s="8" t="s">
        <v>330</v>
      </c>
      <c r="AL329" s="8" t="s">
        <v>204</v>
      </c>
      <c r="AN329" s="8" t="s">
        <v>605</v>
      </c>
      <c r="AO329" s="15" t="s">
        <v>576</v>
      </c>
      <c r="AP329" s="13" t="s">
        <v>660</v>
      </c>
      <c r="AQ329" s="49"/>
      <c r="AR329" s="49"/>
      <c r="AS329" s="8" t="str">
        <f t="shared" si="29"/>
        <v>[["mac", "d4:a3:3d:5c:8c:28"], ["ip", "10.0.4.48"]]</v>
      </c>
    </row>
    <row r="330" spans="1:45" ht="16" customHeight="1" x14ac:dyDescent="0.2">
      <c r="A330" s="8">
        <v>2700</v>
      </c>
      <c r="B330" s="8" t="s">
        <v>26</v>
      </c>
      <c r="C330" s="8" t="s">
        <v>152</v>
      </c>
      <c r="D330" s="8" t="s">
        <v>409</v>
      </c>
      <c r="E330" s="8" t="s">
        <v>1083</v>
      </c>
      <c r="F330" s="8" t="str">
        <f>IF(ISBLANK(E330), "", Table2[[#This Row],[unique_id]])</f>
        <v>back_door_lock_security</v>
      </c>
      <c r="G330" s="8" t="s">
        <v>1079</v>
      </c>
      <c r="H330" s="8" t="s">
        <v>1050</v>
      </c>
      <c r="I330" s="8" t="s">
        <v>222</v>
      </c>
      <c r="M330" s="8" t="s">
        <v>136</v>
      </c>
      <c r="O330" s="8"/>
      <c r="P330" s="10"/>
      <c r="Q330" s="10"/>
      <c r="R330" s="10"/>
      <c r="S330" s="10"/>
      <c r="T330" s="10"/>
      <c r="U330" s="8"/>
      <c r="X330" s="8" t="s">
        <v>1094</v>
      </c>
      <c r="Z330" s="10"/>
      <c r="AB330" s="8" t="str">
        <f t="shared" si="31"/>
        <v/>
      </c>
      <c r="AC330" s="8" t="str">
        <f t="shared" si="28"/>
        <v/>
      </c>
      <c r="AF330" s="39"/>
      <c r="AO330" s="15"/>
      <c r="AP330" s="14"/>
      <c r="AQ330" s="14"/>
      <c r="AR330" s="14"/>
      <c r="AS330" s="8" t="str">
        <f t="shared" si="29"/>
        <v/>
      </c>
    </row>
    <row r="331" spans="1:45" ht="16" customHeight="1" x14ac:dyDescent="0.2">
      <c r="A331" s="8">
        <v>2701</v>
      </c>
      <c r="B331" s="8" t="s">
        <v>26</v>
      </c>
      <c r="C331" s="8" t="s">
        <v>152</v>
      </c>
      <c r="D331" s="8" t="s">
        <v>150</v>
      </c>
      <c r="E331" s="8" t="s">
        <v>1096</v>
      </c>
      <c r="F331" s="8" t="str">
        <f>IF(ISBLANK(E331), "", Table2[[#This Row],[unique_id]])</f>
        <v>template_back_door_state</v>
      </c>
      <c r="G331" s="8" t="s">
        <v>368</v>
      </c>
      <c r="H331" s="8" t="s">
        <v>1050</v>
      </c>
      <c r="I331" s="8" t="s">
        <v>222</v>
      </c>
      <c r="O331" s="8"/>
      <c r="P331" s="10"/>
      <c r="Q331" s="10"/>
      <c r="R331" s="10"/>
      <c r="S331" s="10"/>
      <c r="T331" s="10"/>
      <c r="U331" s="8"/>
      <c r="Z331" s="10"/>
      <c r="AB331" s="8" t="str">
        <f t="shared" si="31"/>
        <v/>
      </c>
      <c r="AC331" s="8" t="str">
        <f t="shared" si="28"/>
        <v/>
      </c>
      <c r="AF331" s="39"/>
      <c r="AO331" s="15"/>
      <c r="AP331" s="14"/>
      <c r="AQ331" s="14"/>
      <c r="AR331" s="14"/>
      <c r="AS331" s="8" t="str">
        <f t="shared" si="29"/>
        <v/>
      </c>
    </row>
    <row r="332" spans="1:45" ht="16" customHeight="1" x14ac:dyDescent="0.2">
      <c r="A332" s="8">
        <v>2702</v>
      </c>
      <c r="B332" s="8" t="s">
        <v>26</v>
      </c>
      <c r="C332" s="8" t="s">
        <v>1038</v>
      </c>
      <c r="D332" s="8" t="s">
        <v>1044</v>
      </c>
      <c r="E332" s="8" t="s">
        <v>1045</v>
      </c>
      <c r="F332" s="8" t="str">
        <f>IF(ISBLANK(E332), "", Table2[[#This Row],[unique_id]])</f>
        <v>back_door_lock</v>
      </c>
      <c r="G332" s="8" t="s">
        <v>1098</v>
      </c>
      <c r="H332" s="8" t="s">
        <v>1050</v>
      </c>
      <c r="I332" s="8" t="s">
        <v>222</v>
      </c>
      <c r="M332" s="8" t="s">
        <v>136</v>
      </c>
      <c r="O332" s="8"/>
      <c r="P332" s="10"/>
      <c r="Q332" s="10" t="s">
        <v>770</v>
      </c>
      <c r="R332" s="10"/>
      <c r="S332" s="16" t="s">
        <v>818</v>
      </c>
      <c r="T332" s="10"/>
      <c r="U332" s="8"/>
      <c r="Z332" s="10"/>
      <c r="AB332" s="8" t="str">
        <f t="shared" si="31"/>
        <v/>
      </c>
      <c r="AC332" s="8" t="str">
        <f t="shared" si="28"/>
        <v/>
      </c>
      <c r="AF332" s="39"/>
      <c r="AG332" s="8" t="s">
        <v>1043</v>
      </c>
      <c r="AH332" s="10" t="s">
        <v>1041</v>
      </c>
      <c r="AI332" s="8" t="s">
        <v>1039</v>
      </c>
      <c r="AJ332" s="11" t="s">
        <v>1040</v>
      </c>
      <c r="AK332" s="8" t="s">
        <v>1038</v>
      </c>
      <c r="AL332" s="8" t="s">
        <v>871</v>
      </c>
      <c r="AO332" s="8" t="s">
        <v>1037</v>
      </c>
      <c r="AP332" s="8"/>
      <c r="AQ332" s="8"/>
      <c r="AS332" s="8" t="str">
        <f t="shared" si="29"/>
        <v>[["mac", "0x000d6f0011274420"]]</v>
      </c>
    </row>
    <row r="333" spans="1:45" ht="16" customHeight="1" x14ac:dyDescent="0.2">
      <c r="A333" s="8">
        <v>2703</v>
      </c>
      <c r="B333" s="8" t="s">
        <v>26</v>
      </c>
      <c r="C333" s="8" t="s">
        <v>458</v>
      </c>
      <c r="D333" s="8" t="s">
        <v>150</v>
      </c>
      <c r="E333" s="8" t="s">
        <v>1089</v>
      </c>
      <c r="F333" s="8" t="str">
        <f>IF(ISBLANK(E333), "", Table2[[#This Row],[unique_id]])</f>
        <v>template_back_door_sensor_contact_last</v>
      </c>
      <c r="G333" s="8" t="s">
        <v>1097</v>
      </c>
      <c r="H333" s="8" t="s">
        <v>1050</v>
      </c>
      <c r="I333" s="8" t="s">
        <v>222</v>
      </c>
      <c r="M333" s="8" t="s">
        <v>136</v>
      </c>
      <c r="O333" s="8"/>
      <c r="P333" s="10"/>
      <c r="Q333" s="10" t="s">
        <v>770</v>
      </c>
      <c r="R333" s="10"/>
      <c r="S333" s="16" t="s">
        <v>818</v>
      </c>
      <c r="T333" s="10"/>
      <c r="U333" s="8"/>
      <c r="Z333" s="10"/>
      <c r="AB333" s="8" t="str">
        <f t="shared" si="31"/>
        <v/>
      </c>
      <c r="AC333" s="8" t="str">
        <f t="shared" si="28"/>
        <v/>
      </c>
      <c r="AF333" s="39"/>
      <c r="AG333" s="8" t="s">
        <v>1073</v>
      </c>
      <c r="AH333" s="10" t="s">
        <v>1041</v>
      </c>
      <c r="AI333" s="11" t="s">
        <v>1070</v>
      </c>
      <c r="AJ333" s="11" t="s">
        <v>1071</v>
      </c>
      <c r="AK333" s="8" t="s">
        <v>458</v>
      </c>
      <c r="AL333" s="8" t="s">
        <v>871</v>
      </c>
      <c r="AO333" s="8" t="s">
        <v>1074</v>
      </c>
      <c r="AP333" s="8"/>
      <c r="AQ333" s="8"/>
      <c r="AS333" s="8" t="str">
        <f t="shared" si="29"/>
        <v>[["mac", "0x00124b0029119f9a"]]</v>
      </c>
    </row>
    <row r="334" spans="1:45" s="41" customFormat="1" ht="16" customHeight="1" x14ac:dyDescent="0.2">
      <c r="A334" s="41">
        <v>2704</v>
      </c>
      <c r="B334" s="41" t="s">
        <v>913</v>
      </c>
      <c r="C334" s="41" t="s">
        <v>256</v>
      </c>
      <c r="D334" s="41" t="s">
        <v>148</v>
      </c>
      <c r="F334" s="41" t="str">
        <f>IF(ISBLANK(E334), "", Table2[[#This Row],[unique_id]])</f>
        <v/>
      </c>
      <c r="G334" s="41" t="s">
        <v>1050</v>
      </c>
      <c r="H334" s="41" t="s">
        <v>1066</v>
      </c>
      <c r="I334" s="41" t="s">
        <v>222</v>
      </c>
      <c r="P334" s="42"/>
      <c r="Q334" s="42"/>
      <c r="R334" s="42"/>
      <c r="S334" s="42"/>
      <c r="T334" s="42"/>
      <c r="Z334" s="42"/>
      <c r="AB334" s="41" t="str">
        <f t="shared" si="31"/>
        <v/>
      </c>
      <c r="AC334" s="41" t="str">
        <f t="shared" si="28"/>
        <v/>
      </c>
      <c r="AF334" s="43"/>
      <c r="AH334" s="42"/>
      <c r="AJ334" s="44"/>
      <c r="AS334" s="41" t="str">
        <f t="shared" si="29"/>
        <v/>
      </c>
    </row>
    <row r="335" spans="1:45" ht="16" customHeight="1" x14ac:dyDescent="0.2">
      <c r="A335" s="8">
        <v>2705</v>
      </c>
      <c r="B335" s="8" t="s">
        <v>26</v>
      </c>
      <c r="C335" s="8" t="s">
        <v>152</v>
      </c>
      <c r="D335" s="8" t="s">
        <v>409</v>
      </c>
      <c r="E335" s="8" t="s">
        <v>1084</v>
      </c>
      <c r="F335" s="8" t="str">
        <f>IF(ISBLANK(E335), "", Table2[[#This Row],[unique_id]])</f>
        <v>front_door_lock_security</v>
      </c>
      <c r="G335" s="8" t="s">
        <v>1079</v>
      </c>
      <c r="H335" s="8" t="s">
        <v>1049</v>
      </c>
      <c r="I335" s="8" t="s">
        <v>222</v>
      </c>
      <c r="M335" s="8" t="s">
        <v>136</v>
      </c>
      <c r="O335" s="8"/>
      <c r="P335" s="10"/>
      <c r="Q335" s="10"/>
      <c r="R335" s="10"/>
      <c r="S335" s="10"/>
      <c r="T335" s="10"/>
      <c r="U335" s="8"/>
      <c r="X335" s="8" t="s">
        <v>1094</v>
      </c>
      <c r="Z335" s="10"/>
      <c r="AB335" s="8" t="str">
        <f t="shared" si="31"/>
        <v/>
      </c>
      <c r="AC335" s="8" t="str">
        <f t="shared" si="28"/>
        <v/>
      </c>
      <c r="AF335" s="39"/>
      <c r="AO335" s="15"/>
      <c r="AP335" s="14"/>
      <c r="AQ335" s="14"/>
      <c r="AR335" s="14"/>
      <c r="AS335" s="8" t="str">
        <f t="shared" si="29"/>
        <v/>
      </c>
    </row>
    <row r="336" spans="1:45" ht="16" customHeight="1" x14ac:dyDescent="0.2">
      <c r="A336" s="8">
        <v>2706</v>
      </c>
      <c r="B336" s="8" t="s">
        <v>26</v>
      </c>
      <c r="C336" s="8" t="s">
        <v>152</v>
      </c>
      <c r="D336" s="8" t="s">
        <v>150</v>
      </c>
      <c r="E336" s="8" t="s">
        <v>1095</v>
      </c>
      <c r="F336" s="8" t="str">
        <f>IF(ISBLANK(E336), "", Table2[[#This Row],[unique_id]])</f>
        <v>template_front_door_state</v>
      </c>
      <c r="G336" s="8" t="s">
        <v>368</v>
      </c>
      <c r="H336" s="8" t="s">
        <v>1049</v>
      </c>
      <c r="I336" s="8" t="s">
        <v>222</v>
      </c>
      <c r="O336" s="8"/>
      <c r="P336" s="10"/>
      <c r="Q336" s="10"/>
      <c r="R336" s="10"/>
      <c r="S336" s="10"/>
      <c r="T336" s="10"/>
      <c r="U336" s="8"/>
      <c r="Z336" s="10"/>
      <c r="AB336" s="8" t="str">
        <f t="shared" si="31"/>
        <v/>
      </c>
      <c r="AC336" s="8" t="str">
        <f t="shared" si="28"/>
        <v/>
      </c>
      <c r="AF336" s="39"/>
      <c r="AO336" s="15"/>
      <c r="AP336" s="14"/>
      <c r="AQ336" s="14"/>
      <c r="AR336" s="14"/>
      <c r="AS336" s="8" t="str">
        <f t="shared" si="29"/>
        <v/>
      </c>
    </row>
    <row r="337" spans="1:45" ht="16" customHeight="1" x14ac:dyDescent="0.2">
      <c r="A337" s="8">
        <v>2707</v>
      </c>
      <c r="B337" s="8" t="s">
        <v>26</v>
      </c>
      <c r="C337" s="8" t="s">
        <v>1038</v>
      </c>
      <c r="D337" s="8" t="s">
        <v>1044</v>
      </c>
      <c r="E337" s="8" t="s">
        <v>1046</v>
      </c>
      <c r="F337" s="8" t="str">
        <f>IF(ISBLANK(E337), "", Table2[[#This Row],[unique_id]])</f>
        <v>front_door_lock</v>
      </c>
      <c r="G337" s="8" t="s">
        <v>1098</v>
      </c>
      <c r="H337" s="8" t="s">
        <v>1049</v>
      </c>
      <c r="I337" s="8" t="s">
        <v>222</v>
      </c>
      <c r="M337" s="8" t="s">
        <v>136</v>
      </c>
      <c r="O337" s="8"/>
      <c r="P337" s="10"/>
      <c r="Q337" s="10" t="s">
        <v>770</v>
      </c>
      <c r="R337" s="10"/>
      <c r="S337" s="16" t="s">
        <v>818</v>
      </c>
      <c r="T337" s="10"/>
      <c r="U337" s="8"/>
      <c r="Z337" s="10"/>
      <c r="AB337" s="8" t="str">
        <f t="shared" si="31"/>
        <v/>
      </c>
      <c r="AC337" s="8" t="str">
        <f t="shared" si="28"/>
        <v/>
      </c>
      <c r="AF337" s="39"/>
      <c r="AG337" s="8" t="s">
        <v>1042</v>
      </c>
      <c r="AH337" s="10" t="s">
        <v>1041</v>
      </c>
      <c r="AI337" s="8" t="s">
        <v>1039</v>
      </c>
      <c r="AJ337" s="11" t="s">
        <v>1040</v>
      </c>
      <c r="AK337" s="8" t="s">
        <v>1038</v>
      </c>
      <c r="AL337" s="8" t="s">
        <v>488</v>
      </c>
      <c r="AO337" s="8" t="s">
        <v>1047</v>
      </c>
      <c r="AP337" s="8"/>
      <c r="AQ337" s="8"/>
      <c r="AS337" s="8" t="str">
        <f t="shared" si="29"/>
        <v>[["mac", "0x000d6f001127f08c"]]</v>
      </c>
    </row>
    <row r="338" spans="1:45" ht="16" customHeight="1" x14ac:dyDescent="0.2">
      <c r="A338" s="8">
        <v>2708</v>
      </c>
      <c r="B338" s="8" t="s">
        <v>26</v>
      </c>
      <c r="C338" s="8" t="s">
        <v>458</v>
      </c>
      <c r="D338" s="8" t="s">
        <v>150</v>
      </c>
      <c r="E338" s="8" t="s">
        <v>1088</v>
      </c>
      <c r="F338" s="8" t="str">
        <f>IF(ISBLANK(E338), "", Table2[[#This Row],[unique_id]])</f>
        <v>template_front_door_sensor_contact_last</v>
      </c>
      <c r="G338" s="8" t="s">
        <v>1097</v>
      </c>
      <c r="H338" s="8" t="s">
        <v>1049</v>
      </c>
      <c r="I338" s="8" t="s">
        <v>222</v>
      </c>
      <c r="M338" s="8" t="s">
        <v>136</v>
      </c>
      <c r="O338" s="8"/>
      <c r="P338" s="10"/>
      <c r="Q338" s="10" t="s">
        <v>770</v>
      </c>
      <c r="R338" s="10"/>
      <c r="S338" s="16" t="s">
        <v>818</v>
      </c>
      <c r="T338" s="10"/>
      <c r="U338" s="8"/>
      <c r="Z338" s="10"/>
      <c r="AB338" s="8" t="str">
        <f t="shared" si="31"/>
        <v/>
      </c>
      <c r="AC338" s="8" t="str">
        <f t="shared" si="28"/>
        <v/>
      </c>
      <c r="AF338" s="39"/>
      <c r="AG338" s="8" t="s">
        <v>1069</v>
      </c>
      <c r="AH338" s="10" t="s">
        <v>1041</v>
      </c>
      <c r="AI338" s="11" t="s">
        <v>1070</v>
      </c>
      <c r="AJ338" s="11" t="s">
        <v>1071</v>
      </c>
      <c r="AK338" s="8" t="s">
        <v>458</v>
      </c>
      <c r="AL338" s="8" t="s">
        <v>488</v>
      </c>
      <c r="AO338" s="8" t="s">
        <v>1072</v>
      </c>
      <c r="AP338" s="8"/>
      <c r="AQ338" s="8"/>
      <c r="AS338" s="8" t="str">
        <f t="shared" si="29"/>
        <v>[["mac", "0x00124b0029113713"]]</v>
      </c>
    </row>
    <row r="339" spans="1:45" s="41" customFormat="1" ht="16" customHeight="1" x14ac:dyDescent="0.2">
      <c r="A339" s="41">
        <v>2709</v>
      </c>
      <c r="B339" s="41" t="s">
        <v>913</v>
      </c>
      <c r="C339" s="41" t="s">
        <v>256</v>
      </c>
      <c r="D339" s="41" t="s">
        <v>148</v>
      </c>
      <c r="F339" s="41" t="str">
        <f>IF(ISBLANK(E339), "", Table2[[#This Row],[unique_id]])</f>
        <v/>
      </c>
      <c r="G339" s="41" t="s">
        <v>1049</v>
      </c>
      <c r="H339" s="41" t="s">
        <v>1065</v>
      </c>
      <c r="I339" s="41" t="s">
        <v>222</v>
      </c>
      <c r="P339" s="42"/>
      <c r="Q339" s="42"/>
      <c r="R339" s="42"/>
      <c r="S339" s="42"/>
      <c r="T339" s="42"/>
      <c r="Z339" s="42"/>
      <c r="AB339" s="41" t="str">
        <f t="shared" si="31"/>
        <v/>
      </c>
      <c r="AC339" s="41" t="str">
        <f t="shared" si="28"/>
        <v/>
      </c>
      <c r="AF339" s="43"/>
      <c r="AH339" s="42"/>
      <c r="AJ339" s="44"/>
      <c r="AS339" s="41" t="str">
        <f t="shared" si="29"/>
        <v/>
      </c>
    </row>
    <row r="340" spans="1:45" ht="16" customHeight="1" x14ac:dyDescent="0.2">
      <c r="A340" s="8">
        <v>2710</v>
      </c>
      <c r="B340" s="8" t="s">
        <v>26</v>
      </c>
      <c r="C340" s="8" t="s">
        <v>694</v>
      </c>
      <c r="D340" s="8" t="s">
        <v>453</v>
      </c>
      <c r="E340" s="8" t="s">
        <v>452</v>
      </c>
      <c r="F340" s="8" t="str">
        <f>IF(ISBLANK(E340), "", Table2[[#This Row],[unique_id]])</f>
        <v>column_break</v>
      </c>
      <c r="G340" s="8" t="s">
        <v>449</v>
      </c>
      <c r="H340" s="8" t="s">
        <v>1052</v>
      </c>
      <c r="I340" s="8" t="s">
        <v>222</v>
      </c>
      <c r="M340" s="8" t="s">
        <v>450</v>
      </c>
      <c r="N340" s="8" t="s">
        <v>451</v>
      </c>
      <c r="O340" s="8"/>
      <c r="P340" s="10"/>
      <c r="Q340" s="10"/>
      <c r="R340" s="10"/>
      <c r="S340" s="10"/>
      <c r="T340" s="10"/>
      <c r="U340" s="8"/>
      <c r="Z340" s="10"/>
      <c r="AC340" s="8" t="str">
        <f t="shared" si="28"/>
        <v/>
      </c>
      <c r="AF340" s="39"/>
      <c r="AP340" s="8"/>
      <c r="AQ340" s="8"/>
      <c r="AS340" s="8" t="str">
        <f t="shared" si="29"/>
        <v/>
      </c>
    </row>
    <row r="341" spans="1:45" ht="16" customHeight="1" x14ac:dyDescent="0.2">
      <c r="A341" s="8">
        <v>2711</v>
      </c>
      <c r="B341" s="8" t="s">
        <v>26</v>
      </c>
      <c r="C341" s="8" t="s">
        <v>256</v>
      </c>
      <c r="D341" s="8" t="s">
        <v>150</v>
      </c>
      <c r="E341" s="8" t="s">
        <v>151</v>
      </c>
      <c r="F341" s="8" t="str">
        <f>IF(ISBLANK(E341), "", Table2[[#This Row],[unique_id]])</f>
        <v>uvc_ada_motion</v>
      </c>
      <c r="G341" s="8" t="s">
        <v>1048</v>
      </c>
      <c r="H341" s="8" t="s">
        <v>1052</v>
      </c>
      <c r="I341" s="8" t="s">
        <v>222</v>
      </c>
      <c r="M341" s="8" t="s">
        <v>136</v>
      </c>
      <c r="O341" s="8"/>
      <c r="P341" s="10"/>
      <c r="Q341" s="10"/>
      <c r="R341" s="10"/>
      <c r="S341" s="10"/>
      <c r="T341" s="10"/>
      <c r="U341" s="8"/>
      <c r="Z341" s="10"/>
      <c r="AB341" s="8" t="str">
        <f>IF(ISBLANK(AA341),  "", _xlfn.CONCAT("haas/entity/sensor/", LOWER(C341), "/", E341, "/config"))</f>
        <v/>
      </c>
      <c r="AC341" s="8" t="str">
        <f t="shared" si="28"/>
        <v/>
      </c>
      <c r="AF341" s="39"/>
      <c r="AP341" s="8"/>
      <c r="AQ341" s="8"/>
      <c r="AS341" s="8" t="str">
        <f t="shared" si="29"/>
        <v/>
      </c>
    </row>
    <row r="342" spans="1:45" ht="16" customHeight="1" x14ac:dyDescent="0.2">
      <c r="A342" s="8">
        <v>2712</v>
      </c>
      <c r="B342" s="8" t="s">
        <v>26</v>
      </c>
      <c r="C342" s="8" t="s">
        <v>256</v>
      </c>
      <c r="D342" s="8" t="s">
        <v>148</v>
      </c>
      <c r="E342" s="8" t="s">
        <v>149</v>
      </c>
      <c r="F342" s="8" t="str">
        <f>IF(ISBLANK(E342), "", Table2[[#This Row],[unique_id]])</f>
        <v>uvc_ada_medium</v>
      </c>
      <c r="G342" s="8" t="s">
        <v>130</v>
      </c>
      <c r="H342" s="8" t="s">
        <v>1054</v>
      </c>
      <c r="I342" s="8" t="s">
        <v>222</v>
      </c>
      <c r="M342" s="8" t="s">
        <v>136</v>
      </c>
      <c r="N342" s="8" t="s">
        <v>340</v>
      </c>
      <c r="O342" s="8"/>
      <c r="P342" s="10"/>
      <c r="Q342" s="10"/>
      <c r="R342" s="10"/>
      <c r="S342" s="10"/>
      <c r="T342" s="10"/>
      <c r="U342" s="8"/>
      <c r="Z342" s="10"/>
      <c r="AB342" s="8" t="str">
        <f>IF(ISBLANK(AA342),  "", _xlfn.CONCAT("haas/entity/sensor/", LOWER(C342), "/", E342, "/config"))</f>
        <v/>
      </c>
      <c r="AC342" s="8" t="str">
        <f t="shared" si="28"/>
        <v/>
      </c>
      <c r="AD342" s="12"/>
      <c r="AF342" s="39"/>
      <c r="AG342" s="8" t="s">
        <v>553</v>
      </c>
      <c r="AH342" s="10" t="s">
        <v>555</v>
      </c>
      <c r="AI342" s="8" t="s">
        <v>556</v>
      </c>
      <c r="AJ342" s="8" t="s">
        <v>552</v>
      </c>
      <c r="AK342" s="8" t="s">
        <v>256</v>
      </c>
      <c r="AL342" s="8" t="s">
        <v>130</v>
      </c>
      <c r="AN342" s="8" t="s">
        <v>625</v>
      </c>
      <c r="AO342" s="8" t="s">
        <v>550</v>
      </c>
      <c r="AP342" s="8" t="s">
        <v>579</v>
      </c>
      <c r="AQ342" s="8"/>
      <c r="AS342" s="8" t="str">
        <f t="shared" si="29"/>
        <v>[["mac", "74:83:c2:3f:6c:4c"], ["ip", "10.0.6.20"]]</v>
      </c>
    </row>
    <row r="343" spans="1:45" ht="16" customHeight="1" x14ac:dyDescent="0.2">
      <c r="A343" s="8">
        <v>2713</v>
      </c>
      <c r="B343" s="8" t="s">
        <v>26</v>
      </c>
      <c r="C343" s="8" t="s">
        <v>694</v>
      </c>
      <c r="D343" s="8" t="s">
        <v>453</v>
      </c>
      <c r="E343" s="8" t="s">
        <v>452</v>
      </c>
      <c r="F343" s="8" t="str">
        <f>IF(ISBLANK(E343), "", Table2[[#This Row],[unique_id]])</f>
        <v>column_break</v>
      </c>
      <c r="G343" s="8" t="s">
        <v>449</v>
      </c>
      <c r="H343" s="8" t="s">
        <v>1054</v>
      </c>
      <c r="I343" s="8" t="s">
        <v>222</v>
      </c>
      <c r="M343" s="8" t="s">
        <v>450</v>
      </c>
      <c r="N343" s="8" t="s">
        <v>451</v>
      </c>
      <c r="O343" s="8"/>
      <c r="P343" s="10"/>
      <c r="Q343" s="10"/>
      <c r="R343" s="10"/>
      <c r="S343" s="10"/>
      <c r="T343" s="10"/>
      <c r="U343" s="8"/>
      <c r="Z343" s="10"/>
      <c r="AC343" s="8" t="str">
        <f t="shared" si="28"/>
        <v/>
      </c>
      <c r="AF343" s="39"/>
      <c r="AP343" s="8"/>
      <c r="AQ343" s="8"/>
      <c r="AS343" s="8" t="str">
        <f t="shared" si="29"/>
        <v/>
      </c>
    </row>
    <row r="344" spans="1:45" ht="16" customHeight="1" x14ac:dyDescent="0.2">
      <c r="A344" s="8">
        <v>2714</v>
      </c>
      <c r="B344" s="8" t="s">
        <v>26</v>
      </c>
      <c r="C344" s="8" t="s">
        <v>256</v>
      </c>
      <c r="D344" s="8" t="s">
        <v>150</v>
      </c>
      <c r="E344" s="8" t="s">
        <v>221</v>
      </c>
      <c r="F344" s="8" t="str">
        <f>IF(ISBLANK(E344), "", Table2[[#This Row],[unique_id]])</f>
        <v>uvc_edwin_motion</v>
      </c>
      <c r="G344" s="8" t="s">
        <v>1048</v>
      </c>
      <c r="H344" s="8" t="s">
        <v>1051</v>
      </c>
      <c r="I344" s="8" t="s">
        <v>222</v>
      </c>
      <c r="M344" s="8" t="s">
        <v>136</v>
      </c>
      <c r="O344" s="8"/>
      <c r="P344" s="10"/>
      <c r="Q344" s="10"/>
      <c r="R344" s="10"/>
      <c r="S344" s="10"/>
      <c r="T344" s="10"/>
      <c r="U344" s="8"/>
      <c r="Z344" s="10"/>
      <c r="AB344" s="8" t="str">
        <f>IF(ISBLANK(AA344),  "", _xlfn.CONCAT("haas/entity/sensor/", LOWER(C344), "/", E344, "/config"))</f>
        <v/>
      </c>
      <c r="AC344" s="8" t="str">
        <f t="shared" si="28"/>
        <v/>
      </c>
      <c r="AF344" s="39"/>
      <c r="AP344" s="8"/>
      <c r="AQ344" s="8"/>
      <c r="AS344" s="8" t="str">
        <f t="shared" si="29"/>
        <v/>
      </c>
    </row>
    <row r="345" spans="1:45" ht="16" customHeight="1" x14ac:dyDescent="0.2">
      <c r="A345" s="8">
        <v>2715</v>
      </c>
      <c r="B345" s="8" t="s">
        <v>26</v>
      </c>
      <c r="C345" s="8" t="s">
        <v>256</v>
      </c>
      <c r="D345" s="8" t="s">
        <v>148</v>
      </c>
      <c r="E345" s="8" t="s">
        <v>220</v>
      </c>
      <c r="F345" s="8" t="str">
        <f>IF(ISBLANK(E345), "", Table2[[#This Row],[unique_id]])</f>
        <v>uvc_edwin_medium</v>
      </c>
      <c r="G345" s="8" t="s">
        <v>127</v>
      </c>
      <c r="H345" s="8" t="s">
        <v>1053</v>
      </c>
      <c r="I345" s="8" t="s">
        <v>222</v>
      </c>
      <c r="M345" s="8" t="s">
        <v>136</v>
      </c>
      <c r="N345" s="8" t="s">
        <v>340</v>
      </c>
      <c r="O345" s="8"/>
      <c r="P345" s="10"/>
      <c r="Q345" s="10"/>
      <c r="R345" s="10"/>
      <c r="S345" s="10"/>
      <c r="T345" s="10"/>
      <c r="U345" s="8"/>
      <c r="Z345" s="10"/>
      <c r="AB345" s="8" t="str">
        <f>IF(ISBLANK(AA345),  "", _xlfn.CONCAT("haas/entity/sensor/", LOWER(C345), "/", E345, "/config"))</f>
        <v/>
      </c>
      <c r="AC345" s="8" t="str">
        <f t="shared" si="28"/>
        <v/>
      </c>
      <c r="AD345" s="12"/>
      <c r="AF345" s="39"/>
      <c r="AG345" s="8" t="s">
        <v>554</v>
      </c>
      <c r="AH345" s="10" t="s">
        <v>555</v>
      </c>
      <c r="AI345" s="8" t="s">
        <v>556</v>
      </c>
      <c r="AJ345" s="8" t="s">
        <v>552</v>
      </c>
      <c r="AK345" s="8" t="s">
        <v>256</v>
      </c>
      <c r="AL345" s="8" t="s">
        <v>127</v>
      </c>
      <c r="AN345" s="8" t="s">
        <v>625</v>
      </c>
      <c r="AO345" s="8" t="s">
        <v>551</v>
      </c>
      <c r="AP345" s="8" t="s">
        <v>580</v>
      </c>
      <c r="AQ345" s="8"/>
      <c r="AS345" s="8" t="str">
        <f t="shared" si="29"/>
        <v>[["mac", "74:83:c2:3f:6e:5c"], ["ip", "10.0.6.21"]]</v>
      </c>
    </row>
    <row r="346" spans="1:45" ht="16" customHeight="1" x14ac:dyDescent="0.2">
      <c r="A346" s="8">
        <v>2716</v>
      </c>
      <c r="B346" s="8" t="s">
        <v>26</v>
      </c>
      <c r="C346" s="8" t="s">
        <v>694</v>
      </c>
      <c r="D346" s="8" t="s">
        <v>453</v>
      </c>
      <c r="E346" s="8" t="s">
        <v>452</v>
      </c>
      <c r="F346" s="8" t="str">
        <f>IF(ISBLANK(E346), "", Table2[[#This Row],[unique_id]])</f>
        <v>column_break</v>
      </c>
      <c r="G346" s="8" t="s">
        <v>449</v>
      </c>
      <c r="H346" s="8" t="s">
        <v>1053</v>
      </c>
      <c r="I346" s="8" t="s">
        <v>222</v>
      </c>
      <c r="M346" s="8" t="s">
        <v>450</v>
      </c>
      <c r="N346" s="8" t="s">
        <v>451</v>
      </c>
      <c r="O346" s="8"/>
      <c r="P346" s="10"/>
      <c r="Q346" s="10"/>
      <c r="R346" s="10"/>
      <c r="S346" s="10"/>
      <c r="T346" s="10"/>
      <c r="U346" s="8"/>
      <c r="Z346" s="10"/>
      <c r="AC346" s="8" t="str">
        <f t="shared" si="28"/>
        <v/>
      </c>
      <c r="AF346" s="39"/>
      <c r="AP346" s="8"/>
      <c r="AQ346" s="8"/>
      <c r="AS346" s="8" t="str">
        <f t="shared" si="29"/>
        <v/>
      </c>
    </row>
    <row r="347" spans="1:45" ht="16" customHeight="1" x14ac:dyDescent="0.2">
      <c r="A347" s="8">
        <v>2717</v>
      </c>
      <c r="B347" s="8" t="s">
        <v>26</v>
      </c>
      <c r="C347" s="8" t="s">
        <v>133</v>
      </c>
      <c r="D347" s="8" t="s">
        <v>150</v>
      </c>
      <c r="E347" s="8" t="s">
        <v>999</v>
      </c>
      <c r="F347" s="8" t="str">
        <f>IF(ISBLANK(E347), "", Table2[[#This Row],[unique_id]])</f>
        <v>ada_fan_occupancy</v>
      </c>
      <c r="G347" s="8" t="s">
        <v>130</v>
      </c>
      <c r="H347" s="8" t="s">
        <v>1055</v>
      </c>
      <c r="I347" s="8" t="s">
        <v>222</v>
      </c>
      <c r="M347" s="8" t="s">
        <v>136</v>
      </c>
      <c r="O347" s="8"/>
      <c r="P347" s="10"/>
      <c r="Q347" s="10"/>
      <c r="R347" s="10"/>
      <c r="S347" s="10"/>
      <c r="T347" s="10"/>
      <c r="U347" s="8"/>
      <c r="Z347" s="10"/>
      <c r="AB347" s="8" t="str">
        <f t="shared" ref="AB347:AB412" si="32">IF(ISBLANK(AA347),  "", _xlfn.CONCAT("haas/entity/sensor/", LOWER(C347), "/", E347, "/config"))</f>
        <v/>
      </c>
      <c r="AC347" s="8" t="str">
        <f t="shared" si="28"/>
        <v/>
      </c>
      <c r="AF347" s="39"/>
      <c r="AP347" s="8"/>
      <c r="AQ347" s="8"/>
      <c r="AS347" s="8" t="str">
        <f t="shared" si="29"/>
        <v/>
      </c>
    </row>
    <row r="348" spans="1:45" ht="16" customHeight="1" x14ac:dyDescent="0.2">
      <c r="A348" s="8">
        <v>2718</v>
      </c>
      <c r="B348" s="8" t="s">
        <v>26</v>
      </c>
      <c r="C348" s="8" t="s">
        <v>133</v>
      </c>
      <c r="D348" s="8" t="s">
        <v>150</v>
      </c>
      <c r="E348" s="8" t="s">
        <v>998</v>
      </c>
      <c r="F348" s="8" t="str">
        <f>IF(ISBLANK(E348), "", Table2[[#This Row],[unique_id]])</f>
        <v>edwin_fan_occupancy</v>
      </c>
      <c r="G348" s="8" t="s">
        <v>127</v>
      </c>
      <c r="H348" s="8" t="s">
        <v>1055</v>
      </c>
      <c r="I348" s="8" t="s">
        <v>222</v>
      </c>
      <c r="M348" s="8" t="s">
        <v>136</v>
      </c>
      <c r="O348" s="8"/>
      <c r="P348" s="10"/>
      <c r="Q348" s="10"/>
      <c r="R348" s="10"/>
      <c r="S348" s="10"/>
      <c r="T348" s="10"/>
      <c r="U348" s="8"/>
      <c r="Z348" s="10"/>
      <c r="AB348" s="8" t="str">
        <f t="shared" si="32"/>
        <v/>
      </c>
      <c r="AC348" s="8" t="str">
        <f t="shared" si="28"/>
        <v/>
      </c>
      <c r="AD348" s="12"/>
      <c r="AF348" s="39"/>
      <c r="AP348" s="8"/>
      <c r="AQ348" s="8"/>
      <c r="AS348" s="8" t="str">
        <f t="shared" si="29"/>
        <v/>
      </c>
    </row>
    <row r="349" spans="1:45" ht="16" customHeight="1" x14ac:dyDescent="0.2">
      <c r="A349" s="8">
        <v>2719</v>
      </c>
      <c r="B349" s="8" t="s">
        <v>26</v>
      </c>
      <c r="C349" s="8" t="s">
        <v>133</v>
      </c>
      <c r="D349" s="8" t="s">
        <v>150</v>
      </c>
      <c r="E349" s="8" t="s">
        <v>1000</v>
      </c>
      <c r="F349" s="8" t="str">
        <f>IF(ISBLANK(E349), "", Table2[[#This Row],[unique_id]])</f>
        <v>parents_fan_occupancy</v>
      </c>
      <c r="G349" s="8" t="s">
        <v>204</v>
      </c>
      <c r="H349" s="8" t="s">
        <v>1055</v>
      </c>
      <c r="I349" s="8" t="s">
        <v>222</v>
      </c>
      <c r="M349" s="8" t="s">
        <v>136</v>
      </c>
      <c r="O349" s="8"/>
      <c r="P349" s="10"/>
      <c r="Q349" s="10"/>
      <c r="R349" s="10"/>
      <c r="S349" s="10"/>
      <c r="T349" s="10"/>
      <c r="U349" s="8"/>
      <c r="Z349" s="10"/>
      <c r="AB349" s="8" t="str">
        <f t="shared" si="32"/>
        <v/>
      </c>
      <c r="AC349" s="8" t="str">
        <f t="shared" si="28"/>
        <v/>
      </c>
      <c r="AD349" s="12"/>
      <c r="AF349" s="39"/>
      <c r="AP349" s="8"/>
      <c r="AQ349" s="8"/>
      <c r="AS349" s="8" t="str">
        <f t="shared" si="29"/>
        <v/>
      </c>
    </row>
    <row r="350" spans="1:45" ht="16" customHeight="1" x14ac:dyDescent="0.2">
      <c r="A350" s="8">
        <v>2720</v>
      </c>
      <c r="B350" s="8" t="s">
        <v>26</v>
      </c>
      <c r="C350" s="8" t="s">
        <v>133</v>
      </c>
      <c r="D350" s="8" t="s">
        <v>150</v>
      </c>
      <c r="E350" s="8" t="s">
        <v>1001</v>
      </c>
      <c r="F350" s="8" t="str">
        <f>IF(ISBLANK(E350), "", Table2[[#This Row],[unique_id]])</f>
        <v>lounge_fan_occupancy</v>
      </c>
      <c r="G350" s="8" t="s">
        <v>206</v>
      </c>
      <c r="H350" s="8" t="s">
        <v>1055</v>
      </c>
      <c r="I350" s="8" t="s">
        <v>222</v>
      </c>
      <c r="M350" s="8" t="s">
        <v>136</v>
      </c>
      <c r="O350" s="8"/>
      <c r="P350" s="10"/>
      <c r="Q350" s="10"/>
      <c r="R350" s="10"/>
      <c r="S350" s="10"/>
      <c r="T350" s="10"/>
      <c r="U350" s="8"/>
      <c r="Z350" s="10"/>
      <c r="AB350" s="8" t="str">
        <f t="shared" si="32"/>
        <v/>
      </c>
      <c r="AC350" s="8" t="str">
        <f t="shared" si="28"/>
        <v/>
      </c>
      <c r="AF350" s="39"/>
      <c r="AP350" s="8"/>
      <c r="AQ350" s="8"/>
      <c r="AS350" s="8" t="str">
        <f t="shared" si="29"/>
        <v/>
      </c>
    </row>
    <row r="351" spans="1:45" ht="16" customHeight="1" x14ac:dyDescent="0.2">
      <c r="A351" s="8">
        <v>2721</v>
      </c>
      <c r="B351" s="8" t="s">
        <v>26</v>
      </c>
      <c r="C351" s="8" t="s">
        <v>133</v>
      </c>
      <c r="D351" s="8" t="s">
        <v>150</v>
      </c>
      <c r="E351" s="8" t="s">
        <v>1002</v>
      </c>
      <c r="F351" s="8" t="str">
        <f>IF(ISBLANK(E351), "", Table2[[#This Row],[unique_id]])</f>
        <v>deck_east_fan_occupancy</v>
      </c>
      <c r="G351" s="8" t="s">
        <v>228</v>
      </c>
      <c r="H351" s="8" t="s">
        <v>1055</v>
      </c>
      <c r="I351" s="8" t="s">
        <v>222</v>
      </c>
      <c r="M351" s="8" t="s">
        <v>136</v>
      </c>
      <c r="O351" s="8"/>
      <c r="P351" s="10"/>
      <c r="Q351" s="10"/>
      <c r="R351" s="10"/>
      <c r="S351" s="10"/>
      <c r="T351" s="10"/>
      <c r="U351" s="8"/>
      <c r="Z351" s="10"/>
      <c r="AB351" s="8" t="str">
        <f t="shared" si="32"/>
        <v/>
      </c>
      <c r="AC351" s="8" t="str">
        <f t="shared" si="28"/>
        <v/>
      </c>
      <c r="AF351" s="39"/>
      <c r="AP351" s="8"/>
      <c r="AQ351" s="8"/>
      <c r="AS351" s="8" t="str">
        <f t="shared" si="29"/>
        <v/>
      </c>
    </row>
    <row r="352" spans="1:45" ht="16" customHeight="1" x14ac:dyDescent="0.2">
      <c r="A352" s="8">
        <v>2722</v>
      </c>
      <c r="B352" s="8" t="s">
        <v>26</v>
      </c>
      <c r="C352" s="8" t="s">
        <v>133</v>
      </c>
      <c r="D352" s="8" t="s">
        <v>150</v>
      </c>
      <c r="E352" s="8" t="s">
        <v>1003</v>
      </c>
      <c r="F352" s="8" t="str">
        <f>IF(ISBLANK(E352), "", Table2[[#This Row],[unique_id]])</f>
        <v>deck_west_fan_occupancy</v>
      </c>
      <c r="G352" s="8" t="s">
        <v>227</v>
      </c>
      <c r="H352" s="8" t="s">
        <v>1055</v>
      </c>
      <c r="I352" s="8" t="s">
        <v>222</v>
      </c>
      <c r="M352" s="8" t="s">
        <v>136</v>
      </c>
      <c r="O352" s="8"/>
      <c r="P352" s="10"/>
      <c r="Q352" s="10"/>
      <c r="R352" s="10"/>
      <c r="S352" s="10"/>
      <c r="T352" s="10"/>
      <c r="U352" s="8"/>
      <c r="Z352" s="10"/>
      <c r="AB352" s="8" t="str">
        <f t="shared" si="32"/>
        <v/>
      </c>
      <c r="AC352" s="8" t="str">
        <f t="shared" si="28"/>
        <v/>
      </c>
      <c r="AF352" s="39"/>
      <c r="AP352" s="8"/>
      <c r="AQ352" s="8"/>
      <c r="AS352" s="8" t="str">
        <f t="shared" si="29"/>
        <v/>
      </c>
    </row>
    <row r="353" spans="1:45" ht="16" customHeight="1" x14ac:dyDescent="0.2">
      <c r="A353" s="8">
        <v>5000</v>
      </c>
      <c r="B353" s="14" t="s">
        <v>26</v>
      </c>
      <c r="C353" s="8" t="s">
        <v>256</v>
      </c>
      <c r="F353" s="8" t="str">
        <f>IF(ISBLANK(E353), "", Table2[[#This Row],[unique_id]])</f>
        <v/>
      </c>
      <c r="O353" s="8"/>
      <c r="P353" s="10"/>
      <c r="Q353" s="10"/>
      <c r="R353" s="10"/>
      <c r="S353" s="10"/>
      <c r="T353" s="10"/>
      <c r="U353" s="8"/>
      <c r="Z353" s="10"/>
      <c r="AB353" s="8" t="str">
        <f t="shared" si="32"/>
        <v/>
      </c>
      <c r="AC353" s="8" t="str">
        <f t="shared" si="28"/>
        <v/>
      </c>
      <c r="AF353" s="39"/>
      <c r="AG353" s="8" t="s">
        <v>864</v>
      </c>
      <c r="AH353" s="10" t="s">
        <v>587</v>
      </c>
      <c r="AI353" s="8" t="s">
        <v>594</v>
      </c>
      <c r="AJ353" s="8" t="s">
        <v>590</v>
      </c>
      <c r="AK353" s="8" t="s">
        <v>256</v>
      </c>
      <c r="AL353" s="8" t="s">
        <v>28</v>
      </c>
      <c r="AN353" s="8" t="s">
        <v>582</v>
      </c>
      <c r="AO353" s="8" t="s">
        <v>601</v>
      </c>
      <c r="AP353" s="8" t="s">
        <v>597</v>
      </c>
      <c r="AQ353" s="8"/>
      <c r="AS353" s="8" t="str">
        <f t="shared" si="29"/>
        <v>[["mac", "74:ac:b9:1c:15:f1"], ["ip", "10.0.0.1"]]</v>
      </c>
    </row>
    <row r="354" spans="1:45" ht="16" customHeight="1" x14ac:dyDescent="0.2">
      <c r="A354" s="8">
        <v>5001</v>
      </c>
      <c r="B354" s="14" t="s">
        <v>26</v>
      </c>
      <c r="C354" s="8" t="s">
        <v>256</v>
      </c>
      <c r="F354" s="8" t="str">
        <f>IF(ISBLANK(E354), "", Table2[[#This Row],[unique_id]])</f>
        <v/>
      </c>
      <c r="O354" s="8"/>
      <c r="P354" s="10"/>
      <c r="Q354" s="10"/>
      <c r="R354" s="10"/>
      <c r="S354" s="10"/>
      <c r="T354" s="10"/>
      <c r="U354" s="8"/>
      <c r="Z354" s="10"/>
      <c r="AB354" s="8" t="str">
        <f t="shared" si="32"/>
        <v/>
      </c>
      <c r="AC354" s="8" t="str">
        <f t="shared" si="28"/>
        <v/>
      </c>
      <c r="AF354" s="39"/>
      <c r="AG354" s="8" t="s">
        <v>1013</v>
      </c>
      <c r="AH354" s="10" t="s">
        <v>1014</v>
      </c>
      <c r="AI354" s="8" t="s">
        <v>595</v>
      </c>
      <c r="AJ354" s="8" t="s">
        <v>1011</v>
      </c>
      <c r="AK354" s="8" t="s">
        <v>256</v>
      </c>
      <c r="AL354" s="8" t="s">
        <v>28</v>
      </c>
      <c r="AN354" s="8" t="s">
        <v>582</v>
      </c>
      <c r="AO354" s="8" t="s">
        <v>1016</v>
      </c>
      <c r="AP354" s="8" t="s">
        <v>598</v>
      </c>
      <c r="AQ354" s="8"/>
      <c r="AS354" s="8" t="str">
        <f t="shared" si="29"/>
        <v>[["mac", "78:45:58:cb:14:b5"], ["ip", "10.0.0.2"]]</v>
      </c>
    </row>
    <row r="355" spans="1:45" ht="16" customHeight="1" x14ac:dyDescent="0.2">
      <c r="A355" s="8">
        <v>5002</v>
      </c>
      <c r="B355" s="14" t="s">
        <v>26</v>
      </c>
      <c r="C355" s="8" t="s">
        <v>256</v>
      </c>
      <c r="F355" s="8" t="str">
        <f>IF(ISBLANK(E355), "", Table2[[#This Row],[unique_id]])</f>
        <v/>
      </c>
      <c r="O355" s="8"/>
      <c r="P355" s="10"/>
      <c r="Q355" s="10"/>
      <c r="R355" s="10"/>
      <c r="S355" s="10"/>
      <c r="T355" s="10"/>
      <c r="U355" s="8"/>
      <c r="Z355" s="10"/>
      <c r="AB355" s="8" t="str">
        <f t="shared" si="32"/>
        <v/>
      </c>
      <c r="AC355" s="8" t="str">
        <f t="shared" si="28"/>
        <v/>
      </c>
      <c r="AF355" s="39"/>
      <c r="AG355" s="8" t="s">
        <v>584</v>
      </c>
      <c r="AH355" s="10" t="s">
        <v>1014</v>
      </c>
      <c r="AI355" s="8" t="s">
        <v>596</v>
      </c>
      <c r="AJ355" s="8" t="s">
        <v>591</v>
      </c>
      <c r="AK355" s="8" t="s">
        <v>256</v>
      </c>
      <c r="AL355" s="8" t="s">
        <v>588</v>
      </c>
      <c r="AN355" s="8" t="s">
        <v>582</v>
      </c>
      <c r="AO355" s="8" t="s">
        <v>602</v>
      </c>
      <c r="AP355" s="8" t="s">
        <v>599</v>
      </c>
      <c r="AQ355" s="8"/>
      <c r="AS355" s="8" t="str">
        <f t="shared" si="29"/>
        <v>[["mac", "b4:fb:e4:e3:83:32"], ["ip", "10.0.0.3"]]</v>
      </c>
    </row>
    <row r="356" spans="1:45" ht="16" customHeight="1" x14ac:dyDescent="0.2">
      <c r="A356" s="8">
        <v>5003</v>
      </c>
      <c r="B356" s="14" t="s">
        <v>26</v>
      </c>
      <c r="C356" s="8" t="s">
        <v>256</v>
      </c>
      <c r="F356" s="8" t="str">
        <f>IF(ISBLANK(E356), "", Table2[[#This Row],[unique_id]])</f>
        <v/>
      </c>
      <c r="O356" s="8"/>
      <c r="P356" s="10"/>
      <c r="Q356" s="10"/>
      <c r="R356" s="10"/>
      <c r="S356" s="10"/>
      <c r="T356" s="10"/>
      <c r="U356" s="8"/>
      <c r="Z356" s="10"/>
      <c r="AB356" s="8" t="str">
        <f t="shared" si="32"/>
        <v/>
      </c>
      <c r="AC356" s="8" t="str">
        <f t="shared" si="28"/>
        <v/>
      </c>
      <c r="AF356" s="39"/>
      <c r="AG356" s="8" t="s">
        <v>585</v>
      </c>
      <c r="AH356" s="10" t="s">
        <v>1015</v>
      </c>
      <c r="AI356" s="8" t="s">
        <v>595</v>
      </c>
      <c r="AJ356" s="8" t="s">
        <v>592</v>
      </c>
      <c r="AK356" s="8" t="s">
        <v>256</v>
      </c>
      <c r="AL356" s="8" t="s">
        <v>488</v>
      </c>
      <c r="AN356" s="8" t="s">
        <v>582</v>
      </c>
      <c r="AO356" s="8" t="s">
        <v>603</v>
      </c>
      <c r="AP356" s="8" t="s">
        <v>600</v>
      </c>
      <c r="AQ356" s="8"/>
      <c r="AS356" s="8" t="str">
        <f t="shared" si="29"/>
        <v>[["mac", "78:8a:20:70:d3:79"], ["ip", "10.0.0.4"]]</v>
      </c>
    </row>
    <row r="357" spans="1:45" ht="16" customHeight="1" x14ac:dyDescent="0.2">
      <c r="A357" s="8">
        <v>5004</v>
      </c>
      <c r="B357" s="14" t="s">
        <v>26</v>
      </c>
      <c r="C357" s="8" t="s">
        <v>256</v>
      </c>
      <c r="F357" s="8" t="str">
        <f>IF(ISBLANK(E357), "", Table2[[#This Row],[unique_id]])</f>
        <v/>
      </c>
      <c r="O357" s="8"/>
      <c r="P357" s="10"/>
      <c r="Q357" s="10"/>
      <c r="R357" s="10"/>
      <c r="S357" s="10"/>
      <c r="T357" s="10"/>
      <c r="U357" s="8"/>
      <c r="Z357" s="10"/>
      <c r="AB357" s="8" t="str">
        <f t="shared" si="32"/>
        <v/>
      </c>
      <c r="AC357" s="8" t="str">
        <f t="shared" si="28"/>
        <v/>
      </c>
      <c r="AF357" s="39"/>
      <c r="AG357" s="8" t="s">
        <v>586</v>
      </c>
      <c r="AH357" s="10" t="s">
        <v>1015</v>
      </c>
      <c r="AI357" s="8" t="s">
        <v>595</v>
      </c>
      <c r="AJ357" s="8" t="s">
        <v>593</v>
      </c>
      <c r="AK357" s="8" t="s">
        <v>256</v>
      </c>
      <c r="AL357" s="8" t="s">
        <v>589</v>
      </c>
      <c r="AN357" s="8" t="s">
        <v>582</v>
      </c>
      <c r="AO357" s="8" t="s">
        <v>604</v>
      </c>
      <c r="AP357" s="8" t="s">
        <v>1012</v>
      </c>
      <c r="AQ357" s="8"/>
      <c r="AS357" s="8" t="str">
        <f t="shared" si="29"/>
        <v>[["mac", "f0:9f:c2:fc:b0:f7"], ["ip", "10.0.0.5"]]</v>
      </c>
    </row>
    <row r="358" spans="1:45" ht="16" customHeight="1" x14ac:dyDescent="0.2">
      <c r="A358" s="8">
        <v>5005</v>
      </c>
      <c r="B358" s="14" t="s">
        <v>26</v>
      </c>
      <c r="C358" s="14" t="s">
        <v>557</v>
      </c>
      <c r="D358" s="14"/>
      <c r="E358" s="14"/>
      <c r="G358" s="14"/>
      <c r="H358" s="14"/>
      <c r="I358" s="14"/>
      <c r="K358" s="14"/>
      <c r="L358" s="14"/>
      <c r="M358" s="14"/>
      <c r="O358" s="8"/>
      <c r="P358" s="10"/>
      <c r="Q358" s="10"/>
      <c r="R358" s="10"/>
      <c r="S358" s="10"/>
      <c r="T358" s="10"/>
      <c r="U358" s="8"/>
      <c r="Z358" s="10"/>
      <c r="AB358" s="8" t="str">
        <f t="shared" si="32"/>
        <v/>
      </c>
      <c r="AC358" s="8" t="str">
        <f t="shared" si="28"/>
        <v/>
      </c>
      <c r="AF358" s="39"/>
      <c r="AG358" s="8" t="s">
        <v>558</v>
      </c>
      <c r="AH358" s="10" t="s">
        <v>560</v>
      </c>
      <c r="AI358" s="8" t="s">
        <v>562</v>
      </c>
      <c r="AJ358" s="8" t="s">
        <v>559</v>
      </c>
      <c r="AK358" s="8" t="s">
        <v>561</v>
      </c>
      <c r="AL358" s="8" t="s">
        <v>28</v>
      </c>
      <c r="AN358" s="8" t="s">
        <v>605</v>
      </c>
      <c r="AO358" s="15" t="s">
        <v>678</v>
      </c>
      <c r="AP358" s="8" t="s">
        <v>606</v>
      </c>
      <c r="AQ358" s="8"/>
      <c r="AS358" s="8" t="str">
        <f t="shared" si="29"/>
        <v>[["mac", "4a:9a:06:5d:53:66"], ["ip", "10.0.4.10"]]</v>
      </c>
    </row>
    <row r="359" spans="1:45" ht="16" customHeight="1" x14ac:dyDescent="0.2">
      <c r="A359" s="8">
        <v>5006</v>
      </c>
      <c r="B359" s="14" t="s">
        <v>26</v>
      </c>
      <c r="C359" s="14" t="s">
        <v>534</v>
      </c>
      <c r="D359" s="14"/>
      <c r="E359" s="14"/>
      <c r="G359" s="14"/>
      <c r="H359" s="14"/>
      <c r="I359" s="14"/>
      <c r="K359" s="14"/>
      <c r="L359" s="14"/>
      <c r="M359" s="14"/>
      <c r="O359" s="8"/>
      <c r="P359" s="10"/>
      <c r="Q359" s="10"/>
      <c r="R359" s="10"/>
      <c r="S359" s="10"/>
      <c r="T359" s="10"/>
      <c r="U359" s="8"/>
      <c r="Z359" s="10"/>
      <c r="AB359" s="8" t="str">
        <f t="shared" si="32"/>
        <v/>
      </c>
      <c r="AC359" s="8" t="str">
        <f t="shared" si="28"/>
        <v/>
      </c>
      <c r="AF359" s="39"/>
      <c r="AG359" s="8" t="s">
        <v>533</v>
      </c>
      <c r="AH359" s="10" t="s">
        <v>930</v>
      </c>
      <c r="AI359" s="8" t="s">
        <v>537</v>
      </c>
      <c r="AJ359" s="8" t="s">
        <v>540</v>
      </c>
      <c r="AK359" s="8" t="s">
        <v>330</v>
      </c>
      <c r="AL359" s="8" t="s">
        <v>28</v>
      </c>
      <c r="AN359" s="8" t="s">
        <v>583</v>
      </c>
      <c r="AO359" s="8" t="s">
        <v>945</v>
      </c>
      <c r="AP359" s="8" t="s">
        <v>577</v>
      </c>
      <c r="AQ359" s="8"/>
      <c r="AS359" s="8" t="str">
        <f t="shared" si="29"/>
        <v>[["mac", "00:e0:4c:68:07:65"], ["ip", "10.0.2.11"]]</v>
      </c>
    </row>
    <row r="360" spans="1:45" ht="16" customHeight="1" x14ac:dyDescent="0.2">
      <c r="A360" s="8">
        <v>5007</v>
      </c>
      <c r="B360" s="14" t="s">
        <v>26</v>
      </c>
      <c r="C360" s="14" t="s">
        <v>534</v>
      </c>
      <c r="D360" s="14"/>
      <c r="E360" s="14"/>
      <c r="F360" s="8" t="str">
        <f>IF(ISBLANK(E360), "", Table2[[#This Row],[unique_id]])</f>
        <v/>
      </c>
      <c r="G360" s="14"/>
      <c r="H360" s="14"/>
      <c r="I360" s="14"/>
      <c r="K360" s="14"/>
      <c r="L360" s="14"/>
      <c r="M360" s="14"/>
      <c r="O360" s="8"/>
      <c r="P360" s="10"/>
      <c r="Q360" s="10"/>
      <c r="R360" s="10"/>
      <c r="S360" s="10"/>
      <c r="T360" s="10"/>
      <c r="U360" s="8"/>
      <c r="Z360" s="10"/>
      <c r="AB360" s="8" t="str">
        <f t="shared" si="32"/>
        <v/>
      </c>
      <c r="AC360" s="8" t="str">
        <f t="shared" si="28"/>
        <v/>
      </c>
      <c r="AF360" s="39"/>
      <c r="AG360" s="8" t="s">
        <v>533</v>
      </c>
      <c r="AH360" s="10" t="s">
        <v>930</v>
      </c>
      <c r="AI360" s="8" t="s">
        <v>537</v>
      </c>
      <c r="AJ360" s="8" t="s">
        <v>540</v>
      </c>
      <c r="AK360" s="8" t="s">
        <v>330</v>
      </c>
      <c r="AL360" s="8" t="s">
        <v>28</v>
      </c>
      <c r="AN360" s="8" t="s">
        <v>605</v>
      </c>
      <c r="AO360" s="8" t="s">
        <v>676</v>
      </c>
      <c r="AP360" s="8" t="s">
        <v>673</v>
      </c>
      <c r="AQ360" s="8"/>
      <c r="AS360" s="8" t="str">
        <f t="shared" si="29"/>
        <v>[["mac", "4a:e0:4c:68:06:a1"], ["ip", "10.0.4.11"]]</v>
      </c>
    </row>
    <row r="361" spans="1:45" ht="16" customHeight="1" x14ac:dyDescent="0.2">
      <c r="A361" s="8">
        <v>5008</v>
      </c>
      <c r="B361" s="14" t="s">
        <v>26</v>
      </c>
      <c r="C361" s="14" t="s">
        <v>534</v>
      </c>
      <c r="D361" s="14"/>
      <c r="E361" s="14"/>
      <c r="F361" s="8" t="str">
        <f>IF(ISBLANK(E361), "", Table2[[#This Row],[unique_id]])</f>
        <v/>
      </c>
      <c r="G361" s="14"/>
      <c r="H361" s="14"/>
      <c r="I361" s="14"/>
      <c r="K361" s="14"/>
      <c r="L361" s="14"/>
      <c r="M361" s="14"/>
      <c r="O361" s="8"/>
      <c r="P361" s="10"/>
      <c r="Q361" s="10"/>
      <c r="R361" s="10"/>
      <c r="S361" s="10"/>
      <c r="T361" s="10"/>
      <c r="U361" s="8"/>
      <c r="Z361" s="10"/>
      <c r="AB361" s="8" t="str">
        <f t="shared" si="32"/>
        <v/>
      </c>
      <c r="AC361" s="8" t="str">
        <f t="shared" si="28"/>
        <v/>
      </c>
      <c r="AF361" s="39"/>
      <c r="AG361" s="8" t="s">
        <v>533</v>
      </c>
      <c r="AH361" s="10" t="s">
        <v>930</v>
      </c>
      <c r="AI361" s="8" t="s">
        <v>537</v>
      </c>
      <c r="AJ361" s="8" t="s">
        <v>540</v>
      </c>
      <c r="AK361" s="8" t="s">
        <v>330</v>
      </c>
      <c r="AL361" s="8" t="s">
        <v>28</v>
      </c>
      <c r="AN361" s="8" t="s">
        <v>625</v>
      </c>
      <c r="AO361" s="8" t="s">
        <v>677</v>
      </c>
      <c r="AP361" s="8" t="s">
        <v>674</v>
      </c>
      <c r="AQ361" s="8"/>
      <c r="AS361" s="8" t="str">
        <f t="shared" si="29"/>
        <v>[["mac", "6a:e0:4c:68:06:a1"], ["ip", "10.0.6.11"]]</v>
      </c>
    </row>
    <row r="362" spans="1:45" ht="16" customHeight="1" x14ac:dyDescent="0.2">
      <c r="A362" s="8">
        <v>5009</v>
      </c>
      <c r="B362" s="14" t="s">
        <v>26</v>
      </c>
      <c r="C362" s="14" t="s">
        <v>534</v>
      </c>
      <c r="D362" s="14"/>
      <c r="E362" s="14"/>
      <c r="G362" s="14"/>
      <c r="H362" s="14"/>
      <c r="I362" s="14"/>
      <c r="O362" s="8"/>
      <c r="P362" s="10"/>
      <c r="Q362" s="10"/>
      <c r="R362" s="10"/>
      <c r="S362" s="10"/>
      <c r="T362" s="10"/>
      <c r="U362" s="8"/>
      <c r="Z362" s="10"/>
      <c r="AB362" s="8" t="str">
        <f t="shared" si="32"/>
        <v/>
      </c>
      <c r="AC362" s="8" t="str">
        <f t="shared" si="28"/>
        <v/>
      </c>
      <c r="AF362" s="39"/>
      <c r="AG362" s="8" t="s">
        <v>535</v>
      </c>
      <c r="AH362" s="10" t="s">
        <v>930</v>
      </c>
      <c r="AI362" s="8" t="s">
        <v>538</v>
      </c>
      <c r="AJ362" s="8" t="s">
        <v>541</v>
      </c>
      <c r="AK362" s="8" t="s">
        <v>330</v>
      </c>
      <c r="AL362" s="8" t="s">
        <v>28</v>
      </c>
      <c r="AN362" s="8" t="s">
        <v>583</v>
      </c>
      <c r="AO362" s="8" t="s">
        <v>542</v>
      </c>
      <c r="AP362" s="8" t="s">
        <v>578</v>
      </c>
      <c r="AQ362" s="8"/>
      <c r="AS362" s="8" t="str">
        <f t="shared" si="29"/>
        <v>[["mac", "00:e0:4c:68:04:21"], ["ip", "10.0.2.12"]]</v>
      </c>
    </row>
    <row r="363" spans="1:45" ht="16" customHeight="1" x14ac:dyDescent="0.2">
      <c r="A363" s="8">
        <v>5010</v>
      </c>
      <c r="B363" s="14" t="s">
        <v>26</v>
      </c>
      <c r="C363" s="14" t="s">
        <v>534</v>
      </c>
      <c r="D363" s="14"/>
      <c r="E363" s="14"/>
      <c r="G363" s="14"/>
      <c r="H363" s="14"/>
      <c r="I363" s="14"/>
      <c r="O363" s="8"/>
      <c r="P363" s="10"/>
      <c r="Q363" s="10"/>
      <c r="R363" s="10"/>
      <c r="S363" s="10"/>
      <c r="T363" s="10"/>
      <c r="U363" s="8"/>
      <c r="Z363" s="10"/>
      <c r="AB363" s="8" t="str">
        <f t="shared" si="32"/>
        <v/>
      </c>
      <c r="AC363" s="8" t="str">
        <f t="shared" si="28"/>
        <v/>
      </c>
      <c r="AF363" s="39"/>
      <c r="AG363" s="8" t="s">
        <v>536</v>
      </c>
      <c r="AH363" s="10" t="s">
        <v>930</v>
      </c>
      <c r="AI363" s="8" t="s">
        <v>539</v>
      </c>
      <c r="AJ363" s="8" t="s">
        <v>541</v>
      </c>
      <c r="AK363" s="8" t="s">
        <v>330</v>
      </c>
      <c r="AL363" s="8" t="s">
        <v>28</v>
      </c>
      <c r="AN363" s="8" t="s">
        <v>583</v>
      </c>
      <c r="AO363" s="8" t="s">
        <v>675</v>
      </c>
      <c r="AP363" s="13" t="s">
        <v>581</v>
      </c>
      <c r="AQ363" s="49"/>
      <c r="AR363" s="49"/>
      <c r="AS363" s="8" t="str">
        <f t="shared" si="29"/>
        <v>[["mac", "00:e0:4c:68:07:0d"], ["ip", "10.0.2.13"]]</v>
      </c>
    </row>
    <row r="364" spans="1:45" ht="16" customHeight="1" x14ac:dyDescent="0.2">
      <c r="A364" s="8">
        <v>5011</v>
      </c>
      <c r="B364" s="14" t="s">
        <v>26</v>
      </c>
      <c r="C364" s="14" t="s">
        <v>534</v>
      </c>
      <c r="D364" s="14"/>
      <c r="E364" s="14"/>
      <c r="G364" s="14"/>
      <c r="H364" s="14"/>
      <c r="I364" s="14"/>
      <c r="O364" s="8"/>
      <c r="P364" s="10"/>
      <c r="Q364" s="10"/>
      <c r="R364" s="10"/>
      <c r="S364" s="10"/>
      <c r="T364" s="10"/>
      <c r="U364" s="8"/>
      <c r="Z364" s="10"/>
      <c r="AB364" s="8" t="str">
        <f t="shared" si="32"/>
        <v/>
      </c>
      <c r="AC364" s="8" t="str">
        <f t="shared" si="28"/>
        <v/>
      </c>
      <c r="AF364" s="39"/>
      <c r="AG364" s="8" t="s">
        <v>928</v>
      </c>
      <c r="AH364" s="10" t="s">
        <v>930</v>
      </c>
      <c r="AI364" s="8" t="s">
        <v>931</v>
      </c>
      <c r="AJ364" s="8" t="s">
        <v>541</v>
      </c>
      <c r="AK364" s="8" t="s">
        <v>330</v>
      </c>
      <c r="AL364" s="8" t="s">
        <v>28</v>
      </c>
      <c r="AN364" s="8" t="s">
        <v>583</v>
      </c>
      <c r="AO364" s="8" t="s">
        <v>936</v>
      </c>
      <c r="AP364" s="13" t="s">
        <v>859</v>
      </c>
      <c r="AQ364" s="49"/>
      <c r="AR364" s="49"/>
      <c r="AS364" s="8" t="str">
        <f t="shared" si="29"/>
        <v>[["mac", "40:6c:8f:2a:da:9c"], ["ip", "10.0.2.14"]]</v>
      </c>
    </row>
    <row r="365" spans="1:45" ht="16" customHeight="1" x14ac:dyDescent="0.2">
      <c r="A365" s="8">
        <v>5012</v>
      </c>
      <c r="B365" s="36" t="s">
        <v>26</v>
      </c>
      <c r="C365" s="14" t="s">
        <v>534</v>
      </c>
      <c r="D365" s="14"/>
      <c r="E365" s="14"/>
      <c r="G365" s="14"/>
      <c r="H365" s="14"/>
      <c r="I365" s="14"/>
      <c r="O365" s="8"/>
      <c r="P365" s="10"/>
      <c r="Q365" s="10"/>
      <c r="R365" s="10"/>
      <c r="S365" s="10"/>
      <c r="T365" s="10"/>
      <c r="U365" s="8"/>
      <c r="Z365" s="10"/>
      <c r="AB365" s="8" t="str">
        <f t="shared" si="32"/>
        <v/>
      </c>
      <c r="AC365" s="8" t="str">
        <f t="shared" si="28"/>
        <v/>
      </c>
      <c r="AF365" s="39"/>
      <c r="AG365" s="8" t="s">
        <v>929</v>
      </c>
      <c r="AH365" s="10" t="s">
        <v>930</v>
      </c>
      <c r="AI365" s="8" t="s">
        <v>932</v>
      </c>
      <c r="AJ365" s="8" t="s">
        <v>541</v>
      </c>
      <c r="AK365" s="8" t="s">
        <v>330</v>
      </c>
      <c r="AL365" s="8" t="s">
        <v>28</v>
      </c>
      <c r="AN365" s="8" t="s">
        <v>583</v>
      </c>
      <c r="AO365" s="8" t="s">
        <v>935</v>
      </c>
      <c r="AP365" s="13" t="s">
        <v>933</v>
      </c>
      <c r="AQ365" s="49"/>
      <c r="AR365" s="49"/>
      <c r="AS365" s="8" t="str">
        <f t="shared" si="29"/>
        <v>[["mac", "0c:4d:e9:d2:86:6c"], ["ip", "10.0.2.15"]]</v>
      </c>
    </row>
    <row r="366" spans="1:45" ht="16" customHeight="1" x14ac:dyDescent="0.2">
      <c r="A366" s="8">
        <v>5013</v>
      </c>
      <c r="B366" s="14" t="s">
        <v>26</v>
      </c>
      <c r="C366" s="14" t="s">
        <v>534</v>
      </c>
      <c r="D366" s="14"/>
      <c r="E366" s="14"/>
      <c r="G366" s="14"/>
      <c r="H366" s="14"/>
      <c r="I366" s="14"/>
      <c r="O366" s="8"/>
      <c r="P366" s="10"/>
      <c r="Q366" s="10"/>
      <c r="R366" s="10"/>
      <c r="S366" s="10"/>
      <c r="T366" s="10"/>
      <c r="U366" s="8"/>
      <c r="Z366" s="10"/>
      <c r="AB366" s="8" t="str">
        <f t="shared" si="32"/>
        <v/>
      </c>
      <c r="AC366" s="8" t="str">
        <f t="shared" si="28"/>
        <v/>
      </c>
      <c r="AF366" s="39"/>
      <c r="AG366" s="8" t="s">
        <v>863</v>
      </c>
      <c r="AH366" s="10" t="s">
        <v>930</v>
      </c>
      <c r="AI366" s="8" t="s">
        <v>862</v>
      </c>
      <c r="AJ366" s="8" t="s">
        <v>861</v>
      </c>
      <c r="AK366" s="8" t="s">
        <v>860</v>
      </c>
      <c r="AL366" s="8" t="s">
        <v>28</v>
      </c>
      <c r="AN366" s="8" t="s">
        <v>583</v>
      </c>
      <c r="AO366" s="8" t="s">
        <v>858</v>
      </c>
      <c r="AP366" s="13" t="s">
        <v>934</v>
      </c>
      <c r="AQ366" s="49"/>
      <c r="AR366" s="49"/>
      <c r="AS366" s="8" t="str">
        <f t="shared" si="29"/>
        <v>[["mac", "b8:27:eb:78:74:0e"], ["ip", "10.0.2.16"]]</v>
      </c>
    </row>
    <row r="367" spans="1:45" ht="16" customHeight="1" x14ac:dyDescent="0.2">
      <c r="A367" s="8">
        <v>5014</v>
      </c>
      <c r="B367" s="8" t="s">
        <v>26</v>
      </c>
      <c r="C367" s="8" t="s">
        <v>549</v>
      </c>
      <c r="E367" s="14"/>
      <c r="I367" s="14"/>
      <c r="O367" s="8"/>
      <c r="P367" s="10"/>
      <c r="Q367" s="10"/>
      <c r="R367" s="10"/>
      <c r="S367" s="10"/>
      <c r="T367" s="10"/>
      <c r="U367" s="8"/>
      <c r="Z367" s="10"/>
      <c r="AB367" s="8" t="str">
        <f t="shared" si="32"/>
        <v/>
      </c>
      <c r="AC367" s="8" t="str">
        <f t="shared" si="28"/>
        <v/>
      </c>
      <c r="AF367" s="39"/>
      <c r="AG367" s="8" t="s">
        <v>548</v>
      </c>
      <c r="AH367" s="10" t="s">
        <v>547</v>
      </c>
      <c r="AI367" s="8" t="s">
        <v>545</v>
      </c>
      <c r="AJ367" s="8" t="s">
        <v>546</v>
      </c>
      <c r="AK367" s="8" t="s">
        <v>544</v>
      </c>
      <c r="AL367" s="8" t="s">
        <v>28</v>
      </c>
      <c r="AN367" s="8" t="s">
        <v>625</v>
      </c>
      <c r="AO367" s="8" t="s">
        <v>543</v>
      </c>
      <c r="AP367" s="8" t="s">
        <v>679</v>
      </c>
      <c r="AQ367" s="8"/>
      <c r="AS367" s="8" t="str">
        <f t="shared" si="29"/>
        <v>[["mac", "30:05:5c:8a:ff:10"], ["ip", "10.0.6.22"]]</v>
      </c>
    </row>
    <row r="368" spans="1:45" ht="16" customHeight="1" x14ac:dyDescent="0.2">
      <c r="A368" s="8">
        <v>5015</v>
      </c>
      <c r="B368" s="8" t="s">
        <v>26</v>
      </c>
      <c r="C368" s="8" t="s">
        <v>720</v>
      </c>
      <c r="E368" s="14"/>
      <c r="F368" s="8" t="str">
        <f>IF(ISBLANK(E368), "", Table2[[#This Row],[unique_id]])</f>
        <v/>
      </c>
      <c r="I368" s="14"/>
      <c r="O368" s="8"/>
      <c r="P368" s="10"/>
      <c r="Q368" s="10" t="s">
        <v>770</v>
      </c>
      <c r="R368" s="10"/>
      <c r="S368" s="16" t="s">
        <v>818</v>
      </c>
      <c r="T368" s="16"/>
      <c r="U368" s="8"/>
      <c r="Z368" s="10"/>
      <c r="AB368" s="8" t="str">
        <f t="shared" si="32"/>
        <v/>
      </c>
      <c r="AC368" s="8" t="str">
        <f t="shared" si="28"/>
        <v/>
      </c>
      <c r="AF36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http://raspbpi-lia:8094/#/device/0x00158d0005d9d088</v>
      </c>
      <c r="AG368" s="8" t="s">
        <v>761</v>
      </c>
      <c r="AH368" s="16" t="s">
        <v>760</v>
      </c>
      <c r="AI368" s="11" t="s">
        <v>758</v>
      </c>
      <c r="AJ368" s="11" t="s">
        <v>759</v>
      </c>
      <c r="AK368" s="8" t="s">
        <v>720</v>
      </c>
      <c r="AL368" s="8" t="s">
        <v>173</v>
      </c>
      <c r="AO368" s="8" t="s">
        <v>757</v>
      </c>
      <c r="AP368" s="8"/>
      <c r="AQ368" s="8"/>
      <c r="AS368" s="8" t="str">
        <f t="shared" si="29"/>
        <v>[["mac", "0x00158d0005d9d088"]]</v>
      </c>
    </row>
    <row r="369" spans="1:45" ht="16" customHeight="1" x14ac:dyDescent="0.2">
      <c r="A369" s="50">
        <v>5200</v>
      </c>
      <c r="B369" s="50" t="s">
        <v>26</v>
      </c>
      <c r="C369" s="50" t="s">
        <v>1137</v>
      </c>
      <c r="D369" s="50"/>
      <c r="E369" s="51"/>
      <c r="F369" s="52" t="str">
        <f>IF(ISBLANK(E369), "", Table2[[#This Row],[unique_id]])</f>
        <v/>
      </c>
      <c r="G369" s="50"/>
      <c r="H369" s="50"/>
      <c r="I369" s="51"/>
      <c r="J369" s="50"/>
      <c r="K369" s="50"/>
      <c r="M369" s="50"/>
      <c r="N369" s="50"/>
      <c r="O369" s="50"/>
      <c r="P369" s="53"/>
      <c r="Q369" s="53"/>
      <c r="R369" s="53"/>
      <c r="S369" s="53"/>
      <c r="T369" s="53"/>
      <c r="U369" s="50"/>
      <c r="V369" s="50"/>
      <c r="W369" s="50"/>
      <c r="X369" s="50"/>
      <c r="Y369" s="50"/>
      <c r="Z369" s="53"/>
      <c r="AA369" s="50"/>
      <c r="AB369" s="50" t="str">
        <f>IF(ISBLANK(AA369),  "", _xlfn.CONCAT("haas/entity/sensor/", LOWER(C369), "/", E369, "/config"))</f>
        <v/>
      </c>
      <c r="AC369" s="50" t="str">
        <f>IF(ISBLANK(AA369),  "", _xlfn.CONCAT(LOWER(C369), "/", E369))</f>
        <v/>
      </c>
      <c r="AD369" s="50"/>
      <c r="AE369" s="50"/>
      <c r="AF369" s="54"/>
      <c r="AG369" s="50"/>
      <c r="AH369" s="55"/>
      <c r="AI369" s="56"/>
      <c r="AJ369" s="56"/>
      <c r="AK369" s="50"/>
      <c r="AL369" s="50"/>
      <c r="AN369" s="50"/>
      <c r="AO369" s="50"/>
      <c r="AP369" s="50"/>
      <c r="AQ369" s="8" t="s">
        <v>1138</v>
      </c>
      <c r="AR369" s="8" t="s">
        <v>863</v>
      </c>
      <c r="AS369" s="52" t="str">
        <f>IF(AND(ISBLANK(AO369), ISBLANK(AP369)), "", _xlfn.CONCAT("[", IF(ISBLANK(AO369), "", _xlfn.CONCAT("[""mac"", """, AO369, """]")), IF(ISBLANK(AP369), "", _xlfn.CONCAT(", [""ip"", """, AP369, """]")), "]"))</f>
        <v/>
      </c>
    </row>
    <row r="370" spans="1:45" ht="16" customHeight="1" x14ac:dyDescent="0.2">
      <c r="A370" s="50">
        <v>5201</v>
      </c>
      <c r="B370" s="50" t="s">
        <v>26</v>
      </c>
      <c r="C370" s="50" t="s">
        <v>1137</v>
      </c>
      <c r="D370" s="50"/>
      <c r="E370" s="51"/>
      <c r="F370" s="52" t="str">
        <f>IF(ISBLANK(E370), "", Table2[[#This Row],[unique_id]])</f>
        <v/>
      </c>
      <c r="G370" s="50"/>
      <c r="H370" s="50"/>
      <c r="I370" s="51"/>
      <c r="J370" s="50"/>
      <c r="K370" s="50"/>
      <c r="M370" s="50"/>
      <c r="N370" s="50"/>
      <c r="O370" s="50"/>
      <c r="P370" s="53"/>
      <c r="Q370" s="53"/>
      <c r="R370" s="53"/>
      <c r="S370" s="53"/>
      <c r="T370" s="53"/>
      <c r="U370" s="50"/>
      <c r="V370" s="50"/>
      <c r="W370" s="50"/>
      <c r="X370" s="50"/>
      <c r="Y370" s="50"/>
      <c r="Z370" s="53"/>
      <c r="AA370" s="50"/>
      <c r="AB370" s="50" t="str">
        <f>IF(ISBLANK(AA370),  "", _xlfn.CONCAT("haas/entity/sensor/", LOWER(C370), "/", E370, "/config"))</f>
        <v/>
      </c>
      <c r="AC370" s="50" t="str">
        <f>IF(ISBLANK(AA370),  "", _xlfn.CONCAT(LOWER(C370), "/", E370))</f>
        <v/>
      </c>
      <c r="AD370" s="50"/>
      <c r="AE370" s="50"/>
      <c r="AF370" s="54"/>
      <c r="AG370" s="50"/>
      <c r="AH370" s="55"/>
      <c r="AI370" s="56"/>
      <c r="AJ370" s="56"/>
      <c r="AK370" s="50"/>
      <c r="AL370" s="50"/>
      <c r="AN370" s="50"/>
      <c r="AO370" s="50"/>
      <c r="AP370" s="50"/>
      <c r="AQ370" s="8" t="s">
        <v>1142</v>
      </c>
      <c r="AR370" s="8" t="s">
        <v>533</v>
      </c>
      <c r="AS370" s="52" t="str">
        <f>IF(AND(ISBLANK(AO370), ISBLANK(AP370)), "", _xlfn.CONCAT("[", IF(ISBLANK(AO370), "", _xlfn.CONCAT("[""mac"", """, AO370, """]")), IF(ISBLANK(AP370), "", _xlfn.CONCAT(", [""ip"", """, AP370, """]")), "]"))</f>
        <v/>
      </c>
    </row>
    <row r="371" spans="1:45" ht="16" customHeight="1" x14ac:dyDescent="0.2">
      <c r="A371" s="8">
        <v>6000</v>
      </c>
      <c r="B371" s="8" t="s">
        <v>26</v>
      </c>
      <c r="C371" s="8" t="s">
        <v>842</v>
      </c>
      <c r="F371" s="8" t="str">
        <f>IF(ISBLANK(E371), "", Table2[[#This Row],[unique_id]])</f>
        <v/>
      </c>
      <c r="O371" s="8"/>
      <c r="P371" s="10"/>
      <c r="Q371" s="10"/>
      <c r="R371" s="10"/>
      <c r="S371" s="10"/>
      <c r="T371" s="10"/>
      <c r="U371" s="8"/>
      <c r="Z371" s="10"/>
      <c r="AB371" s="8" t="str">
        <f t="shared" si="32"/>
        <v/>
      </c>
      <c r="AC371" s="8" t="str">
        <f t="shared" ref="AC371:AC434" si="33">IF(ISBLANK(AA371),  "", _xlfn.CONCAT(LOWER(C371), "/", E371))</f>
        <v/>
      </c>
      <c r="AF371" s="39"/>
      <c r="AG371" s="8" t="s">
        <v>681</v>
      </c>
      <c r="AN371" s="8" t="s">
        <v>605</v>
      </c>
      <c r="AO371" s="8" t="s">
        <v>682</v>
      </c>
      <c r="AP371" s="8"/>
      <c r="AQ371" s="8"/>
      <c r="AS371" s="8" t="str">
        <f t="shared" ref="AS371:AS434" si="34">IF(AND(ISBLANK(AO371), ISBLANK(AP371)), "", _xlfn.CONCAT("[", IF(ISBLANK(AO371), "", _xlfn.CONCAT("[""mac"", """, AO371, """]")), IF(ISBLANK(AP371), "", _xlfn.CONCAT(", [""ip"", """, AP371, """]")), "]"))</f>
        <v>[["mac", "bc:09:63:42:09:c0"]]</v>
      </c>
    </row>
    <row r="372" spans="1:45" ht="16" customHeight="1" x14ac:dyDescent="0.2">
      <c r="F372" s="8" t="str">
        <f>IF(ISBLANK(E372), "", Table2[[#This Row],[unique_id]])</f>
        <v/>
      </c>
      <c r="O372" s="8"/>
      <c r="P372" s="10"/>
      <c r="Q372" s="10"/>
      <c r="R372" s="10"/>
      <c r="S372" s="10"/>
      <c r="T372" s="10"/>
      <c r="U372" s="8"/>
      <c r="Z372" s="10"/>
      <c r="AB372" s="8" t="str">
        <f t="shared" si="32"/>
        <v/>
      </c>
      <c r="AC372" s="8" t="str">
        <f t="shared" si="33"/>
        <v/>
      </c>
      <c r="AF372" s="39"/>
      <c r="AP372" s="8"/>
      <c r="AQ372" s="8"/>
      <c r="AS372" s="8" t="str">
        <f t="shared" si="34"/>
        <v/>
      </c>
    </row>
    <row r="373" spans="1:45" ht="16" customHeight="1" x14ac:dyDescent="0.2">
      <c r="B373" s="14"/>
      <c r="C373" s="14"/>
      <c r="D373" s="14"/>
      <c r="E373" s="14"/>
      <c r="F373" s="8" t="str">
        <f>IF(ISBLANK(E373), "", Table2[[#This Row],[unique_id]])</f>
        <v/>
      </c>
      <c r="G373" s="14"/>
      <c r="H373" s="14"/>
      <c r="I373" s="14"/>
      <c r="K373" s="14"/>
      <c r="L373" s="14"/>
      <c r="M373" s="14"/>
      <c r="O373" s="8"/>
      <c r="P373" s="10"/>
      <c r="Q373" s="10"/>
      <c r="R373" s="10"/>
      <c r="S373" s="10"/>
      <c r="T373" s="10"/>
      <c r="U373" s="8"/>
      <c r="Z373" s="10"/>
      <c r="AB373" s="8" t="str">
        <f t="shared" si="32"/>
        <v/>
      </c>
      <c r="AC373" s="8" t="str">
        <f t="shared" si="33"/>
        <v/>
      </c>
      <c r="AF373" s="39"/>
      <c r="AP373" s="8"/>
      <c r="AQ373" s="8"/>
      <c r="AS373" s="8" t="str">
        <f t="shared" si="34"/>
        <v/>
      </c>
    </row>
    <row r="374" spans="1:45" ht="16" customHeight="1" x14ac:dyDescent="0.2">
      <c r="F374" s="8" t="str">
        <f>IF(ISBLANK(E374), "", Table2[[#This Row],[unique_id]])</f>
        <v/>
      </c>
      <c r="O374" s="8"/>
      <c r="P374" s="10"/>
      <c r="Q374" s="10"/>
      <c r="R374" s="10"/>
      <c r="S374" s="10"/>
      <c r="T374" s="10"/>
      <c r="U374" s="8"/>
      <c r="Z374" s="10"/>
      <c r="AB374" s="8" t="str">
        <f t="shared" si="32"/>
        <v/>
      </c>
      <c r="AC374" s="8" t="str">
        <f t="shared" si="33"/>
        <v/>
      </c>
      <c r="AF374" s="39"/>
      <c r="AP374" s="8"/>
      <c r="AQ374" s="8"/>
      <c r="AS374" s="8" t="str">
        <f t="shared" si="34"/>
        <v/>
      </c>
    </row>
    <row r="375" spans="1:45" ht="16" customHeight="1" x14ac:dyDescent="0.2">
      <c r="F375" s="8" t="str">
        <f>IF(ISBLANK(E375), "", Table2[[#This Row],[unique_id]])</f>
        <v/>
      </c>
      <c r="O375" s="8"/>
      <c r="P375" s="10"/>
      <c r="Q375" s="10"/>
      <c r="R375" s="10"/>
      <c r="S375" s="10"/>
      <c r="T375" s="10"/>
      <c r="U375" s="8"/>
      <c r="Z375" s="10"/>
      <c r="AB375" s="8" t="str">
        <f t="shared" si="32"/>
        <v/>
      </c>
      <c r="AC375" s="8" t="str">
        <f t="shared" si="33"/>
        <v/>
      </c>
      <c r="AF375" s="39"/>
      <c r="AP375" s="8"/>
      <c r="AQ375" s="8"/>
      <c r="AS375" s="8" t="str">
        <f t="shared" si="34"/>
        <v/>
      </c>
    </row>
    <row r="376" spans="1:45" ht="16" customHeight="1" x14ac:dyDescent="0.2">
      <c r="F376" s="8" t="str">
        <f>IF(ISBLANK(E376), "", Table2[[#This Row],[unique_id]])</f>
        <v/>
      </c>
      <c r="O376" s="8"/>
      <c r="P376" s="10"/>
      <c r="Q376" s="10"/>
      <c r="R376" s="10"/>
      <c r="S376" s="10"/>
      <c r="T376" s="10"/>
      <c r="U376" s="8"/>
      <c r="Z376" s="10"/>
      <c r="AB376" s="8" t="str">
        <f t="shared" si="32"/>
        <v/>
      </c>
      <c r="AC376" s="8" t="str">
        <f t="shared" si="33"/>
        <v/>
      </c>
      <c r="AF376" s="39"/>
      <c r="AP376" s="8"/>
      <c r="AQ376" s="8"/>
      <c r="AS376" s="8" t="str">
        <f t="shared" si="34"/>
        <v/>
      </c>
    </row>
    <row r="377" spans="1:45" ht="16" customHeight="1" x14ac:dyDescent="0.2">
      <c r="F377" s="8" t="str">
        <f>IF(ISBLANK(E377), "", Table2[[#This Row],[unique_id]])</f>
        <v/>
      </c>
      <c r="O377" s="8"/>
      <c r="P377" s="10"/>
      <c r="Q377" s="10"/>
      <c r="R377" s="10"/>
      <c r="S377" s="10"/>
      <c r="T377" s="10"/>
      <c r="U377" s="8"/>
      <c r="Z377" s="10"/>
      <c r="AB377" s="8" t="str">
        <f t="shared" si="32"/>
        <v/>
      </c>
      <c r="AC377" s="8" t="str">
        <f t="shared" si="33"/>
        <v/>
      </c>
      <c r="AF377" s="39"/>
      <c r="AP377" s="8"/>
      <c r="AQ377" s="8"/>
      <c r="AS377" s="8" t="str">
        <f t="shared" si="34"/>
        <v/>
      </c>
    </row>
    <row r="378" spans="1:45" ht="16" customHeight="1" x14ac:dyDescent="0.2">
      <c r="E378" s="12"/>
      <c r="F378" s="8" t="str">
        <f>IF(ISBLANK(E378), "", Table2[[#This Row],[unique_id]])</f>
        <v/>
      </c>
      <c r="O378" s="8"/>
      <c r="P378" s="10"/>
      <c r="Q378" s="10"/>
      <c r="R378" s="10"/>
      <c r="S378" s="10"/>
      <c r="T378" s="10"/>
      <c r="U378" s="8"/>
      <c r="Z378" s="10"/>
      <c r="AB378" s="8" t="str">
        <f t="shared" si="32"/>
        <v/>
      </c>
      <c r="AC378" s="8" t="str">
        <f t="shared" si="33"/>
        <v/>
      </c>
      <c r="AF378" s="39"/>
      <c r="AP378" s="8"/>
      <c r="AQ378" s="8"/>
      <c r="AS378" s="8" t="str">
        <f t="shared" si="34"/>
        <v/>
      </c>
    </row>
    <row r="379" spans="1:45" ht="16" customHeight="1" x14ac:dyDescent="0.2">
      <c r="E379" s="12"/>
      <c r="F379" s="8" t="str">
        <f>IF(ISBLANK(E379), "", Table2[[#This Row],[unique_id]])</f>
        <v/>
      </c>
      <c r="O379" s="8"/>
      <c r="P379" s="10"/>
      <c r="Q379" s="10"/>
      <c r="R379" s="10"/>
      <c r="S379" s="10"/>
      <c r="T379" s="10"/>
      <c r="U379" s="8"/>
      <c r="Z379" s="10"/>
      <c r="AB379" s="8" t="str">
        <f t="shared" si="32"/>
        <v/>
      </c>
      <c r="AC379" s="8" t="str">
        <f t="shared" si="33"/>
        <v/>
      </c>
      <c r="AF379" s="39"/>
      <c r="AP379" s="8"/>
      <c r="AQ379" s="8"/>
      <c r="AS379" s="8" t="str">
        <f t="shared" si="34"/>
        <v/>
      </c>
    </row>
    <row r="380" spans="1:45" ht="16" customHeight="1" x14ac:dyDescent="0.2">
      <c r="F380" s="8" t="str">
        <f>IF(ISBLANK(E380), "", Table2[[#This Row],[unique_id]])</f>
        <v/>
      </c>
      <c r="O380" s="8"/>
      <c r="P380" s="10"/>
      <c r="Q380" s="10"/>
      <c r="R380" s="10"/>
      <c r="S380" s="10"/>
      <c r="T380" s="10"/>
      <c r="U380" s="8"/>
      <c r="Z380" s="10"/>
      <c r="AB380" s="8" t="str">
        <f t="shared" si="32"/>
        <v/>
      </c>
      <c r="AC380" s="8" t="str">
        <f t="shared" si="33"/>
        <v/>
      </c>
      <c r="AF380" s="39"/>
      <c r="AP380" s="8"/>
      <c r="AQ380" s="8"/>
      <c r="AS380" s="8" t="str">
        <f t="shared" si="34"/>
        <v/>
      </c>
    </row>
    <row r="381" spans="1:45" ht="16" customHeight="1" x14ac:dyDescent="0.2">
      <c r="F381" s="8" t="str">
        <f>IF(ISBLANK(E381), "", Table2[[#This Row],[unique_id]])</f>
        <v/>
      </c>
      <c r="O381" s="8"/>
      <c r="P381" s="10"/>
      <c r="Q381" s="10"/>
      <c r="R381" s="10"/>
      <c r="S381" s="10"/>
      <c r="T381" s="10"/>
      <c r="U381" s="8"/>
      <c r="Z381" s="10"/>
      <c r="AB381" s="8" t="str">
        <f t="shared" si="32"/>
        <v/>
      </c>
      <c r="AC381" s="8" t="str">
        <f t="shared" si="33"/>
        <v/>
      </c>
      <c r="AF381" s="39"/>
      <c r="AP381" s="8"/>
      <c r="AQ381" s="8"/>
      <c r="AS381" s="8" t="str">
        <f t="shared" si="34"/>
        <v/>
      </c>
    </row>
    <row r="382" spans="1:45" ht="16" customHeight="1" x14ac:dyDescent="0.2">
      <c r="F382" s="8" t="str">
        <f>IF(ISBLANK(E382), "", Table2[[#This Row],[unique_id]])</f>
        <v/>
      </c>
      <c r="O382" s="8"/>
      <c r="P382" s="10"/>
      <c r="Q382" s="10"/>
      <c r="R382" s="10"/>
      <c r="S382" s="10"/>
      <c r="T382" s="10"/>
      <c r="U382" s="8"/>
      <c r="Z382" s="10"/>
      <c r="AB382" s="8" t="str">
        <f t="shared" si="32"/>
        <v/>
      </c>
      <c r="AC382" s="8" t="str">
        <f t="shared" si="33"/>
        <v/>
      </c>
      <c r="AF382" s="39"/>
      <c r="AP382" s="8"/>
      <c r="AQ382" s="8"/>
      <c r="AS382" s="8" t="str">
        <f t="shared" si="34"/>
        <v/>
      </c>
    </row>
    <row r="383" spans="1:45" ht="16" customHeight="1" x14ac:dyDescent="0.2">
      <c r="F383" s="8" t="str">
        <f>IF(ISBLANK(E383), "", Table2[[#This Row],[unique_id]])</f>
        <v/>
      </c>
      <c r="O383" s="8"/>
      <c r="P383" s="10"/>
      <c r="Q383" s="10"/>
      <c r="R383" s="10"/>
      <c r="S383" s="10"/>
      <c r="T383" s="10"/>
      <c r="U383" s="8"/>
      <c r="Z383" s="10"/>
      <c r="AB383" s="8" t="str">
        <f t="shared" si="32"/>
        <v/>
      </c>
      <c r="AC383" s="8" t="str">
        <f t="shared" si="33"/>
        <v/>
      </c>
      <c r="AF383" s="39"/>
      <c r="AP383" s="8"/>
      <c r="AQ383" s="8"/>
      <c r="AS383" s="8" t="str">
        <f t="shared" si="34"/>
        <v/>
      </c>
    </row>
    <row r="384" spans="1:45" ht="16" customHeight="1" x14ac:dyDescent="0.2">
      <c r="F384" s="8" t="str">
        <f>IF(ISBLANK(E384), "", Table2[[#This Row],[unique_id]])</f>
        <v/>
      </c>
      <c r="O384" s="8"/>
      <c r="P384" s="10"/>
      <c r="Q384" s="10"/>
      <c r="R384" s="10"/>
      <c r="S384" s="10"/>
      <c r="T384" s="10"/>
      <c r="U384" s="8"/>
      <c r="Z384" s="10"/>
      <c r="AB384" s="8" t="str">
        <f t="shared" si="32"/>
        <v/>
      </c>
      <c r="AC384" s="8" t="str">
        <f t="shared" si="33"/>
        <v/>
      </c>
      <c r="AF384" s="39"/>
      <c r="AP384" s="8"/>
      <c r="AQ384" s="8"/>
      <c r="AS384" s="8" t="str">
        <f t="shared" si="34"/>
        <v/>
      </c>
    </row>
    <row r="385" spans="6:45" ht="16" customHeight="1" x14ac:dyDescent="0.2">
      <c r="F385" s="8" t="str">
        <f>IF(ISBLANK(E385), "", Table2[[#This Row],[unique_id]])</f>
        <v/>
      </c>
      <c r="O385" s="8"/>
      <c r="P385" s="10"/>
      <c r="Q385" s="10"/>
      <c r="R385" s="10"/>
      <c r="S385" s="10"/>
      <c r="T385" s="10"/>
      <c r="U385" s="8"/>
      <c r="Z385" s="10"/>
      <c r="AB385" s="8" t="str">
        <f t="shared" si="32"/>
        <v/>
      </c>
      <c r="AC385" s="8" t="str">
        <f t="shared" si="33"/>
        <v/>
      </c>
      <c r="AF385" s="39"/>
      <c r="AP385" s="8"/>
      <c r="AQ385" s="8"/>
      <c r="AS385" s="8" t="str">
        <f t="shared" si="34"/>
        <v/>
      </c>
    </row>
    <row r="386" spans="6:45" ht="16" customHeight="1" x14ac:dyDescent="0.2">
      <c r="F386" s="8" t="str">
        <f>IF(ISBLANK(E386), "", Table2[[#This Row],[unique_id]])</f>
        <v/>
      </c>
      <c r="O386" s="8"/>
      <c r="P386" s="10"/>
      <c r="Q386" s="10"/>
      <c r="R386" s="10"/>
      <c r="S386" s="10"/>
      <c r="T386" s="10"/>
      <c r="U386" s="8"/>
      <c r="Z386" s="10"/>
      <c r="AB386" s="8" t="str">
        <f t="shared" si="32"/>
        <v/>
      </c>
      <c r="AC386" s="8" t="str">
        <f t="shared" si="33"/>
        <v/>
      </c>
      <c r="AF386" s="39"/>
      <c r="AP386" s="8"/>
      <c r="AQ386" s="8"/>
      <c r="AS386" s="8" t="str">
        <f t="shared" si="34"/>
        <v/>
      </c>
    </row>
    <row r="387" spans="6:45" ht="16" customHeight="1" x14ac:dyDescent="0.2">
      <c r="F387" s="8" t="str">
        <f>IF(ISBLANK(E387), "", Table2[[#This Row],[unique_id]])</f>
        <v/>
      </c>
      <c r="O387" s="8"/>
      <c r="P387" s="10"/>
      <c r="Q387" s="10"/>
      <c r="R387" s="10"/>
      <c r="S387" s="10"/>
      <c r="T387" s="10"/>
      <c r="U387" s="8"/>
      <c r="Z387" s="10"/>
      <c r="AB387" s="8" t="str">
        <f t="shared" si="32"/>
        <v/>
      </c>
      <c r="AC387" s="8" t="str">
        <f t="shared" si="33"/>
        <v/>
      </c>
      <c r="AF387" s="39"/>
      <c r="AP387" s="8"/>
      <c r="AQ387" s="8"/>
      <c r="AS387" s="8" t="str">
        <f t="shared" si="34"/>
        <v/>
      </c>
    </row>
    <row r="388" spans="6:45" ht="16" customHeight="1" x14ac:dyDescent="0.2">
      <c r="F388" s="8" t="str">
        <f>IF(ISBLANK(E388), "", Table2[[#This Row],[unique_id]])</f>
        <v/>
      </c>
      <c r="O388" s="8"/>
      <c r="P388" s="10"/>
      <c r="Q388" s="10"/>
      <c r="R388" s="10"/>
      <c r="S388" s="10"/>
      <c r="T388" s="10"/>
      <c r="U388" s="8"/>
      <c r="Z388" s="10"/>
      <c r="AB388" s="8" t="str">
        <f t="shared" si="32"/>
        <v/>
      </c>
      <c r="AC388" s="8" t="str">
        <f t="shared" si="33"/>
        <v/>
      </c>
      <c r="AF388" s="39"/>
      <c r="AP388" s="8"/>
      <c r="AQ388" s="8"/>
      <c r="AS388" s="8" t="str">
        <f t="shared" si="34"/>
        <v/>
      </c>
    </row>
    <row r="389" spans="6:45" ht="16" customHeight="1" x14ac:dyDescent="0.2">
      <c r="F389" s="8" t="str">
        <f>IF(ISBLANK(E389), "", Table2[[#This Row],[unique_id]])</f>
        <v/>
      </c>
      <c r="O389" s="8"/>
      <c r="P389" s="10"/>
      <c r="Q389" s="10"/>
      <c r="R389" s="10"/>
      <c r="S389" s="10"/>
      <c r="T389" s="10"/>
      <c r="U389" s="8"/>
      <c r="Z389" s="10"/>
      <c r="AB389" s="8" t="str">
        <f t="shared" si="32"/>
        <v/>
      </c>
      <c r="AC389" s="8" t="str">
        <f t="shared" si="33"/>
        <v/>
      </c>
      <c r="AF389" s="39"/>
      <c r="AP389" s="8"/>
      <c r="AQ389" s="8"/>
      <c r="AS389" s="8" t="str">
        <f t="shared" si="34"/>
        <v/>
      </c>
    </row>
    <row r="390" spans="6:45" ht="16" customHeight="1" x14ac:dyDescent="0.2">
      <c r="F390" s="8" t="str">
        <f>IF(ISBLANK(E390), "", Table2[[#This Row],[unique_id]])</f>
        <v/>
      </c>
      <c r="O390" s="8"/>
      <c r="P390" s="10"/>
      <c r="Q390" s="10"/>
      <c r="R390" s="10"/>
      <c r="S390" s="10"/>
      <c r="T390" s="10"/>
      <c r="U390" s="8"/>
      <c r="Z390" s="10"/>
      <c r="AB390" s="8" t="str">
        <f t="shared" si="32"/>
        <v/>
      </c>
      <c r="AC390" s="8" t="str">
        <f t="shared" si="33"/>
        <v/>
      </c>
      <c r="AF390" s="39"/>
      <c r="AP390" s="8"/>
      <c r="AQ390" s="8"/>
      <c r="AS390" s="8" t="str">
        <f t="shared" si="34"/>
        <v/>
      </c>
    </row>
    <row r="391" spans="6:45" ht="16" customHeight="1" x14ac:dyDescent="0.2">
      <c r="F391" s="8" t="str">
        <f>IF(ISBLANK(E391), "", Table2[[#This Row],[unique_id]])</f>
        <v/>
      </c>
      <c r="O391" s="8"/>
      <c r="P391" s="10"/>
      <c r="Q391" s="10"/>
      <c r="R391" s="10"/>
      <c r="S391" s="10"/>
      <c r="T391" s="10"/>
      <c r="U391" s="8"/>
      <c r="Z391" s="10"/>
      <c r="AB391" s="8" t="str">
        <f t="shared" si="32"/>
        <v/>
      </c>
      <c r="AC391" s="8" t="str">
        <f t="shared" si="33"/>
        <v/>
      </c>
      <c r="AF391" s="39"/>
      <c r="AP391" s="8"/>
      <c r="AQ391" s="8"/>
      <c r="AS391" s="8" t="str">
        <f t="shared" si="34"/>
        <v/>
      </c>
    </row>
    <row r="392" spans="6:45" ht="16" customHeight="1" x14ac:dyDescent="0.2">
      <c r="F392" s="8" t="str">
        <f>IF(ISBLANK(E392), "", Table2[[#This Row],[unique_id]])</f>
        <v/>
      </c>
      <c r="O392" s="8"/>
      <c r="P392" s="10"/>
      <c r="Q392" s="10"/>
      <c r="R392" s="10"/>
      <c r="S392" s="10"/>
      <c r="T392" s="10"/>
      <c r="U392" s="8"/>
      <c r="Z392" s="10"/>
      <c r="AB392" s="8" t="str">
        <f t="shared" si="32"/>
        <v/>
      </c>
      <c r="AC392" s="8" t="str">
        <f t="shared" si="33"/>
        <v/>
      </c>
      <c r="AF392" s="39"/>
      <c r="AP392" s="8"/>
      <c r="AQ392" s="8"/>
      <c r="AS392" s="8" t="str">
        <f t="shared" si="34"/>
        <v/>
      </c>
    </row>
    <row r="393" spans="6:45" ht="16" customHeight="1" x14ac:dyDescent="0.2">
      <c r="F393" s="8" t="str">
        <f>IF(ISBLANK(E393), "", Table2[[#This Row],[unique_id]])</f>
        <v/>
      </c>
      <c r="O393" s="8"/>
      <c r="P393" s="10"/>
      <c r="Q393" s="10"/>
      <c r="R393" s="10"/>
      <c r="S393" s="10"/>
      <c r="T393" s="10"/>
      <c r="U393" s="8"/>
      <c r="Z393" s="10"/>
      <c r="AB393" s="8" t="str">
        <f t="shared" si="32"/>
        <v/>
      </c>
      <c r="AC393" s="8" t="str">
        <f t="shared" si="33"/>
        <v/>
      </c>
      <c r="AF393" s="39"/>
      <c r="AP393" s="8"/>
      <c r="AQ393" s="8"/>
      <c r="AS393" s="8" t="str">
        <f t="shared" si="34"/>
        <v/>
      </c>
    </row>
    <row r="394" spans="6:45" ht="16" customHeight="1" x14ac:dyDescent="0.2">
      <c r="F394" s="8" t="str">
        <f>IF(ISBLANK(E394), "", Table2[[#This Row],[unique_id]])</f>
        <v/>
      </c>
      <c r="O394" s="8"/>
      <c r="P394" s="10"/>
      <c r="Q394" s="10"/>
      <c r="R394" s="10"/>
      <c r="S394" s="10"/>
      <c r="T394" s="10"/>
      <c r="U394" s="8"/>
      <c r="Z394" s="10"/>
      <c r="AB394" s="8" t="str">
        <f t="shared" si="32"/>
        <v/>
      </c>
      <c r="AC394" s="8" t="str">
        <f t="shared" si="33"/>
        <v/>
      </c>
      <c r="AF394" s="39"/>
      <c r="AP394" s="8"/>
      <c r="AQ394" s="8"/>
      <c r="AS394" s="8" t="str">
        <f t="shared" si="34"/>
        <v/>
      </c>
    </row>
    <row r="395" spans="6:45" ht="16" customHeight="1" x14ac:dyDescent="0.2">
      <c r="F395" s="8" t="str">
        <f>IF(ISBLANK(E395), "", Table2[[#This Row],[unique_id]])</f>
        <v/>
      </c>
      <c r="O395" s="8"/>
      <c r="P395" s="10"/>
      <c r="Q395" s="10"/>
      <c r="R395" s="10"/>
      <c r="S395" s="10"/>
      <c r="T395" s="10"/>
      <c r="U395" s="8"/>
      <c r="Z395" s="10"/>
      <c r="AB395" s="8" t="str">
        <f t="shared" si="32"/>
        <v/>
      </c>
      <c r="AC395" s="8" t="str">
        <f t="shared" si="33"/>
        <v/>
      </c>
      <c r="AF395" s="39"/>
      <c r="AP395" s="8"/>
      <c r="AQ395" s="8"/>
      <c r="AS395" s="8" t="str">
        <f t="shared" si="34"/>
        <v/>
      </c>
    </row>
    <row r="396" spans="6:45" ht="16" customHeight="1" x14ac:dyDescent="0.2">
      <c r="F396" s="8" t="str">
        <f>IF(ISBLANK(E396), "", Table2[[#This Row],[unique_id]])</f>
        <v/>
      </c>
      <c r="O396" s="8"/>
      <c r="P396" s="10"/>
      <c r="Q396" s="10"/>
      <c r="R396" s="10"/>
      <c r="S396" s="10"/>
      <c r="T396" s="10"/>
      <c r="U396" s="8"/>
      <c r="Z396" s="10"/>
      <c r="AB396" s="8" t="str">
        <f t="shared" si="32"/>
        <v/>
      </c>
      <c r="AC396" s="8" t="str">
        <f t="shared" si="33"/>
        <v/>
      </c>
      <c r="AF396" s="39"/>
      <c r="AP396" s="8"/>
      <c r="AQ396" s="8"/>
      <c r="AS396" s="8" t="str">
        <f t="shared" si="34"/>
        <v/>
      </c>
    </row>
    <row r="397" spans="6:45" ht="16" customHeight="1" x14ac:dyDescent="0.2">
      <c r="F397" s="8" t="str">
        <f>IF(ISBLANK(E397), "", Table2[[#This Row],[unique_id]])</f>
        <v/>
      </c>
      <c r="O397" s="8"/>
      <c r="P397" s="10"/>
      <c r="Q397" s="10"/>
      <c r="R397" s="10"/>
      <c r="S397" s="10"/>
      <c r="T397" s="10"/>
      <c r="U397" s="8"/>
      <c r="Z397" s="10"/>
      <c r="AB397" s="8" t="str">
        <f t="shared" si="32"/>
        <v/>
      </c>
      <c r="AC397" s="8" t="str">
        <f t="shared" si="33"/>
        <v/>
      </c>
      <c r="AF397" s="39"/>
      <c r="AP397" s="8"/>
      <c r="AQ397" s="8"/>
      <c r="AS397" s="8" t="str">
        <f t="shared" si="34"/>
        <v/>
      </c>
    </row>
    <row r="398" spans="6:45" ht="16" customHeight="1" x14ac:dyDescent="0.2">
      <c r="F398" s="8" t="str">
        <f>IF(ISBLANK(E398), "", Table2[[#This Row],[unique_id]])</f>
        <v/>
      </c>
      <c r="O398" s="8"/>
      <c r="P398" s="10"/>
      <c r="Q398" s="10"/>
      <c r="R398" s="10"/>
      <c r="S398" s="10"/>
      <c r="T398" s="10"/>
      <c r="U398" s="8"/>
      <c r="Z398" s="10"/>
      <c r="AB398" s="8" t="str">
        <f t="shared" si="32"/>
        <v/>
      </c>
      <c r="AC398" s="8" t="str">
        <f t="shared" si="33"/>
        <v/>
      </c>
      <c r="AF398" s="39"/>
      <c r="AP398" s="8"/>
      <c r="AQ398" s="8"/>
      <c r="AS398" s="8" t="str">
        <f t="shared" si="34"/>
        <v/>
      </c>
    </row>
    <row r="399" spans="6:45" ht="16" customHeight="1" x14ac:dyDescent="0.2">
      <c r="F399" s="8" t="str">
        <f>IF(ISBLANK(E399), "", Table2[[#This Row],[unique_id]])</f>
        <v/>
      </c>
      <c r="O399" s="8"/>
      <c r="P399" s="10"/>
      <c r="Q399" s="10"/>
      <c r="R399" s="10"/>
      <c r="S399" s="10"/>
      <c r="T399" s="10"/>
      <c r="U399" s="8"/>
      <c r="Z399" s="10"/>
      <c r="AB399" s="8" t="str">
        <f t="shared" si="32"/>
        <v/>
      </c>
      <c r="AC399" s="8" t="str">
        <f t="shared" si="33"/>
        <v/>
      </c>
      <c r="AF399" s="39"/>
      <c r="AP399" s="8"/>
      <c r="AQ399" s="8"/>
      <c r="AS399" s="8" t="str">
        <f t="shared" si="34"/>
        <v/>
      </c>
    </row>
    <row r="400" spans="6:45" ht="16" customHeight="1" x14ac:dyDescent="0.2">
      <c r="F400" s="8" t="str">
        <f>IF(ISBLANK(E400), "", Table2[[#This Row],[unique_id]])</f>
        <v/>
      </c>
      <c r="O400" s="8"/>
      <c r="P400" s="10"/>
      <c r="Q400" s="10"/>
      <c r="R400" s="10"/>
      <c r="S400" s="10"/>
      <c r="T400" s="10"/>
      <c r="U400" s="8"/>
      <c r="Z400" s="10"/>
      <c r="AB400" s="8" t="str">
        <f t="shared" si="32"/>
        <v/>
      </c>
      <c r="AC400" s="8" t="str">
        <f t="shared" si="33"/>
        <v/>
      </c>
      <c r="AF400" s="39"/>
      <c r="AP400" s="8"/>
      <c r="AQ400" s="8"/>
      <c r="AS400" s="8" t="str">
        <f t="shared" si="34"/>
        <v/>
      </c>
    </row>
    <row r="401" spans="6:45" ht="16" customHeight="1" x14ac:dyDescent="0.2">
      <c r="F401" s="8" t="str">
        <f>IF(ISBLANK(E401), "", Table2[[#This Row],[unique_id]])</f>
        <v/>
      </c>
      <c r="O401" s="8"/>
      <c r="P401" s="10"/>
      <c r="Q401" s="10"/>
      <c r="R401" s="10"/>
      <c r="S401" s="10"/>
      <c r="T401" s="10"/>
      <c r="U401" s="8"/>
      <c r="Z401" s="10"/>
      <c r="AB401" s="8" t="str">
        <f t="shared" si="32"/>
        <v/>
      </c>
      <c r="AC401" s="8" t="str">
        <f t="shared" si="33"/>
        <v/>
      </c>
      <c r="AF401" s="39"/>
      <c r="AP401" s="8"/>
      <c r="AQ401" s="8"/>
      <c r="AS401" s="8" t="str">
        <f t="shared" si="34"/>
        <v/>
      </c>
    </row>
    <row r="402" spans="6:45" ht="16" customHeight="1" x14ac:dyDescent="0.2">
      <c r="F402" s="8" t="str">
        <f>IF(ISBLANK(E402), "", Table2[[#This Row],[unique_id]])</f>
        <v/>
      </c>
      <c r="O402" s="8"/>
      <c r="P402" s="10"/>
      <c r="Q402" s="10"/>
      <c r="R402" s="10"/>
      <c r="S402" s="10"/>
      <c r="T402" s="10"/>
      <c r="U402" s="8"/>
      <c r="Z402" s="10"/>
      <c r="AB402" s="8" t="str">
        <f t="shared" si="32"/>
        <v/>
      </c>
      <c r="AC402" s="8" t="str">
        <f t="shared" si="33"/>
        <v/>
      </c>
      <c r="AF402" s="39"/>
      <c r="AP402" s="8"/>
      <c r="AQ402" s="8"/>
      <c r="AS402" s="8" t="str">
        <f t="shared" si="34"/>
        <v/>
      </c>
    </row>
    <row r="403" spans="6:45" ht="16" customHeight="1" x14ac:dyDescent="0.2">
      <c r="F403" s="8" t="str">
        <f>IF(ISBLANK(E403), "", Table2[[#This Row],[unique_id]])</f>
        <v/>
      </c>
      <c r="O403" s="8"/>
      <c r="P403" s="10"/>
      <c r="Q403" s="10"/>
      <c r="R403" s="10"/>
      <c r="S403" s="10"/>
      <c r="T403" s="10"/>
      <c r="U403" s="8"/>
      <c r="Z403" s="10"/>
      <c r="AB403" s="8" t="str">
        <f t="shared" si="32"/>
        <v/>
      </c>
      <c r="AC403" s="8" t="str">
        <f t="shared" si="33"/>
        <v/>
      </c>
      <c r="AF403" s="39"/>
      <c r="AP403" s="8"/>
      <c r="AQ403" s="8"/>
      <c r="AS403" s="8" t="str">
        <f t="shared" si="34"/>
        <v/>
      </c>
    </row>
    <row r="404" spans="6:45" ht="16" customHeight="1" x14ac:dyDescent="0.2">
      <c r="F404" s="8" t="str">
        <f>IF(ISBLANK(E404), "", Table2[[#This Row],[unique_id]])</f>
        <v/>
      </c>
      <c r="O404" s="8"/>
      <c r="P404" s="10"/>
      <c r="Q404" s="10"/>
      <c r="R404" s="10"/>
      <c r="S404" s="10"/>
      <c r="T404" s="10"/>
      <c r="U404" s="8"/>
      <c r="Z404" s="10"/>
      <c r="AB404" s="8" t="str">
        <f t="shared" si="32"/>
        <v/>
      </c>
      <c r="AC404" s="8" t="str">
        <f t="shared" si="33"/>
        <v/>
      </c>
      <c r="AF404" s="39"/>
      <c r="AP404" s="8"/>
      <c r="AQ404" s="8"/>
      <c r="AS404" s="8" t="str">
        <f t="shared" si="34"/>
        <v/>
      </c>
    </row>
    <row r="405" spans="6:45" ht="16" customHeight="1" x14ac:dyDescent="0.2">
      <c r="F405" s="8" t="str">
        <f>IF(ISBLANK(E405), "", Table2[[#This Row],[unique_id]])</f>
        <v/>
      </c>
      <c r="O405" s="8"/>
      <c r="P405" s="10"/>
      <c r="Q405" s="10"/>
      <c r="R405" s="10"/>
      <c r="S405" s="10"/>
      <c r="T405" s="10"/>
      <c r="U405" s="8"/>
      <c r="Z405" s="10"/>
      <c r="AB405" s="8" t="str">
        <f t="shared" si="32"/>
        <v/>
      </c>
      <c r="AC405" s="8" t="str">
        <f t="shared" si="33"/>
        <v/>
      </c>
      <c r="AF405" s="39"/>
      <c r="AP405" s="8"/>
      <c r="AQ405" s="8"/>
      <c r="AS405" s="8" t="str">
        <f t="shared" si="34"/>
        <v/>
      </c>
    </row>
    <row r="406" spans="6:45" ht="16" customHeight="1" x14ac:dyDescent="0.2">
      <c r="F406" s="8" t="str">
        <f>IF(ISBLANK(E406), "", Table2[[#This Row],[unique_id]])</f>
        <v/>
      </c>
      <c r="O406" s="8"/>
      <c r="P406" s="10"/>
      <c r="Q406" s="10"/>
      <c r="R406" s="10"/>
      <c r="S406" s="10"/>
      <c r="T406" s="10"/>
      <c r="U406" s="8"/>
      <c r="Z406" s="10"/>
      <c r="AB406" s="8" t="str">
        <f t="shared" si="32"/>
        <v/>
      </c>
      <c r="AC406" s="8" t="str">
        <f t="shared" si="33"/>
        <v/>
      </c>
      <c r="AF406" s="39"/>
      <c r="AP406" s="8"/>
      <c r="AQ406" s="8"/>
      <c r="AS406" s="8" t="str">
        <f t="shared" si="34"/>
        <v/>
      </c>
    </row>
    <row r="407" spans="6:45" ht="16" customHeight="1" x14ac:dyDescent="0.2">
      <c r="F407" s="8" t="str">
        <f>IF(ISBLANK(E407), "", Table2[[#This Row],[unique_id]])</f>
        <v/>
      </c>
      <c r="O407" s="8"/>
      <c r="P407" s="10"/>
      <c r="Q407" s="10"/>
      <c r="R407" s="10"/>
      <c r="S407" s="10"/>
      <c r="T407" s="10"/>
      <c r="U407" s="8"/>
      <c r="Z407" s="10"/>
      <c r="AB407" s="8" t="str">
        <f t="shared" si="32"/>
        <v/>
      </c>
      <c r="AC407" s="8" t="str">
        <f t="shared" si="33"/>
        <v/>
      </c>
      <c r="AF407" s="39"/>
      <c r="AP407" s="8"/>
      <c r="AQ407" s="8"/>
      <c r="AS407" s="8" t="str">
        <f t="shared" si="34"/>
        <v/>
      </c>
    </row>
    <row r="408" spans="6:45" ht="16" customHeight="1" x14ac:dyDescent="0.2">
      <c r="F408" s="8" t="str">
        <f>IF(ISBLANK(E408), "", Table2[[#This Row],[unique_id]])</f>
        <v/>
      </c>
      <c r="O408" s="8"/>
      <c r="P408" s="10"/>
      <c r="Q408" s="10"/>
      <c r="R408" s="10"/>
      <c r="S408" s="10"/>
      <c r="T408" s="10"/>
      <c r="U408" s="8"/>
      <c r="Z408" s="10"/>
      <c r="AB408" s="8" t="str">
        <f t="shared" si="32"/>
        <v/>
      </c>
      <c r="AC408" s="8" t="str">
        <f t="shared" si="33"/>
        <v/>
      </c>
      <c r="AF408" s="39"/>
      <c r="AP408" s="8"/>
      <c r="AQ408" s="8"/>
      <c r="AS408" s="8" t="str">
        <f t="shared" si="34"/>
        <v/>
      </c>
    </row>
    <row r="409" spans="6:45" ht="16" customHeight="1" x14ac:dyDescent="0.2">
      <c r="F409" s="8" t="str">
        <f>IF(ISBLANK(E409), "", Table2[[#This Row],[unique_id]])</f>
        <v/>
      </c>
      <c r="O409" s="8"/>
      <c r="P409" s="10"/>
      <c r="Q409" s="10"/>
      <c r="R409" s="10"/>
      <c r="S409" s="10"/>
      <c r="T409" s="10"/>
      <c r="U409" s="8"/>
      <c r="Z409" s="10"/>
      <c r="AB409" s="8" t="str">
        <f t="shared" si="32"/>
        <v/>
      </c>
      <c r="AC409" s="8" t="str">
        <f t="shared" si="33"/>
        <v/>
      </c>
      <c r="AF409" s="39"/>
      <c r="AP409" s="8"/>
      <c r="AQ409" s="8"/>
      <c r="AS409" s="8" t="str">
        <f t="shared" si="34"/>
        <v/>
      </c>
    </row>
    <row r="410" spans="6:45" ht="16" customHeight="1" x14ac:dyDescent="0.2">
      <c r="F410" s="8" t="str">
        <f>IF(ISBLANK(E410), "", Table2[[#This Row],[unique_id]])</f>
        <v/>
      </c>
      <c r="O410" s="8"/>
      <c r="P410" s="10"/>
      <c r="Q410" s="10"/>
      <c r="R410" s="10"/>
      <c r="S410" s="10"/>
      <c r="T410" s="10"/>
      <c r="U410" s="8"/>
      <c r="Z410" s="10"/>
      <c r="AB410" s="8" t="str">
        <f t="shared" si="32"/>
        <v/>
      </c>
      <c r="AC410" s="8" t="str">
        <f t="shared" si="33"/>
        <v/>
      </c>
      <c r="AF410" s="39"/>
      <c r="AP410" s="8"/>
      <c r="AQ410" s="8"/>
      <c r="AS410" s="8" t="str">
        <f t="shared" si="34"/>
        <v/>
      </c>
    </row>
    <row r="411" spans="6:45" ht="16" customHeight="1" x14ac:dyDescent="0.2">
      <c r="F411" s="8" t="str">
        <f>IF(ISBLANK(E411), "", Table2[[#This Row],[unique_id]])</f>
        <v/>
      </c>
      <c r="O411" s="8"/>
      <c r="P411" s="10"/>
      <c r="Q411" s="10"/>
      <c r="R411" s="10"/>
      <c r="S411" s="10"/>
      <c r="T411" s="10"/>
      <c r="U411" s="8"/>
      <c r="Z411" s="10"/>
      <c r="AB411" s="8" t="str">
        <f t="shared" si="32"/>
        <v/>
      </c>
      <c r="AC411" s="8" t="str">
        <f t="shared" si="33"/>
        <v/>
      </c>
      <c r="AF411" s="38"/>
      <c r="AP411" s="8"/>
      <c r="AQ411" s="8"/>
      <c r="AS411" s="8" t="str">
        <f t="shared" si="34"/>
        <v/>
      </c>
    </row>
    <row r="412" spans="6:45" ht="16" customHeight="1" x14ac:dyDescent="0.2">
      <c r="F412" s="8" t="str">
        <f>IF(ISBLANK(E412), "", Table2[[#This Row],[unique_id]])</f>
        <v/>
      </c>
      <c r="O412" s="8"/>
      <c r="P412" s="10"/>
      <c r="Q412" s="10"/>
      <c r="R412" s="10"/>
      <c r="S412" s="10"/>
      <c r="T412" s="10"/>
      <c r="U412" s="8"/>
      <c r="Z412" s="10"/>
      <c r="AB412" s="8" t="str">
        <f t="shared" si="32"/>
        <v/>
      </c>
      <c r="AC412" s="8" t="str">
        <f t="shared" si="33"/>
        <v/>
      </c>
      <c r="AF412" s="39"/>
      <c r="AP412" s="8"/>
      <c r="AQ412" s="8"/>
      <c r="AS412" s="8" t="str">
        <f t="shared" si="34"/>
        <v/>
      </c>
    </row>
    <row r="413" spans="6:45" ht="16" customHeight="1" x14ac:dyDescent="0.2">
      <c r="F413" s="8" t="str">
        <f>IF(ISBLANK(E413), "", Table2[[#This Row],[unique_id]])</f>
        <v/>
      </c>
      <c r="O413" s="8"/>
      <c r="P413" s="10"/>
      <c r="Q413" s="10"/>
      <c r="R413" s="10"/>
      <c r="S413" s="10"/>
      <c r="T413" s="10"/>
      <c r="U413" s="8"/>
      <c r="Z413" s="10"/>
      <c r="AB413" s="8" t="str">
        <f t="shared" ref="AB413:AB476" si="35">IF(ISBLANK(AA413),  "", _xlfn.CONCAT("haas/entity/sensor/", LOWER(C413), "/", E413, "/config"))</f>
        <v/>
      </c>
      <c r="AC413" s="8" t="str">
        <f t="shared" si="33"/>
        <v/>
      </c>
      <c r="AF413" s="38"/>
      <c r="AP413" s="8"/>
      <c r="AQ413" s="8"/>
      <c r="AS413" s="8" t="str">
        <f t="shared" si="34"/>
        <v/>
      </c>
    </row>
    <row r="414" spans="6:45" ht="16" customHeight="1" x14ac:dyDescent="0.2">
      <c r="F414" s="8" t="str">
        <f>IF(ISBLANK(E414), "", Table2[[#This Row],[unique_id]])</f>
        <v/>
      </c>
      <c r="O414" s="8"/>
      <c r="P414" s="10"/>
      <c r="Q414" s="10"/>
      <c r="R414" s="10"/>
      <c r="S414" s="10"/>
      <c r="T414" s="10"/>
      <c r="U414" s="8"/>
      <c r="Z414" s="10"/>
      <c r="AB414" s="8" t="str">
        <f t="shared" si="35"/>
        <v/>
      </c>
      <c r="AC414" s="8" t="str">
        <f t="shared" si="33"/>
        <v/>
      </c>
      <c r="AF414" s="38"/>
      <c r="AP414" s="8"/>
      <c r="AQ414" s="8"/>
      <c r="AS414" s="8" t="str">
        <f t="shared" si="34"/>
        <v/>
      </c>
    </row>
    <row r="415" spans="6:45" ht="16" customHeight="1" x14ac:dyDescent="0.2">
      <c r="F415" s="8" t="str">
        <f>IF(ISBLANK(E415), "", Table2[[#This Row],[unique_id]])</f>
        <v/>
      </c>
      <c r="O415" s="8"/>
      <c r="P415" s="10"/>
      <c r="Q415" s="10"/>
      <c r="R415" s="10"/>
      <c r="S415" s="10"/>
      <c r="T415" s="10"/>
      <c r="U415" s="8"/>
      <c r="Z415" s="10"/>
      <c r="AB415" s="8" t="str">
        <f t="shared" si="35"/>
        <v/>
      </c>
      <c r="AC415" s="8" t="str">
        <f t="shared" si="33"/>
        <v/>
      </c>
      <c r="AF415" s="38"/>
      <c r="AP415" s="8"/>
      <c r="AQ415" s="8"/>
      <c r="AS415" s="8" t="str">
        <f t="shared" si="34"/>
        <v/>
      </c>
    </row>
    <row r="416" spans="6:45" ht="16" customHeight="1" x14ac:dyDescent="0.2">
      <c r="F416" s="8" t="str">
        <f>IF(ISBLANK(E416), "", Table2[[#This Row],[unique_id]])</f>
        <v/>
      </c>
      <c r="O416" s="8"/>
      <c r="P416" s="10"/>
      <c r="Q416" s="10"/>
      <c r="R416" s="10"/>
      <c r="S416" s="10"/>
      <c r="T416" s="10"/>
      <c r="U416" s="8"/>
      <c r="Z416" s="10"/>
      <c r="AB416" s="8" t="str">
        <f t="shared" si="35"/>
        <v/>
      </c>
      <c r="AC416" s="8" t="str">
        <f t="shared" si="33"/>
        <v/>
      </c>
      <c r="AF416" s="39"/>
      <c r="AP416" s="8"/>
      <c r="AQ416" s="8"/>
      <c r="AS416" s="8" t="str">
        <f t="shared" si="34"/>
        <v/>
      </c>
    </row>
    <row r="417" spans="6:45" ht="16" customHeight="1" x14ac:dyDescent="0.2">
      <c r="F417" s="8" t="str">
        <f>IF(ISBLANK(E417), "", Table2[[#This Row],[unique_id]])</f>
        <v/>
      </c>
      <c r="O417" s="8"/>
      <c r="P417" s="10"/>
      <c r="Q417" s="10"/>
      <c r="R417" s="10"/>
      <c r="S417" s="10"/>
      <c r="T417" s="10"/>
      <c r="U417" s="8"/>
      <c r="Z417" s="10"/>
      <c r="AB417" s="8" t="str">
        <f t="shared" si="35"/>
        <v/>
      </c>
      <c r="AC417" s="8" t="str">
        <f t="shared" si="33"/>
        <v/>
      </c>
      <c r="AF417" s="38"/>
      <c r="AP417" s="8"/>
      <c r="AQ417" s="8"/>
      <c r="AS417" s="8" t="str">
        <f t="shared" si="34"/>
        <v/>
      </c>
    </row>
    <row r="418" spans="6:45" ht="16" customHeight="1" x14ac:dyDescent="0.2">
      <c r="F418" s="8" t="str">
        <f>IF(ISBLANK(E418), "", Table2[[#This Row],[unique_id]])</f>
        <v/>
      </c>
      <c r="O418" s="8"/>
      <c r="P418" s="10"/>
      <c r="Q418" s="10"/>
      <c r="R418" s="10"/>
      <c r="S418" s="10"/>
      <c r="T418" s="10"/>
      <c r="U418" s="8"/>
      <c r="Z418" s="10"/>
      <c r="AB418" s="8" t="str">
        <f t="shared" si="35"/>
        <v/>
      </c>
      <c r="AC418" s="8" t="str">
        <f t="shared" si="33"/>
        <v/>
      </c>
      <c r="AF418" s="39"/>
      <c r="AP418" s="8"/>
      <c r="AQ418" s="8"/>
      <c r="AS418" s="8" t="str">
        <f t="shared" si="34"/>
        <v/>
      </c>
    </row>
    <row r="419" spans="6:45" ht="16" customHeight="1" x14ac:dyDescent="0.2">
      <c r="F419" s="8" t="str">
        <f>IF(ISBLANK(E419), "", Table2[[#This Row],[unique_id]])</f>
        <v/>
      </c>
      <c r="O419" s="8"/>
      <c r="P419" s="10"/>
      <c r="Q419" s="10"/>
      <c r="R419" s="10"/>
      <c r="S419" s="10"/>
      <c r="T419" s="10"/>
      <c r="U419" s="8"/>
      <c r="Z419" s="10"/>
      <c r="AB419" s="8" t="str">
        <f t="shared" si="35"/>
        <v/>
      </c>
      <c r="AC419" s="8" t="str">
        <f t="shared" si="33"/>
        <v/>
      </c>
      <c r="AF419" s="39"/>
      <c r="AP419" s="8"/>
      <c r="AQ419" s="8"/>
      <c r="AS419" s="8" t="str">
        <f t="shared" si="34"/>
        <v/>
      </c>
    </row>
    <row r="420" spans="6:45" ht="16" customHeight="1" x14ac:dyDescent="0.2">
      <c r="F420" s="8" t="str">
        <f>IF(ISBLANK(E420), "", Table2[[#This Row],[unique_id]])</f>
        <v/>
      </c>
      <c r="O420" s="8"/>
      <c r="P420" s="10"/>
      <c r="Q420" s="10"/>
      <c r="R420" s="10"/>
      <c r="S420" s="10"/>
      <c r="T420" s="10"/>
      <c r="U420" s="8"/>
      <c r="Z420" s="10"/>
      <c r="AB420" s="8" t="str">
        <f t="shared" si="35"/>
        <v/>
      </c>
      <c r="AC420" s="8" t="str">
        <f t="shared" si="33"/>
        <v/>
      </c>
      <c r="AF420" s="39"/>
      <c r="AP420" s="8"/>
      <c r="AQ420" s="8"/>
      <c r="AS420" s="8" t="str">
        <f t="shared" si="34"/>
        <v/>
      </c>
    </row>
    <row r="421" spans="6:45" ht="16" customHeight="1" x14ac:dyDescent="0.2">
      <c r="F421" s="8" t="str">
        <f>IF(ISBLANK(E421), "", Table2[[#This Row],[unique_id]])</f>
        <v/>
      </c>
      <c r="O421" s="8"/>
      <c r="P421" s="10"/>
      <c r="Q421" s="10"/>
      <c r="R421" s="10"/>
      <c r="S421" s="10"/>
      <c r="T421" s="10"/>
      <c r="U421" s="8"/>
      <c r="Z421" s="10"/>
      <c r="AB421" s="8" t="str">
        <f t="shared" si="35"/>
        <v/>
      </c>
      <c r="AC421" s="8" t="str">
        <f t="shared" si="33"/>
        <v/>
      </c>
      <c r="AF421" s="39"/>
      <c r="AP421" s="8"/>
      <c r="AQ421" s="8"/>
      <c r="AS421" s="8" t="str">
        <f t="shared" si="34"/>
        <v/>
      </c>
    </row>
    <row r="422" spans="6:45" ht="16" customHeight="1" x14ac:dyDescent="0.2">
      <c r="F422" s="8" t="str">
        <f>IF(ISBLANK(E422), "", Table2[[#This Row],[unique_id]])</f>
        <v/>
      </c>
      <c r="O422" s="8"/>
      <c r="P422" s="10"/>
      <c r="Q422" s="10"/>
      <c r="R422" s="10"/>
      <c r="S422" s="10"/>
      <c r="T422" s="10"/>
      <c r="U422" s="8"/>
      <c r="Z422" s="10"/>
      <c r="AB422" s="8" t="str">
        <f t="shared" si="35"/>
        <v/>
      </c>
      <c r="AC422" s="8" t="str">
        <f t="shared" si="33"/>
        <v/>
      </c>
      <c r="AF422" s="39"/>
      <c r="AP422" s="8"/>
      <c r="AQ422" s="8"/>
      <c r="AS422" s="8" t="str">
        <f t="shared" si="34"/>
        <v/>
      </c>
    </row>
    <row r="423" spans="6:45" ht="16" customHeight="1" x14ac:dyDescent="0.2">
      <c r="F423" s="8" t="str">
        <f>IF(ISBLANK(E423), "", Table2[[#This Row],[unique_id]])</f>
        <v/>
      </c>
      <c r="O423" s="8"/>
      <c r="P423" s="10"/>
      <c r="Q423" s="10"/>
      <c r="R423" s="10"/>
      <c r="S423" s="10"/>
      <c r="T423" s="10"/>
      <c r="U423" s="8"/>
      <c r="Z423" s="10"/>
      <c r="AB423" s="8" t="str">
        <f t="shared" si="35"/>
        <v/>
      </c>
      <c r="AC423" s="8" t="str">
        <f t="shared" si="33"/>
        <v/>
      </c>
      <c r="AF423" s="39"/>
      <c r="AP423" s="8"/>
      <c r="AQ423" s="8"/>
      <c r="AS423" s="8" t="str">
        <f t="shared" si="34"/>
        <v/>
      </c>
    </row>
    <row r="424" spans="6:45" ht="16" customHeight="1" x14ac:dyDescent="0.2">
      <c r="F424" s="8" t="str">
        <f>IF(ISBLANK(E424), "", Table2[[#This Row],[unique_id]])</f>
        <v/>
      </c>
      <c r="O424" s="8"/>
      <c r="P424" s="10"/>
      <c r="Q424" s="10"/>
      <c r="R424" s="10"/>
      <c r="S424" s="10"/>
      <c r="T424" s="10"/>
      <c r="U424" s="8"/>
      <c r="Z424" s="10"/>
      <c r="AB424" s="8" t="str">
        <f t="shared" si="35"/>
        <v/>
      </c>
      <c r="AC424" s="8" t="str">
        <f t="shared" si="33"/>
        <v/>
      </c>
      <c r="AF424" s="39"/>
      <c r="AP424" s="8"/>
      <c r="AQ424" s="8"/>
      <c r="AS424" s="8" t="str">
        <f t="shared" si="34"/>
        <v/>
      </c>
    </row>
    <row r="425" spans="6:45" ht="16" customHeight="1" x14ac:dyDescent="0.2">
      <c r="F425" s="8" t="str">
        <f>IF(ISBLANK(E425), "", Table2[[#This Row],[unique_id]])</f>
        <v/>
      </c>
      <c r="O425" s="8"/>
      <c r="P425" s="10"/>
      <c r="Q425" s="10"/>
      <c r="R425" s="10"/>
      <c r="S425" s="10"/>
      <c r="T425" s="10"/>
      <c r="U425" s="8"/>
      <c r="Z425" s="10"/>
      <c r="AB425" s="8" t="str">
        <f t="shared" si="35"/>
        <v/>
      </c>
      <c r="AC425" s="8" t="str">
        <f t="shared" si="33"/>
        <v/>
      </c>
      <c r="AF425" s="39"/>
      <c r="AP425" s="8"/>
      <c r="AQ425" s="8"/>
      <c r="AS425" s="8" t="str">
        <f t="shared" si="34"/>
        <v/>
      </c>
    </row>
    <row r="426" spans="6:45" ht="16" customHeight="1" x14ac:dyDescent="0.2">
      <c r="F426" s="8" t="str">
        <f>IF(ISBLANK(E426), "", Table2[[#This Row],[unique_id]])</f>
        <v/>
      </c>
      <c r="O426" s="8"/>
      <c r="P426" s="10"/>
      <c r="Q426" s="10"/>
      <c r="R426" s="10"/>
      <c r="S426" s="10"/>
      <c r="T426" s="10"/>
      <c r="U426" s="8"/>
      <c r="Z426" s="10"/>
      <c r="AB426" s="8" t="str">
        <f t="shared" si="35"/>
        <v/>
      </c>
      <c r="AC426" s="8" t="str">
        <f t="shared" si="33"/>
        <v/>
      </c>
      <c r="AF426" s="39"/>
      <c r="AP426" s="8"/>
      <c r="AQ426" s="8"/>
      <c r="AS426" s="8" t="str">
        <f t="shared" si="34"/>
        <v/>
      </c>
    </row>
    <row r="427" spans="6:45" ht="16" customHeight="1" x14ac:dyDescent="0.2">
      <c r="F427" s="8" t="str">
        <f>IF(ISBLANK(E427), "", Table2[[#This Row],[unique_id]])</f>
        <v/>
      </c>
      <c r="O427" s="8"/>
      <c r="P427" s="10"/>
      <c r="Q427" s="10"/>
      <c r="R427" s="10"/>
      <c r="S427" s="10"/>
      <c r="T427" s="10"/>
      <c r="U427" s="8"/>
      <c r="Z427" s="10"/>
      <c r="AB427" s="8" t="str">
        <f t="shared" si="35"/>
        <v/>
      </c>
      <c r="AC427" s="8" t="str">
        <f t="shared" si="33"/>
        <v/>
      </c>
      <c r="AF427" s="39"/>
      <c r="AP427" s="8"/>
      <c r="AQ427" s="8"/>
      <c r="AS427" s="8" t="str">
        <f t="shared" si="34"/>
        <v/>
      </c>
    </row>
    <row r="428" spans="6:45" ht="16" customHeight="1" x14ac:dyDescent="0.2">
      <c r="F428" s="8" t="str">
        <f>IF(ISBLANK(E428), "", Table2[[#This Row],[unique_id]])</f>
        <v/>
      </c>
      <c r="O428" s="8"/>
      <c r="P428" s="10"/>
      <c r="Q428" s="10"/>
      <c r="R428" s="10"/>
      <c r="S428" s="10"/>
      <c r="T428" s="10"/>
      <c r="U428" s="8"/>
      <c r="Z428" s="10"/>
      <c r="AB428" s="8" t="str">
        <f t="shared" si="35"/>
        <v/>
      </c>
      <c r="AC428" s="8" t="str">
        <f t="shared" si="33"/>
        <v/>
      </c>
      <c r="AF428" s="39"/>
      <c r="AP428" s="8"/>
      <c r="AQ428" s="8"/>
      <c r="AS428" s="8" t="str">
        <f t="shared" si="34"/>
        <v/>
      </c>
    </row>
    <row r="429" spans="6:45" ht="16" customHeight="1" x14ac:dyDescent="0.2">
      <c r="F429" s="8" t="str">
        <f>IF(ISBLANK(E429), "", Table2[[#This Row],[unique_id]])</f>
        <v/>
      </c>
      <c r="O429" s="8"/>
      <c r="P429" s="10"/>
      <c r="Q429" s="10"/>
      <c r="R429" s="10"/>
      <c r="S429" s="10"/>
      <c r="T429" s="10"/>
      <c r="U429" s="8"/>
      <c r="Z429" s="10"/>
      <c r="AB429" s="8" t="str">
        <f t="shared" si="35"/>
        <v/>
      </c>
      <c r="AC429" s="8" t="str">
        <f t="shared" si="33"/>
        <v/>
      </c>
      <c r="AF429" s="39"/>
      <c r="AP429" s="8"/>
      <c r="AQ429" s="8"/>
      <c r="AS429" s="8" t="str">
        <f t="shared" si="34"/>
        <v/>
      </c>
    </row>
    <row r="430" spans="6:45" ht="16" customHeight="1" x14ac:dyDescent="0.2">
      <c r="F430" s="8" t="str">
        <f>IF(ISBLANK(E430), "", Table2[[#This Row],[unique_id]])</f>
        <v/>
      </c>
      <c r="O430" s="8"/>
      <c r="P430" s="10"/>
      <c r="Q430" s="10"/>
      <c r="R430" s="10"/>
      <c r="S430" s="10"/>
      <c r="T430" s="10"/>
      <c r="U430" s="8"/>
      <c r="Z430" s="10"/>
      <c r="AB430" s="8" t="str">
        <f t="shared" si="35"/>
        <v/>
      </c>
      <c r="AC430" s="8" t="str">
        <f t="shared" si="33"/>
        <v/>
      </c>
      <c r="AF430" s="39"/>
      <c r="AP430" s="8"/>
      <c r="AQ430" s="8"/>
      <c r="AS430" s="8" t="str">
        <f t="shared" si="34"/>
        <v/>
      </c>
    </row>
    <row r="431" spans="6:45" ht="16" customHeight="1" x14ac:dyDescent="0.2">
      <c r="F431" s="8" t="str">
        <f>IF(ISBLANK(E431), "", Table2[[#This Row],[unique_id]])</f>
        <v/>
      </c>
      <c r="O431" s="8"/>
      <c r="P431" s="10"/>
      <c r="Q431" s="10"/>
      <c r="R431" s="10"/>
      <c r="S431" s="10"/>
      <c r="T431" s="10"/>
      <c r="U431" s="8"/>
      <c r="Z431" s="10"/>
      <c r="AB431" s="8" t="str">
        <f t="shared" si="35"/>
        <v/>
      </c>
      <c r="AC431" s="8" t="str">
        <f t="shared" si="33"/>
        <v/>
      </c>
      <c r="AF431" s="39"/>
      <c r="AP431" s="8"/>
      <c r="AQ431" s="8"/>
      <c r="AS431" s="8" t="str">
        <f t="shared" si="34"/>
        <v/>
      </c>
    </row>
    <row r="432" spans="6:45" ht="16" customHeight="1" x14ac:dyDescent="0.2">
      <c r="F432" s="8" t="str">
        <f>IF(ISBLANK(E432), "", Table2[[#This Row],[unique_id]])</f>
        <v/>
      </c>
      <c r="O432" s="8"/>
      <c r="P432" s="10"/>
      <c r="Q432" s="10"/>
      <c r="R432" s="10"/>
      <c r="S432" s="10"/>
      <c r="T432" s="10"/>
      <c r="U432" s="8"/>
      <c r="Z432" s="10"/>
      <c r="AB432" s="8" t="str">
        <f t="shared" si="35"/>
        <v/>
      </c>
      <c r="AC432" s="8" t="str">
        <f t="shared" si="33"/>
        <v/>
      </c>
      <c r="AF432" s="39"/>
      <c r="AP432" s="8"/>
      <c r="AQ432" s="8"/>
      <c r="AS432" s="8" t="str">
        <f t="shared" si="34"/>
        <v/>
      </c>
    </row>
    <row r="433" spans="6:45" ht="16" customHeight="1" x14ac:dyDescent="0.2">
      <c r="F433" s="8" t="str">
        <f>IF(ISBLANK(E433), "", Table2[[#This Row],[unique_id]])</f>
        <v/>
      </c>
      <c r="O433" s="8"/>
      <c r="P433" s="10"/>
      <c r="Q433" s="10"/>
      <c r="R433" s="10"/>
      <c r="S433" s="10"/>
      <c r="T433" s="10"/>
      <c r="U433" s="8"/>
      <c r="Z433" s="10"/>
      <c r="AB433" s="8" t="str">
        <f t="shared" si="35"/>
        <v/>
      </c>
      <c r="AC433" s="8" t="str">
        <f t="shared" si="33"/>
        <v/>
      </c>
      <c r="AF433" s="39"/>
      <c r="AP433" s="8"/>
      <c r="AQ433" s="8"/>
      <c r="AS433" s="8" t="str">
        <f t="shared" si="34"/>
        <v/>
      </c>
    </row>
    <row r="434" spans="6:45" ht="16" customHeight="1" x14ac:dyDescent="0.2">
      <c r="F434" s="8" t="str">
        <f>IF(ISBLANK(E434), "", Table2[[#This Row],[unique_id]])</f>
        <v/>
      </c>
      <c r="O434" s="8"/>
      <c r="P434" s="10"/>
      <c r="Q434" s="10"/>
      <c r="R434" s="10"/>
      <c r="S434" s="10"/>
      <c r="T434" s="10"/>
      <c r="U434" s="8"/>
      <c r="Z434" s="10"/>
      <c r="AB434" s="8" t="str">
        <f t="shared" si="35"/>
        <v/>
      </c>
      <c r="AC434" s="8" t="str">
        <f t="shared" si="33"/>
        <v/>
      </c>
      <c r="AF434" s="39"/>
      <c r="AP434" s="8"/>
      <c r="AQ434" s="8"/>
      <c r="AS434" s="8" t="str">
        <f t="shared" si="34"/>
        <v/>
      </c>
    </row>
    <row r="435" spans="6:45" ht="16" customHeight="1" x14ac:dyDescent="0.2">
      <c r="F435" s="8" t="str">
        <f>IF(ISBLANK(E435), "", Table2[[#This Row],[unique_id]])</f>
        <v/>
      </c>
      <c r="O435" s="8"/>
      <c r="P435" s="10"/>
      <c r="Q435" s="10"/>
      <c r="R435" s="10"/>
      <c r="S435" s="10"/>
      <c r="T435" s="10"/>
      <c r="U435" s="8"/>
      <c r="Z435" s="10"/>
      <c r="AB435" s="8" t="str">
        <f t="shared" si="35"/>
        <v/>
      </c>
      <c r="AC435" s="8" t="str">
        <f t="shared" ref="AC435:AC498" si="36">IF(ISBLANK(AA435),  "", _xlfn.CONCAT(LOWER(C435), "/", E435))</f>
        <v/>
      </c>
      <c r="AF435" s="39"/>
      <c r="AP435" s="8"/>
      <c r="AQ435" s="8"/>
      <c r="AS435" s="8" t="str">
        <f t="shared" ref="AS435:AS498" si="37">IF(AND(ISBLANK(AO435), ISBLANK(AP435)), "", _xlfn.CONCAT("[", IF(ISBLANK(AO435), "", _xlfn.CONCAT("[""mac"", """, AO435, """]")), IF(ISBLANK(AP435), "", _xlfn.CONCAT(", [""ip"", """, AP435, """]")), "]"))</f>
        <v/>
      </c>
    </row>
    <row r="436" spans="6:45" ht="16" customHeight="1" x14ac:dyDescent="0.2">
      <c r="F436" s="8" t="str">
        <f>IF(ISBLANK(E436), "", Table2[[#This Row],[unique_id]])</f>
        <v/>
      </c>
      <c r="O436" s="8"/>
      <c r="P436" s="10"/>
      <c r="Q436" s="10"/>
      <c r="R436" s="10"/>
      <c r="S436" s="10"/>
      <c r="T436" s="10"/>
      <c r="U436" s="8"/>
      <c r="Z436" s="10"/>
      <c r="AB436" s="8" t="str">
        <f t="shared" si="35"/>
        <v/>
      </c>
      <c r="AC436" s="8" t="str">
        <f t="shared" si="36"/>
        <v/>
      </c>
      <c r="AF436" s="39"/>
      <c r="AP436" s="8"/>
      <c r="AQ436" s="8"/>
      <c r="AS436" s="8" t="str">
        <f t="shared" si="37"/>
        <v/>
      </c>
    </row>
    <row r="437" spans="6:45" ht="16" customHeight="1" x14ac:dyDescent="0.2">
      <c r="F437" s="8" t="str">
        <f>IF(ISBLANK(E437), "", Table2[[#This Row],[unique_id]])</f>
        <v/>
      </c>
      <c r="O437" s="8"/>
      <c r="P437" s="10"/>
      <c r="Q437" s="10"/>
      <c r="R437" s="10"/>
      <c r="S437" s="10"/>
      <c r="T437" s="10"/>
      <c r="U437" s="8"/>
      <c r="Z437" s="10"/>
      <c r="AB437" s="8" t="str">
        <f t="shared" si="35"/>
        <v/>
      </c>
      <c r="AC437" s="8" t="str">
        <f t="shared" si="36"/>
        <v/>
      </c>
      <c r="AF437" s="39"/>
      <c r="AP437" s="8"/>
      <c r="AQ437" s="8"/>
      <c r="AS437" s="8" t="str">
        <f t="shared" si="37"/>
        <v/>
      </c>
    </row>
    <row r="438" spans="6:45" ht="16" customHeight="1" x14ac:dyDescent="0.2">
      <c r="F438" s="8" t="str">
        <f>IF(ISBLANK(E438), "", Table2[[#This Row],[unique_id]])</f>
        <v/>
      </c>
      <c r="O438" s="8"/>
      <c r="P438" s="10"/>
      <c r="Q438" s="10"/>
      <c r="R438" s="10"/>
      <c r="S438" s="10"/>
      <c r="T438" s="10"/>
      <c r="U438" s="8"/>
      <c r="Z438" s="10"/>
      <c r="AB438" s="8" t="str">
        <f t="shared" si="35"/>
        <v/>
      </c>
      <c r="AC438" s="8" t="str">
        <f t="shared" si="36"/>
        <v/>
      </c>
      <c r="AF438" s="39"/>
      <c r="AP438" s="8"/>
      <c r="AQ438" s="8"/>
      <c r="AS438" s="8" t="str">
        <f t="shared" si="37"/>
        <v/>
      </c>
    </row>
    <row r="439" spans="6:45" ht="16" customHeight="1" x14ac:dyDescent="0.2">
      <c r="F439" s="8" t="str">
        <f>IF(ISBLANK(E439), "", Table2[[#This Row],[unique_id]])</f>
        <v/>
      </c>
      <c r="O439" s="8"/>
      <c r="P439" s="10"/>
      <c r="Q439" s="10"/>
      <c r="R439" s="10"/>
      <c r="S439" s="10"/>
      <c r="T439" s="10"/>
      <c r="U439" s="8"/>
      <c r="Z439" s="10"/>
      <c r="AB439" s="8" t="str">
        <f t="shared" si="35"/>
        <v/>
      </c>
      <c r="AC439" s="8" t="str">
        <f t="shared" si="36"/>
        <v/>
      </c>
      <c r="AF439" s="39"/>
      <c r="AP439" s="8"/>
      <c r="AQ439" s="8"/>
      <c r="AS439" s="8" t="str">
        <f t="shared" si="37"/>
        <v/>
      </c>
    </row>
    <row r="440" spans="6:45" ht="16" customHeight="1" x14ac:dyDescent="0.2">
      <c r="F440" s="8" t="str">
        <f>IF(ISBLANK(E440), "", Table2[[#This Row],[unique_id]])</f>
        <v/>
      </c>
      <c r="O440" s="8"/>
      <c r="P440" s="10"/>
      <c r="Q440" s="10"/>
      <c r="R440" s="10"/>
      <c r="S440" s="10"/>
      <c r="T440" s="10"/>
      <c r="U440" s="8"/>
      <c r="Z440" s="10"/>
      <c r="AB440" s="8" t="str">
        <f t="shared" si="35"/>
        <v/>
      </c>
      <c r="AC440" s="8" t="str">
        <f t="shared" si="36"/>
        <v/>
      </c>
      <c r="AF440" s="39"/>
      <c r="AP440" s="8"/>
      <c r="AQ440" s="8"/>
      <c r="AS440" s="8" t="str">
        <f t="shared" si="37"/>
        <v/>
      </c>
    </row>
    <row r="441" spans="6:45" ht="16" customHeight="1" x14ac:dyDescent="0.2">
      <c r="F441" s="8" t="str">
        <f>IF(ISBLANK(E441), "", Table2[[#This Row],[unique_id]])</f>
        <v/>
      </c>
      <c r="O441" s="8"/>
      <c r="P441" s="10"/>
      <c r="Q441" s="10"/>
      <c r="R441" s="10"/>
      <c r="S441" s="10"/>
      <c r="T441" s="10"/>
      <c r="U441" s="8"/>
      <c r="Z441" s="10"/>
      <c r="AB441" s="8" t="str">
        <f t="shared" si="35"/>
        <v/>
      </c>
      <c r="AC441" s="8" t="str">
        <f t="shared" si="36"/>
        <v/>
      </c>
      <c r="AF441" s="39"/>
      <c r="AP441" s="8"/>
      <c r="AQ441" s="8"/>
      <c r="AS441" s="8" t="str">
        <f t="shared" si="37"/>
        <v/>
      </c>
    </row>
    <row r="442" spans="6:45" ht="16" customHeight="1" x14ac:dyDescent="0.2">
      <c r="F442" s="8" t="str">
        <f>IF(ISBLANK(E442), "", Table2[[#This Row],[unique_id]])</f>
        <v/>
      </c>
      <c r="O442" s="8"/>
      <c r="P442" s="10"/>
      <c r="Q442" s="10"/>
      <c r="R442" s="10"/>
      <c r="S442" s="10"/>
      <c r="T442" s="10"/>
      <c r="U442" s="8"/>
      <c r="Z442" s="10"/>
      <c r="AB442" s="8" t="str">
        <f t="shared" si="35"/>
        <v/>
      </c>
      <c r="AC442" s="8" t="str">
        <f t="shared" si="36"/>
        <v/>
      </c>
      <c r="AF442" s="39"/>
      <c r="AP442" s="8"/>
      <c r="AQ442" s="8"/>
      <c r="AS442" s="8" t="str">
        <f t="shared" si="37"/>
        <v/>
      </c>
    </row>
    <row r="443" spans="6:45" ht="16" customHeight="1" x14ac:dyDescent="0.2">
      <c r="F443" s="8" t="str">
        <f>IF(ISBLANK(E443), "", Table2[[#This Row],[unique_id]])</f>
        <v/>
      </c>
      <c r="O443" s="8"/>
      <c r="P443" s="10"/>
      <c r="Q443" s="10"/>
      <c r="R443" s="10"/>
      <c r="S443" s="10"/>
      <c r="T443" s="10"/>
      <c r="U443" s="8"/>
      <c r="Z443" s="10"/>
      <c r="AB443" s="8" t="str">
        <f t="shared" si="35"/>
        <v/>
      </c>
      <c r="AC443" s="8" t="str">
        <f t="shared" si="36"/>
        <v/>
      </c>
      <c r="AF443" s="39"/>
      <c r="AP443" s="8"/>
      <c r="AQ443" s="8"/>
      <c r="AS443" s="8" t="str">
        <f t="shared" si="37"/>
        <v/>
      </c>
    </row>
    <row r="444" spans="6:45" ht="16" customHeight="1" x14ac:dyDescent="0.2">
      <c r="F444" s="8" t="str">
        <f>IF(ISBLANK(E444), "", Table2[[#This Row],[unique_id]])</f>
        <v/>
      </c>
      <c r="O444" s="8"/>
      <c r="P444" s="10"/>
      <c r="Q444" s="10"/>
      <c r="R444" s="10"/>
      <c r="S444" s="10"/>
      <c r="T444" s="10"/>
      <c r="U444" s="8"/>
      <c r="Z444" s="10"/>
      <c r="AB444" s="8" t="str">
        <f t="shared" si="35"/>
        <v/>
      </c>
      <c r="AC444" s="8" t="str">
        <f t="shared" si="36"/>
        <v/>
      </c>
      <c r="AF444" s="39"/>
      <c r="AP444" s="8"/>
      <c r="AQ444" s="8"/>
      <c r="AS444" s="8" t="str">
        <f t="shared" si="37"/>
        <v/>
      </c>
    </row>
    <row r="445" spans="6:45" ht="16" customHeight="1" x14ac:dyDescent="0.2">
      <c r="F445" s="8" t="str">
        <f>IF(ISBLANK(E445), "", Table2[[#This Row],[unique_id]])</f>
        <v/>
      </c>
      <c r="O445" s="8"/>
      <c r="P445" s="10"/>
      <c r="Q445" s="10"/>
      <c r="R445" s="10"/>
      <c r="S445" s="10"/>
      <c r="T445" s="10"/>
      <c r="U445" s="8"/>
      <c r="Z445" s="10"/>
      <c r="AB445" s="8" t="str">
        <f t="shared" si="35"/>
        <v/>
      </c>
      <c r="AC445" s="8" t="str">
        <f t="shared" si="36"/>
        <v/>
      </c>
      <c r="AF445" s="39"/>
      <c r="AP445" s="8"/>
      <c r="AQ445" s="8"/>
      <c r="AS445" s="8" t="str">
        <f t="shared" si="37"/>
        <v/>
      </c>
    </row>
    <row r="446" spans="6:45" ht="16" customHeight="1" x14ac:dyDescent="0.2">
      <c r="F446" s="8" t="str">
        <f>IF(ISBLANK(E446), "", Table2[[#This Row],[unique_id]])</f>
        <v/>
      </c>
      <c r="O446" s="8"/>
      <c r="P446" s="10"/>
      <c r="Q446" s="10"/>
      <c r="R446" s="10"/>
      <c r="S446" s="10"/>
      <c r="T446" s="10"/>
      <c r="U446" s="8"/>
      <c r="Z446" s="10"/>
      <c r="AB446" s="8" t="str">
        <f t="shared" si="35"/>
        <v/>
      </c>
      <c r="AC446" s="8" t="str">
        <f t="shared" si="36"/>
        <v/>
      </c>
      <c r="AF446" s="39"/>
      <c r="AP446" s="8"/>
      <c r="AQ446" s="8"/>
      <c r="AS446" s="8" t="str">
        <f t="shared" si="37"/>
        <v/>
      </c>
    </row>
    <row r="447" spans="6:45" ht="16" customHeight="1" x14ac:dyDescent="0.2">
      <c r="F447" s="8" t="str">
        <f>IF(ISBLANK(E447), "", Table2[[#This Row],[unique_id]])</f>
        <v/>
      </c>
      <c r="O447" s="8"/>
      <c r="P447" s="10"/>
      <c r="Q447" s="10"/>
      <c r="R447" s="10"/>
      <c r="S447" s="10"/>
      <c r="T447" s="10"/>
      <c r="U447" s="8"/>
      <c r="Z447" s="10"/>
      <c r="AB447" s="8" t="str">
        <f t="shared" si="35"/>
        <v/>
      </c>
      <c r="AC447" s="8" t="str">
        <f t="shared" si="36"/>
        <v/>
      </c>
      <c r="AF447" s="39"/>
      <c r="AP447" s="8"/>
      <c r="AQ447" s="8"/>
      <c r="AS447" s="8" t="str">
        <f t="shared" si="37"/>
        <v/>
      </c>
    </row>
    <row r="448" spans="6:45" ht="16" customHeight="1" x14ac:dyDescent="0.2">
      <c r="F448" s="8" t="str">
        <f>IF(ISBLANK(E448), "", Table2[[#This Row],[unique_id]])</f>
        <v/>
      </c>
      <c r="O448" s="8"/>
      <c r="P448" s="10"/>
      <c r="Q448" s="10"/>
      <c r="R448" s="10"/>
      <c r="S448" s="10"/>
      <c r="T448" s="10"/>
      <c r="U448" s="8"/>
      <c r="Z448" s="10"/>
      <c r="AB448" s="8" t="str">
        <f t="shared" si="35"/>
        <v/>
      </c>
      <c r="AC448" s="8" t="str">
        <f t="shared" si="36"/>
        <v/>
      </c>
      <c r="AF448" s="39"/>
      <c r="AP448" s="8"/>
      <c r="AQ448" s="8"/>
      <c r="AS448" s="8" t="str">
        <f t="shared" si="37"/>
        <v/>
      </c>
    </row>
    <row r="449" spans="6:45" ht="16" customHeight="1" x14ac:dyDescent="0.2">
      <c r="F449" s="8" t="str">
        <f>IF(ISBLANK(E449), "", Table2[[#This Row],[unique_id]])</f>
        <v/>
      </c>
      <c r="O449" s="8"/>
      <c r="P449" s="10"/>
      <c r="Q449" s="10"/>
      <c r="R449" s="10"/>
      <c r="S449" s="10"/>
      <c r="T449" s="10"/>
      <c r="U449" s="8"/>
      <c r="Z449" s="10"/>
      <c r="AB449" s="8" t="str">
        <f t="shared" si="35"/>
        <v/>
      </c>
      <c r="AC449" s="8" t="str">
        <f t="shared" si="36"/>
        <v/>
      </c>
      <c r="AF449" s="39"/>
      <c r="AP449" s="8"/>
      <c r="AQ449" s="8"/>
      <c r="AS449" s="8" t="str">
        <f t="shared" si="37"/>
        <v/>
      </c>
    </row>
    <row r="450" spans="6:45" ht="16" customHeight="1" x14ac:dyDescent="0.2">
      <c r="F450" s="8" t="str">
        <f>IF(ISBLANK(E450), "", Table2[[#This Row],[unique_id]])</f>
        <v/>
      </c>
      <c r="O450" s="8"/>
      <c r="P450" s="10"/>
      <c r="Q450" s="10"/>
      <c r="R450" s="10"/>
      <c r="S450" s="10"/>
      <c r="T450" s="10"/>
      <c r="U450" s="8"/>
      <c r="Z450" s="10"/>
      <c r="AB450" s="8" t="str">
        <f t="shared" si="35"/>
        <v/>
      </c>
      <c r="AC450" s="8" t="str">
        <f t="shared" si="36"/>
        <v/>
      </c>
      <c r="AF450" s="39"/>
      <c r="AP450" s="8"/>
      <c r="AQ450" s="8"/>
      <c r="AS450" s="8" t="str">
        <f t="shared" si="37"/>
        <v/>
      </c>
    </row>
    <row r="451" spans="6:45" ht="16" customHeight="1" x14ac:dyDescent="0.2">
      <c r="F451" s="8" t="str">
        <f>IF(ISBLANK(E451), "", Table2[[#This Row],[unique_id]])</f>
        <v/>
      </c>
      <c r="O451" s="8"/>
      <c r="P451" s="10"/>
      <c r="Q451" s="10"/>
      <c r="R451" s="10"/>
      <c r="S451" s="10"/>
      <c r="T451" s="10"/>
      <c r="U451" s="8"/>
      <c r="Z451" s="10"/>
      <c r="AB451" s="8" t="str">
        <f t="shared" si="35"/>
        <v/>
      </c>
      <c r="AC451" s="8" t="str">
        <f t="shared" si="36"/>
        <v/>
      </c>
      <c r="AF451" s="39"/>
      <c r="AP451" s="8"/>
      <c r="AQ451" s="8"/>
      <c r="AS451" s="8" t="str">
        <f t="shared" si="37"/>
        <v/>
      </c>
    </row>
    <row r="452" spans="6:45" ht="16" customHeight="1" x14ac:dyDescent="0.2">
      <c r="F452" s="8" t="str">
        <f>IF(ISBLANK(E452), "", Table2[[#This Row],[unique_id]])</f>
        <v/>
      </c>
      <c r="O452" s="8"/>
      <c r="P452" s="10"/>
      <c r="Q452" s="10"/>
      <c r="R452" s="10"/>
      <c r="S452" s="10"/>
      <c r="T452" s="10"/>
      <c r="U452" s="8"/>
      <c r="Z452" s="10"/>
      <c r="AB452" s="8" t="str">
        <f t="shared" si="35"/>
        <v/>
      </c>
      <c r="AC452" s="8" t="str">
        <f t="shared" si="36"/>
        <v/>
      </c>
      <c r="AF452" s="39"/>
      <c r="AP452" s="8"/>
      <c r="AQ452" s="8"/>
      <c r="AS452" s="8" t="str">
        <f t="shared" si="37"/>
        <v/>
      </c>
    </row>
    <row r="453" spans="6:45" ht="16" customHeight="1" x14ac:dyDescent="0.2">
      <c r="F453" s="8" t="str">
        <f>IF(ISBLANK(E453), "", Table2[[#This Row],[unique_id]])</f>
        <v/>
      </c>
      <c r="O453" s="8"/>
      <c r="P453" s="10"/>
      <c r="Q453" s="10"/>
      <c r="R453" s="10"/>
      <c r="S453" s="10"/>
      <c r="T453" s="10"/>
      <c r="U453" s="8"/>
      <c r="Z453" s="10"/>
      <c r="AB453" s="8" t="str">
        <f t="shared" si="35"/>
        <v/>
      </c>
      <c r="AC453" s="8" t="str">
        <f t="shared" si="36"/>
        <v/>
      </c>
      <c r="AF453" s="39"/>
      <c r="AP453" s="8"/>
      <c r="AQ453" s="8"/>
      <c r="AS453" s="8" t="str">
        <f t="shared" si="37"/>
        <v/>
      </c>
    </row>
    <row r="454" spans="6:45" ht="16" customHeight="1" x14ac:dyDescent="0.2">
      <c r="F454" s="8" t="str">
        <f>IF(ISBLANK(E454), "", Table2[[#This Row],[unique_id]])</f>
        <v/>
      </c>
      <c r="O454" s="8"/>
      <c r="P454" s="10"/>
      <c r="Q454" s="10"/>
      <c r="R454" s="10"/>
      <c r="S454" s="10"/>
      <c r="T454" s="10"/>
      <c r="U454" s="8"/>
      <c r="Z454" s="10"/>
      <c r="AB454" s="8" t="str">
        <f t="shared" si="35"/>
        <v/>
      </c>
      <c r="AC454" s="8" t="str">
        <f t="shared" si="36"/>
        <v/>
      </c>
      <c r="AF454" s="39"/>
      <c r="AP454" s="8"/>
      <c r="AQ454" s="8"/>
      <c r="AS454" s="8" t="str">
        <f t="shared" si="37"/>
        <v/>
      </c>
    </row>
    <row r="455" spans="6:45" ht="16" customHeight="1" x14ac:dyDescent="0.2">
      <c r="F455" s="8" t="str">
        <f>IF(ISBLANK(E455), "", Table2[[#This Row],[unique_id]])</f>
        <v/>
      </c>
      <c r="O455" s="8"/>
      <c r="P455" s="10"/>
      <c r="Q455" s="10"/>
      <c r="R455" s="10"/>
      <c r="S455" s="10"/>
      <c r="T455" s="10"/>
      <c r="U455" s="8"/>
      <c r="Z455" s="10"/>
      <c r="AB455" s="8" t="str">
        <f t="shared" si="35"/>
        <v/>
      </c>
      <c r="AC455" s="8" t="str">
        <f t="shared" si="36"/>
        <v/>
      </c>
      <c r="AF455" s="39"/>
      <c r="AP455" s="8"/>
      <c r="AQ455" s="8"/>
      <c r="AS455" s="8" t="str">
        <f t="shared" si="37"/>
        <v/>
      </c>
    </row>
    <row r="456" spans="6:45" ht="16" customHeight="1" x14ac:dyDescent="0.2">
      <c r="F456" s="8" t="str">
        <f>IF(ISBLANK(E456), "", Table2[[#This Row],[unique_id]])</f>
        <v/>
      </c>
      <c r="O456" s="8"/>
      <c r="P456" s="10"/>
      <c r="Q456" s="10"/>
      <c r="R456" s="10"/>
      <c r="S456" s="10"/>
      <c r="T456" s="10"/>
      <c r="U456" s="8"/>
      <c r="Z456" s="10"/>
      <c r="AB456" s="8" t="str">
        <f t="shared" si="35"/>
        <v/>
      </c>
      <c r="AC456" s="8" t="str">
        <f t="shared" si="36"/>
        <v/>
      </c>
      <c r="AF456" s="39"/>
      <c r="AP456" s="8"/>
      <c r="AQ456" s="8"/>
      <c r="AS456" s="8" t="str">
        <f t="shared" si="37"/>
        <v/>
      </c>
    </row>
    <row r="457" spans="6:45" ht="16" customHeight="1" x14ac:dyDescent="0.2">
      <c r="F457" s="8" t="str">
        <f>IF(ISBLANK(E457), "", Table2[[#This Row],[unique_id]])</f>
        <v/>
      </c>
      <c r="O457" s="8"/>
      <c r="P457" s="10"/>
      <c r="Q457" s="10"/>
      <c r="R457" s="10"/>
      <c r="S457" s="10"/>
      <c r="T457" s="10"/>
      <c r="U457" s="8"/>
      <c r="Z457" s="10"/>
      <c r="AB457" s="8" t="str">
        <f t="shared" si="35"/>
        <v/>
      </c>
      <c r="AC457" s="8" t="str">
        <f t="shared" si="36"/>
        <v/>
      </c>
      <c r="AF457" s="39"/>
      <c r="AP457" s="8"/>
      <c r="AQ457" s="8"/>
      <c r="AS457" s="8" t="str">
        <f t="shared" si="37"/>
        <v/>
      </c>
    </row>
    <row r="458" spans="6:45" ht="16" customHeight="1" x14ac:dyDescent="0.2">
      <c r="F458" s="8" t="str">
        <f>IF(ISBLANK(E458), "", Table2[[#This Row],[unique_id]])</f>
        <v/>
      </c>
      <c r="O458" s="8"/>
      <c r="P458" s="10"/>
      <c r="Q458" s="10"/>
      <c r="R458" s="10"/>
      <c r="S458" s="10"/>
      <c r="T458" s="10"/>
      <c r="U458" s="8"/>
      <c r="Z458" s="10"/>
      <c r="AB458" s="8" t="str">
        <f t="shared" si="35"/>
        <v/>
      </c>
      <c r="AC458" s="8" t="str">
        <f t="shared" si="36"/>
        <v/>
      </c>
      <c r="AF458" s="39"/>
      <c r="AP458" s="8"/>
      <c r="AQ458" s="8"/>
      <c r="AS458" s="8" t="str">
        <f t="shared" si="37"/>
        <v/>
      </c>
    </row>
    <row r="459" spans="6:45" ht="16" customHeight="1" x14ac:dyDescent="0.2">
      <c r="F459" s="8" t="str">
        <f>IF(ISBLANK(E459), "", Table2[[#This Row],[unique_id]])</f>
        <v/>
      </c>
      <c r="O459" s="8"/>
      <c r="P459" s="10"/>
      <c r="Q459" s="10"/>
      <c r="R459" s="10"/>
      <c r="S459" s="10"/>
      <c r="T459" s="10"/>
      <c r="U459" s="8"/>
      <c r="Z459" s="10"/>
      <c r="AB459" s="8" t="str">
        <f t="shared" si="35"/>
        <v/>
      </c>
      <c r="AC459" s="8" t="str">
        <f t="shared" si="36"/>
        <v/>
      </c>
      <c r="AF459" s="39"/>
      <c r="AP459" s="8"/>
      <c r="AQ459" s="8"/>
      <c r="AS459" s="8" t="str">
        <f t="shared" si="37"/>
        <v/>
      </c>
    </row>
    <row r="460" spans="6:45" ht="16" customHeight="1" x14ac:dyDescent="0.2">
      <c r="F460" s="8" t="str">
        <f>IF(ISBLANK(E460), "", Table2[[#This Row],[unique_id]])</f>
        <v/>
      </c>
      <c r="O460" s="8"/>
      <c r="P460" s="10"/>
      <c r="Q460" s="10"/>
      <c r="R460" s="10"/>
      <c r="S460" s="10"/>
      <c r="T460" s="10"/>
      <c r="U460" s="8"/>
      <c r="Z460" s="10"/>
      <c r="AB460" s="8" t="str">
        <f t="shared" si="35"/>
        <v/>
      </c>
      <c r="AC460" s="8" t="str">
        <f t="shared" si="36"/>
        <v/>
      </c>
      <c r="AF460" s="39"/>
      <c r="AP460" s="8"/>
      <c r="AQ460" s="8"/>
      <c r="AS460" s="8" t="str">
        <f t="shared" si="37"/>
        <v/>
      </c>
    </row>
    <row r="461" spans="6:45" ht="16" customHeight="1" x14ac:dyDescent="0.2">
      <c r="F461" s="8" t="str">
        <f>IF(ISBLANK(E461), "", Table2[[#This Row],[unique_id]])</f>
        <v/>
      </c>
      <c r="O461" s="8"/>
      <c r="P461" s="10"/>
      <c r="Q461" s="10"/>
      <c r="R461" s="10"/>
      <c r="S461" s="10"/>
      <c r="T461" s="10"/>
      <c r="U461" s="8"/>
      <c r="Z461" s="10"/>
      <c r="AB461" s="8" t="str">
        <f t="shared" si="35"/>
        <v/>
      </c>
      <c r="AC461" s="8" t="str">
        <f t="shared" si="36"/>
        <v/>
      </c>
      <c r="AF461" s="39"/>
      <c r="AP461" s="8"/>
      <c r="AQ461" s="8"/>
      <c r="AS461" s="8" t="str">
        <f t="shared" si="37"/>
        <v/>
      </c>
    </row>
    <row r="462" spans="6:45" ht="16" customHeight="1" x14ac:dyDescent="0.2">
      <c r="F462" s="8" t="str">
        <f>IF(ISBLANK(E462), "", Table2[[#This Row],[unique_id]])</f>
        <v/>
      </c>
      <c r="O462" s="8"/>
      <c r="P462" s="10"/>
      <c r="Q462" s="10"/>
      <c r="R462" s="10"/>
      <c r="S462" s="10"/>
      <c r="T462" s="10"/>
      <c r="U462" s="8"/>
      <c r="Z462" s="10"/>
      <c r="AB462" s="8" t="str">
        <f t="shared" si="35"/>
        <v/>
      </c>
      <c r="AC462" s="8" t="str">
        <f t="shared" si="36"/>
        <v/>
      </c>
      <c r="AF462" s="39"/>
      <c r="AP462" s="8"/>
      <c r="AQ462" s="8"/>
      <c r="AS462" s="8" t="str">
        <f t="shared" si="37"/>
        <v/>
      </c>
    </row>
    <row r="463" spans="6:45" ht="16" customHeight="1" x14ac:dyDescent="0.2">
      <c r="F463" s="8" t="str">
        <f>IF(ISBLANK(E463), "", Table2[[#This Row],[unique_id]])</f>
        <v/>
      </c>
      <c r="O463" s="8"/>
      <c r="P463" s="10"/>
      <c r="Q463" s="10"/>
      <c r="R463" s="10"/>
      <c r="S463" s="10"/>
      <c r="T463" s="10"/>
      <c r="U463" s="8"/>
      <c r="Z463" s="10"/>
      <c r="AB463" s="8" t="str">
        <f t="shared" si="35"/>
        <v/>
      </c>
      <c r="AC463" s="8" t="str">
        <f t="shared" si="36"/>
        <v/>
      </c>
      <c r="AF463" s="39"/>
      <c r="AP463" s="8"/>
      <c r="AQ463" s="8"/>
      <c r="AS463" s="8" t="str">
        <f t="shared" si="37"/>
        <v/>
      </c>
    </row>
    <row r="464" spans="6:45" ht="16" customHeight="1" x14ac:dyDescent="0.2">
      <c r="F464" s="8" t="str">
        <f>IF(ISBLANK(E464), "", Table2[[#This Row],[unique_id]])</f>
        <v/>
      </c>
      <c r="O464" s="8"/>
      <c r="P464" s="10"/>
      <c r="Q464" s="10"/>
      <c r="R464" s="10"/>
      <c r="S464" s="10"/>
      <c r="T464" s="10"/>
      <c r="U464" s="8"/>
      <c r="Z464" s="10"/>
      <c r="AB464" s="8" t="str">
        <f t="shared" si="35"/>
        <v/>
      </c>
      <c r="AC464" s="8" t="str">
        <f t="shared" si="36"/>
        <v/>
      </c>
      <c r="AF464" s="39"/>
      <c r="AP464" s="8"/>
      <c r="AQ464" s="8"/>
      <c r="AS464" s="8" t="str">
        <f t="shared" si="37"/>
        <v/>
      </c>
    </row>
    <row r="465" spans="6:45" ht="16" customHeight="1" x14ac:dyDescent="0.2">
      <c r="F465" s="8" t="str">
        <f>IF(ISBLANK(E465), "", Table2[[#This Row],[unique_id]])</f>
        <v/>
      </c>
      <c r="O465" s="8"/>
      <c r="P465" s="10"/>
      <c r="Q465" s="10"/>
      <c r="R465" s="10"/>
      <c r="S465" s="10"/>
      <c r="T465" s="10"/>
      <c r="U465" s="8"/>
      <c r="Z465" s="10"/>
      <c r="AB465" s="8" t="str">
        <f t="shared" si="35"/>
        <v/>
      </c>
      <c r="AC465" s="8" t="str">
        <f t="shared" si="36"/>
        <v/>
      </c>
      <c r="AF465" s="39"/>
      <c r="AP465" s="8"/>
      <c r="AQ465" s="8"/>
      <c r="AS465" s="8" t="str">
        <f t="shared" si="37"/>
        <v/>
      </c>
    </row>
    <row r="466" spans="6:45" ht="16" customHeight="1" x14ac:dyDescent="0.2">
      <c r="F466" s="8" t="str">
        <f>IF(ISBLANK(E466), "", Table2[[#This Row],[unique_id]])</f>
        <v/>
      </c>
      <c r="O466" s="8"/>
      <c r="P466" s="10"/>
      <c r="Q466" s="10"/>
      <c r="R466" s="10"/>
      <c r="S466" s="10"/>
      <c r="T466" s="10"/>
      <c r="U466" s="8"/>
      <c r="Z466" s="10"/>
      <c r="AB466" s="8" t="str">
        <f t="shared" si="35"/>
        <v/>
      </c>
      <c r="AC466" s="8" t="str">
        <f t="shared" si="36"/>
        <v/>
      </c>
      <c r="AF466" s="39"/>
      <c r="AP466" s="8"/>
      <c r="AQ466" s="8"/>
      <c r="AS466" s="8" t="str">
        <f t="shared" si="37"/>
        <v/>
      </c>
    </row>
    <row r="467" spans="6:45" ht="16" customHeight="1" x14ac:dyDescent="0.2">
      <c r="F467" s="8" t="str">
        <f>IF(ISBLANK(E467), "", Table2[[#This Row],[unique_id]])</f>
        <v/>
      </c>
      <c r="O467" s="8"/>
      <c r="P467" s="10"/>
      <c r="Q467" s="10"/>
      <c r="R467" s="10"/>
      <c r="S467" s="10"/>
      <c r="T467" s="10"/>
      <c r="U467" s="8"/>
      <c r="Z467" s="10"/>
      <c r="AB467" s="8" t="str">
        <f t="shared" si="35"/>
        <v/>
      </c>
      <c r="AC467" s="8" t="str">
        <f t="shared" si="36"/>
        <v/>
      </c>
      <c r="AF467" s="39"/>
      <c r="AP467" s="8"/>
      <c r="AQ467" s="8"/>
      <c r="AS467" s="8" t="str">
        <f t="shared" si="37"/>
        <v/>
      </c>
    </row>
    <row r="468" spans="6:45" ht="16" customHeight="1" x14ac:dyDescent="0.2">
      <c r="F468" s="8" t="str">
        <f>IF(ISBLANK(E468), "", Table2[[#This Row],[unique_id]])</f>
        <v/>
      </c>
      <c r="O468" s="8"/>
      <c r="P468" s="10"/>
      <c r="Q468" s="10"/>
      <c r="R468" s="10"/>
      <c r="S468" s="10"/>
      <c r="T468" s="10"/>
      <c r="U468" s="8"/>
      <c r="Z468" s="10"/>
      <c r="AB468" s="8" t="str">
        <f t="shared" si="35"/>
        <v/>
      </c>
      <c r="AC468" s="8" t="str">
        <f t="shared" si="36"/>
        <v/>
      </c>
      <c r="AF468" s="39"/>
      <c r="AP468" s="8"/>
      <c r="AQ468" s="8"/>
      <c r="AS468" s="8" t="str">
        <f t="shared" si="37"/>
        <v/>
      </c>
    </row>
    <row r="469" spans="6:45" ht="16" customHeight="1" x14ac:dyDescent="0.2">
      <c r="F469" s="8" t="str">
        <f>IF(ISBLANK(E469), "", Table2[[#This Row],[unique_id]])</f>
        <v/>
      </c>
      <c r="O469" s="8"/>
      <c r="P469" s="10"/>
      <c r="Q469" s="10"/>
      <c r="R469" s="10"/>
      <c r="S469" s="10"/>
      <c r="T469" s="10"/>
      <c r="U469" s="8"/>
      <c r="Z469" s="10"/>
      <c r="AB469" s="8" t="str">
        <f t="shared" si="35"/>
        <v/>
      </c>
      <c r="AC469" s="8" t="str">
        <f t="shared" si="36"/>
        <v/>
      </c>
      <c r="AF469" s="39"/>
      <c r="AP469" s="8"/>
      <c r="AQ469" s="8"/>
      <c r="AS469" s="8" t="str">
        <f t="shared" si="37"/>
        <v/>
      </c>
    </row>
    <row r="470" spans="6:45" ht="16" customHeight="1" x14ac:dyDescent="0.2">
      <c r="F470" s="8" t="str">
        <f>IF(ISBLANK(E470), "", Table2[[#This Row],[unique_id]])</f>
        <v/>
      </c>
      <c r="O470" s="8"/>
      <c r="P470" s="10"/>
      <c r="Q470" s="10"/>
      <c r="R470" s="10"/>
      <c r="S470" s="10"/>
      <c r="T470" s="10"/>
      <c r="U470" s="8"/>
      <c r="Z470" s="10"/>
      <c r="AB470" s="8" t="str">
        <f t="shared" si="35"/>
        <v/>
      </c>
      <c r="AC470" s="8" t="str">
        <f t="shared" si="36"/>
        <v/>
      </c>
      <c r="AF470" s="39"/>
      <c r="AP470" s="8"/>
      <c r="AQ470" s="8"/>
      <c r="AS470" s="8" t="str">
        <f t="shared" si="37"/>
        <v/>
      </c>
    </row>
    <row r="471" spans="6:45" ht="16" customHeight="1" x14ac:dyDescent="0.2">
      <c r="F471" s="8" t="str">
        <f>IF(ISBLANK(E471), "", Table2[[#This Row],[unique_id]])</f>
        <v/>
      </c>
      <c r="O471" s="8"/>
      <c r="P471" s="10"/>
      <c r="Q471" s="10"/>
      <c r="R471" s="10"/>
      <c r="S471" s="10"/>
      <c r="T471" s="10"/>
      <c r="U471" s="8"/>
      <c r="Z471" s="10"/>
      <c r="AB471" s="8" t="str">
        <f t="shared" si="35"/>
        <v/>
      </c>
      <c r="AC471" s="8" t="str">
        <f t="shared" si="36"/>
        <v/>
      </c>
      <c r="AF471" s="39"/>
      <c r="AP471" s="8"/>
      <c r="AQ471" s="8"/>
      <c r="AS471" s="8" t="str">
        <f t="shared" si="37"/>
        <v/>
      </c>
    </row>
    <row r="472" spans="6:45" ht="16" customHeight="1" x14ac:dyDescent="0.2">
      <c r="F472" s="8" t="str">
        <f>IF(ISBLANK(E472), "", Table2[[#This Row],[unique_id]])</f>
        <v/>
      </c>
      <c r="O472" s="8"/>
      <c r="P472" s="10"/>
      <c r="Q472" s="10"/>
      <c r="R472" s="10"/>
      <c r="S472" s="10"/>
      <c r="T472" s="10"/>
      <c r="U472" s="8"/>
      <c r="Z472" s="10"/>
      <c r="AB472" s="8" t="str">
        <f t="shared" si="35"/>
        <v/>
      </c>
      <c r="AC472" s="8" t="str">
        <f t="shared" si="36"/>
        <v/>
      </c>
      <c r="AF472" s="39"/>
      <c r="AP472" s="8"/>
      <c r="AQ472" s="8"/>
      <c r="AS472" s="8" t="str">
        <f t="shared" si="37"/>
        <v/>
      </c>
    </row>
    <row r="473" spans="6:45" ht="16" customHeight="1" x14ac:dyDescent="0.2">
      <c r="F473" s="8" t="str">
        <f>IF(ISBLANK(E473), "", Table2[[#This Row],[unique_id]])</f>
        <v/>
      </c>
      <c r="O473" s="8"/>
      <c r="P473" s="10"/>
      <c r="Q473" s="10"/>
      <c r="R473" s="10"/>
      <c r="S473" s="10"/>
      <c r="T473" s="10"/>
      <c r="U473" s="8"/>
      <c r="Z473" s="10"/>
      <c r="AB473" s="8" t="str">
        <f t="shared" si="35"/>
        <v/>
      </c>
      <c r="AC473" s="8" t="str">
        <f t="shared" si="36"/>
        <v/>
      </c>
      <c r="AF473" s="39"/>
      <c r="AP473" s="8"/>
      <c r="AQ473" s="8"/>
      <c r="AS473" s="8" t="str">
        <f t="shared" si="37"/>
        <v/>
      </c>
    </row>
    <row r="474" spans="6:45" ht="16" customHeight="1" x14ac:dyDescent="0.2">
      <c r="F474" s="8" t="str">
        <f>IF(ISBLANK(E474), "", Table2[[#This Row],[unique_id]])</f>
        <v/>
      </c>
      <c r="O474" s="8"/>
      <c r="P474" s="10"/>
      <c r="Q474" s="10"/>
      <c r="R474" s="10"/>
      <c r="S474" s="10"/>
      <c r="T474" s="10"/>
      <c r="U474" s="8"/>
      <c r="Z474" s="10"/>
      <c r="AB474" s="8" t="str">
        <f t="shared" si="35"/>
        <v/>
      </c>
      <c r="AC474" s="8" t="str">
        <f t="shared" si="36"/>
        <v/>
      </c>
      <c r="AF474" s="39"/>
      <c r="AP474" s="8"/>
      <c r="AQ474" s="8"/>
      <c r="AS474" s="8" t="str">
        <f t="shared" si="37"/>
        <v/>
      </c>
    </row>
    <row r="475" spans="6:45" ht="16" customHeight="1" x14ac:dyDescent="0.2">
      <c r="F475" s="8" t="str">
        <f>IF(ISBLANK(E475), "", Table2[[#This Row],[unique_id]])</f>
        <v/>
      </c>
      <c r="O475" s="8"/>
      <c r="P475" s="10"/>
      <c r="Q475" s="10"/>
      <c r="R475" s="10"/>
      <c r="S475" s="10"/>
      <c r="T475" s="10"/>
      <c r="U475" s="8"/>
      <c r="Z475" s="10"/>
      <c r="AB475" s="8" t="str">
        <f t="shared" si="35"/>
        <v/>
      </c>
      <c r="AC475" s="8" t="str">
        <f t="shared" si="36"/>
        <v/>
      </c>
      <c r="AF475" s="39"/>
      <c r="AP475" s="8"/>
      <c r="AQ475" s="8"/>
      <c r="AS475" s="8" t="str">
        <f t="shared" si="37"/>
        <v/>
      </c>
    </row>
    <row r="476" spans="6:45" ht="16" customHeight="1" x14ac:dyDescent="0.2">
      <c r="F476" s="8" t="str">
        <f>IF(ISBLANK(E476), "", Table2[[#This Row],[unique_id]])</f>
        <v/>
      </c>
      <c r="O476" s="8"/>
      <c r="P476" s="10"/>
      <c r="Q476" s="10"/>
      <c r="R476" s="10"/>
      <c r="S476" s="10"/>
      <c r="T476" s="10"/>
      <c r="U476" s="8"/>
      <c r="Z476" s="10"/>
      <c r="AB476" s="8" t="str">
        <f t="shared" si="35"/>
        <v/>
      </c>
      <c r="AC476" s="8" t="str">
        <f t="shared" si="36"/>
        <v/>
      </c>
      <c r="AF476" s="39"/>
      <c r="AP476" s="8"/>
      <c r="AQ476" s="8"/>
      <c r="AS476" s="8" t="str">
        <f t="shared" si="37"/>
        <v/>
      </c>
    </row>
    <row r="477" spans="6:45" ht="16" customHeight="1" x14ac:dyDescent="0.2">
      <c r="F477" s="8" t="str">
        <f>IF(ISBLANK(E477), "", Table2[[#This Row],[unique_id]])</f>
        <v/>
      </c>
      <c r="O477" s="8"/>
      <c r="P477" s="10"/>
      <c r="Q477" s="10"/>
      <c r="R477" s="10"/>
      <c r="S477" s="10"/>
      <c r="T477" s="10"/>
      <c r="U477" s="8"/>
      <c r="Z477" s="10"/>
      <c r="AB477" s="8" t="str">
        <f t="shared" ref="AB477:AB540" si="38">IF(ISBLANK(AA477),  "", _xlfn.CONCAT("haas/entity/sensor/", LOWER(C477), "/", E477, "/config"))</f>
        <v/>
      </c>
      <c r="AC477" s="8" t="str">
        <f t="shared" si="36"/>
        <v/>
      </c>
      <c r="AF477" s="39"/>
      <c r="AP477" s="8"/>
      <c r="AQ477" s="8"/>
      <c r="AS477" s="8" t="str">
        <f t="shared" si="37"/>
        <v/>
      </c>
    </row>
    <row r="478" spans="6:45" ht="16" customHeight="1" x14ac:dyDescent="0.2">
      <c r="F478" s="8" t="str">
        <f>IF(ISBLANK(E478), "", Table2[[#This Row],[unique_id]])</f>
        <v/>
      </c>
      <c r="O478" s="8"/>
      <c r="P478" s="10"/>
      <c r="Q478" s="10"/>
      <c r="R478" s="10"/>
      <c r="S478" s="10"/>
      <c r="T478" s="10"/>
      <c r="U478" s="8"/>
      <c r="Z478" s="10"/>
      <c r="AB478" s="8" t="str">
        <f t="shared" si="38"/>
        <v/>
      </c>
      <c r="AC478" s="8" t="str">
        <f t="shared" si="36"/>
        <v/>
      </c>
      <c r="AF478" s="39"/>
      <c r="AP478" s="8"/>
      <c r="AQ478" s="8"/>
      <c r="AS478" s="8" t="str">
        <f t="shared" si="37"/>
        <v/>
      </c>
    </row>
    <row r="479" spans="6:45" ht="16" customHeight="1" x14ac:dyDescent="0.2">
      <c r="F479" s="8" t="str">
        <f>IF(ISBLANK(E479), "", Table2[[#This Row],[unique_id]])</f>
        <v/>
      </c>
      <c r="O479" s="8"/>
      <c r="P479" s="10"/>
      <c r="Q479" s="10"/>
      <c r="R479" s="10"/>
      <c r="S479" s="10"/>
      <c r="T479" s="10"/>
      <c r="U479" s="8"/>
      <c r="Z479" s="10"/>
      <c r="AB479" s="8" t="str">
        <f t="shared" si="38"/>
        <v/>
      </c>
      <c r="AC479" s="8" t="str">
        <f t="shared" si="36"/>
        <v/>
      </c>
      <c r="AF479" s="39"/>
      <c r="AP479" s="8"/>
      <c r="AQ479" s="8"/>
      <c r="AS479" s="8" t="str">
        <f t="shared" si="37"/>
        <v/>
      </c>
    </row>
    <row r="480" spans="6:45" ht="16" customHeight="1" x14ac:dyDescent="0.2">
      <c r="F480" s="8" t="str">
        <f>IF(ISBLANK(E480), "", Table2[[#This Row],[unique_id]])</f>
        <v/>
      </c>
      <c r="O480" s="8"/>
      <c r="P480" s="10"/>
      <c r="Q480" s="10"/>
      <c r="R480" s="10"/>
      <c r="S480" s="10"/>
      <c r="T480" s="10"/>
      <c r="U480" s="8"/>
      <c r="Z480" s="10"/>
      <c r="AB480" s="8" t="str">
        <f t="shared" si="38"/>
        <v/>
      </c>
      <c r="AC480" s="8" t="str">
        <f t="shared" si="36"/>
        <v/>
      </c>
      <c r="AF480" s="39"/>
      <c r="AP480" s="8"/>
      <c r="AQ480" s="8"/>
      <c r="AS480" s="8" t="str">
        <f t="shared" si="37"/>
        <v/>
      </c>
    </row>
    <row r="481" spans="6:45" ht="16" customHeight="1" x14ac:dyDescent="0.2">
      <c r="F481" s="8" t="str">
        <f>IF(ISBLANK(E481), "", Table2[[#This Row],[unique_id]])</f>
        <v/>
      </c>
      <c r="O481" s="8"/>
      <c r="P481" s="10"/>
      <c r="Q481" s="10"/>
      <c r="R481" s="10"/>
      <c r="S481" s="10"/>
      <c r="T481" s="10"/>
      <c r="U481" s="8"/>
      <c r="Z481" s="10"/>
      <c r="AB481" s="8" t="str">
        <f t="shared" si="38"/>
        <v/>
      </c>
      <c r="AC481" s="8" t="str">
        <f t="shared" si="36"/>
        <v/>
      </c>
      <c r="AF481" s="39"/>
      <c r="AP481" s="8"/>
      <c r="AQ481" s="8"/>
      <c r="AS481" s="8" t="str">
        <f t="shared" si="37"/>
        <v/>
      </c>
    </row>
    <row r="482" spans="6:45" ht="16" customHeight="1" x14ac:dyDescent="0.2">
      <c r="F482" s="8" t="str">
        <f>IF(ISBLANK(E482), "", Table2[[#This Row],[unique_id]])</f>
        <v/>
      </c>
      <c r="O482" s="8"/>
      <c r="P482" s="10"/>
      <c r="Q482" s="10"/>
      <c r="R482" s="10"/>
      <c r="S482" s="10"/>
      <c r="T482" s="10"/>
      <c r="U482" s="8"/>
      <c r="Z482" s="10"/>
      <c r="AB482" s="8" t="str">
        <f t="shared" si="38"/>
        <v/>
      </c>
      <c r="AC482" s="8" t="str">
        <f t="shared" si="36"/>
        <v/>
      </c>
      <c r="AF482" s="39"/>
      <c r="AP482" s="8"/>
      <c r="AQ482" s="8"/>
      <c r="AS482" s="8" t="str">
        <f t="shared" si="37"/>
        <v/>
      </c>
    </row>
    <row r="483" spans="6:45" ht="16" customHeight="1" x14ac:dyDescent="0.2">
      <c r="F483" s="8" t="str">
        <f>IF(ISBLANK(E483), "", Table2[[#This Row],[unique_id]])</f>
        <v/>
      </c>
      <c r="O483" s="8"/>
      <c r="P483" s="10"/>
      <c r="Q483" s="10"/>
      <c r="R483" s="10"/>
      <c r="S483" s="10"/>
      <c r="T483" s="10"/>
      <c r="U483" s="8"/>
      <c r="Z483" s="10"/>
      <c r="AB483" s="8" t="str">
        <f t="shared" si="38"/>
        <v/>
      </c>
      <c r="AC483" s="8" t="str">
        <f t="shared" si="36"/>
        <v/>
      </c>
      <c r="AF483" s="39"/>
      <c r="AP483" s="8"/>
      <c r="AQ483" s="8"/>
      <c r="AS483" s="8" t="str">
        <f t="shared" si="37"/>
        <v/>
      </c>
    </row>
    <row r="484" spans="6:45" ht="16" customHeight="1" x14ac:dyDescent="0.2">
      <c r="F484" s="8" t="str">
        <f>IF(ISBLANK(E484), "", Table2[[#This Row],[unique_id]])</f>
        <v/>
      </c>
      <c r="O484" s="8"/>
      <c r="P484" s="10"/>
      <c r="Q484" s="10"/>
      <c r="R484" s="10"/>
      <c r="S484" s="10"/>
      <c r="T484" s="10"/>
      <c r="U484" s="8"/>
      <c r="Z484" s="10"/>
      <c r="AB484" s="8" t="str">
        <f t="shared" si="38"/>
        <v/>
      </c>
      <c r="AC484" s="8" t="str">
        <f t="shared" si="36"/>
        <v/>
      </c>
      <c r="AF484" s="39"/>
      <c r="AP484" s="8"/>
      <c r="AQ484" s="8"/>
      <c r="AS484" s="8" t="str">
        <f t="shared" si="37"/>
        <v/>
      </c>
    </row>
    <row r="485" spans="6:45" ht="16" customHeight="1" x14ac:dyDescent="0.2">
      <c r="F485" s="8" t="str">
        <f>IF(ISBLANK(E485), "", Table2[[#This Row],[unique_id]])</f>
        <v/>
      </c>
      <c r="O485" s="8"/>
      <c r="P485" s="10"/>
      <c r="Q485" s="10"/>
      <c r="R485" s="10"/>
      <c r="S485" s="10"/>
      <c r="T485" s="10"/>
      <c r="U485" s="8"/>
      <c r="Z485" s="10"/>
      <c r="AB485" s="8" t="str">
        <f t="shared" si="38"/>
        <v/>
      </c>
      <c r="AC485" s="8" t="str">
        <f t="shared" si="36"/>
        <v/>
      </c>
      <c r="AF485" s="39"/>
      <c r="AP485" s="8"/>
      <c r="AQ485" s="8"/>
      <c r="AS485" s="8" t="str">
        <f t="shared" si="37"/>
        <v/>
      </c>
    </row>
    <row r="486" spans="6:45" ht="16" customHeight="1" x14ac:dyDescent="0.2">
      <c r="F486" s="8" t="str">
        <f>IF(ISBLANK(E486), "", Table2[[#This Row],[unique_id]])</f>
        <v/>
      </c>
      <c r="O486" s="8"/>
      <c r="P486" s="10"/>
      <c r="Q486" s="10"/>
      <c r="R486" s="10"/>
      <c r="S486" s="10"/>
      <c r="T486" s="10"/>
      <c r="U486" s="8"/>
      <c r="Z486" s="10"/>
      <c r="AB486" s="8" t="str">
        <f t="shared" si="38"/>
        <v/>
      </c>
      <c r="AC486" s="8" t="str">
        <f t="shared" si="36"/>
        <v/>
      </c>
      <c r="AF486" s="39"/>
      <c r="AP486" s="8"/>
      <c r="AQ486" s="8"/>
      <c r="AS486" s="8" t="str">
        <f t="shared" si="37"/>
        <v/>
      </c>
    </row>
    <row r="487" spans="6:45" ht="16" customHeight="1" x14ac:dyDescent="0.2">
      <c r="F487" s="8" t="str">
        <f>IF(ISBLANK(E487), "", Table2[[#This Row],[unique_id]])</f>
        <v/>
      </c>
      <c r="O487" s="8"/>
      <c r="P487" s="10"/>
      <c r="Q487" s="10"/>
      <c r="R487" s="10"/>
      <c r="S487" s="10"/>
      <c r="T487" s="10"/>
      <c r="U487" s="8"/>
      <c r="Z487" s="10"/>
      <c r="AB487" s="8" t="str">
        <f t="shared" si="38"/>
        <v/>
      </c>
      <c r="AC487" s="8" t="str">
        <f t="shared" si="36"/>
        <v/>
      </c>
      <c r="AF487" s="39"/>
      <c r="AP487" s="8"/>
      <c r="AQ487" s="8"/>
      <c r="AS487" s="8" t="str">
        <f t="shared" si="37"/>
        <v/>
      </c>
    </row>
    <row r="488" spans="6:45" ht="16" customHeight="1" x14ac:dyDescent="0.2">
      <c r="F488" s="8" t="str">
        <f>IF(ISBLANK(E488), "", Table2[[#This Row],[unique_id]])</f>
        <v/>
      </c>
      <c r="O488" s="8"/>
      <c r="P488" s="10"/>
      <c r="Q488" s="10"/>
      <c r="R488" s="10"/>
      <c r="S488" s="10"/>
      <c r="T488" s="10"/>
      <c r="U488" s="8"/>
      <c r="Z488" s="10"/>
      <c r="AB488" s="8" t="str">
        <f t="shared" si="38"/>
        <v/>
      </c>
      <c r="AC488" s="8" t="str">
        <f t="shared" si="36"/>
        <v/>
      </c>
      <c r="AF488" s="39"/>
      <c r="AP488" s="8"/>
      <c r="AQ488" s="8"/>
      <c r="AS488" s="8" t="str">
        <f t="shared" si="37"/>
        <v/>
      </c>
    </row>
    <row r="489" spans="6:45" ht="16" customHeight="1" x14ac:dyDescent="0.2">
      <c r="F489" s="8" t="str">
        <f>IF(ISBLANK(E489), "", Table2[[#This Row],[unique_id]])</f>
        <v/>
      </c>
      <c r="O489" s="8"/>
      <c r="P489" s="10"/>
      <c r="Q489" s="10"/>
      <c r="R489" s="10"/>
      <c r="S489" s="10"/>
      <c r="T489" s="10"/>
      <c r="U489" s="8"/>
      <c r="Z489" s="10"/>
      <c r="AB489" s="8" t="str">
        <f t="shared" si="38"/>
        <v/>
      </c>
      <c r="AC489" s="8" t="str">
        <f t="shared" si="36"/>
        <v/>
      </c>
      <c r="AF489" s="39"/>
      <c r="AP489" s="8"/>
      <c r="AQ489" s="8"/>
      <c r="AS489" s="8" t="str">
        <f t="shared" si="37"/>
        <v/>
      </c>
    </row>
    <row r="490" spans="6:45" ht="16" customHeight="1" x14ac:dyDescent="0.2">
      <c r="F490" s="8" t="str">
        <f>IF(ISBLANK(E490), "", Table2[[#This Row],[unique_id]])</f>
        <v/>
      </c>
      <c r="O490" s="8"/>
      <c r="P490" s="10"/>
      <c r="Q490" s="10"/>
      <c r="R490" s="10"/>
      <c r="S490" s="10"/>
      <c r="T490" s="10"/>
      <c r="U490" s="8"/>
      <c r="Z490" s="10"/>
      <c r="AB490" s="8" t="str">
        <f t="shared" si="38"/>
        <v/>
      </c>
      <c r="AC490" s="8" t="str">
        <f t="shared" si="36"/>
        <v/>
      </c>
      <c r="AF490" s="39"/>
      <c r="AP490" s="8"/>
      <c r="AQ490" s="8"/>
      <c r="AS490" s="8" t="str">
        <f t="shared" si="37"/>
        <v/>
      </c>
    </row>
    <row r="491" spans="6:45" ht="16" customHeight="1" x14ac:dyDescent="0.2">
      <c r="F491" s="8" t="str">
        <f>IF(ISBLANK(E491), "", Table2[[#This Row],[unique_id]])</f>
        <v/>
      </c>
      <c r="O491" s="8"/>
      <c r="P491" s="10"/>
      <c r="Q491" s="10"/>
      <c r="R491" s="10"/>
      <c r="S491" s="10"/>
      <c r="T491" s="10"/>
      <c r="U491" s="8"/>
      <c r="Z491" s="10"/>
      <c r="AB491" s="8" t="str">
        <f t="shared" si="38"/>
        <v/>
      </c>
      <c r="AC491" s="8" t="str">
        <f t="shared" si="36"/>
        <v/>
      </c>
      <c r="AF491" s="39"/>
      <c r="AP491" s="8"/>
      <c r="AQ491" s="8"/>
      <c r="AS491" s="8" t="str">
        <f t="shared" si="37"/>
        <v/>
      </c>
    </row>
    <row r="492" spans="6:45" ht="16" customHeight="1" x14ac:dyDescent="0.2">
      <c r="F492" s="8" t="str">
        <f>IF(ISBLANK(E492), "", Table2[[#This Row],[unique_id]])</f>
        <v/>
      </c>
      <c r="O492" s="8"/>
      <c r="P492" s="10"/>
      <c r="Q492" s="10"/>
      <c r="R492" s="10"/>
      <c r="S492" s="10"/>
      <c r="T492" s="10"/>
      <c r="U492" s="8"/>
      <c r="Z492" s="10"/>
      <c r="AB492" s="8" t="str">
        <f t="shared" si="38"/>
        <v/>
      </c>
      <c r="AC492" s="8" t="str">
        <f t="shared" si="36"/>
        <v/>
      </c>
      <c r="AF492" s="39"/>
      <c r="AP492" s="8"/>
      <c r="AQ492" s="8"/>
      <c r="AS492" s="8" t="str">
        <f t="shared" si="37"/>
        <v/>
      </c>
    </row>
    <row r="493" spans="6:45" ht="16" customHeight="1" x14ac:dyDescent="0.2">
      <c r="F493" s="8" t="str">
        <f>IF(ISBLANK(E493), "", Table2[[#This Row],[unique_id]])</f>
        <v/>
      </c>
      <c r="O493" s="8"/>
      <c r="P493" s="10"/>
      <c r="Q493" s="10"/>
      <c r="R493" s="10"/>
      <c r="S493" s="10"/>
      <c r="T493" s="10"/>
      <c r="U493" s="8"/>
      <c r="Z493" s="10"/>
      <c r="AB493" s="8" t="str">
        <f t="shared" si="38"/>
        <v/>
      </c>
      <c r="AC493" s="8" t="str">
        <f t="shared" si="36"/>
        <v/>
      </c>
      <c r="AF493" s="39"/>
      <c r="AP493" s="8"/>
      <c r="AQ493" s="8"/>
      <c r="AS493" s="8" t="str">
        <f t="shared" si="37"/>
        <v/>
      </c>
    </row>
    <row r="494" spans="6:45" ht="16" customHeight="1" x14ac:dyDescent="0.2">
      <c r="F494" s="8" t="str">
        <f>IF(ISBLANK(E494), "", Table2[[#This Row],[unique_id]])</f>
        <v/>
      </c>
      <c r="O494" s="8"/>
      <c r="P494" s="10"/>
      <c r="Q494" s="10"/>
      <c r="R494" s="10"/>
      <c r="S494" s="10"/>
      <c r="T494" s="10"/>
      <c r="U494" s="8"/>
      <c r="Z494" s="10"/>
      <c r="AB494" s="8" t="str">
        <f t="shared" si="38"/>
        <v/>
      </c>
      <c r="AC494" s="8" t="str">
        <f t="shared" si="36"/>
        <v/>
      </c>
      <c r="AF494" s="39"/>
      <c r="AP494" s="8"/>
      <c r="AQ494" s="8"/>
      <c r="AS494" s="8" t="str">
        <f t="shared" si="37"/>
        <v/>
      </c>
    </row>
    <row r="495" spans="6:45" ht="16" customHeight="1" x14ac:dyDescent="0.2">
      <c r="F495" s="8" t="str">
        <f>IF(ISBLANK(E495), "", Table2[[#This Row],[unique_id]])</f>
        <v/>
      </c>
      <c r="O495" s="8"/>
      <c r="P495" s="10"/>
      <c r="Q495" s="10"/>
      <c r="R495" s="10"/>
      <c r="S495" s="10"/>
      <c r="T495" s="10"/>
      <c r="U495" s="8"/>
      <c r="Z495" s="10"/>
      <c r="AB495" s="8" t="str">
        <f t="shared" si="38"/>
        <v/>
      </c>
      <c r="AC495" s="8" t="str">
        <f t="shared" si="36"/>
        <v/>
      </c>
      <c r="AF495" s="39"/>
      <c r="AP495" s="8"/>
      <c r="AQ495" s="8"/>
      <c r="AS495" s="8" t="str">
        <f t="shared" si="37"/>
        <v/>
      </c>
    </row>
    <row r="496" spans="6:45" ht="16" customHeight="1" x14ac:dyDescent="0.2">
      <c r="F496" s="8" t="str">
        <f>IF(ISBLANK(E496), "", Table2[[#This Row],[unique_id]])</f>
        <v/>
      </c>
      <c r="O496" s="8"/>
      <c r="P496" s="10"/>
      <c r="Q496" s="10"/>
      <c r="R496" s="10"/>
      <c r="S496" s="10"/>
      <c r="T496" s="10"/>
      <c r="U496" s="8"/>
      <c r="Z496" s="10"/>
      <c r="AB496" s="8" t="str">
        <f t="shared" si="38"/>
        <v/>
      </c>
      <c r="AC496" s="8" t="str">
        <f t="shared" si="36"/>
        <v/>
      </c>
      <c r="AF496" s="39"/>
      <c r="AP496" s="8"/>
      <c r="AQ496" s="8"/>
      <c r="AS496" s="8" t="str">
        <f t="shared" si="37"/>
        <v/>
      </c>
    </row>
    <row r="497" spans="6:45" ht="16" customHeight="1" x14ac:dyDescent="0.2">
      <c r="F497" s="8" t="str">
        <f>IF(ISBLANK(E497), "", Table2[[#This Row],[unique_id]])</f>
        <v/>
      </c>
      <c r="H497" s="12"/>
      <c r="O497" s="8"/>
      <c r="P497" s="10"/>
      <c r="Q497" s="10"/>
      <c r="R497" s="10"/>
      <c r="S497" s="10"/>
      <c r="T497" s="10"/>
      <c r="U497" s="8"/>
      <c r="Z497" s="10"/>
      <c r="AB497" s="8" t="str">
        <f t="shared" si="38"/>
        <v/>
      </c>
      <c r="AC497" s="8" t="str">
        <f t="shared" si="36"/>
        <v/>
      </c>
      <c r="AF497" s="39"/>
      <c r="AP497" s="8"/>
      <c r="AQ497" s="8"/>
      <c r="AS497" s="8" t="str">
        <f t="shared" si="37"/>
        <v/>
      </c>
    </row>
    <row r="498" spans="6:45" ht="16" customHeight="1" x14ac:dyDescent="0.2">
      <c r="F498" s="8" t="str">
        <f>IF(ISBLANK(E498), "", Table2[[#This Row],[unique_id]])</f>
        <v/>
      </c>
      <c r="H498" s="12"/>
      <c r="O498" s="8"/>
      <c r="P498" s="10"/>
      <c r="Q498" s="10"/>
      <c r="R498" s="10"/>
      <c r="S498" s="10"/>
      <c r="T498" s="10"/>
      <c r="U498" s="8"/>
      <c r="Z498" s="10"/>
      <c r="AB498" s="8" t="str">
        <f t="shared" si="38"/>
        <v/>
      </c>
      <c r="AC498" s="8" t="str">
        <f t="shared" si="36"/>
        <v/>
      </c>
      <c r="AF498" s="39"/>
      <c r="AP498" s="8"/>
      <c r="AQ498" s="8"/>
      <c r="AS498" s="8" t="str">
        <f t="shared" si="37"/>
        <v/>
      </c>
    </row>
    <row r="499" spans="6:45" ht="16" customHeight="1" x14ac:dyDescent="0.2">
      <c r="F499" s="8" t="str">
        <f>IF(ISBLANK(E499), "", Table2[[#This Row],[unique_id]])</f>
        <v/>
      </c>
      <c r="O499" s="8"/>
      <c r="P499" s="10"/>
      <c r="Q499" s="10"/>
      <c r="R499" s="10"/>
      <c r="S499" s="10"/>
      <c r="T499" s="10"/>
      <c r="U499" s="8"/>
      <c r="Z499" s="10"/>
      <c r="AB499" s="8" t="str">
        <f t="shared" si="38"/>
        <v/>
      </c>
      <c r="AC499" s="8" t="str">
        <f t="shared" ref="AC499:AC562" si="39">IF(ISBLANK(AA499),  "", _xlfn.CONCAT(LOWER(C499), "/", E499))</f>
        <v/>
      </c>
      <c r="AF499" s="39"/>
      <c r="AP499" s="8"/>
      <c r="AQ499" s="8"/>
      <c r="AS499" s="8" t="str">
        <f t="shared" ref="AS499:AS562" si="40">IF(AND(ISBLANK(AO499), ISBLANK(AP499)), "", _xlfn.CONCAT("[", IF(ISBLANK(AO499), "", _xlfn.CONCAT("[""mac"", """, AO499, """]")), IF(ISBLANK(AP499), "", _xlfn.CONCAT(", [""ip"", """, AP499, """]")), "]"))</f>
        <v/>
      </c>
    </row>
    <row r="500" spans="6:45" ht="16" customHeight="1" x14ac:dyDescent="0.2">
      <c r="F500" s="8" t="str">
        <f>IF(ISBLANK(E500), "", Table2[[#This Row],[unique_id]])</f>
        <v/>
      </c>
      <c r="O500" s="8"/>
      <c r="P500" s="10"/>
      <c r="Q500" s="10"/>
      <c r="R500" s="10"/>
      <c r="S500" s="10"/>
      <c r="T500" s="10"/>
      <c r="U500" s="8"/>
      <c r="Z500" s="10"/>
      <c r="AB500" s="8" t="str">
        <f t="shared" si="38"/>
        <v/>
      </c>
      <c r="AC500" s="8" t="str">
        <f t="shared" si="39"/>
        <v/>
      </c>
      <c r="AF500" s="39"/>
      <c r="AP500" s="8"/>
      <c r="AQ500" s="8"/>
      <c r="AS500" s="8" t="str">
        <f t="shared" si="40"/>
        <v/>
      </c>
    </row>
    <row r="501" spans="6:45" ht="16" customHeight="1" x14ac:dyDescent="0.2">
      <c r="F501" s="8" t="str">
        <f>IF(ISBLANK(E501), "", Table2[[#This Row],[unique_id]])</f>
        <v/>
      </c>
      <c r="O501" s="8"/>
      <c r="P501" s="10"/>
      <c r="Q501" s="10"/>
      <c r="R501" s="10"/>
      <c r="S501" s="10"/>
      <c r="T501" s="10"/>
      <c r="U501" s="8"/>
      <c r="Z501" s="10"/>
      <c r="AB501" s="8" t="str">
        <f t="shared" si="38"/>
        <v/>
      </c>
      <c r="AC501" s="8" t="str">
        <f t="shared" si="39"/>
        <v/>
      </c>
      <c r="AF501" s="39"/>
      <c r="AP501" s="8"/>
      <c r="AQ501" s="8"/>
      <c r="AS501" s="8" t="str">
        <f t="shared" si="40"/>
        <v/>
      </c>
    </row>
    <row r="502" spans="6:45" ht="16" customHeight="1" x14ac:dyDescent="0.2">
      <c r="F502" s="8" t="str">
        <f>IF(ISBLANK(E502), "", Table2[[#This Row],[unique_id]])</f>
        <v/>
      </c>
      <c r="O502" s="8"/>
      <c r="P502" s="10"/>
      <c r="Q502" s="10"/>
      <c r="R502" s="10"/>
      <c r="S502" s="10"/>
      <c r="T502" s="10"/>
      <c r="U502" s="8"/>
      <c r="Z502" s="10"/>
      <c r="AB502" s="8" t="str">
        <f t="shared" si="38"/>
        <v/>
      </c>
      <c r="AC502" s="8" t="str">
        <f t="shared" si="39"/>
        <v/>
      </c>
      <c r="AF502" s="39"/>
      <c r="AP502" s="8"/>
      <c r="AQ502" s="8"/>
      <c r="AS502" s="8" t="str">
        <f t="shared" si="40"/>
        <v/>
      </c>
    </row>
    <row r="503" spans="6:45" ht="16" customHeight="1" x14ac:dyDescent="0.2">
      <c r="F503" s="8" t="str">
        <f>IF(ISBLANK(E503), "", Table2[[#This Row],[unique_id]])</f>
        <v/>
      </c>
      <c r="O503" s="8"/>
      <c r="P503" s="10"/>
      <c r="Q503" s="10"/>
      <c r="R503" s="10"/>
      <c r="S503" s="10"/>
      <c r="T503" s="10"/>
      <c r="U503" s="8"/>
      <c r="AB503" s="8" t="str">
        <f t="shared" si="38"/>
        <v/>
      </c>
      <c r="AC503" s="8" t="str">
        <f t="shared" si="39"/>
        <v/>
      </c>
      <c r="AF503" s="39"/>
      <c r="AP503" s="8"/>
      <c r="AQ503" s="8"/>
      <c r="AS503" s="8" t="str">
        <f t="shared" si="40"/>
        <v/>
      </c>
    </row>
    <row r="504" spans="6:45" ht="16" customHeight="1" x14ac:dyDescent="0.2">
      <c r="F504" s="8" t="str">
        <f>IF(ISBLANK(E504), "", Table2[[#This Row],[unique_id]])</f>
        <v/>
      </c>
      <c r="O504" s="8"/>
      <c r="P504" s="10"/>
      <c r="Q504" s="10"/>
      <c r="R504" s="10"/>
      <c r="S504" s="10"/>
      <c r="T504" s="10"/>
      <c r="U504" s="8"/>
      <c r="AB504" s="8" t="str">
        <f t="shared" si="38"/>
        <v/>
      </c>
      <c r="AC504" s="8" t="str">
        <f t="shared" si="39"/>
        <v/>
      </c>
      <c r="AF504" s="39"/>
      <c r="AP504" s="8"/>
      <c r="AQ504" s="8"/>
      <c r="AS504" s="8" t="str">
        <f t="shared" si="40"/>
        <v/>
      </c>
    </row>
    <row r="505" spans="6:45" ht="16" customHeight="1" x14ac:dyDescent="0.2">
      <c r="F505" s="8" t="str">
        <f>IF(ISBLANK(E505), "", Table2[[#This Row],[unique_id]])</f>
        <v/>
      </c>
      <c r="O505" s="8"/>
      <c r="P505" s="10"/>
      <c r="Q505" s="10"/>
      <c r="R505" s="10"/>
      <c r="S505" s="10"/>
      <c r="T505" s="10"/>
      <c r="U505" s="8"/>
      <c r="AB505" s="8" t="str">
        <f t="shared" si="38"/>
        <v/>
      </c>
      <c r="AC505" s="8" t="str">
        <f t="shared" si="39"/>
        <v/>
      </c>
      <c r="AF505" s="39"/>
      <c r="AP505" s="8"/>
      <c r="AQ505" s="8"/>
      <c r="AS505" s="8" t="str">
        <f t="shared" si="40"/>
        <v/>
      </c>
    </row>
    <row r="506" spans="6:45" ht="16" customHeight="1" x14ac:dyDescent="0.2">
      <c r="F506" s="8" t="str">
        <f>IF(ISBLANK(E506), "", Table2[[#This Row],[unique_id]])</f>
        <v/>
      </c>
      <c r="O506" s="8"/>
      <c r="P506" s="10"/>
      <c r="Q506" s="10"/>
      <c r="R506" s="10"/>
      <c r="S506" s="10"/>
      <c r="T506" s="10"/>
      <c r="U506" s="8"/>
      <c r="AB506" s="8" t="str">
        <f t="shared" si="38"/>
        <v/>
      </c>
      <c r="AC506" s="8" t="str">
        <f t="shared" si="39"/>
        <v/>
      </c>
      <c r="AF506" s="39"/>
      <c r="AP506" s="8"/>
      <c r="AQ506" s="8"/>
      <c r="AS506" s="8" t="str">
        <f t="shared" si="40"/>
        <v/>
      </c>
    </row>
    <row r="507" spans="6:45" ht="16" customHeight="1" x14ac:dyDescent="0.2">
      <c r="F507" s="8" t="str">
        <f>IF(ISBLANK(E507), "", Table2[[#This Row],[unique_id]])</f>
        <v/>
      </c>
      <c r="G507" s="12"/>
      <c r="O507" s="8"/>
      <c r="P507" s="10"/>
      <c r="Q507" s="10"/>
      <c r="R507" s="10"/>
      <c r="S507" s="10"/>
      <c r="T507" s="10"/>
      <c r="U507" s="8"/>
      <c r="AB507" s="8" t="str">
        <f t="shared" si="38"/>
        <v/>
      </c>
      <c r="AC507" s="8" t="str">
        <f t="shared" si="39"/>
        <v/>
      </c>
      <c r="AF507" s="39"/>
      <c r="AP507" s="8"/>
      <c r="AQ507" s="8"/>
      <c r="AS507" s="8" t="str">
        <f t="shared" si="40"/>
        <v/>
      </c>
    </row>
    <row r="508" spans="6:45" ht="16" customHeight="1" x14ac:dyDescent="0.2">
      <c r="F508" s="8" t="str">
        <f>IF(ISBLANK(E508), "", Table2[[#This Row],[unique_id]])</f>
        <v/>
      </c>
      <c r="O508" s="8"/>
      <c r="P508" s="10"/>
      <c r="Q508" s="10"/>
      <c r="R508" s="10"/>
      <c r="S508" s="10"/>
      <c r="T508" s="10"/>
      <c r="U508" s="8"/>
      <c r="AB508" s="8" t="str">
        <f t="shared" si="38"/>
        <v/>
      </c>
      <c r="AC508" s="8" t="str">
        <f t="shared" si="39"/>
        <v/>
      </c>
      <c r="AF508" s="39"/>
      <c r="AP508" s="8"/>
      <c r="AQ508" s="8"/>
      <c r="AS508" s="8" t="str">
        <f t="shared" si="40"/>
        <v/>
      </c>
    </row>
    <row r="509" spans="6:45" ht="16" customHeight="1" x14ac:dyDescent="0.2">
      <c r="F509" s="8" t="str">
        <f>IF(ISBLANK(E509), "", Table2[[#This Row],[unique_id]])</f>
        <v/>
      </c>
      <c r="O509" s="8"/>
      <c r="P509" s="10"/>
      <c r="Q509" s="10"/>
      <c r="R509" s="10"/>
      <c r="S509" s="10"/>
      <c r="T509" s="10"/>
      <c r="U509" s="8"/>
      <c r="AB509" s="8" t="str">
        <f t="shared" si="38"/>
        <v/>
      </c>
      <c r="AC509" s="8" t="str">
        <f t="shared" si="39"/>
        <v/>
      </c>
      <c r="AF509" s="39"/>
      <c r="AP509" s="8"/>
      <c r="AQ509" s="8"/>
      <c r="AS509" s="8" t="str">
        <f t="shared" si="40"/>
        <v/>
      </c>
    </row>
    <row r="510" spans="6:45" ht="16" customHeight="1" x14ac:dyDescent="0.2">
      <c r="F510" s="8" t="str">
        <f>IF(ISBLANK(E510), "", Table2[[#This Row],[unique_id]])</f>
        <v/>
      </c>
      <c r="O510" s="8"/>
      <c r="P510" s="10"/>
      <c r="Q510" s="10"/>
      <c r="R510" s="10"/>
      <c r="S510" s="10"/>
      <c r="T510" s="10"/>
      <c r="U510" s="8"/>
      <c r="AB510" s="8" t="str">
        <f t="shared" si="38"/>
        <v/>
      </c>
      <c r="AC510" s="8" t="str">
        <f t="shared" si="39"/>
        <v/>
      </c>
      <c r="AF510" s="39"/>
      <c r="AP510" s="8"/>
      <c r="AQ510" s="8"/>
      <c r="AS510" s="8" t="str">
        <f t="shared" si="40"/>
        <v/>
      </c>
    </row>
    <row r="511" spans="6:45" ht="16" customHeight="1" x14ac:dyDescent="0.2">
      <c r="F511" s="8" t="str">
        <f>IF(ISBLANK(E511), "", Table2[[#This Row],[unique_id]])</f>
        <v/>
      </c>
      <c r="O511" s="8"/>
      <c r="P511" s="10"/>
      <c r="Q511" s="10"/>
      <c r="R511" s="10"/>
      <c r="S511" s="10"/>
      <c r="T511" s="10"/>
      <c r="U511" s="8"/>
      <c r="AB511" s="8" t="str">
        <f t="shared" si="38"/>
        <v/>
      </c>
      <c r="AC511" s="8" t="str">
        <f t="shared" si="39"/>
        <v/>
      </c>
      <c r="AF511" s="39"/>
      <c r="AP511" s="8"/>
      <c r="AQ511" s="8"/>
      <c r="AS511" s="8" t="str">
        <f t="shared" si="40"/>
        <v/>
      </c>
    </row>
    <row r="512" spans="6:45" ht="16" customHeight="1" x14ac:dyDescent="0.2">
      <c r="F512" s="8" t="str">
        <f>IF(ISBLANK(E512), "", Table2[[#This Row],[unique_id]])</f>
        <v/>
      </c>
      <c r="O512" s="8"/>
      <c r="P512" s="10"/>
      <c r="Q512" s="10"/>
      <c r="R512" s="10"/>
      <c r="S512" s="10"/>
      <c r="T512" s="10"/>
      <c r="U512" s="8"/>
      <c r="AB512" s="8" t="str">
        <f t="shared" si="38"/>
        <v/>
      </c>
      <c r="AC512" s="8" t="str">
        <f t="shared" si="39"/>
        <v/>
      </c>
      <c r="AF512" s="39"/>
      <c r="AP512" s="8"/>
      <c r="AQ512" s="8"/>
      <c r="AS512" s="8" t="str">
        <f t="shared" si="40"/>
        <v/>
      </c>
    </row>
    <row r="513" spans="6:45" ht="16" customHeight="1" x14ac:dyDescent="0.2">
      <c r="F513" s="8" t="str">
        <f>IF(ISBLANK(E513), "", Table2[[#This Row],[unique_id]])</f>
        <v/>
      </c>
      <c r="O513" s="8"/>
      <c r="P513" s="10"/>
      <c r="Q513" s="10"/>
      <c r="R513" s="10"/>
      <c r="S513" s="10"/>
      <c r="T513" s="10"/>
      <c r="U513" s="8"/>
      <c r="AB513" s="8" t="str">
        <f t="shared" si="38"/>
        <v/>
      </c>
      <c r="AC513" s="8" t="str">
        <f t="shared" si="39"/>
        <v/>
      </c>
      <c r="AF513" s="39"/>
      <c r="AP513" s="8"/>
      <c r="AQ513" s="8"/>
      <c r="AS513" s="8" t="str">
        <f t="shared" si="40"/>
        <v/>
      </c>
    </row>
    <row r="514" spans="6:45" ht="16" customHeight="1" x14ac:dyDescent="0.2">
      <c r="F514" s="8" t="str">
        <f>IF(ISBLANK(E514), "", Table2[[#This Row],[unique_id]])</f>
        <v/>
      </c>
      <c r="O514" s="8"/>
      <c r="P514" s="10"/>
      <c r="Q514" s="10"/>
      <c r="R514" s="10"/>
      <c r="S514" s="10"/>
      <c r="T514" s="10"/>
      <c r="U514" s="8"/>
      <c r="AB514" s="8" t="str">
        <f t="shared" si="38"/>
        <v/>
      </c>
      <c r="AC514" s="8" t="str">
        <f t="shared" si="39"/>
        <v/>
      </c>
      <c r="AF514" s="39"/>
      <c r="AP514" s="8"/>
      <c r="AQ514" s="8"/>
      <c r="AS514" s="8" t="str">
        <f t="shared" si="40"/>
        <v/>
      </c>
    </row>
    <row r="515" spans="6:45" ht="16" customHeight="1" x14ac:dyDescent="0.2">
      <c r="F515" s="8" t="str">
        <f>IF(ISBLANK(E515), "", Table2[[#This Row],[unique_id]])</f>
        <v/>
      </c>
      <c r="O515" s="8"/>
      <c r="P515" s="10"/>
      <c r="Q515" s="10"/>
      <c r="R515" s="10"/>
      <c r="S515" s="10"/>
      <c r="T515" s="10"/>
      <c r="U515" s="8"/>
      <c r="AB515" s="8" t="str">
        <f t="shared" si="38"/>
        <v/>
      </c>
      <c r="AC515" s="8" t="str">
        <f t="shared" si="39"/>
        <v/>
      </c>
      <c r="AF515" s="39"/>
      <c r="AP515" s="8"/>
      <c r="AQ515" s="8"/>
      <c r="AS515" s="8" t="str">
        <f t="shared" si="40"/>
        <v/>
      </c>
    </row>
    <row r="516" spans="6:45" ht="16" customHeight="1" x14ac:dyDescent="0.2">
      <c r="F516" s="8" t="str">
        <f>IF(ISBLANK(E516), "", Table2[[#This Row],[unique_id]])</f>
        <v/>
      </c>
      <c r="O516" s="8"/>
      <c r="P516" s="10"/>
      <c r="Q516" s="10"/>
      <c r="R516" s="10"/>
      <c r="S516" s="10"/>
      <c r="T516" s="10"/>
      <c r="U516" s="8"/>
      <c r="AB516" s="8" t="str">
        <f t="shared" si="38"/>
        <v/>
      </c>
      <c r="AC516" s="8" t="str">
        <f t="shared" si="39"/>
        <v/>
      </c>
      <c r="AF516" s="39"/>
      <c r="AP516" s="8"/>
      <c r="AQ516" s="8"/>
      <c r="AS516" s="8" t="str">
        <f t="shared" si="40"/>
        <v/>
      </c>
    </row>
    <row r="517" spans="6:45" ht="16" customHeight="1" x14ac:dyDescent="0.2">
      <c r="F517" s="8" t="str">
        <f>IF(ISBLANK(E517), "", Table2[[#This Row],[unique_id]])</f>
        <v/>
      </c>
      <c r="O517" s="8"/>
      <c r="P517" s="10"/>
      <c r="Q517" s="10"/>
      <c r="R517" s="10"/>
      <c r="S517" s="10"/>
      <c r="T517" s="10"/>
      <c r="U517" s="8"/>
      <c r="AB517" s="8" t="str">
        <f t="shared" si="38"/>
        <v/>
      </c>
      <c r="AC517" s="8" t="str">
        <f t="shared" si="39"/>
        <v/>
      </c>
      <c r="AF517" s="39"/>
      <c r="AP517" s="8"/>
      <c r="AQ517" s="8"/>
      <c r="AS517" s="8" t="str">
        <f t="shared" si="40"/>
        <v/>
      </c>
    </row>
    <row r="518" spans="6:45" ht="16" customHeight="1" x14ac:dyDescent="0.2">
      <c r="F518" s="8" t="str">
        <f>IF(ISBLANK(E518), "", Table2[[#This Row],[unique_id]])</f>
        <v/>
      </c>
      <c r="O518" s="8"/>
      <c r="P518" s="10"/>
      <c r="Q518" s="10"/>
      <c r="R518" s="10"/>
      <c r="S518" s="10"/>
      <c r="T518" s="10"/>
      <c r="U518" s="8"/>
      <c r="AB518" s="8" t="str">
        <f t="shared" si="38"/>
        <v/>
      </c>
      <c r="AC518" s="8" t="str">
        <f t="shared" si="39"/>
        <v/>
      </c>
      <c r="AF518" s="39"/>
      <c r="AP518" s="8"/>
      <c r="AQ518" s="8"/>
      <c r="AS518" s="8" t="str">
        <f t="shared" si="40"/>
        <v/>
      </c>
    </row>
    <row r="519" spans="6:45" ht="16" customHeight="1" x14ac:dyDescent="0.2">
      <c r="F519" s="8" t="str">
        <f>IF(ISBLANK(E519), "", Table2[[#This Row],[unique_id]])</f>
        <v/>
      </c>
      <c r="O519" s="8"/>
      <c r="P519" s="10"/>
      <c r="Q519" s="10"/>
      <c r="R519" s="10"/>
      <c r="S519" s="10"/>
      <c r="T519" s="10"/>
      <c r="U519" s="8"/>
      <c r="AB519" s="8" t="str">
        <f t="shared" si="38"/>
        <v/>
      </c>
      <c r="AC519" s="8" t="str">
        <f t="shared" si="39"/>
        <v/>
      </c>
      <c r="AF519" s="39"/>
      <c r="AP519" s="8"/>
      <c r="AQ519" s="8"/>
      <c r="AS519" s="8" t="str">
        <f t="shared" si="40"/>
        <v/>
      </c>
    </row>
    <row r="520" spans="6:45" ht="16" customHeight="1" x14ac:dyDescent="0.2">
      <c r="F520" s="8" t="str">
        <f>IF(ISBLANK(E520), "", Table2[[#This Row],[unique_id]])</f>
        <v/>
      </c>
      <c r="O520" s="8"/>
      <c r="P520" s="10"/>
      <c r="Q520" s="10"/>
      <c r="R520" s="10"/>
      <c r="S520" s="10"/>
      <c r="T520" s="10"/>
      <c r="U520" s="8"/>
      <c r="AB520" s="8" t="str">
        <f t="shared" si="38"/>
        <v/>
      </c>
      <c r="AC520" s="8" t="str">
        <f t="shared" si="39"/>
        <v/>
      </c>
      <c r="AF520" s="39"/>
      <c r="AP520" s="8"/>
      <c r="AQ520" s="8"/>
      <c r="AS520" s="8" t="str">
        <f t="shared" si="40"/>
        <v/>
      </c>
    </row>
    <row r="521" spans="6:45" ht="16" customHeight="1" x14ac:dyDescent="0.2">
      <c r="F521" s="8" t="str">
        <f>IF(ISBLANK(E521), "", Table2[[#This Row],[unique_id]])</f>
        <v/>
      </c>
      <c r="O521" s="8"/>
      <c r="P521" s="10"/>
      <c r="Q521" s="10"/>
      <c r="R521" s="10"/>
      <c r="S521" s="10"/>
      <c r="T521" s="10"/>
      <c r="U521" s="8"/>
      <c r="AB521" s="8" t="str">
        <f t="shared" si="38"/>
        <v/>
      </c>
      <c r="AC521" s="8" t="str">
        <f t="shared" si="39"/>
        <v/>
      </c>
      <c r="AF521" s="39"/>
      <c r="AP521" s="8"/>
      <c r="AQ521" s="8"/>
      <c r="AS521" s="8" t="str">
        <f t="shared" si="40"/>
        <v/>
      </c>
    </row>
    <row r="522" spans="6:45" ht="16" customHeight="1" x14ac:dyDescent="0.2">
      <c r="F522" s="8" t="str">
        <f>IF(ISBLANK(E522), "", Table2[[#This Row],[unique_id]])</f>
        <v/>
      </c>
      <c r="O522" s="8"/>
      <c r="P522" s="10"/>
      <c r="Q522" s="10"/>
      <c r="R522" s="10"/>
      <c r="S522" s="10"/>
      <c r="T522" s="10"/>
      <c r="U522" s="8"/>
      <c r="AB522" s="8" t="str">
        <f t="shared" si="38"/>
        <v/>
      </c>
      <c r="AC522" s="8" t="str">
        <f t="shared" si="39"/>
        <v/>
      </c>
      <c r="AF522" s="39"/>
      <c r="AP522" s="8"/>
      <c r="AQ522" s="8"/>
      <c r="AS522" s="8" t="str">
        <f t="shared" si="40"/>
        <v/>
      </c>
    </row>
    <row r="523" spans="6:45" ht="16" customHeight="1" x14ac:dyDescent="0.2">
      <c r="F523" s="8" t="str">
        <f>IF(ISBLANK(E523), "", Table2[[#This Row],[unique_id]])</f>
        <v/>
      </c>
      <c r="O523" s="8"/>
      <c r="P523" s="10"/>
      <c r="Q523" s="10"/>
      <c r="R523" s="10"/>
      <c r="S523" s="10"/>
      <c r="T523" s="10"/>
      <c r="U523" s="8"/>
      <c r="AB523" s="8" t="str">
        <f t="shared" si="38"/>
        <v/>
      </c>
      <c r="AC523" s="8" t="str">
        <f t="shared" si="39"/>
        <v/>
      </c>
      <c r="AF523" s="39"/>
      <c r="AP523" s="8"/>
      <c r="AQ523" s="8"/>
      <c r="AS523" s="8" t="str">
        <f t="shared" si="40"/>
        <v/>
      </c>
    </row>
    <row r="524" spans="6:45" ht="16" customHeight="1" x14ac:dyDescent="0.2">
      <c r="F524" s="8" t="str">
        <f>IF(ISBLANK(E524), "", Table2[[#This Row],[unique_id]])</f>
        <v/>
      </c>
      <c r="O524" s="8"/>
      <c r="P524" s="10"/>
      <c r="Q524" s="10"/>
      <c r="R524" s="10"/>
      <c r="S524" s="10"/>
      <c r="T524" s="10"/>
      <c r="U524" s="8"/>
      <c r="AB524" s="8" t="str">
        <f t="shared" si="38"/>
        <v/>
      </c>
      <c r="AC524" s="8" t="str">
        <f t="shared" si="39"/>
        <v/>
      </c>
      <c r="AF524" s="39"/>
      <c r="AP524" s="8"/>
      <c r="AQ524" s="8"/>
      <c r="AS524" s="8" t="str">
        <f t="shared" si="40"/>
        <v/>
      </c>
    </row>
    <row r="525" spans="6:45" ht="16" customHeight="1" x14ac:dyDescent="0.2">
      <c r="F525" s="8" t="str">
        <f>IF(ISBLANK(E525), "", Table2[[#This Row],[unique_id]])</f>
        <v/>
      </c>
      <c r="O525" s="8"/>
      <c r="P525" s="10"/>
      <c r="Q525" s="10"/>
      <c r="R525" s="10"/>
      <c r="S525" s="10"/>
      <c r="T525" s="10"/>
      <c r="U525" s="8"/>
      <c r="AB525" s="8" t="str">
        <f t="shared" si="38"/>
        <v/>
      </c>
      <c r="AC525" s="8" t="str">
        <f t="shared" si="39"/>
        <v/>
      </c>
      <c r="AF525" s="39"/>
      <c r="AP525" s="8"/>
      <c r="AQ525" s="8"/>
      <c r="AS525" s="8" t="str">
        <f t="shared" si="40"/>
        <v/>
      </c>
    </row>
    <row r="526" spans="6:45" ht="16" customHeight="1" x14ac:dyDescent="0.2">
      <c r="F526" s="8" t="str">
        <f>IF(ISBLANK(E526), "", Table2[[#This Row],[unique_id]])</f>
        <v/>
      </c>
      <c r="O526" s="8"/>
      <c r="P526" s="10"/>
      <c r="Q526" s="10"/>
      <c r="R526" s="10"/>
      <c r="S526" s="10"/>
      <c r="T526" s="10"/>
      <c r="U526" s="8"/>
      <c r="AB526" s="8" t="str">
        <f t="shared" si="38"/>
        <v/>
      </c>
      <c r="AC526" s="8" t="str">
        <f t="shared" si="39"/>
        <v/>
      </c>
      <c r="AF526" s="39"/>
      <c r="AP526" s="8"/>
      <c r="AQ526" s="8"/>
      <c r="AS526" s="8" t="str">
        <f t="shared" si="40"/>
        <v/>
      </c>
    </row>
    <row r="527" spans="6:45" ht="16" customHeight="1" x14ac:dyDescent="0.2">
      <c r="F527" s="8" t="str">
        <f>IF(ISBLANK(E527), "", Table2[[#This Row],[unique_id]])</f>
        <v/>
      </c>
      <c r="O527" s="8"/>
      <c r="P527" s="10"/>
      <c r="Q527" s="10"/>
      <c r="R527" s="10"/>
      <c r="S527" s="10"/>
      <c r="T527" s="10"/>
      <c r="U527" s="8"/>
      <c r="AB527" s="8" t="str">
        <f t="shared" si="38"/>
        <v/>
      </c>
      <c r="AC527" s="8" t="str">
        <f t="shared" si="39"/>
        <v/>
      </c>
      <c r="AF527" s="39"/>
      <c r="AP527" s="8"/>
      <c r="AQ527" s="8"/>
      <c r="AS527" s="8" t="str">
        <f t="shared" si="40"/>
        <v/>
      </c>
    </row>
    <row r="528" spans="6:45" ht="16" customHeight="1" x14ac:dyDescent="0.2">
      <c r="F528" s="8" t="str">
        <f>IF(ISBLANK(E528), "", Table2[[#This Row],[unique_id]])</f>
        <v/>
      </c>
      <c r="O528" s="8"/>
      <c r="P528" s="10"/>
      <c r="Q528" s="10"/>
      <c r="R528" s="10"/>
      <c r="S528" s="10"/>
      <c r="T528" s="10"/>
      <c r="U528" s="8"/>
      <c r="AB528" s="8" t="str">
        <f t="shared" si="38"/>
        <v/>
      </c>
      <c r="AC528" s="8" t="str">
        <f t="shared" si="39"/>
        <v/>
      </c>
      <c r="AF528" s="39"/>
      <c r="AP528" s="8"/>
      <c r="AQ528" s="8"/>
      <c r="AS528" s="8" t="str">
        <f t="shared" si="40"/>
        <v/>
      </c>
    </row>
    <row r="529" spans="6:45" ht="16" customHeight="1" x14ac:dyDescent="0.2">
      <c r="F529" s="8" t="str">
        <f>IF(ISBLANK(E529), "", Table2[[#This Row],[unique_id]])</f>
        <v/>
      </c>
      <c r="O529" s="8"/>
      <c r="P529" s="10"/>
      <c r="Q529" s="10"/>
      <c r="R529" s="10"/>
      <c r="S529" s="10"/>
      <c r="T529" s="10"/>
      <c r="U529" s="8"/>
      <c r="AB529" s="8" t="str">
        <f t="shared" si="38"/>
        <v/>
      </c>
      <c r="AC529" s="8" t="str">
        <f t="shared" si="39"/>
        <v/>
      </c>
      <c r="AF529" s="39"/>
      <c r="AP529" s="8"/>
      <c r="AQ529" s="8"/>
      <c r="AS529" s="8" t="str">
        <f t="shared" si="40"/>
        <v/>
      </c>
    </row>
    <row r="530" spans="6:45" ht="16" customHeight="1" x14ac:dyDescent="0.2">
      <c r="F530" s="8" t="str">
        <f>IF(ISBLANK(E530), "", Table2[[#This Row],[unique_id]])</f>
        <v/>
      </c>
      <c r="O530" s="8"/>
      <c r="P530" s="10"/>
      <c r="Q530" s="10"/>
      <c r="R530" s="10"/>
      <c r="S530" s="10"/>
      <c r="T530" s="10"/>
      <c r="U530" s="8"/>
      <c r="AB530" s="8" t="str">
        <f t="shared" si="38"/>
        <v/>
      </c>
      <c r="AC530" s="8" t="str">
        <f t="shared" si="39"/>
        <v/>
      </c>
      <c r="AF530" s="39"/>
      <c r="AP530" s="8"/>
      <c r="AQ530" s="8"/>
      <c r="AS530" s="8" t="str">
        <f t="shared" si="40"/>
        <v/>
      </c>
    </row>
    <row r="531" spans="6:45" ht="16" customHeight="1" x14ac:dyDescent="0.2">
      <c r="F531" s="8" t="str">
        <f>IF(ISBLANK(E531), "", Table2[[#This Row],[unique_id]])</f>
        <v/>
      </c>
      <c r="O531" s="8"/>
      <c r="P531" s="10"/>
      <c r="Q531" s="10"/>
      <c r="R531" s="10"/>
      <c r="S531" s="10"/>
      <c r="T531" s="10"/>
      <c r="U531" s="8"/>
      <c r="AB531" s="8" t="str">
        <f t="shared" si="38"/>
        <v/>
      </c>
      <c r="AC531" s="8" t="str">
        <f t="shared" si="39"/>
        <v/>
      </c>
      <c r="AF531" s="39"/>
      <c r="AP531" s="8"/>
      <c r="AQ531" s="8"/>
      <c r="AS531" s="8" t="str">
        <f t="shared" si="40"/>
        <v/>
      </c>
    </row>
    <row r="532" spans="6:45" ht="16" customHeight="1" x14ac:dyDescent="0.2">
      <c r="F532" s="8" t="str">
        <f>IF(ISBLANK(E532), "", Table2[[#This Row],[unique_id]])</f>
        <v/>
      </c>
      <c r="O532" s="8"/>
      <c r="P532" s="10"/>
      <c r="Q532" s="10"/>
      <c r="R532" s="10"/>
      <c r="S532" s="10"/>
      <c r="T532" s="10"/>
      <c r="U532" s="8"/>
      <c r="AB532" s="8" t="str">
        <f t="shared" si="38"/>
        <v/>
      </c>
      <c r="AC532" s="8" t="str">
        <f t="shared" si="39"/>
        <v/>
      </c>
      <c r="AF532" s="39"/>
      <c r="AP532" s="8"/>
      <c r="AQ532" s="8"/>
      <c r="AS532" s="8" t="str">
        <f t="shared" si="40"/>
        <v/>
      </c>
    </row>
    <row r="533" spans="6:45" ht="16" customHeight="1" x14ac:dyDescent="0.2">
      <c r="F533" s="8" t="str">
        <f>IF(ISBLANK(E533), "", Table2[[#This Row],[unique_id]])</f>
        <v/>
      </c>
      <c r="O533" s="8"/>
      <c r="P533" s="10"/>
      <c r="Q533" s="10"/>
      <c r="R533" s="10"/>
      <c r="S533" s="10"/>
      <c r="T533" s="10"/>
      <c r="U533" s="8"/>
      <c r="AB533" s="8" t="str">
        <f t="shared" si="38"/>
        <v/>
      </c>
      <c r="AC533" s="8" t="str">
        <f t="shared" si="39"/>
        <v/>
      </c>
      <c r="AF533" s="39"/>
      <c r="AP533" s="8"/>
      <c r="AQ533" s="8"/>
      <c r="AS533" s="8" t="str">
        <f t="shared" si="40"/>
        <v/>
      </c>
    </row>
    <row r="534" spans="6:45" ht="16" customHeight="1" x14ac:dyDescent="0.2">
      <c r="F534" s="8" t="str">
        <f>IF(ISBLANK(E534), "", Table2[[#This Row],[unique_id]])</f>
        <v/>
      </c>
      <c r="O534" s="8"/>
      <c r="P534" s="10"/>
      <c r="Q534" s="10"/>
      <c r="R534" s="10"/>
      <c r="S534" s="10"/>
      <c r="T534" s="10"/>
      <c r="U534" s="8"/>
      <c r="AB534" s="8" t="str">
        <f t="shared" si="38"/>
        <v/>
      </c>
      <c r="AC534" s="8" t="str">
        <f t="shared" si="39"/>
        <v/>
      </c>
      <c r="AF534" s="39"/>
      <c r="AP534" s="8"/>
      <c r="AQ534" s="8"/>
      <c r="AS534" s="8" t="str">
        <f t="shared" si="40"/>
        <v/>
      </c>
    </row>
    <row r="535" spans="6:45" ht="16" customHeight="1" x14ac:dyDescent="0.2">
      <c r="F535" s="8" t="str">
        <f>IF(ISBLANK(E535), "", Table2[[#This Row],[unique_id]])</f>
        <v/>
      </c>
      <c r="O535" s="8"/>
      <c r="P535" s="10"/>
      <c r="Q535" s="10"/>
      <c r="R535" s="10"/>
      <c r="S535" s="10"/>
      <c r="T535" s="10"/>
      <c r="U535" s="8"/>
      <c r="AB535" s="8" t="str">
        <f t="shared" si="38"/>
        <v/>
      </c>
      <c r="AC535" s="8" t="str">
        <f t="shared" si="39"/>
        <v/>
      </c>
      <c r="AF535" s="39"/>
      <c r="AP535" s="8"/>
      <c r="AQ535" s="8"/>
      <c r="AS535" s="8" t="str">
        <f t="shared" si="40"/>
        <v/>
      </c>
    </row>
    <row r="536" spans="6:45" ht="16" customHeight="1" x14ac:dyDescent="0.2">
      <c r="F536" s="8" t="str">
        <f>IF(ISBLANK(E536), "", Table2[[#This Row],[unique_id]])</f>
        <v/>
      </c>
      <c r="O536" s="8"/>
      <c r="P536" s="10"/>
      <c r="Q536" s="10"/>
      <c r="R536" s="10"/>
      <c r="S536" s="10"/>
      <c r="T536" s="10"/>
      <c r="U536" s="8"/>
      <c r="AB536" s="8" t="str">
        <f t="shared" si="38"/>
        <v/>
      </c>
      <c r="AC536" s="8" t="str">
        <f t="shared" si="39"/>
        <v/>
      </c>
      <c r="AF536" s="39"/>
      <c r="AP536" s="8"/>
      <c r="AQ536" s="8"/>
      <c r="AS536" s="8" t="str">
        <f t="shared" si="40"/>
        <v/>
      </c>
    </row>
    <row r="537" spans="6:45" ht="16" customHeight="1" x14ac:dyDescent="0.2">
      <c r="F537" s="8" t="str">
        <f>IF(ISBLANK(E537), "", Table2[[#This Row],[unique_id]])</f>
        <v/>
      </c>
      <c r="O537" s="8"/>
      <c r="P537" s="10"/>
      <c r="Q537" s="10"/>
      <c r="R537" s="10"/>
      <c r="S537" s="10"/>
      <c r="T537" s="10"/>
      <c r="U537" s="8"/>
      <c r="AB537" s="8" t="str">
        <f t="shared" si="38"/>
        <v/>
      </c>
      <c r="AC537" s="8" t="str">
        <f t="shared" si="39"/>
        <v/>
      </c>
      <c r="AF537" s="39"/>
      <c r="AP537" s="8"/>
      <c r="AQ537" s="8"/>
      <c r="AS537" s="8" t="str">
        <f t="shared" si="40"/>
        <v/>
      </c>
    </row>
    <row r="538" spans="6:45" ht="16" customHeight="1" x14ac:dyDescent="0.2">
      <c r="F538" s="8" t="str">
        <f>IF(ISBLANK(E538), "", Table2[[#This Row],[unique_id]])</f>
        <v/>
      </c>
      <c r="O538" s="8"/>
      <c r="P538" s="10"/>
      <c r="Q538" s="10"/>
      <c r="R538" s="10"/>
      <c r="S538" s="10"/>
      <c r="T538" s="10"/>
      <c r="U538" s="8"/>
      <c r="AB538" s="8" t="str">
        <f t="shared" si="38"/>
        <v/>
      </c>
      <c r="AC538" s="8" t="str">
        <f t="shared" si="39"/>
        <v/>
      </c>
      <c r="AF538" s="39"/>
      <c r="AP538" s="8"/>
      <c r="AQ538" s="8"/>
      <c r="AS538" s="8" t="str">
        <f t="shared" si="40"/>
        <v/>
      </c>
    </row>
    <row r="539" spans="6:45" ht="16" customHeight="1" x14ac:dyDescent="0.2">
      <c r="F539" s="8" t="str">
        <f>IF(ISBLANK(E539), "", Table2[[#This Row],[unique_id]])</f>
        <v/>
      </c>
      <c r="O539" s="8"/>
      <c r="P539" s="10"/>
      <c r="Q539" s="10"/>
      <c r="R539" s="10"/>
      <c r="S539" s="10"/>
      <c r="T539" s="10"/>
      <c r="U539" s="8"/>
      <c r="AB539" s="8" t="str">
        <f t="shared" si="38"/>
        <v/>
      </c>
      <c r="AC539" s="8" t="str">
        <f t="shared" si="39"/>
        <v/>
      </c>
      <c r="AF539" s="39"/>
      <c r="AP539" s="8"/>
      <c r="AQ539" s="8"/>
      <c r="AS539" s="8" t="str">
        <f t="shared" si="40"/>
        <v/>
      </c>
    </row>
    <row r="540" spans="6:45" ht="16" customHeight="1" x14ac:dyDescent="0.2">
      <c r="F540" s="8" t="str">
        <f>IF(ISBLANK(E540), "", Table2[[#This Row],[unique_id]])</f>
        <v/>
      </c>
      <c r="O540" s="8"/>
      <c r="P540" s="10"/>
      <c r="Q540" s="10"/>
      <c r="R540" s="10"/>
      <c r="S540" s="10"/>
      <c r="T540" s="10"/>
      <c r="U540" s="8"/>
      <c r="AB540" s="8" t="str">
        <f t="shared" si="38"/>
        <v/>
      </c>
      <c r="AC540" s="8" t="str">
        <f t="shared" si="39"/>
        <v/>
      </c>
      <c r="AF540" s="39"/>
      <c r="AP540" s="8"/>
      <c r="AQ540" s="8"/>
      <c r="AS540" s="8" t="str">
        <f t="shared" si="40"/>
        <v/>
      </c>
    </row>
    <row r="541" spans="6:45" ht="16" customHeight="1" x14ac:dyDescent="0.2">
      <c r="F541" s="8" t="str">
        <f>IF(ISBLANK(E541), "", Table2[[#This Row],[unique_id]])</f>
        <v/>
      </c>
      <c r="O541" s="8"/>
      <c r="P541" s="10"/>
      <c r="Q541" s="10"/>
      <c r="R541" s="10"/>
      <c r="S541" s="10"/>
      <c r="T541" s="10"/>
      <c r="U541" s="8"/>
      <c r="AB541" s="8" t="str">
        <f t="shared" ref="AB541:AB604" si="41">IF(ISBLANK(AA541),  "", _xlfn.CONCAT("haas/entity/sensor/", LOWER(C541), "/", E541, "/config"))</f>
        <v/>
      </c>
      <c r="AC541" s="8" t="str">
        <f t="shared" si="39"/>
        <v/>
      </c>
      <c r="AF541" s="39"/>
      <c r="AP541" s="8"/>
      <c r="AQ541" s="8"/>
      <c r="AS541" s="8" t="str">
        <f t="shared" si="40"/>
        <v/>
      </c>
    </row>
    <row r="542" spans="6:45" ht="16" customHeight="1" x14ac:dyDescent="0.2">
      <c r="F542" s="8" t="str">
        <f>IF(ISBLANK(E542), "", Table2[[#This Row],[unique_id]])</f>
        <v/>
      </c>
      <c r="O542" s="8"/>
      <c r="P542" s="10"/>
      <c r="Q542" s="10"/>
      <c r="R542" s="10"/>
      <c r="S542" s="10"/>
      <c r="T542" s="10"/>
      <c r="U542" s="8"/>
      <c r="AB542" s="8" t="str">
        <f t="shared" si="41"/>
        <v/>
      </c>
      <c r="AC542" s="8" t="str">
        <f t="shared" si="39"/>
        <v/>
      </c>
      <c r="AF542" s="39"/>
      <c r="AP542" s="8"/>
      <c r="AQ542" s="8"/>
      <c r="AS542" s="8" t="str">
        <f t="shared" si="40"/>
        <v/>
      </c>
    </row>
    <row r="543" spans="6:45" ht="16" customHeight="1" x14ac:dyDescent="0.2">
      <c r="F543" s="8" t="str">
        <f>IF(ISBLANK(E543), "", Table2[[#This Row],[unique_id]])</f>
        <v/>
      </c>
      <c r="O543" s="8"/>
      <c r="P543" s="10"/>
      <c r="Q543" s="10"/>
      <c r="R543" s="10"/>
      <c r="S543" s="10"/>
      <c r="T543" s="10"/>
      <c r="U543" s="8"/>
      <c r="AB543" s="8" t="str">
        <f t="shared" si="41"/>
        <v/>
      </c>
      <c r="AC543" s="8" t="str">
        <f t="shared" si="39"/>
        <v/>
      </c>
      <c r="AF543" s="39"/>
      <c r="AP543" s="8"/>
      <c r="AQ543" s="8"/>
      <c r="AS543" s="8" t="str">
        <f t="shared" si="40"/>
        <v/>
      </c>
    </row>
    <row r="544" spans="6:45" ht="16" customHeight="1" x14ac:dyDescent="0.2">
      <c r="F544" s="8" t="str">
        <f>IF(ISBLANK(E544), "", Table2[[#This Row],[unique_id]])</f>
        <v/>
      </c>
      <c r="O544" s="8"/>
      <c r="P544" s="10"/>
      <c r="Q544" s="10"/>
      <c r="R544" s="10"/>
      <c r="S544" s="10"/>
      <c r="T544" s="10"/>
      <c r="U544" s="8"/>
      <c r="AB544" s="8" t="str">
        <f t="shared" si="41"/>
        <v/>
      </c>
      <c r="AC544" s="8" t="str">
        <f t="shared" si="39"/>
        <v/>
      </c>
      <c r="AF544" s="39"/>
      <c r="AP544" s="8"/>
      <c r="AQ544" s="8"/>
      <c r="AS544" s="8" t="str">
        <f t="shared" si="40"/>
        <v/>
      </c>
    </row>
    <row r="545" spans="6:45" ht="16" customHeight="1" x14ac:dyDescent="0.2">
      <c r="F545" s="8" t="str">
        <f>IF(ISBLANK(E545), "", Table2[[#This Row],[unique_id]])</f>
        <v/>
      </c>
      <c r="O545" s="8"/>
      <c r="P545" s="10"/>
      <c r="Q545" s="10"/>
      <c r="R545" s="10"/>
      <c r="S545" s="10"/>
      <c r="T545" s="10"/>
      <c r="U545" s="8"/>
      <c r="AB545" s="8" t="str">
        <f t="shared" si="41"/>
        <v/>
      </c>
      <c r="AC545" s="8" t="str">
        <f t="shared" si="39"/>
        <v/>
      </c>
      <c r="AF545" s="39"/>
      <c r="AP545" s="8"/>
      <c r="AQ545" s="8"/>
      <c r="AS545" s="8" t="str">
        <f t="shared" si="40"/>
        <v/>
      </c>
    </row>
    <row r="546" spans="6:45" ht="16" customHeight="1" x14ac:dyDescent="0.2">
      <c r="F546" s="8" t="str">
        <f>IF(ISBLANK(E546), "", Table2[[#This Row],[unique_id]])</f>
        <v/>
      </c>
      <c r="O546" s="8"/>
      <c r="P546" s="10"/>
      <c r="Q546" s="10"/>
      <c r="R546" s="10"/>
      <c r="S546" s="10"/>
      <c r="T546" s="10"/>
      <c r="U546" s="8"/>
      <c r="AB546" s="8" t="str">
        <f t="shared" si="41"/>
        <v/>
      </c>
      <c r="AC546" s="8" t="str">
        <f t="shared" si="39"/>
        <v/>
      </c>
      <c r="AF546" s="39"/>
      <c r="AP546" s="8"/>
      <c r="AQ546" s="8"/>
      <c r="AS546" s="8" t="str">
        <f t="shared" si="40"/>
        <v/>
      </c>
    </row>
    <row r="547" spans="6:45" ht="16" customHeight="1" x14ac:dyDescent="0.2">
      <c r="F547" s="8" t="str">
        <f>IF(ISBLANK(E547), "", Table2[[#This Row],[unique_id]])</f>
        <v/>
      </c>
      <c r="O547" s="8"/>
      <c r="P547" s="10"/>
      <c r="Q547" s="10"/>
      <c r="R547" s="10"/>
      <c r="S547" s="10"/>
      <c r="T547" s="10"/>
      <c r="U547" s="8"/>
      <c r="AB547" s="8" t="str">
        <f t="shared" si="41"/>
        <v/>
      </c>
      <c r="AC547" s="8" t="str">
        <f t="shared" si="39"/>
        <v/>
      </c>
      <c r="AF547" s="39"/>
      <c r="AP547" s="8"/>
      <c r="AQ547" s="8"/>
      <c r="AS547" s="8" t="str">
        <f t="shared" si="40"/>
        <v/>
      </c>
    </row>
    <row r="548" spans="6:45" ht="16" customHeight="1" x14ac:dyDescent="0.2">
      <c r="F548" s="8" t="str">
        <f>IF(ISBLANK(E548), "", Table2[[#This Row],[unique_id]])</f>
        <v/>
      </c>
      <c r="O548" s="8"/>
      <c r="P548" s="10"/>
      <c r="Q548" s="10"/>
      <c r="R548" s="10"/>
      <c r="S548" s="10"/>
      <c r="T548" s="10"/>
      <c r="U548" s="8"/>
      <c r="AB548" s="8" t="str">
        <f t="shared" si="41"/>
        <v/>
      </c>
      <c r="AC548" s="8" t="str">
        <f t="shared" si="39"/>
        <v/>
      </c>
      <c r="AF548" s="39"/>
      <c r="AP548" s="8"/>
      <c r="AQ548" s="8"/>
      <c r="AS548" s="8" t="str">
        <f t="shared" si="40"/>
        <v/>
      </c>
    </row>
    <row r="549" spans="6:45" ht="16" customHeight="1" x14ac:dyDescent="0.2">
      <c r="F549" s="8" t="str">
        <f>IF(ISBLANK(E549), "", Table2[[#This Row],[unique_id]])</f>
        <v/>
      </c>
      <c r="O549" s="8"/>
      <c r="P549" s="10"/>
      <c r="Q549" s="10"/>
      <c r="R549" s="10"/>
      <c r="S549" s="10"/>
      <c r="T549" s="10"/>
      <c r="U549" s="8"/>
      <c r="AB549" s="8" t="str">
        <f t="shared" si="41"/>
        <v/>
      </c>
      <c r="AC549" s="8" t="str">
        <f t="shared" si="39"/>
        <v/>
      </c>
      <c r="AF549" s="39"/>
      <c r="AP549" s="8"/>
      <c r="AQ549" s="8"/>
      <c r="AS549" s="8" t="str">
        <f t="shared" si="40"/>
        <v/>
      </c>
    </row>
    <row r="550" spans="6:45" ht="16" customHeight="1" x14ac:dyDescent="0.2">
      <c r="F550" s="8" t="str">
        <f>IF(ISBLANK(E550), "", Table2[[#This Row],[unique_id]])</f>
        <v/>
      </c>
      <c r="O550" s="8"/>
      <c r="P550" s="10"/>
      <c r="Q550" s="10"/>
      <c r="R550" s="10"/>
      <c r="S550" s="10"/>
      <c r="T550" s="10"/>
      <c r="U550" s="8"/>
      <c r="AB550" s="8" t="str">
        <f t="shared" si="41"/>
        <v/>
      </c>
      <c r="AC550" s="8" t="str">
        <f t="shared" si="39"/>
        <v/>
      </c>
      <c r="AF550" s="39"/>
      <c r="AP550" s="8"/>
      <c r="AQ550" s="8"/>
      <c r="AS550" s="8" t="str">
        <f t="shared" si="40"/>
        <v/>
      </c>
    </row>
    <row r="551" spans="6:45" ht="16" customHeight="1" x14ac:dyDescent="0.2">
      <c r="F551" s="8" t="str">
        <f>IF(ISBLANK(E551), "", Table2[[#This Row],[unique_id]])</f>
        <v/>
      </c>
      <c r="O551" s="8"/>
      <c r="P551" s="10"/>
      <c r="Q551" s="10"/>
      <c r="R551" s="10"/>
      <c r="S551" s="10"/>
      <c r="T551" s="10"/>
      <c r="U551" s="8"/>
      <c r="AB551" s="8" t="str">
        <f t="shared" si="41"/>
        <v/>
      </c>
      <c r="AC551" s="8" t="str">
        <f t="shared" si="39"/>
        <v/>
      </c>
      <c r="AF551" s="39"/>
      <c r="AP551" s="8"/>
      <c r="AQ551" s="8"/>
      <c r="AS551" s="8" t="str">
        <f t="shared" si="40"/>
        <v/>
      </c>
    </row>
    <row r="552" spans="6:45" ht="16" customHeight="1" x14ac:dyDescent="0.2">
      <c r="F552" s="8" t="str">
        <f>IF(ISBLANK(E552), "", Table2[[#This Row],[unique_id]])</f>
        <v/>
      </c>
      <c r="O552" s="8"/>
      <c r="P552" s="10"/>
      <c r="Q552" s="10"/>
      <c r="R552" s="10"/>
      <c r="S552" s="10"/>
      <c r="T552" s="10"/>
      <c r="U552" s="8"/>
      <c r="AB552" s="8" t="str">
        <f t="shared" si="41"/>
        <v/>
      </c>
      <c r="AC552" s="8" t="str">
        <f t="shared" si="39"/>
        <v/>
      </c>
      <c r="AF552" s="39"/>
      <c r="AP552" s="8"/>
      <c r="AQ552" s="8"/>
      <c r="AS552" s="8" t="str">
        <f t="shared" si="40"/>
        <v/>
      </c>
    </row>
    <row r="553" spans="6:45" ht="16" customHeight="1" x14ac:dyDescent="0.2">
      <c r="F553" s="8" t="str">
        <f>IF(ISBLANK(E553), "", Table2[[#This Row],[unique_id]])</f>
        <v/>
      </c>
      <c r="O553" s="8"/>
      <c r="P553" s="10"/>
      <c r="Q553" s="10"/>
      <c r="R553" s="10"/>
      <c r="S553" s="10"/>
      <c r="T553" s="10"/>
      <c r="U553" s="8"/>
      <c r="AB553" s="8" t="str">
        <f t="shared" si="41"/>
        <v/>
      </c>
      <c r="AC553" s="8" t="str">
        <f t="shared" si="39"/>
        <v/>
      </c>
      <c r="AF553" s="39"/>
      <c r="AP553" s="8"/>
      <c r="AQ553" s="8"/>
      <c r="AS553" s="8" t="str">
        <f t="shared" si="40"/>
        <v/>
      </c>
    </row>
    <row r="554" spans="6:45" ht="16" customHeight="1" x14ac:dyDescent="0.2">
      <c r="F554" s="8" t="str">
        <f>IF(ISBLANK(E554), "", Table2[[#This Row],[unique_id]])</f>
        <v/>
      </c>
      <c r="O554" s="8"/>
      <c r="P554" s="10"/>
      <c r="Q554" s="10"/>
      <c r="R554" s="10"/>
      <c r="S554" s="10"/>
      <c r="T554" s="10"/>
      <c r="U554" s="8"/>
      <c r="AB554" s="8" t="str">
        <f t="shared" si="41"/>
        <v/>
      </c>
      <c r="AC554" s="8" t="str">
        <f t="shared" si="39"/>
        <v/>
      </c>
      <c r="AF554" s="39"/>
      <c r="AP554" s="8"/>
      <c r="AQ554" s="8"/>
      <c r="AS554" s="8" t="str">
        <f t="shared" si="40"/>
        <v/>
      </c>
    </row>
    <row r="555" spans="6:45" ht="16" customHeight="1" x14ac:dyDescent="0.2">
      <c r="F555" s="8" t="str">
        <f>IF(ISBLANK(E555), "", Table2[[#This Row],[unique_id]])</f>
        <v/>
      </c>
      <c r="O555" s="8"/>
      <c r="P555" s="10"/>
      <c r="Q555" s="10"/>
      <c r="R555" s="10"/>
      <c r="S555" s="10"/>
      <c r="T555" s="10"/>
      <c r="U555" s="8"/>
      <c r="AB555" s="8" t="str">
        <f t="shared" si="41"/>
        <v/>
      </c>
      <c r="AC555" s="8" t="str">
        <f t="shared" si="39"/>
        <v/>
      </c>
      <c r="AF555" s="39"/>
      <c r="AP555" s="8"/>
      <c r="AQ555" s="8"/>
      <c r="AS555" s="8" t="str">
        <f t="shared" si="40"/>
        <v/>
      </c>
    </row>
    <row r="556" spans="6:45" ht="16" customHeight="1" x14ac:dyDescent="0.2">
      <c r="F556" s="8" t="str">
        <f>IF(ISBLANK(E556), "", Table2[[#This Row],[unique_id]])</f>
        <v/>
      </c>
      <c r="O556" s="8"/>
      <c r="P556" s="10"/>
      <c r="Q556" s="10"/>
      <c r="R556" s="10"/>
      <c r="S556" s="10"/>
      <c r="T556" s="10"/>
      <c r="U556" s="8"/>
      <c r="AB556" s="8" t="str">
        <f t="shared" si="41"/>
        <v/>
      </c>
      <c r="AC556" s="8" t="str">
        <f t="shared" si="39"/>
        <v/>
      </c>
      <c r="AF556" s="39"/>
      <c r="AP556" s="8"/>
      <c r="AQ556" s="8"/>
      <c r="AS556" s="8" t="str">
        <f t="shared" si="40"/>
        <v/>
      </c>
    </row>
    <row r="557" spans="6:45" ht="16" customHeight="1" x14ac:dyDescent="0.2">
      <c r="F557" s="8" t="str">
        <f>IF(ISBLANK(E557), "", Table2[[#This Row],[unique_id]])</f>
        <v/>
      </c>
      <c r="O557" s="8"/>
      <c r="P557" s="10"/>
      <c r="Q557" s="10"/>
      <c r="R557" s="10"/>
      <c r="S557" s="10"/>
      <c r="T557" s="10"/>
      <c r="U557" s="8"/>
      <c r="AB557" s="8" t="str">
        <f t="shared" si="41"/>
        <v/>
      </c>
      <c r="AC557" s="8" t="str">
        <f t="shared" si="39"/>
        <v/>
      </c>
      <c r="AF557" s="39"/>
      <c r="AP557" s="8"/>
      <c r="AQ557" s="8"/>
      <c r="AS557" s="8" t="str">
        <f t="shared" si="40"/>
        <v/>
      </c>
    </row>
    <row r="558" spans="6:45" ht="16" customHeight="1" x14ac:dyDescent="0.2">
      <c r="F558" s="8" t="str">
        <f>IF(ISBLANK(E558), "", Table2[[#This Row],[unique_id]])</f>
        <v/>
      </c>
      <c r="O558" s="8"/>
      <c r="P558" s="10"/>
      <c r="Q558" s="10"/>
      <c r="R558" s="10"/>
      <c r="S558" s="10"/>
      <c r="T558" s="10"/>
      <c r="U558" s="8"/>
      <c r="AB558" s="8" t="str">
        <f t="shared" si="41"/>
        <v/>
      </c>
      <c r="AC558" s="8" t="str">
        <f t="shared" si="39"/>
        <v/>
      </c>
      <c r="AF558" s="39"/>
      <c r="AP558" s="8"/>
      <c r="AQ558" s="8"/>
      <c r="AS558" s="8" t="str">
        <f t="shared" si="40"/>
        <v/>
      </c>
    </row>
    <row r="559" spans="6:45" ht="16" customHeight="1" x14ac:dyDescent="0.2">
      <c r="F559" s="8" t="str">
        <f>IF(ISBLANK(E559), "", Table2[[#This Row],[unique_id]])</f>
        <v/>
      </c>
      <c r="O559" s="8"/>
      <c r="P559" s="10"/>
      <c r="Q559" s="10"/>
      <c r="R559" s="10"/>
      <c r="S559" s="10"/>
      <c r="T559" s="10"/>
      <c r="U559" s="8"/>
      <c r="AB559" s="8" t="str">
        <f t="shared" si="41"/>
        <v/>
      </c>
      <c r="AC559" s="8" t="str">
        <f t="shared" si="39"/>
        <v/>
      </c>
      <c r="AF559" s="39"/>
      <c r="AP559" s="8"/>
      <c r="AQ559" s="8"/>
      <c r="AS559" s="8" t="str">
        <f t="shared" si="40"/>
        <v/>
      </c>
    </row>
    <row r="560" spans="6:45" ht="16" customHeight="1" x14ac:dyDescent="0.2">
      <c r="F560" s="8" t="str">
        <f>IF(ISBLANK(E560), "", Table2[[#This Row],[unique_id]])</f>
        <v/>
      </c>
      <c r="O560" s="8"/>
      <c r="P560" s="10"/>
      <c r="Q560" s="10"/>
      <c r="R560" s="10"/>
      <c r="S560" s="10"/>
      <c r="T560" s="10"/>
      <c r="U560" s="8"/>
      <c r="AB560" s="8" t="str">
        <f t="shared" si="41"/>
        <v/>
      </c>
      <c r="AC560" s="8" t="str">
        <f t="shared" si="39"/>
        <v/>
      </c>
      <c r="AF560" s="39"/>
      <c r="AP560" s="8"/>
      <c r="AQ560" s="8"/>
      <c r="AS560" s="8" t="str">
        <f t="shared" si="40"/>
        <v/>
      </c>
    </row>
    <row r="561" spans="6:45" ht="16" customHeight="1" x14ac:dyDescent="0.2">
      <c r="F561" s="8" t="str">
        <f>IF(ISBLANK(E561), "", Table2[[#This Row],[unique_id]])</f>
        <v/>
      </c>
      <c r="O561" s="8"/>
      <c r="P561" s="10"/>
      <c r="Q561" s="10"/>
      <c r="R561" s="10"/>
      <c r="S561" s="10"/>
      <c r="T561" s="10"/>
      <c r="U561" s="8"/>
      <c r="AB561" s="8" t="str">
        <f t="shared" si="41"/>
        <v/>
      </c>
      <c r="AC561" s="8" t="str">
        <f t="shared" si="39"/>
        <v/>
      </c>
      <c r="AF561" s="39"/>
      <c r="AP561" s="8"/>
      <c r="AQ561" s="8"/>
      <c r="AS561" s="8" t="str">
        <f t="shared" si="40"/>
        <v/>
      </c>
    </row>
    <row r="562" spans="6:45" ht="16" customHeight="1" x14ac:dyDescent="0.2">
      <c r="F562" s="8" t="str">
        <f>IF(ISBLANK(E562), "", Table2[[#This Row],[unique_id]])</f>
        <v/>
      </c>
      <c r="O562" s="8"/>
      <c r="P562" s="10"/>
      <c r="Q562" s="10"/>
      <c r="R562" s="10"/>
      <c r="S562" s="10"/>
      <c r="T562" s="10"/>
      <c r="U562" s="8"/>
      <c r="AB562" s="8" t="str">
        <f t="shared" si="41"/>
        <v/>
      </c>
      <c r="AC562" s="8" t="str">
        <f t="shared" si="39"/>
        <v/>
      </c>
      <c r="AF562" s="39"/>
      <c r="AP562" s="8"/>
      <c r="AQ562" s="8"/>
      <c r="AS562" s="8" t="str">
        <f t="shared" si="40"/>
        <v/>
      </c>
    </row>
    <row r="563" spans="6:45" ht="16" customHeight="1" x14ac:dyDescent="0.2">
      <c r="F563" s="8" t="str">
        <f>IF(ISBLANK(E563), "", Table2[[#This Row],[unique_id]])</f>
        <v/>
      </c>
      <c r="O563" s="8"/>
      <c r="P563" s="10"/>
      <c r="Q563" s="10"/>
      <c r="R563" s="10"/>
      <c r="S563" s="10"/>
      <c r="T563" s="10"/>
      <c r="U563" s="8"/>
      <c r="AB563" s="8" t="str">
        <f t="shared" si="41"/>
        <v/>
      </c>
      <c r="AC563" s="8" t="str">
        <f t="shared" ref="AC563:AC626" si="42">IF(ISBLANK(AA563),  "", _xlfn.CONCAT(LOWER(C563), "/", E563))</f>
        <v/>
      </c>
      <c r="AF563" s="39"/>
      <c r="AP563" s="8"/>
      <c r="AQ563" s="8"/>
      <c r="AS563" s="8" t="str">
        <f t="shared" ref="AS563:AS626" si="43">IF(AND(ISBLANK(AO563), ISBLANK(AP563)), "", _xlfn.CONCAT("[", IF(ISBLANK(AO563), "", _xlfn.CONCAT("[""mac"", """, AO563, """]")), IF(ISBLANK(AP563), "", _xlfn.CONCAT(", [""ip"", """, AP563, """]")), "]"))</f>
        <v/>
      </c>
    </row>
    <row r="564" spans="6:45" ht="16" customHeight="1" x14ac:dyDescent="0.2">
      <c r="F564" s="8" t="str">
        <f>IF(ISBLANK(E564), "", Table2[[#This Row],[unique_id]])</f>
        <v/>
      </c>
      <c r="O564" s="8"/>
      <c r="P564" s="10"/>
      <c r="Q564" s="10"/>
      <c r="R564" s="10"/>
      <c r="S564" s="10"/>
      <c r="T564" s="10"/>
      <c r="U564" s="8"/>
      <c r="AB564" s="8" t="str">
        <f t="shared" si="41"/>
        <v/>
      </c>
      <c r="AC564" s="8" t="str">
        <f t="shared" si="42"/>
        <v/>
      </c>
      <c r="AF564" s="39"/>
      <c r="AP564" s="8"/>
      <c r="AQ564" s="8"/>
      <c r="AS564" s="8" t="str">
        <f t="shared" si="43"/>
        <v/>
      </c>
    </row>
    <row r="565" spans="6:45" ht="16" customHeight="1" x14ac:dyDescent="0.2">
      <c r="F565" s="8" t="str">
        <f>IF(ISBLANK(E565), "", Table2[[#This Row],[unique_id]])</f>
        <v/>
      </c>
      <c r="O565" s="8"/>
      <c r="P565" s="10"/>
      <c r="Q565" s="10"/>
      <c r="R565" s="10"/>
      <c r="S565" s="10"/>
      <c r="T565" s="10"/>
      <c r="U565" s="8"/>
      <c r="AB565" s="8" t="str">
        <f t="shared" si="41"/>
        <v/>
      </c>
      <c r="AC565" s="8" t="str">
        <f t="shared" si="42"/>
        <v/>
      </c>
      <c r="AF565" s="39"/>
      <c r="AP565" s="8"/>
      <c r="AQ565" s="8"/>
      <c r="AS565" s="8" t="str">
        <f t="shared" si="43"/>
        <v/>
      </c>
    </row>
    <row r="566" spans="6:45" ht="16" customHeight="1" x14ac:dyDescent="0.2">
      <c r="F566" s="8" t="str">
        <f>IF(ISBLANK(E566), "", Table2[[#This Row],[unique_id]])</f>
        <v/>
      </c>
      <c r="O566" s="8"/>
      <c r="P566" s="10"/>
      <c r="Q566" s="10"/>
      <c r="R566" s="10"/>
      <c r="S566" s="10"/>
      <c r="T566" s="10"/>
      <c r="U566" s="8"/>
      <c r="AB566" s="8" t="str">
        <f t="shared" si="41"/>
        <v/>
      </c>
      <c r="AC566" s="8" t="str">
        <f t="shared" si="42"/>
        <v/>
      </c>
      <c r="AF566" s="39"/>
      <c r="AP566" s="8"/>
      <c r="AQ566" s="8"/>
      <c r="AS566" s="8" t="str">
        <f t="shared" si="43"/>
        <v/>
      </c>
    </row>
    <row r="567" spans="6:45" ht="16" customHeight="1" x14ac:dyDescent="0.2">
      <c r="F567" s="8" t="str">
        <f>IF(ISBLANK(E567), "", Table2[[#This Row],[unique_id]])</f>
        <v/>
      </c>
      <c r="O567" s="8"/>
      <c r="P567" s="10"/>
      <c r="Q567" s="10"/>
      <c r="R567" s="10"/>
      <c r="S567" s="10"/>
      <c r="T567" s="10"/>
      <c r="U567" s="8"/>
      <c r="AB567" s="8" t="str">
        <f t="shared" si="41"/>
        <v/>
      </c>
      <c r="AC567" s="8" t="str">
        <f t="shared" si="42"/>
        <v/>
      </c>
      <c r="AF567" s="39"/>
      <c r="AP567" s="8"/>
      <c r="AQ567" s="8"/>
      <c r="AS567" s="8" t="str">
        <f t="shared" si="43"/>
        <v/>
      </c>
    </row>
    <row r="568" spans="6:45" ht="16" customHeight="1" x14ac:dyDescent="0.2">
      <c r="F568" s="8" t="str">
        <f>IF(ISBLANK(E568), "", Table2[[#This Row],[unique_id]])</f>
        <v/>
      </c>
      <c r="O568" s="8"/>
      <c r="P568" s="10"/>
      <c r="Q568" s="10"/>
      <c r="R568" s="10"/>
      <c r="S568" s="10"/>
      <c r="T568" s="10"/>
      <c r="U568" s="8"/>
      <c r="AB568" s="8" t="str">
        <f t="shared" si="41"/>
        <v/>
      </c>
      <c r="AC568" s="8" t="str">
        <f t="shared" si="42"/>
        <v/>
      </c>
      <c r="AF568" s="39"/>
      <c r="AP568" s="8"/>
      <c r="AQ568" s="8"/>
      <c r="AS568" s="8" t="str">
        <f t="shared" si="43"/>
        <v/>
      </c>
    </row>
    <row r="569" spans="6:45" ht="16" customHeight="1" x14ac:dyDescent="0.2">
      <c r="F569" s="8" t="str">
        <f>IF(ISBLANK(E569), "", Table2[[#This Row],[unique_id]])</f>
        <v/>
      </c>
      <c r="O569" s="8"/>
      <c r="P569" s="10"/>
      <c r="Q569" s="10"/>
      <c r="R569" s="10"/>
      <c r="S569" s="10"/>
      <c r="T569" s="10"/>
      <c r="U569" s="8"/>
      <c r="AB569" s="8" t="str">
        <f t="shared" si="41"/>
        <v/>
      </c>
      <c r="AC569" s="8" t="str">
        <f t="shared" si="42"/>
        <v/>
      </c>
      <c r="AF569" s="39"/>
      <c r="AP569" s="8"/>
      <c r="AQ569" s="8"/>
      <c r="AS569" s="8" t="str">
        <f t="shared" si="43"/>
        <v/>
      </c>
    </row>
    <row r="570" spans="6:45" ht="16" customHeight="1" x14ac:dyDescent="0.2">
      <c r="F570" s="8" t="str">
        <f>IF(ISBLANK(E570), "", Table2[[#This Row],[unique_id]])</f>
        <v/>
      </c>
      <c r="O570" s="8"/>
      <c r="P570" s="10"/>
      <c r="Q570" s="10"/>
      <c r="R570" s="10"/>
      <c r="S570" s="10"/>
      <c r="T570" s="10"/>
      <c r="U570" s="8"/>
      <c r="AB570" s="8" t="str">
        <f t="shared" si="41"/>
        <v/>
      </c>
      <c r="AC570" s="8" t="str">
        <f t="shared" si="42"/>
        <v/>
      </c>
      <c r="AF570" s="39"/>
      <c r="AP570" s="8"/>
      <c r="AQ570" s="8"/>
      <c r="AS570" s="8" t="str">
        <f t="shared" si="43"/>
        <v/>
      </c>
    </row>
    <row r="571" spans="6:45" ht="16" customHeight="1" x14ac:dyDescent="0.2">
      <c r="F571" s="8" t="str">
        <f>IF(ISBLANK(E571), "", Table2[[#This Row],[unique_id]])</f>
        <v/>
      </c>
      <c r="O571" s="8"/>
      <c r="P571" s="10"/>
      <c r="Q571" s="10"/>
      <c r="R571" s="10"/>
      <c r="S571" s="10"/>
      <c r="T571" s="10"/>
      <c r="U571" s="8"/>
      <c r="AB571" s="8" t="str">
        <f t="shared" si="41"/>
        <v/>
      </c>
      <c r="AC571" s="8" t="str">
        <f t="shared" si="42"/>
        <v/>
      </c>
      <c r="AF571" s="39"/>
      <c r="AP571" s="8"/>
      <c r="AQ571" s="8"/>
      <c r="AS571" s="8" t="str">
        <f t="shared" si="43"/>
        <v/>
      </c>
    </row>
    <row r="572" spans="6:45" ht="16" customHeight="1" x14ac:dyDescent="0.2">
      <c r="F572" s="8" t="str">
        <f>IF(ISBLANK(E572), "", Table2[[#This Row],[unique_id]])</f>
        <v/>
      </c>
      <c r="O572" s="8"/>
      <c r="P572" s="10"/>
      <c r="Q572" s="10"/>
      <c r="R572" s="10"/>
      <c r="S572" s="10"/>
      <c r="T572" s="10"/>
      <c r="U572" s="8"/>
      <c r="AB572" s="8" t="str">
        <f t="shared" si="41"/>
        <v/>
      </c>
      <c r="AC572" s="8" t="str">
        <f t="shared" si="42"/>
        <v/>
      </c>
      <c r="AF572" s="39"/>
      <c r="AP572" s="8"/>
      <c r="AQ572" s="8"/>
      <c r="AS572" s="8" t="str">
        <f t="shared" si="43"/>
        <v/>
      </c>
    </row>
    <row r="573" spans="6:45" ht="16" customHeight="1" x14ac:dyDescent="0.2">
      <c r="F573" s="8" t="str">
        <f>IF(ISBLANK(E573), "", Table2[[#This Row],[unique_id]])</f>
        <v/>
      </c>
      <c r="O573" s="8"/>
      <c r="P573" s="10"/>
      <c r="Q573" s="10"/>
      <c r="R573" s="10"/>
      <c r="S573" s="10"/>
      <c r="T573" s="10"/>
      <c r="U573" s="8"/>
      <c r="AB573" s="8" t="str">
        <f t="shared" si="41"/>
        <v/>
      </c>
      <c r="AC573" s="8" t="str">
        <f t="shared" si="42"/>
        <v/>
      </c>
      <c r="AF573" s="39"/>
      <c r="AP573" s="8"/>
      <c r="AQ573" s="8"/>
      <c r="AS573" s="8" t="str">
        <f t="shared" si="43"/>
        <v/>
      </c>
    </row>
    <row r="574" spans="6:45" ht="16" customHeight="1" x14ac:dyDescent="0.2">
      <c r="F574" s="8" t="str">
        <f>IF(ISBLANK(E574), "", Table2[[#This Row],[unique_id]])</f>
        <v/>
      </c>
      <c r="O574" s="8"/>
      <c r="P574" s="10"/>
      <c r="Q574" s="10"/>
      <c r="R574" s="10"/>
      <c r="S574" s="10"/>
      <c r="T574" s="10"/>
      <c r="U574" s="8"/>
      <c r="AB574" s="8" t="str">
        <f t="shared" si="41"/>
        <v/>
      </c>
      <c r="AC574" s="8" t="str">
        <f t="shared" si="42"/>
        <v/>
      </c>
      <c r="AF574" s="39"/>
      <c r="AP574" s="8"/>
      <c r="AQ574" s="8"/>
      <c r="AS574" s="8" t="str">
        <f t="shared" si="43"/>
        <v/>
      </c>
    </row>
    <row r="575" spans="6:45" ht="16" customHeight="1" x14ac:dyDescent="0.2">
      <c r="F575" s="8" t="str">
        <f>IF(ISBLANK(E575), "", Table2[[#This Row],[unique_id]])</f>
        <v/>
      </c>
      <c r="O575" s="8"/>
      <c r="P575" s="10"/>
      <c r="Q575" s="10"/>
      <c r="R575" s="10"/>
      <c r="S575" s="10"/>
      <c r="T575" s="10"/>
      <c r="U575" s="8"/>
      <c r="AB575" s="8" t="str">
        <f t="shared" si="41"/>
        <v/>
      </c>
      <c r="AC575" s="8" t="str">
        <f t="shared" si="42"/>
        <v/>
      </c>
      <c r="AF575" s="39"/>
      <c r="AP575" s="8"/>
      <c r="AQ575" s="8"/>
      <c r="AS575" s="8" t="str">
        <f t="shared" si="43"/>
        <v/>
      </c>
    </row>
    <row r="576" spans="6:45" ht="16" customHeight="1" x14ac:dyDescent="0.2">
      <c r="F576" s="8" t="str">
        <f>IF(ISBLANK(E576), "", Table2[[#This Row],[unique_id]])</f>
        <v/>
      </c>
      <c r="O576" s="8"/>
      <c r="P576" s="10"/>
      <c r="Q576" s="10"/>
      <c r="R576" s="10"/>
      <c r="S576" s="10"/>
      <c r="T576" s="10"/>
      <c r="U576" s="8"/>
      <c r="AB576" s="8" t="str">
        <f t="shared" si="41"/>
        <v/>
      </c>
      <c r="AC576" s="8" t="str">
        <f t="shared" si="42"/>
        <v/>
      </c>
      <c r="AF576" s="39"/>
      <c r="AP576" s="8"/>
      <c r="AQ576" s="8"/>
      <c r="AS576" s="8" t="str">
        <f t="shared" si="43"/>
        <v/>
      </c>
    </row>
    <row r="577" spans="6:45" ht="16" customHeight="1" x14ac:dyDescent="0.2">
      <c r="F577" s="8" t="str">
        <f>IF(ISBLANK(E577), "", Table2[[#This Row],[unique_id]])</f>
        <v/>
      </c>
      <c r="O577" s="8"/>
      <c r="P577" s="10"/>
      <c r="Q577" s="10"/>
      <c r="R577" s="10"/>
      <c r="S577" s="10"/>
      <c r="T577" s="10"/>
      <c r="U577" s="8"/>
      <c r="AB577" s="8" t="str">
        <f t="shared" si="41"/>
        <v/>
      </c>
      <c r="AC577" s="8" t="str">
        <f t="shared" si="42"/>
        <v/>
      </c>
      <c r="AF577" s="39"/>
      <c r="AP577" s="8"/>
      <c r="AQ577" s="8"/>
      <c r="AS577" s="8" t="str">
        <f t="shared" si="43"/>
        <v/>
      </c>
    </row>
    <row r="578" spans="6:45" ht="16" customHeight="1" x14ac:dyDescent="0.2">
      <c r="F578" s="8" t="str">
        <f>IF(ISBLANK(E578), "", Table2[[#This Row],[unique_id]])</f>
        <v/>
      </c>
      <c r="O578" s="8"/>
      <c r="P578" s="10"/>
      <c r="Q578" s="10"/>
      <c r="R578" s="10"/>
      <c r="S578" s="10"/>
      <c r="T578" s="10"/>
      <c r="U578" s="8"/>
      <c r="AB578" s="8" t="str">
        <f t="shared" si="41"/>
        <v/>
      </c>
      <c r="AC578" s="8" t="str">
        <f t="shared" si="42"/>
        <v/>
      </c>
      <c r="AF578" s="39"/>
      <c r="AP578" s="8"/>
      <c r="AQ578" s="8"/>
      <c r="AS578" s="8" t="str">
        <f t="shared" si="43"/>
        <v/>
      </c>
    </row>
    <row r="579" spans="6:45" ht="16" customHeight="1" x14ac:dyDescent="0.2">
      <c r="F579" s="8" t="str">
        <f>IF(ISBLANK(E579), "", Table2[[#This Row],[unique_id]])</f>
        <v/>
      </c>
      <c r="O579" s="8"/>
      <c r="P579" s="10"/>
      <c r="Q579" s="10"/>
      <c r="R579" s="10"/>
      <c r="S579" s="10"/>
      <c r="T579" s="10"/>
      <c r="U579" s="8"/>
      <c r="AB579" s="8" t="str">
        <f t="shared" si="41"/>
        <v/>
      </c>
      <c r="AC579" s="8" t="str">
        <f t="shared" si="42"/>
        <v/>
      </c>
      <c r="AF579" s="39"/>
      <c r="AP579" s="8"/>
      <c r="AQ579" s="8"/>
      <c r="AS579" s="8" t="str">
        <f t="shared" si="43"/>
        <v/>
      </c>
    </row>
    <row r="580" spans="6:45" ht="16" customHeight="1" x14ac:dyDescent="0.2">
      <c r="F580" s="8" t="str">
        <f>IF(ISBLANK(E580), "", Table2[[#This Row],[unique_id]])</f>
        <v/>
      </c>
      <c r="O580" s="8"/>
      <c r="P580" s="10"/>
      <c r="Q580" s="10"/>
      <c r="R580" s="10"/>
      <c r="S580" s="10"/>
      <c r="T580" s="10"/>
      <c r="U580" s="8"/>
      <c r="AB580" s="8" t="str">
        <f t="shared" si="41"/>
        <v/>
      </c>
      <c r="AC580" s="8" t="str">
        <f t="shared" si="42"/>
        <v/>
      </c>
      <c r="AF580" s="39"/>
      <c r="AP580" s="8"/>
      <c r="AQ580" s="8"/>
      <c r="AS580" s="8" t="str">
        <f t="shared" si="43"/>
        <v/>
      </c>
    </row>
    <row r="581" spans="6:45" ht="16" customHeight="1" x14ac:dyDescent="0.2">
      <c r="F581" s="8" t="str">
        <f>IF(ISBLANK(E581), "", Table2[[#This Row],[unique_id]])</f>
        <v/>
      </c>
      <c r="O581" s="8"/>
      <c r="P581" s="10"/>
      <c r="Q581" s="10"/>
      <c r="R581" s="10"/>
      <c r="S581" s="10"/>
      <c r="T581" s="10"/>
      <c r="U581" s="8"/>
      <c r="AB581" s="8" t="str">
        <f t="shared" si="41"/>
        <v/>
      </c>
      <c r="AC581" s="8" t="str">
        <f t="shared" si="42"/>
        <v/>
      </c>
      <c r="AF581" s="39"/>
      <c r="AP581" s="8"/>
      <c r="AQ581" s="8"/>
      <c r="AS581" s="8" t="str">
        <f t="shared" si="43"/>
        <v/>
      </c>
    </row>
    <row r="582" spans="6:45" ht="16" customHeight="1" x14ac:dyDescent="0.2">
      <c r="F582" s="8" t="str">
        <f>IF(ISBLANK(E582), "", Table2[[#This Row],[unique_id]])</f>
        <v/>
      </c>
      <c r="O582" s="8"/>
      <c r="P582" s="10"/>
      <c r="Q582" s="10"/>
      <c r="R582" s="10"/>
      <c r="S582" s="10"/>
      <c r="T582" s="10"/>
      <c r="U582" s="8"/>
      <c r="AB582" s="8" t="str">
        <f t="shared" si="41"/>
        <v/>
      </c>
      <c r="AC582" s="8" t="str">
        <f t="shared" si="42"/>
        <v/>
      </c>
      <c r="AF582" s="39"/>
      <c r="AP582" s="8"/>
      <c r="AQ582" s="8"/>
      <c r="AS582" s="8" t="str">
        <f t="shared" si="43"/>
        <v/>
      </c>
    </row>
    <row r="583" spans="6:45" ht="16" customHeight="1" x14ac:dyDescent="0.2">
      <c r="F583" s="8" t="str">
        <f>IF(ISBLANK(E583), "", Table2[[#This Row],[unique_id]])</f>
        <v/>
      </c>
      <c r="O583" s="8"/>
      <c r="P583" s="10"/>
      <c r="Q583" s="10"/>
      <c r="R583" s="10"/>
      <c r="S583" s="10"/>
      <c r="T583" s="10"/>
      <c r="U583" s="8"/>
      <c r="AB583" s="8" t="str">
        <f t="shared" si="41"/>
        <v/>
      </c>
      <c r="AC583" s="8" t="str">
        <f t="shared" si="42"/>
        <v/>
      </c>
      <c r="AF583" s="39"/>
      <c r="AP583" s="8"/>
      <c r="AQ583" s="8"/>
      <c r="AS583" s="8" t="str">
        <f t="shared" si="43"/>
        <v/>
      </c>
    </row>
    <row r="584" spans="6:45" ht="16" customHeight="1" x14ac:dyDescent="0.2">
      <c r="F584" s="8" t="str">
        <f>IF(ISBLANK(E584), "", Table2[[#This Row],[unique_id]])</f>
        <v/>
      </c>
      <c r="O584" s="8"/>
      <c r="P584" s="10"/>
      <c r="Q584" s="10"/>
      <c r="R584" s="10"/>
      <c r="S584" s="10"/>
      <c r="T584" s="10"/>
      <c r="U584" s="8"/>
      <c r="AB584" s="8" t="str">
        <f t="shared" si="41"/>
        <v/>
      </c>
      <c r="AC584" s="8" t="str">
        <f t="shared" si="42"/>
        <v/>
      </c>
      <c r="AF584" s="39"/>
      <c r="AP584" s="8"/>
      <c r="AQ584" s="8"/>
      <c r="AS584" s="8" t="str">
        <f t="shared" si="43"/>
        <v/>
      </c>
    </row>
    <row r="585" spans="6:45" ht="16" customHeight="1" x14ac:dyDescent="0.2">
      <c r="F585" s="8" t="str">
        <f>IF(ISBLANK(E585), "", Table2[[#This Row],[unique_id]])</f>
        <v/>
      </c>
      <c r="O585" s="8"/>
      <c r="P585" s="10"/>
      <c r="Q585" s="10"/>
      <c r="R585" s="10"/>
      <c r="S585" s="10"/>
      <c r="T585" s="10"/>
      <c r="U585" s="8"/>
      <c r="AB585" s="8" t="str">
        <f t="shared" si="41"/>
        <v/>
      </c>
      <c r="AC585" s="8" t="str">
        <f t="shared" si="42"/>
        <v/>
      </c>
      <c r="AF585" s="39"/>
      <c r="AP585" s="8"/>
      <c r="AQ585" s="8"/>
      <c r="AS585" s="8" t="str">
        <f t="shared" si="43"/>
        <v/>
      </c>
    </row>
    <row r="586" spans="6:45" ht="16" customHeight="1" x14ac:dyDescent="0.2">
      <c r="F586" s="8" t="str">
        <f>IF(ISBLANK(E586), "", Table2[[#This Row],[unique_id]])</f>
        <v/>
      </c>
      <c r="O586" s="8"/>
      <c r="P586" s="10"/>
      <c r="Q586" s="10"/>
      <c r="R586" s="10"/>
      <c r="S586" s="10"/>
      <c r="T586" s="10"/>
      <c r="U586" s="8"/>
      <c r="AB586" s="8" t="str">
        <f t="shared" si="41"/>
        <v/>
      </c>
      <c r="AC586" s="8" t="str">
        <f t="shared" si="42"/>
        <v/>
      </c>
      <c r="AF586" s="39"/>
      <c r="AP586" s="8"/>
      <c r="AQ586" s="8"/>
      <c r="AS586" s="8" t="str">
        <f t="shared" si="43"/>
        <v/>
      </c>
    </row>
    <row r="587" spans="6:45" ht="16" customHeight="1" x14ac:dyDescent="0.2">
      <c r="F587" s="8" t="str">
        <f>IF(ISBLANK(E587), "", Table2[[#This Row],[unique_id]])</f>
        <v/>
      </c>
      <c r="O587" s="8"/>
      <c r="P587" s="10"/>
      <c r="Q587" s="10"/>
      <c r="R587" s="10"/>
      <c r="S587" s="10"/>
      <c r="T587" s="10"/>
      <c r="U587" s="8"/>
      <c r="AB587" s="8" t="str">
        <f t="shared" si="41"/>
        <v/>
      </c>
      <c r="AC587" s="8" t="str">
        <f t="shared" si="42"/>
        <v/>
      </c>
      <c r="AF587" s="39"/>
      <c r="AP587" s="8"/>
      <c r="AQ587" s="8"/>
      <c r="AS587" s="8" t="str">
        <f t="shared" si="43"/>
        <v/>
      </c>
    </row>
    <row r="588" spans="6:45" ht="16" customHeight="1" x14ac:dyDescent="0.2">
      <c r="F588" s="8" t="str">
        <f>IF(ISBLANK(E588), "", Table2[[#This Row],[unique_id]])</f>
        <v/>
      </c>
      <c r="O588" s="8"/>
      <c r="P588" s="10"/>
      <c r="Q588" s="10"/>
      <c r="R588" s="10"/>
      <c r="S588" s="10"/>
      <c r="T588" s="10"/>
      <c r="U588" s="8"/>
      <c r="AB588" s="8" t="str">
        <f t="shared" si="41"/>
        <v/>
      </c>
      <c r="AC588" s="8" t="str">
        <f t="shared" si="42"/>
        <v/>
      </c>
      <c r="AF588" s="39"/>
      <c r="AP588" s="8"/>
      <c r="AQ588" s="8"/>
      <c r="AS588" s="8" t="str">
        <f t="shared" si="43"/>
        <v/>
      </c>
    </row>
    <row r="589" spans="6:45" ht="16" customHeight="1" x14ac:dyDescent="0.2">
      <c r="F589" s="8" t="str">
        <f>IF(ISBLANK(E589), "", Table2[[#This Row],[unique_id]])</f>
        <v/>
      </c>
      <c r="O589" s="8"/>
      <c r="P589" s="10"/>
      <c r="Q589" s="10"/>
      <c r="R589" s="10"/>
      <c r="S589" s="10"/>
      <c r="T589" s="10"/>
      <c r="U589" s="8"/>
      <c r="AB589" s="8" t="str">
        <f t="shared" si="41"/>
        <v/>
      </c>
      <c r="AC589" s="8" t="str">
        <f t="shared" si="42"/>
        <v/>
      </c>
      <c r="AF589" s="39"/>
      <c r="AP589" s="8"/>
      <c r="AQ589" s="8"/>
      <c r="AS589" s="8" t="str">
        <f t="shared" si="43"/>
        <v/>
      </c>
    </row>
    <row r="590" spans="6:45" ht="16" customHeight="1" x14ac:dyDescent="0.2">
      <c r="F590" s="8" t="str">
        <f>IF(ISBLANK(E590), "", Table2[[#This Row],[unique_id]])</f>
        <v/>
      </c>
      <c r="O590" s="8"/>
      <c r="P590" s="10"/>
      <c r="Q590" s="10"/>
      <c r="R590" s="10"/>
      <c r="S590" s="10"/>
      <c r="T590" s="10"/>
      <c r="U590" s="8"/>
      <c r="AB590" s="8" t="str">
        <f t="shared" si="41"/>
        <v/>
      </c>
      <c r="AC590" s="8" t="str">
        <f t="shared" si="42"/>
        <v/>
      </c>
      <c r="AF590" s="39"/>
      <c r="AP590" s="8"/>
      <c r="AQ590" s="8"/>
      <c r="AS590" s="8" t="str">
        <f t="shared" si="43"/>
        <v/>
      </c>
    </row>
    <row r="591" spans="6:45" ht="16" customHeight="1" x14ac:dyDescent="0.2">
      <c r="F591" s="8" t="str">
        <f>IF(ISBLANK(E591), "", Table2[[#This Row],[unique_id]])</f>
        <v/>
      </c>
      <c r="O591" s="8"/>
      <c r="P591" s="10"/>
      <c r="Q591" s="10"/>
      <c r="R591" s="10"/>
      <c r="S591" s="10"/>
      <c r="T591" s="10"/>
      <c r="U591" s="8"/>
      <c r="AB591" s="8" t="str">
        <f t="shared" si="41"/>
        <v/>
      </c>
      <c r="AC591" s="8" t="str">
        <f t="shared" si="42"/>
        <v/>
      </c>
      <c r="AF591" s="39"/>
      <c r="AP591" s="8"/>
      <c r="AQ591" s="8"/>
      <c r="AS591" s="8" t="str">
        <f t="shared" si="43"/>
        <v/>
      </c>
    </row>
    <row r="592" spans="6:45" ht="16" customHeight="1" x14ac:dyDescent="0.2">
      <c r="F592" s="8" t="str">
        <f>IF(ISBLANK(E592), "", Table2[[#This Row],[unique_id]])</f>
        <v/>
      </c>
      <c r="O592" s="8"/>
      <c r="P592" s="10"/>
      <c r="Q592" s="10"/>
      <c r="R592" s="10"/>
      <c r="S592" s="10"/>
      <c r="T592" s="10"/>
      <c r="U592" s="8"/>
      <c r="AB592" s="8" t="str">
        <f t="shared" si="41"/>
        <v/>
      </c>
      <c r="AC592" s="8" t="str">
        <f t="shared" si="42"/>
        <v/>
      </c>
      <c r="AF592" s="39"/>
      <c r="AP592" s="8"/>
      <c r="AQ592" s="8"/>
      <c r="AS592" s="8" t="str">
        <f t="shared" si="43"/>
        <v/>
      </c>
    </row>
    <row r="593" spans="6:45" ht="16" customHeight="1" x14ac:dyDescent="0.2">
      <c r="F593" s="8" t="str">
        <f>IF(ISBLANK(E593), "", Table2[[#This Row],[unique_id]])</f>
        <v/>
      </c>
      <c r="O593" s="8"/>
      <c r="P593" s="10"/>
      <c r="Q593" s="10"/>
      <c r="R593" s="10"/>
      <c r="S593" s="10"/>
      <c r="T593" s="10"/>
      <c r="U593" s="8"/>
      <c r="AB593" s="8" t="str">
        <f t="shared" si="41"/>
        <v/>
      </c>
      <c r="AC593" s="8" t="str">
        <f t="shared" si="42"/>
        <v/>
      </c>
      <c r="AF593" s="39"/>
      <c r="AP593" s="8"/>
      <c r="AQ593" s="8"/>
      <c r="AS593" s="8" t="str">
        <f t="shared" si="43"/>
        <v/>
      </c>
    </row>
    <row r="594" spans="6:45" ht="16" customHeight="1" x14ac:dyDescent="0.2">
      <c r="F594" s="8" t="str">
        <f>IF(ISBLANK(E594), "", Table2[[#This Row],[unique_id]])</f>
        <v/>
      </c>
      <c r="O594" s="8"/>
      <c r="P594" s="10"/>
      <c r="Q594" s="10"/>
      <c r="R594" s="10"/>
      <c r="S594" s="10"/>
      <c r="T594" s="10"/>
      <c r="U594" s="8"/>
      <c r="AB594" s="8" t="str">
        <f t="shared" si="41"/>
        <v/>
      </c>
      <c r="AC594" s="8" t="str">
        <f t="shared" si="42"/>
        <v/>
      </c>
      <c r="AF594" s="39"/>
      <c r="AP594" s="8"/>
      <c r="AQ594" s="8"/>
      <c r="AS594" s="8" t="str">
        <f t="shared" si="43"/>
        <v/>
      </c>
    </row>
    <row r="595" spans="6:45" ht="16" customHeight="1" x14ac:dyDescent="0.2">
      <c r="F595" s="8" t="str">
        <f>IF(ISBLANK(E595), "", Table2[[#This Row],[unique_id]])</f>
        <v/>
      </c>
      <c r="O595" s="8"/>
      <c r="P595" s="10"/>
      <c r="Q595" s="10"/>
      <c r="R595" s="10"/>
      <c r="S595" s="10"/>
      <c r="T595" s="10"/>
      <c r="U595" s="8"/>
      <c r="AB595" s="8" t="str">
        <f t="shared" si="41"/>
        <v/>
      </c>
      <c r="AC595" s="8" t="str">
        <f t="shared" si="42"/>
        <v/>
      </c>
      <c r="AF595" s="39"/>
      <c r="AP595" s="8"/>
      <c r="AQ595" s="8"/>
      <c r="AS595" s="8" t="str">
        <f t="shared" si="43"/>
        <v/>
      </c>
    </row>
    <row r="596" spans="6:45" ht="16" customHeight="1" x14ac:dyDescent="0.2">
      <c r="F596" s="8" t="str">
        <f>IF(ISBLANK(E596), "", Table2[[#This Row],[unique_id]])</f>
        <v/>
      </c>
      <c r="O596" s="8"/>
      <c r="P596" s="10"/>
      <c r="Q596" s="10"/>
      <c r="R596" s="10"/>
      <c r="S596" s="10"/>
      <c r="T596" s="10"/>
      <c r="U596" s="8"/>
      <c r="AB596" s="8" t="str">
        <f t="shared" si="41"/>
        <v/>
      </c>
      <c r="AC596" s="8" t="str">
        <f t="shared" si="42"/>
        <v/>
      </c>
      <c r="AF596" s="39"/>
      <c r="AP596" s="8"/>
      <c r="AQ596" s="8"/>
      <c r="AS596" s="8" t="str">
        <f t="shared" si="43"/>
        <v/>
      </c>
    </row>
    <row r="597" spans="6:45" ht="16" customHeight="1" x14ac:dyDescent="0.2">
      <c r="F597" s="8" t="str">
        <f>IF(ISBLANK(E597), "", Table2[[#This Row],[unique_id]])</f>
        <v/>
      </c>
      <c r="O597" s="8"/>
      <c r="P597" s="10"/>
      <c r="Q597" s="10"/>
      <c r="R597" s="10"/>
      <c r="S597" s="10"/>
      <c r="T597" s="10"/>
      <c r="U597" s="8"/>
      <c r="AB597" s="8" t="str">
        <f t="shared" si="41"/>
        <v/>
      </c>
      <c r="AC597" s="8" t="str">
        <f t="shared" si="42"/>
        <v/>
      </c>
      <c r="AF597" s="39"/>
      <c r="AP597" s="8"/>
      <c r="AQ597" s="8"/>
      <c r="AS597" s="8" t="str">
        <f t="shared" si="43"/>
        <v/>
      </c>
    </row>
    <row r="598" spans="6:45" ht="16" customHeight="1" x14ac:dyDescent="0.2">
      <c r="F598" s="8" t="str">
        <f>IF(ISBLANK(E598), "", Table2[[#This Row],[unique_id]])</f>
        <v/>
      </c>
      <c r="O598" s="8"/>
      <c r="P598" s="10"/>
      <c r="Q598" s="10"/>
      <c r="R598" s="10"/>
      <c r="S598" s="10"/>
      <c r="T598" s="10"/>
      <c r="U598" s="8"/>
      <c r="AB598" s="8" t="str">
        <f t="shared" si="41"/>
        <v/>
      </c>
      <c r="AC598" s="8" t="str">
        <f t="shared" si="42"/>
        <v/>
      </c>
      <c r="AF598" s="39"/>
      <c r="AP598" s="8"/>
      <c r="AQ598" s="8"/>
      <c r="AS598" s="8" t="str">
        <f t="shared" si="43"/>
        <v/>
      </c>
    </row>
    <row r="599" spans="6:45" ht="16" customHeight="1" x14ac:dyDescent="0.2">
      <c r="F599" s="8" t="str">
        <f>IF(ISBLANK(E599), "", Table2[[#This Row],[unique_id]])</f>
        <v/>
      </c>
      <c r="O599" s="8"/>
      <c r="P599" s="10"/>
      <c r="Q599" s="10"/>
      <c r="R599" s="10"/>
      <c r="S599" s="10"/>
      <c r="T599" s="10"/>
      <c r="U599" s="8"/>
      <c r="AB599" s="8" t="str">
        <f t="shared" si="41"/>
        <v/>
      </c>
      <c r="AC599" s="8" t="str">
        <f t="shared" si="42"/>
        <v/>
      </c>
      <c r="AF599" s="39"/>
      <c r="AP599" s="8"/>
      <c r="AQ599" s="8"/>
      <c r="AS599" s="8" t="str">
        <f t="shared" si="43"/>
        <v/>
      </c>
    </row>
    <row r="600" spans="6:45" ht="16" customHeight="1" x14ac:dyDescent="0.2">
      <c r="F600" s="8" t="str">
        <f>IF(ISBLANK(E600), "", Table2[[#This Row],[unique_id]])</f>
        <v/>
      </c>
      <c r="O600" s="8"/>
      <c r="P600" s="10"/>
      <c r="Q600" s="10"/>
      <c r="R600" s="10"/>
      <c r="S600" s="10"/>
      <c r="T600" s="10"/>
      <c r="U600" s="8"/>
      <c r="AB600" s="8" t="str">
        <f t="shared" si="41"/>
        <v/>
      </c>
      <c r="AC600" s="8" t="str">
        <f t="shared" si="42"/>
        <v/>
      </c>
      <c r="AF600" s="39"/>
      <c r="AP600" s="8"/>
      <c r="AQ600" s="8"/>
      <c r="AS600" s="8" t="str">
        <f t="shared" si="43"/>
        <v/>
      </c>
    </row>
    <row r="601" spans="6:45" ht="16" customHeight="1" x14ac:dyDescent="0.2">
      <c r="F601" s="8" t="str">
        <f>IF(ISBLANK(E601), "", Table2[[#This Row],[unique_id]])</f>
        <v/>
      </c>
      <c r="O601" s="8"/>
      <c r="P601" s="10"/>
      <c r="Q601" s="10"/>
      <c r="R601" s="10"/>
      <c r="S601" s="10"/>
      <c r="T601" s="10"/>
      <c r="U601" s="8"/>
      <c r="AB601" s="8" t="str">
        <f t="shared" si="41"/>
        <v/>
      </c>
      <c r="AC601" s="8" t="str">
        <f t="shared" si="42"/>
        <v/>
      </c>
      <c r="AF601" s="39"/>
      <c r="AP601" s="8"/>
      <c r="AQ601" s="8"/>
      <c r="AS601" s="8" t="str">
        <f t="shared" si="43"/>
        <v/>
      </c>
    </row>
    <row r="602" spans="6:45" ht="16" customHeight="1" x14ac:dyDescent="0.2">
      <c r="F602" s="8" t="str">
        <f>IF(ISBLANK(E602), "", Table2[[#This Row],[unique_id]])</f>
        <v/>
      </c>
      <c r="O602" s="8"/>
      <c r="P602" s="10"/>
      <c r="Q602" s="10"/>
      <c r="R602" s="10"/>
      <c r="S602" s="10"/>
      <c r="T602" s="10"/>
      <c r="U602" s="8"/>
      <c r="AB602" s="8" t="str">
        <f t="shared" si="41"/>
        <v/>
      </c>
      <c r="AC602" s="8" t="str">
        <f t="shared" si="42"/>
        <v/>
      </c>
      <c r="AF602" s="39"/>
      <c r="AP602" s="8"/>
      <c r="AQ602" s="8"/>
      <c r="AS602" s="8" t="str">
        <f t="shared" si="43"/>
        <v/>
      </c>
    </row>
    <row r="603" spans="6:45" ht="16" customHeight="1" x14ac:dyDescent="0.2">
      <c r="F603" s="8" t="str">
        <f>IF(ISBLANK(E603), "", Table2[[#This Row],[unique_id]])</f>
        <v/>
      </c>
      <c r="O603" s="8"/>
      <c r="P603" s="10"/>
      <c r="Q603" s="10"/>
      <c r="R603" s="10"/>
      <c r="S603" s="10"/>
      <c r="T603" s="10"/>
      <c r="U603" s="8"/>
      <c r="AB603" s="8" t="str">
        <f t="shared" si="41"/>
        <v/>
      </c>
      <c r="AC603" s="8" t="str">
        <f t="shared" si="42"/>
        <v/>
      </c>
      <c r="AF603" s="39"/>
      <c r="AP603" s="8"/>
      <c r="AQ603" s="8"/>
      <c r="AS603" s="8" t="str">
        <f t="shared" si="43"/>
        <v/>
      </c>
    </row>
    <row r="604" spans="6:45" ht="16" customHeight="1" x14ac:dyDescent="0.2">
      <c r="F604" s="8" t="str">
        <f>IF(ISBLANK(E604), "", Table2[[#This Row],[unique_id]])</f>
        <v/>
      </c>
      <c r="O604" s="8"/>
      <c r="P604" s="10"/>
      <c r="Q604" s="10"/>
      <c r="R604" s="10"/>
      <c r="S604" s="10"/>
      <c r="T604" s="10"/>
      <c r="U604" s="8"/>
      <c r="AB604" s="8" t="str">
        <f t="shared" si="41"/>
        <v/>
      </c>
      <c r="AC604" s="8" t="str">
        <f t="shared" si="42"/>
        <v/>
      </c>
      <c r="AF604" s="39"/>
      <c r="AP604" s="8"/>
      <c r="AQ604" s="8"/>
      <c r="AS604" s="8" t="str">
        <f t="shared" si="43"/>
        <v/>
      </c>
    </row>
    <row r="605" spans="6:45" ht="16" customHeight="1" x14ac:dyDescent="0.2">
      <c r="F605" s="8" t="str">
        <f>IF(ISBLANK(E605), "", Table2[[#This Row],[unique_id]])</f>
        <v/>
      </c>
      <c r="O605" s="8"/>
      <c r="P605" s="10"/>
      <c r="Q605" s="10"/>
      <c r="R605" s="10"/>
      <c r="S605" s="10"/>
      <c r="T605" s="10"/>
      <c r="U605" s="8"/>
      <c r="AB605" s="8" t="str">
        <f t="shared" ref="AB605:AB668" si="44">IF(ISBLANK(AA605),  "", _xlfn.CONCAT("haas/entity/sensor/", LOWER(C605), "/", E605, "/config"))</f>
        <v/>
      </c>
      <c r="AC605" s="8" t="str">
        <f t="shared" si="42"/>
        <v/>
      </c>
      <c r="AF605" s="39"/>
      <c r="AP605" s="8"/>
      <c r="AQ605" s="8"/>
      <c r="AS605" s="8" t="str">
        <f t="shared" si="43"/>
        <v/>
      </c>
    </row>
    <row r="606" spans="6:45" ht="16" customHeight="1" x14ac:dyDescent="0.2">
      <c r="F606" s="8" t="str">
        <f>IF(ISBLANK(E606), "", Table2[[#This Row],[unique_id]])</f>
        <v/>
      </c>
      <c r="O606" s="8"/>
      <c r="P606" s="10"/>
      <c r="Q606" s="10"/>
      <c r="R606" s="10"/>
      <c r="S606" s="10"/>
      <c r="T606" s="10"/>
      <c r="U606" s="8"/>
      <c r="AB606" s="8" t="str">
        <f t="shared" si="44"/>
        <v/>
      </c>
      <c r="AC606" s="8" t="str">
        <f t="shared" si="42"/>
        <v/>
      </c>
      <c r="AF606" s="39"/>
      <c r="AP606" s="8"/>
      <c r="AQ606" s="8"/>
      <c r="AS606" s="8" t="str">
        <f t="shared" si="43"/>
        <v/>
      </c>
    </row>
    <row r="607" spans="6:45" ht="16" customHeight="1" x14ac:dyDescent="0.2">
      <c r="F607" s="8" t="str">
        <f>IF(ISBLANK(E607), "", Table2[[#This Row],[unique_id]])</f>
        <v/>
      </c>
      <c r="O607" s="8"/>
      <c r="P607" s="10"/>
      <c r="Q607" s="10"/>
      <c r="R607" s="10"/>
      <c r="S607" s="10"/>
      <c r="T607" s="10"/>
      <c r="U607" s="8"/>
      <c r="AB607" s="8" t="str">
        <f t="shared" si="44"/>
        <v/>
      </c>
      <c r="AC607" s="8" t="str">
        <f t="shared" si="42"/>
        <v/>
      </c>
      <c r="AF607" s="39"/>
      <c r="AP607" s="8"/>
      <c r="AQ607" s="8"/>
      <c r="AS607" s="8" t="str">
        <f t="shared" si="43"/>
        <v/>
      </c>
    </row>
    <row r="608" spans="6:45" ht="16" customHeight="1" x14ac:dyDescent="0.2">
      <c r="F608" s="8" t="str">
        <f>IF(ISBLANK(E608), "", Table2[[#This Row],[unique_id]])</f>
        <v/>
      </c>
      <c r="O608" s="8"/>
      <c r="P608" s="10"/>
      <c r="Q608" s="10"/>
      <c r="R608" s="10"/>
      <c r="S608" s="10"/>
      <c r="T608" s="10"/>
      <c r="U608" s="8"/>
      <c r="AB608" s="8" t="str">
        <f t="shared" si="44"/>
        <v/>
      </c>
      <c r="AC608" s="8" t="str">
        <f t="shared" si="42"/>
        <v/>
      </c>
      <c r="AF608" s="39"/>
      <c r="AP608" s="8"/>
      <c r="AQ608" s="8"/>
      <c r="AS608" s="8" t="str">
        <f t="shared" si="43"/>
        <v/>
      </c>
    </row>
    <row r="609" spans="6:45" ht="16" customHeight="1" x14ac:dyDescent="0.2">
      <c r="F609" s="8" t="str">
        <f>IF(ISBLANK(E609), "", Table2[[#This Row],[unique_id]])</f>
        <v/>
      </c>
      <c r="O609" s="8"/>
      <c r="P609" s="10"/>
      <c r="Q609" s="10"/>
      <c r="R609" s="10"/>
      <c r="S609" s="10"/>
      <c r="T609" s="10"/>
      <c r="U609" s="8"/>
      <c r="AB609" s="8" t="str">
        <f t="shared" si="44"/>
        <v/>
      </c>
      <c r="AC609" s="8" t="str">
        <f t="shared" si="42"/>
        <v/>
      </c>
      <c r="AF609" s="39"/>
      <c r="AP609" s="8"/>
      <c r="AQ609" s="8"/>
      <c r="AS609" s="8" t="str">
        <f t="shared" si="43"/>
        <v/>
      </c>
    </row>
    <row r="610" spans="6:45" ht="16" customHeight="1" x14ac:dyDescent="0.2">
      <c r="F610" s="8" t="str">
        <f>IF(ISBLANK(E610), "", Table2[[#This Row],[unique_id]])</f>
        <v/>
      </c>
      <c r="O610" s="8"/>
      <c r="P610" s="10"/>
      <c r="Q610" s="10"/>
      <c r="R610" s="10"/>
      <c r="S610" s="10"/>
      <c r="T610" s="10"/>
      <c r="U610" s="8"/>
      <c r="AB610" s="8" t="str">
        <f t="shared" si="44"/>
        <v/>
      </c>
      <c r="AC610" s="8" t="str">
        <f t="shared" si="42"/>
        <v/>
      </c>
      <c r="AF610" s="39"/>
      <c r="AP610" s="8"/>
      <c r="AQ610" s="8"/>
      <c r="AS610" s="8" t="str">
        <f t="shared" si="43"/>
        <v/>
      </c>
    </row>
    <row r="611" spans="6:45" ht="16" customHeight="1" x14ac:dyDescent="0.2">
      <c r="F611" s="8" t="str">
        <f>IF(ISBLANK(E611), "", Table2[[#This Row],[unique_id]])</f>
        <v/>
      </c>
      <c r="O611" s="8"/>
      <c r="P611" s="10"/>
      <c r="Q611" s="10"/>
      <c r="R611" s="10"/>
      <c r="S611" s="10"/>
      <c r="T611" s="10"/>
      <c r="U611" s="8"/>
      <c r="AB611" s="8" t="str">
        <f t="shared" si="44"/>
        <v/>
      </c>
      <c r="AC611" s="8" t="str">
        <f t="shared" si="42"/>
        <v/>
      </c>
      <c r="AF611" s="39"/>
      <c r="AP611" s="8"/>
      <c r="AQ611" s="8"/>
      <c r="AS611" s="8" t="str">
        <f t="shared" si="43"/>
        <v/>
      </c>
    </row>
    <row r="612" spans="6:45" ht="16" customHeight="1" x14ac:dyDescent="0.2">
      <c r="F612" s="8" t="str">
        <f>IF(ISBLANK(E612), "", Table2[[#This Row],[unique_id]])</f>
        <v/>
      </c>
      <c r="O612" s="8"/>
      <c r="P612" s="10"/>
      <c r="Q612" s="10"/>
      <c r="R612" s="10"/>
      <c r="S612" s="10"/>
      <c r="T612" s="10"/>
      <c r="U612" s="8"/>
      <c r="AB612" s="8" t="str">
        <f t="shared" si="44"/>
        <v/>
      </c>
      <c r="AC612" s="8" t="str">
        <f t="shared" si="42"/>
        <v/>
      </c>
      <c r="AF612" s="39"/>
      <c r="AP612" s="8"/>
      <c r="AQ612" s="8"/>
      <c r="AS612" s="8" t="str">
        <f t="shared" si="43"/>
        <v/>
      </c>
    </row>
    <row r="613" spans="6:45" ht="16" customHeight="1" x14ac:dyDescent="0.2">
      <c r="F613" s="8" t="str">
        <f>IF(ISBLANK(E613), "", Table2[[#This Row],[unique_id]])</f>
        <v/>
      </c>
      <c r="O613" s="8"/>
      <c r="P613" s="10"/>
      <c r="Q613" s="10"/>
      <c r="R613" s="10"/>
      <c r="S613" s="10"/>
      <c r="T613" s="10"/>
      <c r="U613" s="8"/>
      <c r="AB613" s="8" t="str">
        <f t="shared" si="44"/>
        <v/>
      </c>
      <c r="AC613" s="8" t="str">
        <f t="shared" si="42"/>
        <v/>
      </c>
      <c r="AF613" s="39"/>
      <c r="AP613" s="8"/>
      <c r="AQ613" s="8"/>
      <c r="AS613" s="8" t="str">
        <f t="shared" si="43"/>
        <v/>
      </c>
    </row>
    <row r="614" spans="6:45" ht="16" customHeight="1" x14ac:dyDescent="0.2">
      <c r="F614" s="8" t="str">
        <f>IF(ISBLANK(E614), "", Table2[[#This Row],[unique_id]])</f>
        <v/>
      </c>
      <c r="O614" s="8"/>
      <c r="P614" s="10"/>
      <c r="Q614" s="10"/>
      <c r="R614" s="10"/>
      <c r="S614" s="10"/>
      <c r="T614" s="10"/>
      <c r="U614" s="8"/>
      <c r="AB614" s="8" t="str">
        <f t="shared" si="44"/>
        <v/>
      </c>
      <c r="AC614" s="8" t="str">
        <f t="shared" si="42"/>
        <v/>
      </c>
      <c r="AF614" s="39"/>
      <c r="AP614" s="8"/>
      <c r="AQ614" s="8"/>
      <c r="AS614" s="8" t="str">
        <f t="shared" si="43"/>
        <v/>
      </c>
    </row>
    <row r="615" spans="6:45" ht="16" customHeight="1" x14ac:dyDescent="0.2">
      <c r="F615" s="8" t="str">
        <f>IF(ISBLANK(E615), "", Table2[[#This Row],[unique_id]])</f>
        <v/>
      </c>
      <c r="O615" s="8"/>
      <c r="P615" s="10"/>
      <c r="Q615" s="10"/>
      <c r="R615" s="10"/>
      <c r="S615" s="10"/>
      <c r="T615" s="10"/>
      <c r="U615" s="8"/>
      <c r="AB615" s="8" t="str">
        <f t="shared" si="44"/>
        <v/>
      </c>
      <c r="AC615" s="8" t="str">
        <f t="shared" si="42"/>
        <v/>
      </c>
      <c r="AF615" s="39"/>
      <c r="AP615" s="8"/>
      <c r="AQ615" s="8"/>
      <c r="AS615" s="8" t="str">
        <f t="shared" si="43"/>
        <v/>
      </c>
    </row>
    <row r="616" spans="6:45" ht="16" customHeight="1" x14ac:dyDescent="0.2">
      <c r="F616" s="8" t="str">
        <f>IF(ISBLANK(E616), "", Table2[[#This Row],[unique_id]])</f>
        <v/>
      </c>
      <c r="O616" s="8"/>
      <c r="P616" s="10"/>
      <c r="Q616" s="10"/>
      <c r="R616" s="10"/>
      <c r="S616" s="10"/>
      <c r="T616" s="10"/>
      <c r="U616" s="8"/>
      <c r="AB616" s="8" t="str">
        <f t="shared" si="44"/>
        <v/>
      </c>
      <c r="AC616" s="8" t="str">
        <f t="shared" si="42"/>
        <v/>
      </c>
      <c r="AF616" s="39"/>
      <c r="AP616" s="8"/>
      <c r="AQ616" s="8"/>
      <c r="AS616" s="8" t="str">
        <f t="shared" si="43"/>
        <v/>
      </c>
    </row>
    <row r="617" spans="6:45" ht="16" customHeight="1" x14ac:dyDescent="0.2">
      <c r="F617" s="8" t="str">
        <f>IF(ISBLANK(E617), "", Table2[[#This Row],[unique_id]])</f>
        <v/>
      </c>
      <c r="O617" s="8"/>
      <c r="P617" s="10"/>
      <c r="Q617" s="10"/>
      <c r="R617" s="10"/>
      <c r="S617" s="10"/>
      <c r="T617" s="10"/>
      <c r="U617" s="8"/>
      <c r="AB617" s="8" t="str">
        <f t="shared" si="44"/>
        <v/>
      </c>
      <c r="AC617" s="8" t="str">
        <f t="shared" si="42"/>
        <v/>
      </c>
      <c r="AF617" s="39"/>
      <c r="AP617" s="8"/>
      <c r="AQ617" s="8"/>
      <c r="AS617" s="8" t="str">
        <f t="shared" si="43"/>
        <v/>
      </c>
    </row>
    <row r="618" spans="6:45" ht="16" customHeight="1" x14ac:dyDescent="0.2">
      <c r="F618" s="8" t="str">
        <f>IF(ISBLANK(E618), "", Table2[[#This Row],[unique_id]])</f>
        <v/>
      </c>
      <c r="O618" s="8"/>
      <c r="P618" s="10"/>
      <c r="Q618" s="10"/>
      <c r="R618" s="10"/>
      <c r="S618" s="10"/>
      <c r="T618" s="10"/>
      <c r="U618" s="8"/>
      <c r="AB618" s="8" t="str">
        <f t="shared" si="44"/>
        <v/>
      </c>
      <c r="AC618" s="8" t="str">
        <f t="shared" si="42"/>
        <v/>
      </c>
      <c r="AF618" s="39"/>
      <c r="AP618" s="8"/>
      <c r="AQ618" s="8"/>
      <c r="AS618" s="8" t="str">
        <f t="shared" si="43"/>
        <v/>
      </c>
    </row>
    <row r="619" spans="6:45" ht="16" customHeight="1" x14ac:dyDescent="0.2">
      <c r="F619" s="8" t="str">
        <f>IF(ISBLANK(E619), "", Table2[[#This Row],[unique_id]])</f>
        <v/>
      </c>
      <c r="O619" s="8"/>
      <c r="P619" s="10"/>
      <c r="Q619" s="10"/>
      <c r="R619" s="10"/>
      <c r="S619" s="10"/>
      <c r="T619" s="10"/>
      <c r="U619" s="8"/>
      <c r="AB619" s="8" t="str">
        <f t="shared" si="44"/>
        <v/>
      </c>
      <c r="AC619" s="8" t="str">
        <f t="shared" si="42"/>
        <v/>
      </c>
      <c r="AF619" s="39"/>
      <c r="AP619" s="8"/>
      <c r="AQ619" s="8"/>
      <c r="AS619" s="8" t="str">
        <f t="shared" si="43"/>
        <v/>
      </c>
    </row>
    <row r="620" spans="6:45" ht="16" customHeight="1" x14ac:dyDescent="0.2">
      <c r="F620" s="8" t="str">
        <f>IF(ISBLANK(E620), "", Table2[[#This Row],[unique_id]])</f>
        <v/>
      </c>
      <c r="O620" s="8"/>
      <c r="P620" s="10"/>
      <c r="Q620" s="10"/>
      <c r="R620" s="10"/>
      <c r="S620" s="10"/>
      <c r="T620" s="10"/>
      <c r="U620" s="8"/>
      <c r="AB620" s="8" t="str">
        <f t="shared" si="44"/>
        <v/>
      </c>
      <c r="AC620" s="8" t="str">
        <f t="shared" si="42"/>
        <v/>
      </c>
      <c r="AF620" s="39"/>
      <c r="AP620" s="8"/>
      <c r="AQ620" s="8"/>
      <c r="AS620" s="8" t="str">
        <f t="shared" si="43"/>
        <v/>
      </c>
    </row>
    <row r="621" spans="6:45" ht="16" customHeight="1" x14ac:dyDescent="0.2">
      <c r="F621" s="8" t="str">
        <f>IF(ISBLANK(E621), "", Table2[[#This Row],[unique_id]])</f>
        <v/>
      </c>
      <c r="O621" s="8"/>
      <c r="P621" s="10"/>
      <c r="Q621" s="10"/>
      <c r="R621" s="10"/>
      <c r="S621" s="10"/>
      <c r="T621" s="10"/>
      <c r="U621" s="8"/>
      <c r="AB621" s="8" t="str">
        <f t="shared" si="44"/>
        <v/>
      </c>
      <c r="AC621" s="8" t="str">
        <f t="shared" si="42"/>
        <v/>
      </c>
      <c r="AF621" s="39"/>
      <c r="AP621" s="8"/>
      <c r="AQ621" s="8"/>
      <c r="AS621" s="8" t="str">
        <f t="shared" si="43"/>
        <v/>
      </c>
    </row>
    <row r="622" spans="6:45" ht="16" customHeight="1" x14ac:dyDescent="0.2">
      <c r="F622" s="8" t="str">
        <f>IF(ISBLANK(E622), "", Table2[[#This Row],[unique_id]])</f>
        <v/>
      </c>
      <c r="O622" s="8"/>
      <c r="P622" s="10"/>
      <c r="Q622" s="10"/>
      <c r="R622" s="10"/>
      <c r="S622" s="10"/>
      <c r="T622" s="10"/>
      <c r="U622" s="8"/>
      <c r="AB622" s="8" t="str">
        <f t="shared" si="44"/>
        <v/>
      </c>
      <c r="AC622" s="8" t="str">
        <f t="shared" si="42"/>
        <v/>
      </c>
      <c r="AF622" s="39"/>
      <c r="AP622" s="8"/>
      <c r="AQ622" s="8"/>
      <c r="AS622" s="8" t="str">
        <f t="shared" si="43"/>
        <v/>
      </c>
    </row>
    <row r="623" spans="6:45" ht="16" customHeight="1" x14ac:dyDescent="0.2">
      <c r="F623" s="8" t="str">
        <f>IF(ISBLANK(E623), "", Table2[[#This Row],[unique_id]])</f>
        <v/>
      </c>
      <c r="O623" s="8"/>
      <c r="P623" s="10"/>
      <c r="Q623" s="10"/>
      <c r="R623" s="10"/>
      <c r="S623" s="10"/>
      <c r="T623" s="10"/>
      <c r="U623" s="8"/>
      <c r="AB623" s="8" t="str">
        <f t="shared" si="44"/>
        <v/>
      </c>
      <c r="AC623" s="8" t="str">
        <f t="shared" si="42"/>
        <v/>
      </c>
      <c r="AF623" s="39"/>
      <c r="AP623" s="8"/>
      <c r="AQ623" s="8"/>
      <c r="AS623" s="8" t="str">
        <f t="shared" si="43"/>
        <v/>
      </c>
    </row>
    <row r="624" spans="6:45" ht="16" customHeight="1" x14ac:dyDescent="0.2">
      <c r="F624" s="8" t="str">
        <f>IF(ISBLANK(E624), "", Table2[[#This Row],[unique_id]])</f>
        <v/>
      </c>
      <c r="O624" s="8"/>
      <c r="P624" s="10"/>
      <c r="Q624" s="10"/>
      <c r="R624" s="10"/>
      <c r="S624" s="10"/>
      <c r="T624" s="10"/>
      <c r="U624" s="8"/>
      <c r="AB624" s="8" t="str">
        <f t="shared" si="44"/>
        <v/>
      </c>
      <c r="AC624" s="8" t="str">
        <f t="shared" si="42"/>
        <v/>
      </c>
      <c r="AF624" s="39"/>
      <c r="AP624" s="8"/>
      <c r="AQ624" s="8"/>
      <c r="AS624" s="8" t="str">
        <f t="shared" si="43"/>
        <v/>
      </c>
    </row>
    <row r="625" spans="6:45" ht="16" customHeight="1" x14ac:dyDescent="0.2">
      <c r="F625" s="8" t="str">
        <f>IF(ISBLANK(E625), "", Table2[[#This Row],[unique_id]])</f>
        <v/>
      </c>
      <c r="O625" s="8"/>
      <c r="P625" s="10"/>
      <c r="Q625" s="10"/>
      <c r="R625" s="10"/>
      <c r="S625" s="10"/>
      <c r="T625" s="10"/>
      <c r="U625" s="8"/>
      <c r="AB625" s="8" t="str">
        <f t="shared" si="44"/>
        <v/>
      </c>
      <c r="AC625" s="8" t="str">
        <f t="shared" si="42"/>
        <v/>
      </c>
      <c r="AF625" s="39"/>
      <c r="AP625" s="8"/>
      <c r="AQ625" s="8"/>
      <c r="AS625" s="8" t="str">
        <f t="shared" si="43"/>
        <v/>
      </c>
    </row>
    <row r="626" spans="6:45" ht="16" customHeight="1" x14ac:dyDescent="0.2">
      <c r="F626" s="8" t="str">
        <f>IF(ISBLANK(E626), "", Table2[[#This Row],[unique_id]])</f>
        <v/>
      </c>
      <c r="O626" s="8"/>
      <c r="P626" s="10"/>
      <c r="Q626" s="10"/>
      <c r="R626" s="10"/>
      <c r="S626" s="10"/>
      <c r="T626" s="10"/>
      <c r="U626" s="8"/>
      <c r="AB626" s="8" t="str">
        <f t="shared" si="44"/>
        <v/>
      </c>
      <c r="AC626" s="8" t="str">
        <f t="shared" si="42"/>
        <v/>
      </c>
      <c r="AF626" s="39"/>
      <c r="AP626" s="8"/>
      <c r="AQ626" s="8"/>
      <c r="AS626" s="8" t="str">
        <f t="shared" si="43"/>
        <v/>
      </c>
    </row>
    <row r="627" spans="6:45" ht="16" customHeight="1" x14ac:dyDescent="0.2">
      <c r="F627" s="8" t="str">
        <f>IF(ISBLANK(E627), "", Table2[[#This Row],[unique_id]])</f>
        <v/>
      </c>
      <c r="O627" s="8"/>
      <c r="P627" s="10"/>
      <c r="Q627" s="10"/>
      <c r="R627" s="10"/>
      <c r="S627" s="10"/>
      <c r="T627" s="10"/>
      <c r="U627" s="8"/>
      <c r="AB627" s="8" t="str">
        <f t="shared" si="44"/>
        <v/>
      </c>
      <c r="AC627" s="8" t="str">
        <f t="shared" ref="AC627:AC690" si="45">IF(ISBLANK(AA627),  "", _xlfn.CONCAT(LOWER(C627), "/", E627))</f>
        <v/>
      </c>
      <c r="AF627" s="39"/>
      <c r="AP627" s="8"/>
      <c r="AQ627" s="8"/>
      <c r="AS627" s="8" t="str">
        <f t="shared" ref="AS627:AS690" si="46">IF(AND(ISBLANK(AO627), ISBLANK(AP627)), "", _xlfn.CONCAT("[", IF(ISBLANK(AO627), "", _xlfn.CONCAT("[""mac"", """, AO627, """]")), IF(ISBLANK(AP627), "", _xlfn.CONCAT(", [""ip"", """, AP627, """]")), "]"))</f>
        <v/>
      </c>
    </row>
    <row r="628" spans="6:45" ht="16" customHeight="1" x14ac:dyDescent="0.2">
      <c r="F628" s="8" t="str">
        <f>IF(ISBLANK(E628), "", Table2[[#This Row],[unique_id]])</f>
        <v/>
      </c>
      <c r="O628" s="8"/>
      <c r="P628" s="10"/>
      <c r="Q628" s="10"/>
      <c r="R628" s="10"/>
      <c r="S628" s="10"/>
      <c r="T628" s="10"/>
      <c r="U628" s="8"/>
      <c r="AB628" s="8" t="str">
        <f t="shared" si="44"/>
        <v/>
      </c>
      <c r="AC628" s="8" t="str">
        <f t="shared" si="45"/>
        <v/>
      </c>
      <c r="AF628" s="39"/>
      <c r="AP628" s="8"/>
      <c r="AQ628" s="8"/>
      <c r="AS628" s="8" t="str">
        <f t="shared" si="46"/>
        <v/>
      </c>
    </row>
    <row r="629" spans="6:45" ht="16" customHeight="1" x14ac:dyDescent="0.2">
      <c r="F629" s="8" t="str">
        <f>IF(ISBLANK(E629), "", Table2[[#This Row],[unique_id]])</f>
        <v/>
      </c>
      <c r="O629" s="8"/>
      <c r="P629" s="10"/>
      <c r="Q629" s="10"/>
      <c r="R629" s="10"/>
      <c r="S629" s="10"/>
      <c r="T629" s="10"/>
      <c r="U629" s="8"/>
      <c r="AB629" s="8" t="str">
        <f t="shared" si="44"/>
        <v/>
      </c>
      <c r="AC629" s="8" t="str">
        <f t="shared" si="45"/>
        <v/>
      </c>
      <c r="AF629" s="39"/>
      <c r="AP629" s="8"/>
      <c r="AQ629" s="8"/>
      <c r="AS629" s="8" t="str">
        <f t="shared" si="46"/>
        <v/>
      </c>
    </row>
    <row r="630" spans="6:45" ht="16" customHeight="1" x14ac:dyDescent="0.2">
      <c r="F630" s="8" t="str">
        <f>IF(ISBLANK(E630), "", Table2[[#This Row],[unique_id]])</f>
        <v/>
      </c>
      <c r="O630" s="8"/>
      <c r="P630" s="10"/>
      <c r="Q630" s="10"/>
      <c r="R630" s="10"/>
      <c r="S630" s="10"/>
      <c r="T630" s="10"/>
      <c r="U630" s="8"/>
      <c r="AB630" s="8" t="str">
        <f t="shared" si="44"/>
        <v/>
      </c>
      <c r="AC630" s="8" t="str">
        <f t="shared" si="45"/>
        <v/>
      </c>
      <c r="AF630" s="39"/>
      <c r="AP630" s="8"/>
      <c r="AQ630" s="8"/>
      <c r="AS630" s="8" t="str">
        <f t="shared" si="46"/>
        <v/>
      </c>
    </row>
    <row r="631" spans="6:45" ht="16" customHeight="1" x14ac:dyDescent="0.2">
      <c r="F631" s="8" t="str">
        <f>IF(ISBLANK(E631), "", Table2[[#This Row],[unique_id]])</f>
        <v/>
      </c>
      <c r="O631" s="8"/>
      <c r="P631" s="10"/>
      <c r="Q631" s="10"/>
      <c r="R631" s="10"/>
      <c r="S631" s="10"/>
      <c r="T631" s="10"/>
      <c r="U631" s="8"/>
      <c r="AB631" s="8" t="str">
        <f t="shared" si="44"/>
        <v/>
      </c>
      <c r="AC631" s="8" t="str">
        <f t="shared" si="45"/>
        <v/>
      </c>
      <c r="AF631" s="39"/>
      <c r="AP631" s="8"/>
      <c r="AQ631" s="8"/>
      <c r="AS631" s="8" t="str">
        <f t="shared" si="46"/>
        <v/>
      </c>
    </row>
    <row r="632" spans="6:45" ht="16" customHeight="1" x14ac:dyDescent="0.2">
      <c r="F632" s="8" t="str">
        <f>IF(ISBLANK(E632), "", Table2[[#This Row],[unique_id]])</f>
        <v/>
      </c>
      <c r="O632" s="8"/>
      <c r="P632" s="10"/>
      <c r="Q632" s="10"/>
      <c r="R632" s="10"/>
      <c r="S632" s="10"/>
      <c r="T632" s="10"/>
      <c r="U632" s="8"/>
      <c r="AB632" s="8" t="str">
        <f t="shared" si="44"/>
        <v/>
      </c>
      <c r="AC632" s="8" t="str">
        <f t="shared" si="45"/>
        <v/>
      </c>
      <c r="AF632" s="39"/>
      <c r="AP632" s="8"/>
      <c r="AQ632" s="8"/>
      <c r="AS632" s="8" t="str">
        <f t="shared" si="46"/>
        <v/>
      </c>
    </row>
    <row r="633" spans="6:45" ht="16" customHeight="1" x14ac:dyDescent="0.2">
      <c r="F633" s="8" t="str">
        <f>IF(ISBLANK(E633), "", Table2[[#This Row],[unique_id]])</f>
        <v/>
      </c>
      <c r="O633" s="8"/>
      <c r="P633" s="10"/>
      <c r="Q633" s="10"/>
      <c r="R633" s="10"/>
      <c r="S633" s="10"/>
      <c r="T633" s="10"/>
      <c r="U633" s="8"/>
      <c r="AB633" s="8" t="str">
        <f t="shared" si="44"/>
        <v/>
      </c>
      <c r="AC633" s="8" t="str">
        <f t="shared" si="45"/>
        <v/>
      </c>
      <c r="AF633" s="39"/>
      <c r="AP633" s="8"/>
      <c r="AQ633" s="8"/>
      <c r="AS633" s="8" t="str">
        <f t="shared" si="46"/>
        <v/>
      </c>
    </row>
    <row r="634" spans="6:45" ht="16" customHeight="1" x14ac:dyDescent="0.2">
      <c r="F634" s="8" t="str">
        <f>IF(ISBLANK(E634), "", Table2[[#This Row],[unique_id]])</f>
        <v/>
      </c>
      <c r="O634" s="8"/>
      <c r="P634" s="10"/>
      <c r="Q634" s="10"/>
      <c r="R634" s="10"/>
      <c r="S634" s="10"/>
      <c r="T634" s="10"/>
      <c r="U634" s="8"/>
      <c r="AB634" s="8" t="str">
        <f t="shared" si="44"/>
        <v/>
      </c>
      <c r="AC634" s="8" t="str">
        <f t="shared" si="45"/>
        <v/>
      </c>
      <c r="AF634" s="39"/>
      <c r="AP634" s="8"/>
      <c r="AQ634" s="8"/>
      <c r="AS634" s="8" t="str">
        <f t="shared" si="46"/>
        <v/>
      </c>
    </row>
    <row r="635" spans="6:45" ht="16" customHeight="1" x14ac:dyDescent="0.2">
      <c r="F635" s="8" t="str">
        <f>IF(ISBLANK(E635), "", Table2[[#This Row],[unique_id]])</f>
        <v/>
      </c>
      <c r="O635" s="8"/>
      <c r="P635" s="10"/>
      <c r="Q635" s="10"/>
      <c r="R635" s="10"/>
      <c r="S635" s="10"/>
      <c r="T635" s="10"/>
      <c r="U635" s="8"/>
      <c r="AB635" s="8" t="str">
        <f t="shared" si="44"/>
        <v/>
      </c>
      <c r="AC635" s="8" t="str">
        <f t="shared" si="45"/>
        <v/>
      </c>
      <c r="AF635" s="39"/>
      <c r="AP635" s="8"/>
      <c r="AQ635" s="8"/>
      <c r="AS635" s="8" t="str">
        <f t="shared" si="46"/>
        <v/>
      </c>
    </row>
    <row r="636" spans="6:45" ht="16" customHeight="1" x14ac:dyDescent="0.2">
      <c r="F636" s="8" t="str">
        <f>IF(ISBLANK(E636), "", Table2[[#This Row],[unique_id]])</f>
        <v/>
      </c>
      <c r="O636" s="8"/>
      <c r="P636" s="10"/>
      <c r="Q636" s="10"/>
      <c r="R636" s="10"/>
      <c r="S636" s="10"/>
      <c r="T636" s="10"/>
      <c r="U636" s="8"/>
      <c r="AB636" s="8" t="str">
        <f t="shared" si="44"/>
        <v/>
      </c>
      <c r="AC636" s="8" t="str">
        <f t="shared" si="45"/>
        <v/>
      </c>
      <c r="AF636" s="39"/>
      <c r="AP636" s="8"/>
      <c r="AQ636" s="8"/>
      <c r="AS636" s="8" t="str">
        <f t="shared" si="46"/>
        <v/>
      </c>
    </row>
    <row r="637" spans="6:45" ht="16" customHeight="1" x14ac:dyDescent="0.2">
      <c r="F637" s="8" t="str">
        <f>IF(ISBLANK(E637), "", Table2[[#This Row],[unique_id]])</f>
        <v/>
      </c>
      <c r="O637" s="8"/>
      <c r="P637" s="10"/>
      <c r="Q637" s="10"/>
      <c r="R637" s="10"/>
      <c r="S637" s="10"/>
      <c r="T637" s="10"/>
      <c r="U637" s="8"/>
      <c r="AB637" s="8" t="str">
        <f t="shared" si="44"/>
        <v/>
      </c>
      <c r="AC637" s="8" t="str">
        <f t="shared" si="45"/>
        <v/>
      </c>
      <c r="AF637" s="39"/>
      <c r="AP637" s="8"/>
      <c r="AQ637" s="8"/>
      <c r="AS637" s="8" t="str">
        <f t="shared" si="46"/>
        <v/>
      </c>
    </row>
    <row r="638" spans="6:45" ht="16" customHeight="1" x14ac:dyDescent="0.2">
      <c r="F638" s="8" t="str">
        <f>IF(ISBLANK(E638), "", Table2[[#This Row],[unique_id]])</f>
        <v/>
      </c>
      <c r="O638" s="8"/>
      <c r="P638" s="10"/>
      <c r="Q638" s="10"/>
      <c r="R638" s="10"/>
      <c r="S638" s="10"/>
      <c r="T638" s="10"/>
      <c r="U638" s="8"/>
      <c r="AB638" s="8" t="str">
        <f t="shared" si="44"/>
        <v/>
      </c>
      <c r="AC638" s="8" t="str">
        <f t="shared" si="45"/>
        <v/>
      </c>
      <c r="AF638" s="39"/>
      <c r="AP638" s="8"/>
      <c r="AQ638" s="8"/>
      <c r="AS638" s="8" t="str">
        <f t="shared" si="46"/>
        <v/>
      </c>
    </row>
    <row r="639" spans="6:45" ht="16" customHeight="1" x14ac:dyDescent="0.2">
      <c r="F639" s="8" t="str">
        <f>IF(ISBLANK(E639), "", Table2[[#This Row],[unique_id]])</f>
        <v/>
      </c>
      <c r="O639" s="8"/>
      <c r="P639" s="10"/>
      <c r="Q639" s="10"/>
      <c r="R639" s="10"/>
      <c r="S639" s="10"/>
      <c r="T639" s="10"/>
      <c r="U639" s="8"/>
      <c r="AB639" s="8" t="str">
        <f t="shared" si="44"/>
        <v/>
      </c>
      <c r="AC639" s="8" t="str">
        <f t="shared" si="45"/>
        <v/>
      </c>
      <c r="AF639" s="39"/>
      <c r="AP639" s="8"/>
      <c r="AQ639" s="8"/>
      <c r="AS639" s="8" t="str">
        <f t="shared" si="46"/>
        <v/>
      </c>
    </row>
    <row r="640" spans="6:45" ht="16" customHeight="1" x14ac:dyDescent="0.2">
      <c r="F640" s="8" t="str">
        <f>IF(ISBLANK(E640), "", Table2[[#This Row],[unique_id]])</f>
        <v/>
      </c>
      <c r="O640" s="8"/>
      <c r="P640" s="10"/>
      <c r="Q640" s="10"/>
      <c r="R640" s="10"/>
      <c r="S640" s="10"/>
      <c r="T640" s="10"/>
      <c r="U640" s="8"/>
      <c r="AB640" s="8" t="str">
        <f t="shared" si="44"/>
        <v/>
      </c>
      <c r="AC640" s="8" t="str">
        <f t="shared" si="45"/>
        <v/>
      </c>
      <c r="AF640" s="39"/>
      <c r="AP640" s="8"/>
      <c r="AQ640" s="8"/>
      <c r="AS640" s="8" t="str">
        <f t="shared" si="46"/>
        <v/>
      </c>
    </row>
    <row r="641" spans="6:45" ht="16" customHeight="1" x14ac:dyDescent="0.2">
      <c r="F641" s="8" t="str">
        <f>IF(ISBLANK(E641), "", Table2[[#This Row],[unique_id]])</f>
        <v/>
      </c>
      <c r="O641" s="8"/>
      <c r="P641" s="10"/>
      <c r="Q641" s="10"/>
      <c r="R641" s="10"/>
      <c r="S641" s="10"/>
      <c r="T641" s="10"/>
      <c r="U641" s="8"/>
      <c r="AB641" s="8" t="str">
        <f t="shared" si="44"/>
        <v/>
      </c>
      <c r="AC641" s="8" t="str">
        <f t="shared" si="45"/>
        <v/>
      </c>
      <c r="AF641" s="39"/>
      <c r="AP641" s="8"/>
      <c r="AQ641" s="8"/>
      <c r="AS641" s="8" t="str">
        <f t="shared" si="46"/>
        <v/>
      </c>
    </row>
    <row r="642" spans="6:45" ht="16" customHeight="1" x14ac:dyDescent="0.2">
      <c r="F642" s="8" t="str">
        <f>IF(ISBLANK(E642), "", Table2[[#This Row],[unique_id]])</f>
        <v/>
      </c>
      <c r="O642" s="8"/>
      <c r="P642" s="10"/>
      <c r="Q642" s="10"/>
      <c r="R642" s="10"/>
      <c r="S642" s="10"/>
      <c r="T642" s="10"/>
      <c r="U642" s="8"/>
      <c r="AB642" s="8" t="str">
        <f t="shared" si="44"/>
        <v/>
      </c>
      <c r="AC642" s="8" t="str">
        <f t="shared" si="45"/>
        <v/>
      </c>
      <c r="AF642" s="39"/>
      <c r="AP642" s="8"/>
      <c r="AQ642" s="8"/>
      <c r="AS642" s="8" t="str">
        <f t="shared" si="46"/>
        <v/>
      </c>
    </row>
    <row r="643" spans="6:45" ht="16" customHeight="1" x14ac:dyDescent="0.2">
      <c r="F643" s="8" t="str">
        <f>IF(ISBLANK(E643), "", Table2[[#This Row],[unique_id]])</f>
        <v/>
      </c>
      <c r="O643" s="8"/>
      <c r="P643" s="10"/>
      <c r="Q643" s="10"/>
      <c r="R643" s="10"/>
      <c r="S643" s="10"/>
      <c r="T643" s="10"/>
      <c r="U643" s="8"/>
      <c r="AB643" s="8" t="str">
        <f t="shared" si="44"/>
        <v/>
      </c>
      <c r="AC643" s="8" t="str">
        <f t="shared" si="45"/>
        <v/>
      </c>
      <c r="AF643" s="39"/>
      <c r="AP643" s="8"/>
      <c r="AQ643" s="8"/>
      <c r="AS643" s="8" t="str">
        <f t="shared" si="46"/>
        <v/>
      </c>
    </row>
    <row r="644" spans="6:45" ht="16" customHeight="1" x14ac:dyDescent="0.2">
      <c r="F644" s="8" t="str">
        <f>IF(ISBLANK(E644), "", Table2[[#This Row],[unique_id]])</f>
        <v/>
      </c>
      <c r="O644" s="8"/>
      <c r="P644" s="10"/>
      <c r="Q644" s="10"/>
      <c r="R644" s="10"/>
      <c r="S644" s="10"/>
      <c r="T644" s="10"/>
      <c r="U644" s="8"/>
      <c r="AB644" s="8" t="str">
        <f t="shared" si="44"/>
        <v/>
      </c>
      <c r="AC644" s="8" t="str">
        <f t="shared" si="45"/>
        <v/>
      </c>
      <c r="AF644" s="39"/>
      <c r="AP644" s="8"/>
      <c r="AQ644" s="8"/>
      <c r="AS644" s="8" t="str">
        <f t="shared" si="46"/>
        <v/>
      </c>
    </row>
    <row r="645" spans="6:45" ht="16" customHeight="1" x14ac:dyDescent="0.2">
      <c r="F645" s="8" t="str">
        <f>IF(ISBLANK(E645), "", Table2[[#This Row],[unique_id]])</f>
        <v/>
      </c>
      <c r="O645" s="8"/>
      <c r="P645" s="10"/>
      <c r="Q645" s="10"/>
      <c r="R645" s="10"/>
      <c r="S645" s="10"/>
      <c r="T645" s="10"/>
      <c r="U645" s="8"/>
      <c r="AB645" s="8" t="str">
        <f t="shared" si="44"/>
        <v/>
      </c>
      <c r="AC645" s="8" t="str">
        <f t="shared" si="45"/>
        <v/>
      </c>
      <c r="AF645" s="39"/>
      <c r="AP645" s="8"/>
      <c r="AQ645" s="8"/>
      <c r="AS645" s="8" t="str">
        <f t="shared" si="46"/>
        <v/>
      </c>
    </row>
    <row r="646" spans="6:45" ht="16" customHeight="1" x14ac:dyDescent="0.2">
      <c r="F646" s="8" t="str">
        <f>IF(ISBLANK(E646), "", Table2[[#This Row],[unique_id]])</f>
        <v/>
      </c>
      <c r="O646" s="8"/>
      <c r="P646" s="10"/>
      <c r="Q646" s="10"/>
      <c r="R646" s="10"/>
      <c r="S646" s="10"/>
      <c r="T646" s="10"/>
      <c r="U646" s="8"/>
      <c r="AB646" s="8" t="str">
        <f t="shared" si="44"/>
        <v/>
      </c>
      <c r="AC646" s="8" t="str">
        <f t="shared" si="45"/>
        <v/>
      </c>
      <c r="AF646" s="39"/>
      <c r="AP646" s="8"/>
      <c r="AQ646" s="8"/>
      <c r="AS646" s="8" t="str">
        <f t="shared" si="46"/>
        <v/>
      </c>
    </row>
    <row r="647" spans="6:45" ht="16" customHeight="1" x14ac:dyDescent="0.2">
      <c r="F647" s="8" t="str">
        <f>IF(ISBLANK(E647), "", Table2[[#This Row],[unique_id]])</f>
        <v/>
      </c>
      <c r="O647" s="8"/>
      <c r="P647" s="10"/>
      <c r="Q647" s="10"/>
      <c r="R647" s="10"/>
      <c r="S647" s="10"/>
      <c r="T647" s="10"/>
      <c r="U647" s="8"/>
      <c r="AB647" s="8" t="str">
        <f t="shared" si="44"/>
        <v/>
      </c>
      <c r="AC647" s="8" t="str">
        <f t="shared" si="45"/>
        <v/>
      </c>
      <c r="AF647" s="39"/>
      <c r="AP647" s="8"/>
      <c r="AQ647" s="8"/>
      <c r="AS647" s="8" t="str">
        <f t="shared" si="46"/>
        <v/>
      </c>
    </row>
    <row r="648" spans="6:45" ht="16" customHeight="1" x14ac:dyDescent="0.2">
      <c r="F648" s="8" t="str">
        <f>IF(ISBLANK(E648), "", Table2[[#This Row],[unique_id]])</f>
        <v/>
      </c>
      <c r="O648" s="8"/>
      <c r="P648" s="10"/>
      <c r="Q648" s="10"/>
      <c r="R648" s="10"/>
      <c r="S648" s="10"/>
      <c r="T648" s="10"/>
      <c r="U648" s="8"/>
      <c r="AB648" s="8" t="str">
        <f t="shared" si="44"/>
        <v/>
      </c>
      <c r="AC648" s="8" t="str">
        <f t="shared" si="45"/>
        <v/>
      </c>
      <c r="AF648" s="39"/>
      <c r="AP648" s="8"/>
      <c r="AQ648" s="8"/>
      <c r="AS648" s="8" t="str">
        <f t="shared" si="46"/>
        <v/>
      </c>
    </row>
    <row r="649" spans="6:45" ht="16" customHeight="1" x14ac:dyDescent="0.2">
      <c r="F649" s="8" t="str">
        <f>IF(ISBLANK(E649), "", Table2[[#This Row],[unique_id]])</f>
        <v/>
      </c>
      <c r="O649" s="8"/>
      <c r="P649" s="10"/>
      <c r="Q649" s="10"/>
      <c r="R649" s="10"/>
      <c r="S649" s="10"/>
      <c r="T649" s="10"/>
      <c r="U649" s="8"/>
      <c r="AB649" s="8" t="str">
        <f t="shared" si="44"/>
        <v/>
      </c>
      <c r="AC649" s="8" t="str">
        <f t="shared" si="45"/>
        <v/>
      </c>
      <c r="AF649" s="39"/>
      <c r="AP649" s="8"/>
      <c r="AQ649" s="8"/>
      <c r="AS649" s="8" t="str">
        <f t="shared" si="46"/>
        <v/>
      </c>
    </row>
    <row r="650" spans="6:45" ht="16" customHeight="1" x14ac:dyDescent="0.2">
      <c r="F650" s="8" t="str">
        <f>IF(ISBLANK(E650), "", Table2[[#This Row],[unique_id]])</f>
        <v/>
      </c>
      <c r="O650" s="8"/>
      <c r="P650" s="10"/>
      <c r="Q650" s="10"/>
      <c r="R650" s="10"/>
      <c r="S650" s="10"/>
      <c r="T650" s="10"/>
      <c r="U650" s="8"/>
      <c r="AB650" s="8" t="str">
        <f t="shared" si="44"/>
        <v/>
      </c>
      <c r="AC650" s="8" t="str">
        <f t="shared" si="45"/>
        <v/>
      </c>
      <c r="AF650" s="39"/>
      <c r="AP650" s="8"/>
      <c r="AQ650" s="8"/>
      <c r="AS650" s="8" t="str">
        <f t="shared" si="46"/>
        <v/>
      </c>
    </row>
    <row r="651" spans="6:45" ht="16" customHeight="1" x14ac:dyDescent="0.2">
      <c r="F651" s="8" t="str">
        <f>IF(ISBLANK(E651), "", Table2[[#This Row],[unique_id]])</f>
        <v/>
      </c>
      <c r="O651" s="8"/>
      <c r="P651" s="10"/>
      <c r="Q651" s="10"/>
      <c r="R651" s="10"/>
      <c r="S651" s="10"/>
      <c r="T651" s="10"/>
      <c r="U651" s="8"/>
      <c r="AB651" s="8" t="str">
        <f t="shared" si="44"/>
        <v/>
      </c>
      <c r="AC651" s="8" t="str">
        <f t="shared" si="45"/>
        <v/>
      </c>
      <c r="AF651" s="39"/>
      <c r="AP651" s="8"/>
      <c r="AQ651" s="8"/>
      <c r="AS651" s="8" t="str">
        <f t="shared" si="46"/>
        <v/>
      </c>
    </row>
    <row r="652" spans="6:45" ht="16" customHeight="1" x14ac:dyDescent="0.2">
      <c r="F652" s="8" t="str">
        <f>IF(ISBLANK(E652), "", Table2[[#This Row],[unique_id]])</f>
        <v/>
      </c>
      <c r="O652" s="8"/>
      <c r="P652" s="10"/>
      <c r="Q652" s="10"/>
      <c r="R652" s="10"/>
      <c r="S652" s="10"/>
      <c r="T652" s="10"/>
      <c r="U652" s="8"/>
      <c r="AB652" s="8" t="str">
        <f t="shared" si="44"/>
        <v/>
      </c>
      <c r="AC652" s="8" t="str">
        <f t="shared" si="45"/>
        <v/>
      </c>
      <c r="AF652" s="39"/>
      <c r="AP652" s="8"/>
      <c r="AQ652" s="8"/>
      <c r="AS652" s="8" t="str">
        <f t="shared" si="46"/>
        <v/>
      </c>
    </row>
    <row r="653" spans="6:45" ht="16" customHeight="1" x14ac:dyDescent="0.2">
      <c r="F653" s="8" t="str">
        <f>IF(ISBLANK(E653), "", Table2[[#This Row],[unique_id]])</f>
        <v/>
      </c>
      <c r="O653" s="8"/>
      <c r="P653" s="10"/>
      <c r="Q653" s="10"/>
      <c r="R653" s="10"/>
      <c r="S653" s="10"/>
      <c r="T653" s="10"/>
      <c r="U653" s="8"/>
      <c r="AB653" s="8" t="str">
        <f t="shared" si="44"/>
        <v/>
      </c>
      <c r="AC653" s="8" t="str">
        <f t="shared" si="45"/>
        <v/>
      </c>
      <c r="AF653" s="39"/>
      <c r="AP653" s="8"/>
      <c r="AQ653" s="8"/>
      <c r="AS653" s="8" t="str">
        <f t="shared" si="46"/>
        <v/>
      </c>
    </row>
    <row r="654" spans="6:45" ht="16" customHeight="1" x14ac:dyDescent="0.2">
      <c r="F654" s="8" t="str">
        <f>IF(ISBLANK(E654), "", Table2[[#This Row],[unique_id]])</f>
        <v/>
      </c>
      <c r="O654" s="8"/>
      <c r="P654" s="10"/>
      <c r="Q654" s="10"/>
      <c r="R654" s="10"/>
      <c r="S654" s="10"/>
      <c r="T654" s="10"/>
      <c r="U654" s="8"/>
      <c r="AB654" s="8" t="str">
        <f t="shared" si="44"/>
        <v/>
      </c>
      <c r="AC654" s="8" t="str">
        <f t="shared" si="45"/>
        <v/>
      </c>
      <c r="AF654" s="39"/>
      <c r="AP654" s="8"/>
      <c r="AQ654" s="8"/>
      <c r="AS654" s="8" t="str">
        <f t="shared" si="46"/>
        <v/>
      </c>
    </row>
    <row r="655" spans="6:45" ht="16" customHeight="1" x14ac:dyDescent="0.2">
      <c r="F655" s="8" t="str">
        <f>IF(ISBLANK(E655), "", Table2[[#This Row],[unique_id]])</f>
        <v/>
      </c>
      <c r="O655" s="8"/>
      <c r="P655" s="10"/>
      <c r="Q655" s="10"/>
      <c r="R655" s="10"/>
      <c r="S655" s="10"/>
      <c r="T655" s="10"/>
      <c r="U655" s="8"/>
      <c r="AB655" s="8" t="str">
        <f t="shared" si="44"/>
        <v/>
      </c>
      <c r="AC655" s="8" t="str">
        <f t="shared" si="45"/>
        <v/>
      </c>
      <c r="AF655" s="39"/>
      <c r="AP655" s="8"/>
      <c r="AQ655" s="8"/>
      <c r="AS655" s="8" t="str">
        <f t="shared" si="46"/>
        <v/>
      </c>
    </row>
    <row r="656" spans="6:45" ht="16" customHeight="1" x14ac:dyDescent="0.2">
      <c r="F656" s="8" t="str">
        <f>IF(ISBLANK(E656), "", Table2[[#This Row],[unique_id]])</f>
        <v/>
      </c>
      <c r="O656" s="8"/>
      <c r="P656" s="10"/>
      <c r="Q656" s="10"/>
      <c r="R656" s="10"/>
      <c r="S656" s="10"/>
      <c r="T656" s="10"/>
      <c r="U656" s="8"/>
      <c r="AB656" s="8" t="str">
        <f t="shared" si="44"/>
        <v/>
      </c>
      <c r="AC656" s="8" t="str">
        <f t="shared" si="45"/>
        <v/>
      </c>
      <c r="AF656" s="39"/>
      <c r="AP656" s="8"/>
      <c r="AQ656" s="8"/>
      <c r="AS656" s="8" t="str">
        <f t="shared" si="46"/>
        <v/>
      </c>
    </row>
    <row r="657" spans="6:45" ht="16" customHeight="1" x14ac:dyDescent="0.2">
      <c r="F657" s="8" t="str">
        <f>IF(ISBLANK(E657), "", Table2[[#This Row],[unique_id]])</f>
        <v/>
      </c>
      <c r="O657" s="8"/>
      <c r="P657" s="10"/>
      <c r="Q657" s="10"/>
      <c r="R657" s="10"/>
      <c r="S657" s="10"/>
      <c r="T657" s="10"/>
      <c r="U657" s="8"/>
      <c r="AB657" s="8" t="str">
        <f t="shared" si="44"/>
        <v/>
      </c>
      <c r="AC657" s="8" t="str">
        <f t="shared" si="45"/>
        <v/>
      </c>
      <c r="AF657" s="39"/>
      <c r="AP657" s="8"/>
      <c r="AQ657" s="8"/>
      <c r="AS657" s="8" t="str">
        <f t="shared" si="46"/>
        <v/>
      </c>
    </row>
    <row r="658" spans="6:45" ht="16" customHeight="1" x14ac:dyDescent="0.2">
      <c r="F658" s="8" t="str">
        <f>IF(ISBLANK(E658), "", Table2[[#This Row],[unique_id]])</f>
        <v/>
      </c>
      <c r="O658" s="8"/>
      <c r="P658" s="10"/>
      <c r="Q658" s="10"/>
      <c r="R658" s="10"/>
      <c r="S658" s="10"/>
      <c r="T658" s="10"/>
      <c r="U658" s="8"/>
      <c r="AB658" s="8" t="str">
        <f t="shared" si="44"/>
        <v/>
      </c>
      <c r="AC658" s="8" t="str">
        <f t="shared" si="45"/>
        <v/>
      </c>
      <c r="AF658" s="39"/>
      <c r="AP658" s="8"/>
      <c r="AQ658" s="8"/>
      <c r="AS658" s="8" t="str">
        <f t="shared" si="46"/>
        <v/>
      </c>
    </row>
    <row r="659" spans="6:45" ht="16" customHeight="1" x14ac:dyDescent="0.2">
      <c r="F659" s="8" t="str">
        <f>IF(ISBLANK(E659), "", Table2[[#This Row],[unique_id]])</f>
        <v/>
      </c>
      <c r="O659" s="8"/>
      <c r="P659" s="10"/>
      <c r="Q659" s="10"/>
      <c r="R659" s="10"/>
      <c r="S659" s="10"/>
      <c r="T659" s="10"/>
      <c r="U659" s="8"/>
      <c r="AB659" s="8" t="str">
        <f t="shared" si="44"/>
        <v/>
      </c>
      <c r="AC659" s="8" t="str">
        <f t="shared" si="45"/>
        <v/>
      </c>
      <c r="AF659" s="39"/>
      <c r="AP659" s="8"/>
      <c r="AQ659" s="8"/>
      <c r="AS659" s="8" t="str">
        <f t="shared" si="46"/>
        <v/>
      </c>
    </row>
    <row r="660" spans="6:45" ht="16" customHeight="1" x14ac:dyDescent="0.2">
      <c r="F660" s="8" t="str">
        <f>IF(ISBLANK(E660), "", Table2[[#This Row],[unique_id]])</f>
        <v/>
      </c>
      <c r="O660" s="8"/>
      <c r="P660" s="10"/>
      <c r="Q660" s="10"/>
      <c r="R660" s="10"/>
      <c r="S660" s="10"/>
      <c r="T660" s="10"/>
      <c r="U660" s="8"/>
      <c r="AB660" s="8" t="str">
        <f t="shared" si="44"/>
        <v/>
      </c>
      <c r="AC660" s="8" t="str">
        <f t="shared" si="45"/>
        <v/>
      </c>
      <c r="AF660" s="39"/>
      <c r="AP660" s="8"/>
      <c r="AQ660" s="8"/>
      <c r="AS660" s="8" t="str">
        <f t="shared" si="46"/>
        <v/>
      </c>
    </row>
    <row r="661" spans="6:45" ht="16" customHeight="1" x14ac:dyDescent="0.2">
      <c r="F661" s="8" t="str">
        <f>IF(ISBLANK(E661), "", Table2[[#This Row],[unique_id]])</f>
        <v/>
      </c>
      <c r="O661" s="8"/>
      <c r="P661" s="10"/>
      <c r="Q661" s="10"/>
      <c r="R661" s="10"/>
      <c r="S661" s="10"/>
      <c r="T661" s="10"/>
      <c r="U661" s="8"/>
      <c r="AB661" s="8" t="str">
        <f t="shared" si="44"/>
        <v/>
      </c>
      <c r="AC661" s="8" t="str">
        <f t="shared" si="45"/>
        <v/>
      </c>
      <c r="AF661" s="39"/>
      <c r="AP661" s="8"/>
      <c r="AQ661" s="8"/>
      <c r="AS661" s="8" t="str">
        <f t="shared" si="46"/>
        <v/>
      </c>
    </row>
    <row r="662" spans="6:45" ht="16" customHeight="1" x14ac:dyDescent="0.2">
      <c r="F662" s="8" t="str">
        <f>IF(ISBLANK(E662), "", Table2[[#This Row],[unique_id]])</f>
        <v/>
      </c>
      <c r="O662" s="8"/>
      <c r="P662" s="10"/>
      <c r="Q662" s="10"/>
      <c r="R662" s="10"/>
      <c r="S662" s="10"/>
      <c r="T662" s="10"/>
      <c r="U662" s="8"/>
      <c r="AB662" s="8" t="str">
        <f t="shared" si="44"/>
        <v/>
      </c>
      <c r="AC662" s="8" t="str">
        <f t="shared" si="45"/>
        <v/>
      </c>
      <c r="AF662" s="39"/>
      <c r="AP662" s="8"/>
      <c r="AQ662" s="8"/>
      <c r="AS662" s="8" t="str">
        <f t="shared" si="46"/>
        <v/>
      </c>
    </row>
    <row r="663" spans="6:45" ht="16" customHeight="1" x14ac:dyDescent="0.2">
      <c r="F663" s="8" t="str">
        <f>IF(ISBLANK(E663), "", Table2[[#This Row],[unique_id]])</f>
        <v/>
      </c>
      <c r="O663" s="8"/>
      <c r="P663" s="10"/>
      <c r="Q663" s="10"/>
      <c r="R663" s="10"/>
      <c r="S663" s="10"/>
      <c r="T663" s="10"/>
      <c r="U663" s="8"/>
      <c r="AB663" s="8" t="str">
        <f t="shared" si="44"/>
        <v/>
      </c>
      <c r="AC663" s="8" t="str">
        <f t="shared" si="45"/>
        <v/>
      </c>
      <c r="AF663" s="39"/>
      <c r="AP663" s="8"/>
      <c r="AQ663" s="8"/>
      <c r="AS663" s="8" t="str">
        <f t="shared" si="46"/>
        <v/>
      </c>
    </row>
    <row r="664" spans="6:45" ht="16" customHeight="1" x14ac:dyDescent="0.2">
      <c r="F664" s="8" t="str">
        <f>IF(ISBLANK(E664), "", Table2[[#This Row],[unique_id]])</f>
        <v/>
      </c>
      <c r="O664" s="8"/>
      <c r="P664" s="10"/>
      <c r="Q664" s="10"/>
      <c r="R664" s="10"/>
      <c r="S664" s="10"/>
      <c r="T664" s="10"/>
      <c r="U664" s="8"/>
      <c r="AB664" s="8" t="str">
        <f t="shared" si="44"/>
        <v/>
      </c>
      <c r="AC664" s="8" t="str">
        <f t="shared" si="45"/>
        <v/>
      </c>
      <c r="AF664" s="39"/>
      <c r="AP664" s="8"/>
      <c r="AQ664" s="8"/>
      <c r="AS664" s="8" t="str">
        <f t="shared" si="46"/>
        <v/>
      </c>
    </row>
    <row r="665" spans="6:45" ht="16" customHeight="1" x14ac:dyDescent="0.2">
      <c r="F665" s="8" t="str">
        <f>IF(ISBLANK(E665), "", Table2[[#This Row],[unique_id]])</f>
        <v/>
      </c>
      <c r="O665" s="8"/>
      <c r="P665" s="10"/>
      <c r="Q665" s="10"/>
      <c r="R665" s="10"/>
      <c r="S665" s="10"/>
      <c r="T665" s="10"/>
      <c r="U665" s="8"/>
      <c r="AB665" s="8" t="str">
        <f t="shared" si="44"/>
        <v/>
      </c>
      <c r="AC665" s="8" t="str">
        <f t="shared" si="45"/>
        <v/>
      </c>
      <c r="AF665" s="39"/>
      <c r="AP665" s="8"/>
      <c r="AQ665" s="8"/>
      <c r="AS665" s="8" t="str">
        <f t="shared" si="46"/>
        <v/>
      </c>
    </row>
    <row r="666" spans="6:45" ht="16" customHeight="1" x14ac:dyDescent="0.2">
      <c r="F666" s="8" t="str">
        <f>IF(ISBLANK(E666), "", Table2[[#This Row],[unique_id]])</f>
        <v/>
      </c>
      <c r="O666" s="8"/>
      <c r="P666" s="10"/>
      <c r="Q666" s="10"/>
      <c r="R666" s="10"/>
      <c r="S666" s="10"/>
      <c r="T666" s="10"/>
      <c r="U666" s="8"/>
      <c r="AB666" s="8" t="str">
        <f t="shared" si="44"/>
        <v/>
      </c>
      <c r="AC666" s="8" t="str">
        <f t="shared" si="45"/>
        <v/>
      </c>
      <c r="AF666" s="39"/>
      <c r="AP666" s="8"/>
      <c r="AQ666" s="8"/>
      <c r="AS666" s="8" t="str">
        <f t="shared" si="46"/>
        <v/>
      </c>
    </row>
    <row r="667" spans="6:45" ht="16" customHeight="1" x14ac:dyDescent="0.2">
      <c r="F667" s="8" t="str">
        <f>IF(ISBLANK(E667), "", Table2[[#This Row],[unique_id]])</f>
        <v/>
      </c>
      <c r="O667" s="8"/>
      <c r="P667" s="10"/>
      <c r="Q667" s="10"/>
      <c r="R667" s="10"/>
      <c r="S667" s="10"/>
      <c r="T667" s="10"/>
      <c r="U667" s="8"/>
      <c r="AB667" s="8" t="str">
        <f t="shared" si="44"/>
        <v/>
      </c>
      <c r="AC667" s="8" t="str">
        <f t="shared" si="45"/>
        <v/>
      </c>
      <c r="AF667" s="39"/>
      <c r="AP667" s="8"/>
      <c r="AQ667" s="8"/>
      <c r="AS667" s="8" t="str">
        <f t="shared" si="46"/>
        <v/>
      </c>
    </row>
    <row r="668" spans="6:45" ht="16" customHeight="1" x14ac:dyDescent="0.2">
      <c r="F668" s="8" t="str">
        <f>IF(ISBLANK(E668), "", Table2[[#This Row],[unique_id]])</f>
        <v/>
      </c>
      <c r="O668" s="8"/>
      <c r="P668" s="10"/>
      <c r="Q668" s="10"/>
      <c r="R668" s="10"/>
      <c r="S668" s="10"/>
      <c r="T668" s="10"/>
      <c r="U668" s="8"/>
      <c r="AB668" s="8" t="str">
        <f t="shared" si="44"/>
        <v/>
      </c>
      <c r="AC668" s="8" t="str">
        <f t="shared" si="45"/>
        <v/>
      </c>
      <c r="AF668" s="39"/>
      <c r="AP668" s="8"/>
      <c r="AQ668" s="8"/>
      <c r="AS668" s="8" t="str">
        <f t="shared" si="46"/>
        <v/>
      </c>
    </row>
    <row r="669" spans="6:45" ht="16" customHeight="1" x14ac:dyDescent="0.2">
      <c r="F669" s="8" t="str">
        <f>IF(ISBLANK(E669), "", Table2[[#This Row],[unique_id]])</f>
        <v/>
      </c>
      <c r="O669" s="8"/>
      <c r="P669" s="10"/>
      <c r="Q669" s="10"/>
      <c r="R669" s="10"/>
      <c r="S669" s="10"/>
      <c r="T669" s="10"/>
      <c r="U669" s="8"/>
      <c r="AB669" s="8" t="str">
        <f t="shared" ref="AB669:AB697" si="47">IF(ISBLANK(AA669),  "", _xlfn.CONCAT("haas/entity/sensor/", LOWER(C669), "/", E669, "/config"))</f>
        <v/>
      </c>
      <c r="AC669" s="8" t="str">
        <f t="shared" si="45"/>
        <v/>
      </c>
      <c r="AF669" s="39"/>
      <c r="AP669" s="8"/>
      <c r="AQ669" s="8"/>
      <c r="AS669" s="8" t="str">
        <f t="shared" si="46"/>
        <v/>
      </c>
    </row>
    <row r="670" spans="6:45" ht="16" customHeight="1" x14ac:dyDescent="0.2">
      <c r="F670" s="8" t="str">
        <f>IF(ISBLANK(E670), "", Table2[[#This Row],[unique_id]])</f>
        <v/>
      </c>
      <c r="O670" s="8"/>
      <c r="P670" s="10"/>
      <c r="Q670" s="10"/>
      <c r="R670" s="10"/>
      <c r="S670" s="10"/>
      <c r="T670" s="10"/>
      <c r="U670" s="8"/>
      <c r="AB670" s="8" t="str">
        <f t="shared" si="47"/>
        <v/>
      </c>
      <c r="AC670" s="8" t="str">
        <f t="shared" si="45"/>
        <v/>
      </c>
      <c r="AF670" s="39"/>
      <c r="AP670" s="8"/>
      <c r="AQ670" s="8"/>
      <c r="AS670" s="8" t="str">
        <f t="shared" si="46"/>
        <v/>
      </c>
    </row>
    <row r="671" spans="6:45" ht="16" customHeight="1" x14ac:dyDescent="0.2">
      <c r="F671" s="8" t="str">
        <f>IF(ISBLANK(E671), "", Table2[[#This Row],[unique_id]])</f>
        <v/>
      </c>
      <c r="O671" s="8"/>
      <c r="P671" s="10"/>
      <c r="Q671" s="10"/>
      <c r="R671" s="10"/>
      <c r="S671" s="10"/>
      <c r="T671" s="10"/>
      <c r="U671" s="8"/>
      <c r="AB671" s="8" t="str">
        <f t="shared" si="47"/>
        <v/>
      </c>
      <c r="AC671" s="8" t="str">
        <f t="shared" si="45"/>
        <v/>
      </c>
      <c r="AF671" s="39"/>
      <c r="AP671" s="8"/>
      <c r="AQ671" s="8"/>
      <c r="AS671" s="8" t="str">
        <f t="shared" si="46"/>
        <v/>
      </c>
    </row>
    <row r="672" spans="6:45" ht="16" customHeight="1" x14ac:dyDescent="0.2">
      <c r="F672" s="8" t="str">
        <f>IF(ISBLANK(E672), "", Table2[[#This Row],[unique_id]])</f>
        <v/>
      </c>
      <c r="O672" s="8"/>
      <c r="P672" s="10"/>
      <c r="Q672" s="10"/>
      <c r="R672" s="10"/>
      <c r="S672" s="10"/>
      <c r="T672" s="10"/>
      <c r="U672" s="8"/>
      <c r="AB672" s="8" t="str">
        <f t="shared" si="47"/>
        <v/>
      </c>
      <c r="AC672" s="8" t="str">
        <f t="shared" si="45"/>
        <v/>
      </c>
      <c r="AF672" s="39"/>
      <c r="AP672" s="8"/>
      <c r="AQ672" s="8"/>
      <c r="AS672" s="8" t="str">
        <f t="shared" si="46"/>
        <v/>
      </c>
    </row>
    <row r="673" spans="6:45" ht="16" customHeight="1" x14ac:dyDescent="0.2">
      <c r="F673" s="8" t="str">
        <f>IF(ISBLANK(E673), "", Table2[[#This Row],[unique_id]])</f>
        <v/>
      </c>
      <c r="O673" s="8"/>
      <c r="P673" s="10"/>
      <c r="Q673" s="10"/>
      <c r="R673" s="10"/>
      <c r="S673" s="10"/>
      <c r="T673" s="10"/>
      <c r="U673" s="8"/>
      <c r="AB673" s="8" t="str">
        <f t="shared" si="47"/>
        <v/>
      </c>
      <c r="AC673" s="8" t="str">
        <f t="shared" si="45"/>
        <v/>
      </c>
      <c r="AF673" s="39"/>
      <c r="AP673" s="8"/>
      <c r="AQ673" s="8"/>
      <c r="AS673" s="8" t="str">
        <f t="shared" si="46"/>
        <v/>
      </c>
    </row>
    <row r="674" spans="6:45" ht="16" customHeight="1" x14ac:dyDescent="0.2">
      <c r="F674" s="8" t="str">
        <f>IF(ISBLANK(E674), "", Table2[[#This Row],[unique_id]])</f>
        <v/>
      </c>
      <c r="O674" s="8"/>
      <c r="P674" s="10"/>
      <c r="Q674" s="10"/>
      <c r="R674" s="10"/>
      <c r="S674" s="10"/>
      <c r="T674" s="10"/>
      <c r="U674" s="8"/>
      <c r="AB674" s="8" t="str">
        <f t="shared" si="47"/>
        <v/>
      </c>
      <c r="AC674" s="8" t="str">
        <f t="shared" si="45"/>
        <v/>
      </c>
      <c r="AF674" s="39"/>
      <c r="AP674" s="8"/>
      <c r="AQ674" s="8"/>
      <c r="AS674" s="8" t="str">
        <f t="shared" si="46"/>
        <v/>
      </c>
    </row>
    <row r="675" spans="6:45" ht="16" customHeight="1" x14ac:dyDescent="0.2">
      <c r="F675" s="8" t="str">
        <f>IF(ISBLANK(E675), "", Table2[[#This Row],[unique_id]])</f>
        <v/>
      </c>
      <c r="O675" s="8"/>
      <c r="P675" s="10"/>
      <c r="Q675" s="10"/>
      <c r="R675" s="10"/>
      <c r="S675" s="10"/>
      <c r="T675" s="10"/>
      <c r="U675" s="8"/>
      <c r="AB675" s="8" t="str">
        <f t="shared" si="47"/>
        <v/>
      </c>
      <c r="AC675" s="8" t="str">
        <f t="shared" si="45"/>
        <v/>
      </c>
      <c r="AF675" s="39"/>
      <c r="AP675" s="8"/>
      <c r="AQ675" s="8"/>
      <c r="AS675" s="8" t="str">
        <f t="shared" si="46"/>
        <v/>
      </c>
    </row>
    <row r="676" spans="6:45" ht="16" customHeight="1" x14ac:dyDescent="0.2">
      <c r="F676" s="8" t="str">
        <f>IF(ISBLANK(E676), "", Table2[[#This Row],[unique_id]])</f>
        <v/>
      </c>
      <c r="O676" s="8"/>
      <c r="P676" s="10"/>
      <c r="Q676" s="10"/>
      <c r="R676" s="10"/>
      <c r="S676" s="10"/>
      <c r="T676" s="10"/>
      <c r="U676" s="8"/>
      <c r="AB676" s="8" t="str">
        <f t="shared" si="47"/>
        <v/>
      </c>
      <c r="AC676" s="8" t="str">
        <f t="shared" si="45"/>
        <v/>
      </c>
      <c r="AF676" s="39"/>
      <c r="AP676" s="8"/>
      <c r="AQ676" s="8"/>
      <c r="AS676" s="8" t="str">
        <f t="shared" si="46"/>
        <v/>
      </c>
    </row>
    <row r="677" spans="6:45" ht="16" customHeight="1" x14ac:dyDescent="0.2">
      <c r="F677" s="8" t="str">
        <f>IF(ISBLANK(E677), "", Table2[[#This Row],[unique_id]])</f>
        <v/>
      </c>
      <c r="O677" s="8"/>
      <c r="P677" s="10"/>
      <c r="Q677" s="10"/>
      <c r="R677" s="10"/>
      <c r="S677" s="10"/>
      <c r="T677" s="10"/>
      <c r="U677" s="8"/>
      <c r="AB677" s="8" t="str">
        <f t="shared" si="47"/>
        <v/>
      </c>
      <c r="AC677" s="8" t="str">
        <f t="shared" si="45"/>
        <v/>
      </c>
      <c r="AF677" s="39"/>
      <c r="AP677" s="8"/>
      <c r="AQ677" s="8"/>
      <c r="AS677" s="8" t="str">
        <f t="shared" si="46"/>
        <v/>
      </c>
    </row>
    <row r="678" spans="6:45" ht="16" customHeight="1" x14ac:dyDescent="0.2">
      <c r="F678" s="8" t="str">
        <f>IF(ISBLANK(E678), "", Table2[[#This Row],[unique_id]])</f>
        <v/>
      </c>
      <c r="O678" s="8"/>
      <c r="P678" s="10"/>
      <c r="Q678" s="10"/>
      <c r="R678" s="10"/>
      <c r="S678" s="10"/>
      <c r="T678" s="10"/>
      <c r="U678" s="8"/>
      <c r="AB678" s="8" t="str">
        <f t="shared" si="47"/>
        <v/>
      </c>
      <c r="AC678" s="8" t="str">
        <f t="shared" si="45"/>
        <v/>
      </c>
      <c r="AF678" s="39"/>
      <c r="AP678" s="8"/>
      <c r="AQ678" s="8"/>
      <c r="AS678" s="8" t="str">
        <f t="shared" si="46"/>
        <v/>
      </c>
    </row>
    <row r="679" spans="6:45" ht="16" customHeight="1" x14ac:dyDescent="0.2">
      <c r="F679" s="8" t="str">
        <f>IF(ISBLANK(E679), "", Table2[[#This Row],[unique_id]])</f>
        <v/>
      </c>
      <c r="O679" s="8"/>
      <c r="P679" s="10"/>
      <c r="Q679" s="10"/>
      <c r="R679" s="10"/>
      <c r="S679" s="10"/>
      <c r="T679" s="10"/>
      <c r="U679" s="8"/>
      <c r="AB679" s="8" t="str">
        <f t="shared" si="47"/>
        <v/>
      </c>
      <c r="AC679" s="8" t="str">
        <f t="shared" si="45"/>
        <v/>
      </c>
      <c r="AF679" s="39"/>
      <c r="AP679" s="8"/>
      <c r="AQ679" s="8"/>
      <c r="AS679" s="8" t="str">
        <f t="shared" si="46"/>
        <v/>
      </c>
    </row>
    <row r="680" spans="6:45" ht="16" customHeight="1" x14ac:dyDescent="0.2">
      <c r="F680" s="8" t="str">
        <f>IF(ISBLANK(E680), "", Table2[[#This Row],[unique_id]])</f>
        <v/>
      </c>
      <c r="O680" s="8"/>
      <c r="P680" s="10"/>
      <c r="Q680" s="10"/>
      <c r="R680" s="10"/>
      <c r="S680" s="10"/>
      <c r="T680" s="10"/>
      <c r="U680" s="8"/>
      <c r="AB680" s="8" t="str">
        <f t="shared" si="47"/>
        <v/>
      </c>
      <c r="AC680" s="8" t="str">
        <f t="shared" si="45"/>
        <v/>
      </c>
      <c r="AF680" s="39"/>
      <c r="AP680" s="8"/>
      <c r="AQ680" s="8"/>
      <c r="AS680" s="8" t="str">
        <f t="shared" si="46"/>
        <v/>
      </c>
    </row>
    <row r="681" spans="6:45" ht="16" customHeight="1" x14ac:dyDescent="0.2">
      <c r="F681" s="8" t="str">
        <f>IF(ISBLANK(E681), "", Table2[[#This Row],[unique_id]])</f>
        <v/>
      </c>
      <c r="O681" s="8"/>
      <c r="P681" s="10"/>
      <c r="Q681" s="10"/>
      <c r="R681" s="10"/>
      <c r="S681" s="10"/>
      <c r="T681" s="10"/>
      <c r="U681" s="8"/>
      <c r="AB681" s="8" t="str">
        <f t="shared" si="47"/>
        <v/>
      </c>
      <c r="AC681" s="8" t="str">
        <f t="shared" si="45"/>
        <v/>
      </c>
      <c r="AF681" s="39"/>
      <c r="AP681" s="8"/>
      <c r="AQ681" s="8"/>
      <c r="AS681" s="8" t="str">
        <f t="shared" si="46"/>
        <v/>
      </c>
    </row>
    <row r="682" spans="6:45" ht="16" customHeight="1" x14ac:dyDescent="0.2">
      <c r="F682" s="8" t="str">
        <f>IF(ISBLANK(E682), "", Table2[[#This Row],[unique_id]])</f>
        <v/>
      </c>
      <c r="O682" s="8"/>
      <c r="P682" s="10"/>
      <c r="Q682" s="10"/>
      <c r="R682" s="10"/>
      <c r="S682" s="10"/>
      <c r="T682" s="10"/>
      <c r="U682" s="8"/>
      <c r="AB682" s="8" t="str">
        <f t="shared" si="47"/>
        <v/>
      </c>
      <c r="AC682" s="8" t="str">
        <f t="shared" si="45"/>
        <v/>
      </c>
      <c r="AF682" s="39"/>
      <c r="AP682" s="8"/>
      <c r="AQ682" s="8"/>
      <c r="AS682" s="8" t="str">
        <f t="shared" si="46"/>
        <v/>
      </c>
    </row>
    <row r="683" spans="6:45" ht="16" customHeight="1" x14ac:dyDescent="0.2">
      <c r="F683" s="8" t="str">
        <f>IF(ISBLANK(E683), "", Table2[[#This Row],[unique_id]])</f>
        <v/>
      </c>
      <c r="O683" s="8"/>
      <c r="P683" s="10"/>
      <c r="Q683" s="10"/>
      <c r="R683" s="10"/>
      <c r="S683" s="10"/>
      <c r="T683" s="10"/>
      <c r="U683" s="8"/>
      <c r="AB683" s="8" t="str">
        <f t="shared" si="47"/>
        <v/>
      </c>
      <c r="AC683" s="8" t="str">
        <f t="shared" si="45"/>
        <v/>
      </c>
      <c r="AF683" s="39"/>
      <c r="AP683" s="8"/>
      <c r="AQ683" s="8"/>
      <c r="AS683" s="8" t="str">
        <f t="shared" si="46"/>
        <v/>
      </c>
    </row>
    <row r="684" spans="6:45" ht="16" customHeight="1" x14ac:dyDescent="0.2">
      <c r="F684" s="8" t="str">
        <f>IF(ISBLANK(E684), "", Table2[[#This Row],[unique_id]])</f>
        <v/>
      </c>
      <c r="O684" s="8"/>
      <c r="P684" s="10"/>
      <c r="Q684" s="10"/>
      <c r="R684" s="10"/>
      <c r="S684" s="10"/>
      <c r="T684" s="10"/>
      <c r="U684" s="8"/>
      <c r="AB684" s="8" t="str">
        <f t="shared" si="47"/>
        <v/>
      </c>
      <c r="AC684" s="8" t="str">
        <f t="shared" si="45"/>
        <v/>
      </c>
      <c r="AF684" s="39"/>
      <c r="AP684" s="8"/>
      <c r="AQ684" s="8"/>
      <c r="AS684" s="8" t="str">
        <f t="shared" si="46"/>
        <v/>
      </c>
    </row>
    <row r="685" spans="6:45" ht="16" customHeight="1" x14ac:dyDescent="0.2">
      <c r="F685" s="8" t="str">
        <f>IF(ISBLANK(E685), "", Table2[[#This Row],[unique_id]])</f>
        <v/>
      </c>
      <c r="O685" s="8"/>
      <c r="P685" s="10"/>
      <c r="Q685" s="10"/>
      <c r="R685" s="10"/>
      <c r="S685" s="10"/>
      <c r="T685" s="10"/>
      <c r="U685" s="8"/>
      <c r="AB685" s="8" t="str">
        <f t="shared" si="47"/>
        <v/>
      </c>
      <c r="AC685" s="8" t="str">
        <f t="shared" si="45"/>
        <v/>
      </c>
      <c r="AF685" s="39"/>
      <c r="AP685" s="8"/>
      <c r="AQ685" s="8"/>
      <c r="AS685" s="8" t="str">
        <f t="shared" si="46"/>
        <v/>
      </c>
    </row>
    <row r="686" spans="6:45" ht="16" customHeight="1" x14ac:dyDescent="0.2">
      <c r="F686" s="8" t="str">
        <f>IF(ISBLANK(E686), "", Table2[[#This Row],[unique_id]])</f>
        <v/>
      </c>
      <c r="O686" s="8"/>
      <c r="P686" s="10"/>
      <c r="Q686" s="10"/>
      <c r="R686" s="10"/>
      <c r="S686" s="10"/>
      <c r="T686" s="10"/>
      <c r="U686" s="8"/>
      <c r="AB686" s="8" t="str">
        <f t="shared" si="47"/>
        <v/>
      </c>
      <c r="AC686" s="8" t="str">
        <f t="shared" si="45"/>
        <v/>
      </c>
      <c r="AF686" s="39"/>
      <c r="AP686" s="8"/>
      <c r="AQ686" s="8"/>
      <c r="AS686" s="8" t="str">
        <f t="shared" si="46"/>
        <v/>
      </c>
    </row>
    <row r="687" spans="6:45" ht="16" customHeight="1" x14ac:dyDescent="0.2">
      <c r="F687" s="8" t="str">
        <f>IF(ISBLANK(E687), "", Table2[[#This Row],[unique_id]])</f>
        <v/>
      </c>
      <c r="O687" s="8"/>
      <c r="P687" s="10"/>
      <c r="Q687" s="10"/>
      <c r="R687" s="10"/>
      <c r="S687" s="10"/>
      <c r="T687" s="10"/>
      <c r="U687" s="8"/>
      <c r="AB687" s="8" t="str">
        <f t="shared" si="47"/>
        <v/>
      </c>
      <c r="AC687" s="8" t="str">
        <f t="shared" si="45"/>
        <v/>
      </c>
      <c r="AF687" s="39"/>
      <c r="AP687" s="8"/>
      <c r="AQ687" s="8"/>
      <c r="AS687" s="8" t="str">
        <f t="shared" si="46"/>
        <v/>
      </c>
    </row>
    <row r="688" spans="6:45" ht="16" customHeight="1" x14ac:dyDescent="0.2">
      <c r="F688" s="8" t="str">
        <f>IF(ISBLANK(E688), "", Table2[[#This Row],[unique_id]])</f>
        <v/>
      </c>
      <c r="O688" s="8"/>
      <c r="P688" s="10"/>
      <c r="Q688" s="10"/>
      <c r="R688" s="10"/>
      <c r="S688" s="10"/>
      <c r="T688" s="10"/>
      <c r="U688" s="8"/>
      <c r="AB688" s="8" t="str">
        <f t="shared" si="47"/>
        <v/>
      </c>
      <c r="AC688" s="8" t="str">
        <f t="shared" si="45"/>
        <v/>
      </c>
      <c r="AF688" s="39"/>
      <c r="AP688" s="8"/>
      <c r="AQ688" s="8"/>
      <c r="AS688" s="8" t="str">
        <f t="shared" si="46"/>
        <v/>
      </c>
    </row>
    <row r="689" spans="6:45" ht="16" customHeight="1" x14ac:dyDescent="0.2">
      <c r="F689" s="8" t="str">
        <f>IF(ISBLANK(E689), "", Table2[[#This Row],[unique_id]])</f>
        <v/>
      </c>
      <c r="O689" s="8"/>
      <c r="P689" s="10"/>
      <c r="Q689" s="10"/>
      <c r="R689" s="10"/>
      <c r="S689" s="10"/>
      <c r="T689" s="10"/>
      <c r="U689" s="8"/>
      <c r="AB689" s="8" t="str">
        <f t="shared" si="47"/>
        <v/>
      </c>
      <c r="AC689" s="8" t="str">
        <f t="shared" si="45"/>
        <v/>
      </c>
      <c r="AF689" s="39"/>
      <c r="AP689" s="8"/>
      <c r="AQ689" s="8"/>
      <c r="AS689" s="8" t="str">
        <f t="shared" si="46"/>
        <v/>
      </c>
    </row>
    <row r="690" spans="6:45" ht="16" customHeight="1" x14ac:dyDescent="0.2">
      <c r="F690" s="8" t="str">
        <f>IF(ISBLANK(E690), "", Table2[[#This Row],[unique_id]])</f>
        <v/>
      </c>
      <c r="O690" s="8"/>
      <c r="P690" s="10"/>
      <c r="Q690" s="10"/>
      <c r="R690" s="10"/>
      <c r="S690" s="10"/>
      <c r="T690" s="10"/>
      <c r="U690" s="8"/>
      <c r="AB690" s="8" t="str">
        <f t="shared" si="47"/>
        <v/>
      </c>
      <c r="AC690" s="8" t="str">
        <f t="shared" si="45"/>
        <v/>
      </c>
      <c r="AF690" s="39"/>
      <c r="AP690" s="8"/>
      <c r="AQ690" s="8"/>
      <c r="AS690" s="8" t="str">
        <f t="shared" si="46"/>
        <v/>
      </c>
    </row>
    <row r="691" spans="6:45" ht="16" customHeight="1" x14ac:dyDescent="0.2">
      <c r="F691" s="8" t="str">
        <f>IF(ISBLANK(E691), "", Table2[[#This Row],[unique_id]])</f>
        <v/>
      </c>
      <c r="O691" s="8"/>
      <c r="P691" s="10"/>
      <c r="Q691" s="10"/>
      <c r="R691" s="10"/>
      <c r="S691" s="10"/>
      <c r="T691" s="10"/>
      <c r="U691" s="8"/>
      <c r="AB691" s="8" t="str">
        <f t="shared" si="47"/>
        <v/>
      </c>
      <c r="AC691" s="8" t="str">
        <f t="shared" ref="AC691:AC697" si="48">IF(ISBLANK(AA691),  "", _xlfn.CONCAT(LOWER(C691), "/", E691))</f>
        <v/>
      </c>
      <c r="AF691" s="39"/>
      <c r="AP691" s="8"/>
      <c r="AQ691" s="8"/>
      <c r="AS691" s="8" t="str">
        <f t="shared" ref="AS691:AS697" si="49">IF(AND(ISBLANK(AO691), ISBLANK(AP691)), "", _xlfn.CONCAT("[", IF(ISBLANK(AO691), "", _xlfn.CONCAT("[""mac"", """, AO691, """]")), IF(ISBLANK(AP691), "", _xlfn.CONCAT(", [""ip"", """, AP691, """]")), "]"))</f>
        <v/>
      </c>
    </row>
    <row r="692" spans="6:45" ht="16" customHeight="1" x14ac:dyDescent="0.2">
      <c r="F692" s="8" t="str">
        <f>IF(ISBLANK(E692), "", Table2[[#This Row],[unique_id]])</f>
        <v/>
      </c>
      <c r="O692" s="8"/>
      <c r="P692" s="10"/>
      <c r="Q692" s="10"/>
      <c r="R692" s="10"/>
      <c r="S692" s="10"/>
      <c r="T692" s="10"/>
      <c r="U692" s="8"/>
      <c r="AB692" s="8" t="str">
        <f t="shared" si="47"/>
        <v/>
      </c>
      <c r="AC692" s="8" t="str">
        <f t="shared" si="48"/>
        <v/>
      </c>
      <c r="AF692" s="39"/>
      <c r="AP692" s="8"/>
      <c r="AQ692" s="8"/>
      <c r="AS692" s="8" t="str">
        <f t="shared" si="49"/>
        <v/>
      </c>
    </row>
    <row r="693" spans="6:45" ht="16" customHeight="1" x14ac:dyDescent="0.2">
      <c r="F693" s="8" t="str">
        <f>IF(ISBLANK(E693), "", Table2[[#This Row],[unique_id]])</f>
        <v/>
      </c>
      <c r="O693" s="8"/>
      <c r="P693" s="10"/>
      <c r="Q693" s="10"/>
      <c r="R693" s="10"/>
      <c r="S693" s="10"/>
      <c r="T693" s="10"/>
      <c r="U693" s="8"/>
      <c r="AB693" s="8" t="str">
        <f t="shared" si="47"/>
        <v/>
      </c>
      <c r="AC693" s="8" t="str">
        <f t="shared" si="48"/>
        <v/>
      </c>
      <c r="AF693" s="39"/>
      <c r="AP693" s="8"/>
      <c r="AQ693" s="8"/>
      <c r="AS693" s="8" t="str">
        <f t="shared" si="49"/>
        <v/>
      </c>
    </row>
    <row r="694" spans="6:45" ht="16" customHeight="1" x14ac:dyDescent="0.2">
      <c r="F694" s="8" t="str">
        <f>IF(ISBLANK(E694), "", Table2[[#This Row],[unique_id]])</f>
        <v/>
      </c>
      <c r="O694" s="8"/>
      <c r="P694" s="10"/>
      <c r="Q694" s="10"/>
      <c r="R694" s="10"/>
      <c r="S694" s="10"/>
      <c r="T694" s="10"/>
      <c r="U694" s="8"/>
      <c r="AB694" s="8" t="str">
        <f t="shared" si="47"/>
        <v/>
      </c>
      <c r="AC694" s="8" t="str">
        <f t="shared" si="48"/>
        <v/>
      </c>
      <c r="AF694" s="39"/>
      <c r="AP694" s="8"/>
      <c r="AQ694" s="8"/>
      <c r="AS694" s="8" t="str">
        <f t="shared" si="49"/>
        <v/>
      </c>
    </row>
    <row r="695" spans="6:45" ht="16" customHeight="1" x14ac:dyDescent="0.2">
      <c r="F695" s="8" t="str">
        <f>IF(ISBLANK(E695), "", Table2[[#This Row],[unique_id]])</f>
        <v/>
      </c>
      <c r="O695" s="8"/>
      <c r="P695" s="10"/>
      <c r="Q695" s="10"/>
      <c r="R695" s="10"/>
      <c r="S695" s="10"/>
      <c r="T695" s="10"/>
      <c r="U695" s="8"/>
      <c r="AB695" s="8" t="str">
        <f t="shared" si="47"/>
        <v/>
      </c>
      <c r="AC695" s="8" t="str">
        <f t="shared" si="48"/>
        <v/>
      </c>
      <c r="AF695" s="39"/>
      <c r="AP695" s="8"/>
      <c r="AQ695" s="8"/>
      <c r="AS695" s="8" t="str">
        <f t="shared" si="49"/>
        <v/>
      </c>
    </row>
    <row r="696" spans="6:45" ht="16" customHeight="1" x14ac:dyDescent="0.2">
      <c r="F696" s="8" t="str">
        <f>IF(ISBLANK(E696), "", Table2[[#This Row],[unique_id]])</f>
        <v/>
      </c>
      <c r="O696" s="8"/>
      <c r="P696" s="10"/>
      <c r="Q696" s="10"/>
      <c r="R696" s="10"/>
      <c r="S696" s="10"/>
      <c r="T696" s="10"/>
      <c r="U696" s="8"/>
      <c r="AB696" s="8" t="str">
        <f t="shared" si="47"/>
        <v/>
      </c>
      <c r="AC696" s="8" t="str">
        <f t="shared" si="48"/>
        <v/>
      </c>
      <c r="AF696" s="39"/>
      <c r="AP696" s="8"/>
      <c r="AQ696" s="8"/>
      <c r="AS696" s="8" t="str">
        <f t="shared" si="49"/>
        <v/>
      </c>
    </row>
    <row r="697" spans="6:45" ht="16" customHeight="1" x14ac:dyDescent="0.2">
      <c r="F697" s="8" t="str">
        <f>IF(ISBLANK(E697), "", Table2[[#This Row],[unique_id]])</f>
        <v/>
      </c>
      <c r="O697" s="8"/>
      <c r="P697" s="10"/>
      <c r="Q697" s="10"/>
      <c r="R697" s="10"/>
      <c r="S697" s="10"/>
      <c r="T697" s="10"/>
      <c r="U697" s="8"/>
      <c r="AB697" s="8" t="str">
        <f t="shared" si="47"/>
        <v/>
      </c>
      <c r="AC697" s="8" t="str">
        <f t="shared" si="48"/>
        <v/>
      </c>
      <c r="AF697" s="39"/>
      <c r="AP697" s="8"/>
      <c r="AQ697" s="8"/>
      <c r="AS697" s="8" t="str">
        <f t="shared" si="49"/>
        <v/>
      </c>
    </row>
  </sheetData>
  <phoneticPr fontId="2" type="noConversion"/>
  <hyperlinks>
    <hyperlink ref="U2" r:id="rId1" location="available-state-classes" xr:uid="{00000000-0004-0000-0000-000000000000}"/>
    <hyperlink ref="W2" r:id="rId2" location="L273" xr:uid="{00000000-0004-0000-0000-000001000000}"/>
    <hyperlink ref="AD2" r:id="rId3" display="Template" xr:uid="{00000000-0004-0000-0000-000002000000}"/>
    <hyperlink ref="V2" r:id="rId4" location="L460" xr:uid="{00000000-0004-0000-0000-000003000000}"/>
    <hyperlink ref="S2" r:id="rId5" xr:uid="{83FD6FC4-4E06-7C48-824E-8F1F33D727AC}"/>
    <hyperlink ref="AF4" r:id="rId6" xr:uid="{1019D9EA-8924-9748-B15B-E710E57CBDE1}"/>
    <hyperlink ref="AF5" r:id="rId7" xr:uid="{190ABC8E-6E31-5C43-A10C-43173F6B4612}"/>
    <hyperlink ref="AF26" r:id="rId8" xr:uid="{6A49E1CF-70B5-3B48-941A-D1082EF18E64}"/>
    <hyperlink ref="AF27:AF33" r:id="rId9" display="http://raspbpi-lia:8092" xr:uid="{9733FF98-4638-AB47-907F-4E045F53E55F}"/>
    <hyperlink ref="AF38" r:id="rId10" xr:uid="{A009FF7B-0745-3448-A358-14D69832EBBC}"/>
    <hyperlink ref="AF49" r:id="rId11" xr:uid="{74F8C0E1-29D2-3C4A-83AF-D0864A3F6C09}"/>
    <hyperlink ref="AF67:AF79" r:id="rId12" display="http://raspbpi-lia:8092" xr:uid="{8B9A0817-431A-3B4E-8B91-318FF7578007}"/>
    <hyperlink ref="AF81:AF82" r:id="rId13" display="http://raspbpi-lia:8092" xr:uid="{D7DC29B9-C3B8-4E46-AEC7-7A808BB3DABC}"/>
    <hyperlink ref="AF84" r:id="rId14" xr:uid="{0147C993-55B6-D247-A373-B692B0268166}"/>
    <hyperlink ref="AF86:AF88" r:id="rId15" display="http://raspbpi-lia:8092" xr:uid="{519FA820-0ABF-D64F-8E88-4EB3E9D97777}"/>
    <hyperlink ref="AF314" r:id="rId16" xr:uid="{8B65F39A-B2CB-4F40-832C-7293CE34DA94}"/>
    <hyperlink ref="AF245" r:id="rId17" xr:uid="{398CCC44-7EEF-0147-8639-6E8B27AA47E7}"/>
    <hyperlink ref="AF246" r:id="rId18" xr:uid="{79B6324E-1BCC-9144-9A48-88352D0922B4}"/>
    <hyperlink ref="AF247" r:id="rId19" xr:uid="{EBFA0A64-65C6-5047-AAAB-12F3FC757800}"/>
    <hyperlink ref="AF248" r:id="rId20" xr:uid="{CB5BC8CE-26B9-DD48-89F0-2988E999A9F7}"/>
    <hyperlink ref="AF305" r:id="rId21" xr:uid="{4190FF35-D7F2-1F4C-9886-0DAB50833142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2023-03-03T08:41:40Z</dcterms:modified>
</cp:coreProperties>
</file>