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A7F391A8-BBD6-BB49-9829-1C0A1293705A}" xr6:coauthVersionLast="47" xr6:coauthVersionMax="47" xr10:uidLastSave="{00000000-0000-0000-0000-000000000000}"/>
  <bookViews>
    <workbookView xWindow="7060" yWindow="500" windowWidth="39020" windowHeight="28300" activeTab="1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6" i="2"/>
  <c r="E12" i="2"/>
  <c r="F12" i="2"/>
  <c r="C13" i="2"/>
  <c r="D13" i="2"/>
  <c r="E13" i="2"/>
  <c r="E15" i="2" s="1"/>
  <c r="F4" i="2"/>
  <c r="F13" i="2" s="1"/>
  <c r="F15" i="2" s="1"/>
  <c r="P32" i="1"/>
  <c r="O32" i="1"/>
  <c r="R32" i="1" s="1"/>
  <c r="P17" i="1"/>
  <c r="O17" i="1"/>
  <c r="H20" i="1"/>
  <c r="H28" i="1"/>
  <c r="P30" i="1" s="1"/>
  <c r="H35" i="1"/>
  <c r="P35" i="1" s="1"/>
  <c r="P36" i="1"/>
  <c r="H45" i="1"/>
  <c r="L47" i="1" s="1"/>
  <c r="H12" i="1"/>
  <c r="L15" i="1" s="1"/>
  <c r="P33" i="1"/>
  <c r="O33" i="1"/>
  <c r="R33" i="1" s="1"/>
  <c r="O36" i="1"/>
  <c r="D11" i="2"/>
  <c r="D12" i="2" s="1"/>
  <c r="C11" i="2"/>
  <c r="C12" i="2" s="1"/>
  <c r="E14" i="2"/>
  <c r="D14" i="2"/>
  <c r="C14" i="2"/>
  <c r="L10" i="1"/>
  <c r="K10" i="1"/>
  <c r="K15" i="1"/>
  <c r="L22" i="1"/>
  <c r="K22" i="1"/>
  <c r="L30" i="1"/>
  <c r="K30" i="1"/>
  <c r="L38" i="1"/>
  <c r="K38" i="1"/>
  <c r="K47" i="1"/>
  <c r="L53" i="1"/>
  <c r="K53" i="1"/>
  <c r="P22" i="1"/>
  <c r="T10" i="1"/>
  <c r="T15" i="1"/>
  <c r="T22" i="1"/>
  <c r="T38" i="1"/>
  <c r="T53" i="1"/>
  <c r="O53" i="1"/>
  <c r="S43" i="1"/>
  <c r="O47" i="1"/>
  <c r="O38" i="1"/>
  <c r="O22" i="1"/>
  <c r="O15" i="1"/>
  <c r="O10" i="1"/>
  <c r="O30" i="1"/>
  <c r="T30" i="1"/>
  <c r="P53" i="1"/>
  <c r="P10" i="1"/>
  <c r="O8" i="1"/>
  <c r="O13" i="1"/>
  <c r="O12" i="1"/>
  <c r="O18" i="1"/>
  <c r="O16" i="1"/>
  <c r="O20" i="1"/>
  <c r="O26" i="1"/>
  <c r="O25" i="1"/>
  <c r="O24" i="1"/>
  <c r="O23" i="1"/>
  <c r="O28" i="1"/>
  <c r="O31" i="1"/>
  <c r="O35" i="1"/>
  <c r="O43" i="1"/>
  <c r="O42" i="1"/>
  <c r="O41" i="1"/>
  <c r="O40" i="1"/>
  <c r="O39" i="1"/>
  <c r="O45" i="1"/>
  <c r="O49" i="1"/>
  <c r="O48" i="1"/>
  <c r="O51" i="1"/>
  <c r="P51" i="1"/>
  <c r="P49" i="1"/>
  <c r="P48" i="1"/>
  <c r="P43" i="1"/>
  <c r="P42" i="1"/>
  <c r="P41" i="1"/>
  <c r="P40" i="1"/>
  <c r="P39" i="1"/>
  <c r="P31" i="1"/>
  <c r="P28" i="1"/>
  <c r="P26" i="1"/>
  <c r="P25" i="1"/>
  <c r="P24" i="1"/>
  <c r="P23" i="1"/>
  <c r="P13" i="1"/>
  <c r="P20" i="1"/>
  <c r="P18" i="1"/>
  <c r="P16" i="1"/>
  <c r="P8" i="1"/>
  <c r="D15" i="2" l="1"/>
  <c r="C15" i="2"/>
  <c r="R17" i="1"/>
  <c r="P38" i="1"/>
  <c r="P15" i="1"/>
  <c r="P12" i="1"/>
  <c r="R12" i="1" s="1"/>
  <c r="R36" i="1"/>
  <c r="P45" i="1"/>
  <c r="R45" i="1" s="1"/>
  <c r="P47" i="1"/>
  <c r="Q47" i="1" s="1"/>
  <c r="N22" i="1"/>
  <c r="N10" i="1"/>
  <c r="N47" i="1"/>
  <c r="N38" i="1"/>
  <c r="M38" i="1"/>
  <c r="M47" i="1"/>
  <c r="Q22" i="1"/>
  <c r="N53" i="1"/>
  <c r="N30" i="1"/>
  <c r="M22" i="1"/>
  <c r="M15" i="1"/>
  <c r="K6" i="1"/>
  <c r="O6" i="1" s="1"/>
  <c r="L6" i="1"/>
  <c r="P6" i="1" s="1"/>
  <c r="M53" i="1"/>
  <c r="T6" i="1"/>
  <c r="M30" i="1"/>
  <c r="N15" i="1"/>
  <c r="M10" i="1"/>
  <c r="Q53" i="1"/>
  <c r="Q15" i="1"/>
  <c r="Q10" i="1"/>
  <c r="Q30" i="1"/>
  <c r="Q38" i="1"/>
  <c r="T47" i="1"/>
  <c r="R30" i="1"/>
  <c r="R20" i="1"/>
  <c r="R25" i="1"/>
  <c r="R26" i="1"/>
  <c r="R35" i="1"/>
  <c r="R49" i="1"/>
  <c r="R31" i="1"/>
  <c r="R8" i="1"/>
  <c r="R28" i="1"/>
  <c r="R13" i="1"/>
  <c r="R39" i="1"/>
  <c r="R23" i="1"/>
  <c r="R24" i="1"/>
  <c r="R41" i="1"/>
  <c r="R42" i="1"/>
  <c r="R16" i="1"/>
  <c r="R18" i="1"/>
  <c r="R15" i="1"/>
  <c r="R43" i="1"/>
  <c r="R10" i="1"/>
  <c r="R51" i="1"/>
  <c r="R48" i="1"/>
  <c r="R22" i="1"/>
  <c r="R38" i="1"/>
  <c r="R40" i="1"/>
  <c r="R53" i="1"/>
  <c r="R47" i="1" l="1"/>
  <c r="M6" i="1"/>
  <c r="N6" i="1"/>
  <c r="Q6" i="1"/>
  <c r="R6" i="1"/>
</calcChain>
</file>

<file path=xl/sharedStrings.xml><?xml version="1.0" encoding="utf-8"?>
<sst xmlns="http://schemas.openxmlformats.org/spreadsheetml/2006/main" count="162" uniqueCount="85">
  <si>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</si>
  <si>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</si>
  <si>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</si>
  <si>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</si>
  <si>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</si>
  <si>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</si>
  <si>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</si>
  <si>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</si>
  <si>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</si>
  <si>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</si>
  <si>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</si>
  <si>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</si>
  <si>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</si>
  <si>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</si>
  <si>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/share/34</t>
  </si>
  <si>
    <t>/share/35</t>
  </si>
  <si>
    <t>/share/20</t>
  </si>
  <si>
    <t>/share/10</t>
  </si>
  <si>
    <t>/share/11</t>
  </si>
  <si>
    <t>/share/12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</si>
  <si>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</si>
  <si>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</si>
  <si>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</si>
  <si>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</si>
  <si>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</si>
  <si>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</si>
  <si>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</si>
  <si>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</si>
  <si>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</si>
  <si>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</si>
  <si>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</si>
  <si>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</si>
  <si>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</si>
  <si>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</si>
  <si>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</si>
  <si>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</si>
  <si>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</si>
  <si>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</si>
  <si>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</si>
  <si>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</si>
  <si>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USB3 G1 / SATA</t>
  </si>
  <si>
    <t>/share/01</t>
  </si>
  <si>
    <t>/share/02</t>
  </si>
  <si>
    <t>backup_08</t>
  </si>
  <si>
    <t>macmini-mad (M2 Pro)</t>
  </si>
  <si>
    <t>USB3 G1 / NVMe</t>
  </si>
  <si>
    <t>/share/13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</si>
  <si>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</si>
  <si>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</si>
  <si>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</si>
  <si>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</si>
  <si>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</si>
  <si>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</si>
  <si>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</si>
  <si>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</si>
  <si>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</si>
  <si>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</si>
  <si>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</si>
  <si>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</si>
  <si>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</si>
  <si>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USB3 G2 / SATA</t>
  </si>
  <si>
    <t>USB2 G1 / SATA</t>
  </si>
  <si>
    <t>USB3 G2 / NVMe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</si>
  <si>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</si>
  <si>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</si>
  <si>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</si>
  <si>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</si>
  <si>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</si>
  <si>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</si>
  <si>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</si>
  <si>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</si>
  <si>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</si>
  <si>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</si>
  <si>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</si>
  <si>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</si>
  <si>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</si>
  <si>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</si>
  <si>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</si>
  <si>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</si>
  <si>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</si>
  <si>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</si>
  <si>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/share/22</t>
  </si>
  <si>
    <t>Useable</t>
  </si>
  <si>
    <t>Allocated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</si>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</sst>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57"/>
  <sheetViews>
    <sheetView showGridLines="0" workbookViewId="0">
      <selection activeCell="L5" sqref="L5"/>
    </sheetView>
  </sheetViews>
  <sheetFormatPr baseColWidth="10" defaultRowHeight="21" customHeight="1" x14ac:dyDescent="0.2"/>
  <cols>
    <col min="1" max="1" width="4.6640625" style="1" customWidth="1"/>
    <col min="2" max="2" width="23.1640625" style="9" bestFit="1" customWidth="1"/>
    <col min="3" max="3" width="12" style="26" customWidth="1"/>
    <col min="4" max="5" width="14" style="9" customWidth="1"/>
    <col min="6" max="6" width="19" style="9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8" t="s">
        <v>57</v>
      </c>
      <c r="D2" s="58"/>
      <c r="E2" s="58"/>
      <c r="F2" s="58"/>
      <c r="G2" s="58"/>
      <c r="H2" s="58"/>
      <c r="I2" s="58"/>
      <c r="J2" s="58"/>
      <c r="K2" s="58" t="s">
        <v>47</v>
      </c>
      <c r="L2" s="58"/>
      <c r="M2" s="58"/>
      <c r="N2" s="58"/>
      <c r="O2" s="58"/>
      <c r="P2" s="58"/>
      <c r="Q2" s="58"/>
      <c r="R2" s="58"/>
      <c r="S2" s="58"/>
      <c r="T2" s="58"/>
    </row>
    <row r="3" spans="2:60" ht="21" customHeight="1" x14ac:dyDescent="0.2">
      <c r="C3" s="63" t="s">
        <v>7</v>
      </c>
      <c r="D3" s="64"/>
      <c r="E3" s="64"/>
      <c r="F3" s="65"/>
      <c r="G3" s="60" t="s">
        <v>64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  <c r="S3" s="59" t="s">
        <v>3</v>
      </c>
      <c r="T3" s="59"/>
    </row>
    <row r="4" spans="2:60" ht="21" customHeight="1" x14ac:dyDescent="0.2">
      <c r="C4" s="63" t="s">
        <v>65</v>
      </c>
      <c r="D4" s="64"/>
      <c r="E4" s="64"/>
      <c r="F4" s="65"/>
      <c r="G4" s="63" t="s">
        <v>2</v>
      </c>
      <c r="H4" s="65"/>
      <c r="I4" s="58" t="s">
        <v>1</v>
      </c>
      <c r="J4" s="58"/>
      <c r="K4" s="58" t="s">
        <v>2</v>
      </c>
      <c r="L4" s="58"/>
      <c r="M4" s="58"/>
      <c r="N4" s="58"/>
      <c r="O4" s="60" t="s">
        <v>1</v>
      </c>
      <c r="P4" s="61"/>
      <c r="Q4" s="61"/>
      <c r="R4" s="61"/>
      <c r="S4" s="61"/>
      <c r="T4" s="62"/>
    </row>
    <row r="5" spans="2:60" ht="21" customHeight="1" x14ac:dyDescent="0.2">
      <c r="B5" s="25" t="s">
        <v>58</v>
      </c>
      <c r="C5" s="25" t="s">
        <v>56</v>
      </c>
      <c r="D5" s="25" t="s">
        <v>8</v>
      </c>
      <c r="E5" s="25" t="s">
        <v>63</v>
      </c>
      <c r="F5" s="34" t="s">
        <v>6</v>
      </c>
      <c r="G5" s="25" t="s">
        <v>49</v>
      </c>
      <c r="H5" s="25" t="s">
        <v>48</v>
      </c>
      <c r="I5" s="25" t="s">
        <v>49</v>
      </c>
      <c r="J5" s="25" t="s">
        <v>48</v>
      </c>
      <c r="K5" s="25" t="s">
        <v>49</v>
      </c>
      <c r="L5" s="25" t="s">
        <v>48</v>
      </c>
      <c r="M5" s="25" t="s">
        <v>59</v>
      </c>
      <c r="N5" s="25" t="s">
        <v>0</v>
      </c>
      <c r="O5" s="25" t="s">
        <v>49</v>
      </c>
      <c r="P5" s="25" t="s">
        <v>48</v>
      </c>
      <c r="Q5" s="25" t="s">
        <v>59</v>
      </c>
      <c r="R5" s="25" t="s">
        <v>0</v>
      </c>
      <c r="S5" s="34" t="s">
        <v>50</v>
      </c>
      <c r="T5" s="34" t="s">
        <v>0</v>
      </c>
    </row>
    <row r="6" spans="2:60" s="10" customFormat="1" ht="21" customHeight="1" x14ac:dyDescent="0.2">
      <c r="B6" s="43"/>
      <c r="C6" s="27">
        <v>100</v>
      </c>
      <c r="D6" s="22"/>
      <c r="E6" s="22"/>
      <c r="F6" s="22"/>
      <c r="G6" s="16"/>
      <c r="H6" s="16"/>
      <c r="I6" s="16"/>
      <c r="J6" s="16"/>
      <c r="K6" s="16">
        <f>SUM(K7:K53)</f>
        <v>24.200000000000003</v>
      </c>
      <c r="L6" s="16">
        <f>SUM(L7:L53)</f>
        <v>47.168750000000003</v>
      </c>
      <c r="M6" s="16">
        <f>L6-K6</f>
        <v>22.96875</v>
      </c>
      <c r="N6" s="16">
        <f>SUM(N7:N53)</f>
        <v>71.368750000000006</v>
      </c>
      <c r="O6" s="16">
        <f>K6+SUM(I7:I53)</f>
        <v>44.2</v>
      </c>
      <c r="P6" s="16">
        <f>L6+SUM(J7:J53)</f>
        <v>55.168750000000003</v>
      </c>
      <c r="Q6" s="16">
        <f>P6-O6</f>
        <v>10.96875</v>
      </c>
      <c r="R6" s="16">
        <f>O6+P6</f>
        <v>99.368750000000006</v>
      </c>
      <c r="S6" s="44"/>
      <c r="T6" s="8">
        <f>SUM(S7:S53)</f>
        <v>6168</v>
      </c>
    </row>
    <row r="7" spans="2:60" ht="21" customHeight="1" x14ac:dyDescent="0.2">
      <c r="B7" s="35" t="s">
        <v>51</v>
      </c>
      <c r="C7" s="28">
        <v>200</v>
      </c>
      <c r="D7" s="35"/>
      <c r="E7" s="35"/>
      <c r="F7" s="3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7"/>
      <c r="T7" s="17"/>
      <c r="V7" s="10"/>
      <c r="W7" s="10"/>
      <c r="X7" s="10"/>
      <c r="Y7" s="10"/>
      <c r="Z7" s="10"/>
      <c r="BE7" s="5"/>
    </row>
    <row r="8" spans="2:60" ht="21" customHeight="1" x14ac:dyDescent="0.2">
      <c r="B8" s="37" t="s">
        <v>51</v>
      </c>
      <c r="C8" s="29">
        <v>201</v>
      </c>
      <c r="D8" s="37" t="s">
        <v>20</v>
      </c>
      <c r="E8" s="37" t="s">
        <v>23</v>
      </c>
      <c r="F8" s="38" t="s">
        <v>61</v>
      </c>
      <c r="G8" s="11"/>
      <c r="H8" s="11">
        <v>0.2</v>
      </c>
      <c r="I8" s="11"/>
      <c r="J8" s="11"/>
      <c r="K8" s="11"/>
      <c r="L8" s="11"/>
      <c r="M8" s="11"/>
      <c r="N8" s="11"/>
      <c r="O8" s="11">
        <f>G8+I8</f>
        <v>0</v>
      </c>
      <c r="P8" s="11">
        <f>H8+J8</f>
        <v>0.2</v>
      </c>
      <c r="Q8" s="11"/>
      <c r="R8" s="11">
        <f>O8+P8</f>
        <v>0.2</v>
      </c>
      <c r="S8" s="18"/>
      <c r="T8" s="18"/>
      <c r="V8" s="10"/>
      <c r="W8" s="10"/>
      <c r="X8" s="10"/>
      <c r="Y8" s="10"/>
      <c r="Z8" s="10"/>
      <c r="BF8" s="24"/>
      <c r="BH8" s="6"/>
    </row>
    <row r="9" spans="2:60" ht="21" customHeight="1" x14ac:dyDescent="0.2">
      <c r="B9" s="35" t="s">
        <v>51</v>
      </c>
      <c r="C9" s="28">
        <v>202</v>
      </c>
      <c r="D9" s="35"/>
      <c r="E9" s="35"/>
      <c r="F9" s="3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  <c r="T9" s="17"/>
      <c r="V9" s="10"/>
      <c r="W9" s="10"/>
      <c r="X9" s="10"/>
      <c r="Y9" s="10"/>
      <c r="Z9" s="10"/>
      <c r="BF9" s="10"/>
      <c r="BH9" s="6"/>
    </row>
    <row r="10" spans="2:60" ht="21" customHeight="1" x14ac:dyDescent="0.2">
      <c r="B10" s="43" t="s">
        <v>51</v>
      </c>
      <c r="C10" s="27">
        <v>203</v>
      </c>
      <c r="D10" s="22"/>
      <c r="E10" s="22"/>
      <c r="F10" s="22"/>
      <c r="G10" s="22"/>
      <c r="H10" s="22"/>
      <c r="I10" s="22"/>
      <c r="J10" s="22"/>
      <c r="K10" s="16">
        <f>SUM(H7)</f>
        <v>0</v>
      </c>
      <c r="L10" s="16">
        <f>SUM(H8:H9)</f>
        <v>0.2</v>
      </c>
      <c r="M10" s="16">
        <f>L10-K10</f>
        <v>0.2</v>
      </c>
      <c r="N10" s="16">
        <f>K10+L10</f>
        <v>0.2</v>
      </c>
      <c r="O10" s="16">
        <f>SUM(G7:G7)+SUM(I7:I7)</f>
        <v>0</v>
      </c>
      <c r="P10" s="16">
        <f>SUM(H8:H9)+SUM(J8:J9)</f>
        <v>0.2</v>
      </c>
      <c r="Q10" s="16">
        <f>P10-O10</f>
        <v>0.2</v>
      </c>
      <c r="R10" s="16">
        <f>O10+P10</f>
        <v>0.2</v>
      </c>
      <c r="S10" s="19"/>
      <c r="T10" s="19">
        <f>SUM(S7:S9)</f>
        <v>0</v>
      </c>
      <c r="V10" s="10"/>
      <c r="W10" s="10"/>
      <c r="X10" s="10"/>
      <c r="Y10" s="10"/>
      <c r="Z10" s="10"/>
      <c r="BF10" s="10"/>
      <c r="BH10" s="6"/>
    </row>
    <row r="11" spans="2:60" ht="21" customHeight="1" x14ac:dyDescent="0.2">
      <c r="B11" s="35" t="s">
        <v>52</v>
      </c>
      <c r="C11" s="28">
        <v>300</v>
      </c>
      <c r="D11" s="35"/>
      <c r="E11" s="35"/>
      <c r="F11" s="3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7"/>
      <c r="T11" s="17"/>
      <c r="V11" s="10"/>
      <c r="W11" s="10"/>
      <c r="X11" s="10"/>
      <c r="Y11" s="10"/>
      <c r="Z11" s="10"/>
    </row>
    <row r="12" spans="2:60" ht="21" customHeight="1" x14ac:dyDescent="0.2">
      <c r="B12" s="37" t="s">
        <v>52</v>
      </c>
      <c r="C12" s="29">
        <v>301</v>
      </c>
      <c r="D12" s="37" t="s">
        <v>21</v>
      </c>
      <c r="E12" s="37" t="s">
        <v>24</v>
      </c>
      <c r="F12" s="38" t="s">
        <v>40</v>
      </c>
      <c r="G12" s="11"/>
      <c r="H12" s="11">
        <f>2/1.024</f>
        <v>1.953125</v>
      </c>
      <c r="I12" s="11"/>
      <c r="J12" s="11"/>
      <c r="K12" s="11"/>
      <c r="L12" s="11"/>
      <c r="M12" s="11"/>
      <c r="N12" s="11"/>
      <c r="O12" s="11">
        <f>G12+I12</f>
        <v>0</v>
      </c>
      <c r="P12" s="11">
        <f>H12+J12</f>
        <v>1.953125</v>
      </c>
      <c r="Q12" s="11"/>
      <c r="R12" s="11">
        <f>O12+P12</f>
        <v>1.953125</v>
      </c>
      <c r="S12" s="18"/>
      <c r="T12" s="18"/>
      <c r="V12" s="10"/>
      <c r="W12" s="10"/>
      <c r="X12" s="10"/>
      <c r="Y12" s="10"/>
      <c r="Z12" s="10"/>
    </row>
    <row r="13" spans="2:60" ht="21" customHeight="1" x14ac:dyDescent="0.2">
      <c r="B13" s="37" t="s">
        <v>52</v>
      </c>
      <c r="C13" s="29">
        <v>302</v>
      </c>
      <c r="D13" s="37" t="s">
        <v>22</v>
      </c>
      <c r="E13" s="37" t="s">
        <v>25</v>
      </c>
      <c r="F13" s="38" t="s">
        <v>40</v>
      </c>
      <c r="G13" s="11"/>
      <c r="H13" s="11">
        <v>2</v>
      </c>
      <c r="I13" s="11"/>
      <c r="J13" s="11"/>
      <c r="K13" s="11"/>
      <c r="L13" s="11"/>
      <c r="M13" s="11"/>
      <c r="N13" s="11"/>
      <c r="O13" s="11">
        <f>G13+I13</f>
        <v>0</v>
      </c>
      <c r="P13" s="11">
        <f>H13+J13</f>
        <v>2</v>
      </c>
      <c r="Q13" s="11"/>
      <c r="R13" s="11">
        <f>O13+P13</f>
        <v>2</v>
      </c>
      <c r="S13" s="18"/>
      <c r="T13" s="18"/>
      <c r="V13" s="10"/>
      <c r="W13" s="10"/>
      <c r="X13" s="10"/>
      <c r="Y13" s="10"/>
      <c r="Z13" s="10"/>
    </row>
    <row r="14" spans="2:60" ht="21" customHeight="1" x14ac:dyDescent="0.2">
      <c r="B14" s="35" t="s">
        <v>52</v>
      </c>
      <c r="C14" s="28">
        <v>303</v>
      </c>
      <c r="D14" s="35"/>
      <c r="E14" s="35"/>
      <c r="F14" s="3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7"/>
      <c r="V14" s="10"/>
      <c r="W14" s="10"/>
      <c r="X14" s="10"/>
      <c r="Y14" s="10"/>
      <c r="Z14" s="10"/>
    </row>
    <row r="15" spans="2:60" ht="21" customHeight="1" x14ac:dyDescent="0.2">
      <c r="B15" s="43" t="s">
        <v>52</v>
      </c>
      <c r="C15" s="27">
        <v>304</v>
      </c>
      <c r="D15" s="22"/>
      <c r="E15" s="22"/>
      <c r="F15" s="22"/>
      <c r="G15" s="22"/>
      <c r="H15" s="22"/>
      <c r="I15" s="22"/>
      <c r="J15" s="22"/>
      <c r="K15" s="16">
        <f>SUM(G11)</f>
        <v>0</v>
      </c>
      <c r="L15" s="16">
        <f>SUM(H12:H14)</f>
        <v>3.953125</v>
      </c>
      <c r="M15" s="16">
        <f>L15-K15</f>
        <v>3.953125</v>
      </c>
      <c r="N15" s="16">
        <f>K15+L15</f>
        <v>3.953125</v>
      </c>
      <c r="O15" s="16">
        <f>SUM(G11:G11)+SUM(I11:I11)</f>
        <v>0</v>
      </c>
      <c r="P15" s="16">
        <f>SUM(H12:H14)+SUM(J12:J14)</f>
        <v>3.953125</v>
      </c>
      <c r="Q15" s="16">
        <f>P15-O15</f>
        <v>3.953125</v>
      </c>
      <c r="R15" s="16">
        <f>O15+P15</f>
        <v>3.953125</v>
      </c>
      <c r="S15" s="19"/>
      <c r="T15" s="19">
        <f>SUM(S11:S14)</f>
        <v>0</v>
      </c>
      <c r="V15" s="10"/>
      <c r="W15" s="10"/>
      <c r="X15" s="10"/>
      <c r="Y15" s="10"/>
      <c r="Z15" s="10"/>
    </row>
    <row r="16" spans="2:60" ht="21" customHeight="1" x14ac:dyDescent="0.2">
      <c r="B16" s="37" t="s">
        <v>53</v>
      </c>
      <c r="C16" s="29">
        <v>400</v>
      </c>
      <c r="D16" s="37" t="s">
        <v>9</v>
      </c>
      <c r="E16" s="38" t="s">
        <v>32</v>
      </c>
      <c r="F16" s="38" t="s">
        <v>5</v>
      </c>
      <c r="G16" s="11">
        <v>1.3</v>
      </c>
      <c r="H16" s="11"/>
      <c r="I16" s="11"/>
      <c r="J16" s="11"/>
      <c r="K16" s="11"/>
      <c r="L16" s="11"/>
      <c r="M16" s="11"/>
      <c r="N16" s="11"/>
      <c r="O16" s="11">
        <f t="shared" ref="O16:P18" si="0">G16+I16</f>
        <v>1.3</v>
      </c>
      <c r="P16" s="11">
        <f t="shared" si="0"/>
        <v>0</v>
      </c>
      <c r="Q16" s="11"/>
      <c r="R16" s="11">
        <f>O16+P16</f>
        <v>1.3</v>
      </c>
      <c r="S16" s="18"/>
      <c r="T16" s="18"/>
      <c r="V16" s="10"/>
      <c r="W16" s="10"/>
      <c r="X16" s="10"/>
      <c r="Y16" s="10"/>
      <c r="Z16" s="10"/>
    </row>
    <row r="17" spans="2:56" ht="21" customHeight="1" x14ac:dyDescent="0.2">
      <c r="B17" s="37" t="s">
        <v>53</v>
      </c>
      <c r="C17" s="29">
        <v>401</v>
      </c>
      <c r="D17" s="37" t="s">
        <v>10</v>
      </c>
      <c r="E17" s="38" t="s">
        <v>33</v>
      </c>
      <c r="F17" s="38" t="s">
        <v>4</v>
      </c>
      <c r="G17" s="11">
        <v>3.6</v>
      </c>
      <c r="H17" s="11"/>
      <c r="I17" s="11"/>
      <c r="J17" s="11"/>
      <c r="K17" s="11"/>
      <c r="L17" s="11"/>
      <c r="M17" s="11"/>
      <c r="N17" s="11"/>
      <c r="O17" s="11">
        <f t="shared" si="0"/>
        <v>3.6</v>
      </c>
      <c r="P17" s="11">
        <f t="shared" si="0"/>
        <v>0</v>
      </c>
      <c r="Q17" s="11"/>
      <c r="R17" s="11">
        <f>O17+P17</f>
        <v>3.6</v>
      </c>
      <c r="S17" s="18"/>
      <c r="T17" s="18"/>
      <c r="V17" s="10"/>
      <c r="W17" s="10"/>
      <c r="X17" s="10"/>
      <c r="Y17" s="10"/>
      <c r="Z17" s="10"/>
    </row>
    <row r="18" spans="2:56" ht="21" customHeight="1" x14ac:dyDescent="0.2">
      <c r="B18" s="37" t="s">
        <v>53</v>
      </c>
      <c r="C18" s="29">
        <v>401</v>
      </c>
      <c r="D18" s="37" t="s">
        <v>80</v>
      </c>
      <c r="E18" s="38" t="s">
        <v>34</v>
      </c>
      <c r="F18" s="38" t="s">
        <v>40</v>
      </c>
      <c r="G18" s="11">
        <v>0.4</v>
      </c>
      <c r="H18" s="11"/>
      <c r="I18" s="11"/>
      <c r="J18" s="11"/>
      <c r="K18" s="11"/>
      <c r="L18" s="11"/>
      <c r="M18" s="11"/>
      <c r="N18" s="11"/>
      <c r="O18" s="11">
        <f t="shared" si="0"/>
        <v>0.4</v>
      </c>
      <c r="P18" s="11">
        <f t="shared" si="0"/>
        <v>0</v>
      </c>
      <c r="Q18" s="11"/>
      <c r="R18" s="11">
        <f>O18+P18</f>
        <v>0.4</v>
      </c>
      <c r="S18" s="18"/>
      <c r="T18" s="18"/>
      <c r="V18" s="10"/>
      <c r="W18" s="10"/>
      <c r="X18" s="10"/>
      <c r="Y18" s="10"/>
      <c r="Z18" s="10"/>
    </row>
    <row r="19" spans="2:56" ht="21" customHeight="1" x14ac:dyDescent="0.2">
      <c r="B19" s="35" t="s">
        <v>53</v>
      </c>
      <c r="C19" s="28">
        <v>402</v>
      </c>
      <c r="D19" s="35"/>
      <c r="E19" s="35"/>
      <c r="F19" s="36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7"/>
      <c r="T19" s="17"/>
      <c r="V19" s="10"/>
      <c r="W19" s="10"/>
      <c r="X19" s="10"/>
      <c r="Y19" s="10"/>
      <c r="Z19" s="10"/>
    </row>
    <row r="20" spans="2:56" ht="21" customHeight="1" x14ac:dyDescent="0.2">
      <c r="B20" s="37" t="s">
        <v>53</v>
      </c>
      <c r="C20" s="29">
        <v>403</v>
      </c>
      <c r="D20" s="37" t="s">
        <v>11</v>
      </c>
      <c r="E20" s="37" t="s">
        <v>26</v>
      </c>
      <c r="F20" s="38" t="s">
        <v>40</v>
      </c>
      <c r="G20" s="11"/>
      <c r="H20" s="11">
        <f>6/1.024</f>
        <v>5.859375</v>
      </c>
      <c r="I20" s="11"/>
      <c r="J20" s="11"/>
      <c r="K20" s="11"/>
      <c r="L20" s="11"/>
      <c r="M20" s="11"/>
      <c r="N20" s="11"/>
      <c r="O20" s="11">
        <f>G20+I20</f>
        <v>0</v>
      </c>
      <c r="P20" s="11">
        <f>H20+J20</f>
        <v>5.859375</v>
      </c>
      <c r="Q20" s="11"/>
      <c r="R20" s="11">
        <f>O20+P20</f>
        <v>5.859375</v>
      </c>
      <c r="S20" s="18"/>
      <c r="T20" s="18"/>
      <c r="AE20" s="1"/>
      <c r="AF20" s="1"/>
      <c r="AG20" s="1"/>
      <c r="AH20" s="1"/>
      <c r="AK20" s="1"/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21" customHeight="1" x14ac:dyDescent="0.2">
      <c r="B21" s="35" t="s">
        <v>53</v>
      </c>
      <c r="C21" s="28">
        <v>404</v>
      </c>
      <c r="D21" s="35"/>
      <c r="E21" s="39"/>
      <c r="F21" s="36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7"/>
      <c r="T21" s="17"/>
      <c r="AE21" s="1"/>
      <c r="AF21" s="1"/>
      <c r="AG21" s="1"/>
      <c r="AH21" s="1"/>
      <c r="AK21" s="1"/>
      <c r="AL21" s="1"/>
      <c r="AM21" s="1"/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21" customHeight="1" x14ac:dyDescent="0.2">
      <c r="B22" s="43" t="s">
        <v>53</v>
      </c>
      <c r="C22" s="27">
        <v>405</v>
      </c>
      <c r="D22" s="22"/>
      <c r="E22" s="22"/>
      <c r="F22" s="22"/>
      <c r="G22" s="22"/>
      <c r="H22" s="22"/>
      <c r="I22" s="22"/>
      <c r="J22" s="22"/>
      <c r="K22" s="16">
        <f>SUM(G16:G19)</f>
        <v>5.3000000000000007</v>
      </c>
      <c r="L22" s="16">
        <f>SUM(H20:H21)</f>
        <v>5.859375</v>
      </c>
      <c r="M22" s="16">
        <f>L22-K22</f>
        <v>0.55937499999999929</v>
      </c>
      <c r="N22" s="16">
        <f>K22+L22</f>
        <v>11.159375000000001</v>
      </c>
      <c r="O22" s="16">
        <f>SUM(G16:G19)+SUM(I16:I19)</f>
        <v>5.3000000000000007</v>
      </c>
      <c r="P22" s="16">
        <f>SUM(H20:H21)+SUM(J20:J21)</f>
        <v>5.859375</v>
      </c>
      <c r="Q22" s="16">
        <f>P22-O22</f>
        <v>0.55937499999999929</v>
      </c>
      <c r="R22" s="16">
        <f>O22+P22</f>
        <v>11.159375000000001</v>
      </c>
      <c r="S22" s="19"/>
      <c r="T22" s="19">
        <f>SUM(S16:S21)</f>
        <v>0</v>
      </c>
      <c r="AE22" s="1"/>
      <c r="AF22" s="1"/>
      <c r="AG22" s="1"/>
      <c r="AH22" s="1"/>
      <c r="AK22" s="1"/>
      <c r="AL22" s="1"/>
      <c r="AM22" s="1"/>
      <c r="AN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21" customHeight="1" x14ac:dyDescent="0.2">
      <c r="B23" s="37" t="s">
        <v>53</v>
      </c>
      <c r="C23" s="30">
        <v>500</v>
      </c>
      <c r="D23" s="38" t="s">
        <v>12</v>
      </c>
      <c r="E23" s="38" t="s">
        <v>35</v>
      </c>
      <c r="F23" s="38" t="s">
        <v>5</v>
      </c>
      <c r="G23" s="11">
        <v>3.1</v>
      </c>
      <c r="H23" s="11"/>
      <c r="I23" s="11"/>
      <c r="J23" s="11"/>
      <c r="K23" s="11"/>
      <c r="L23" s="11"/>
      <c r="M23" s="11"/>
      <c r="N23" s="11"/>
      <c r="O23" s="11">
        <f t="shared" ref="O23:P26" si="1">G23+I23</f>
        <v>3.1</v>
      </c>
      <c r="P23" s="11">
        <f t="shared" si="1"/>
        <v>0</v>
      </c>
      <c r="Q23" s="11"/>
      <c r="R23" s="11">
        <f>O23+P23</f>
        <v>3.1</v>
      </c>
      <c r="S23" s="18"/>
      <c r="T23" s="18"/>
      <c r="AE23" s="1"/>
      <c r="AF23" s="1"/>
      <c r="AG23" s="1"/>
      <c r="AH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21" customHeight="1" x14ac:dyDescent="0.2">
      <c r="B24" s="37" t="s">
        <v>53</v>
      </c>
      <c r="C24" s="30">
        <v>501</v>
      </c>
      <c r="D24" s="38" t="s">
        <v>13</v>
      </c>
      <c r="E24" s="38" t="s">
        <v>36</v>
      </c>
      <c r="F24" s="38" t="s">
        <v>4</v>
      </c>
      <c r="G24" s="11">
        <v>3.6</v>
      </c>
      <c r="H24" s="11"/>
      <c r="I24" s="11"/>
      <c r="J24" s="11"/>
      <c r="K24" s="11"/>
      <c r="L24" s="11"/>
      <c r="M24" s="11"/>
      <c r="N24" s="11"/>
      <c r="O24" s="11">
        <f t="shared" si="1"/>
        <v>3.6</v>
      </c>
      <c r="P24" s="11">
        <f t="shared" si="1"/>
        <v>0</v>
      </c>
      <c r="Q24" s="11"/>
      <c r="R24" s="11">
        <f>O24+P24</f>
        <v>3.6</v>
      </c>
      <c r="S24" s="18"/>
      <c r="T24" s="18"/>
      <c r="AE24" s="1"/>
      <c r="AF24" s="1"/>
      <c r="AG24" s="1"/>
      <c r="AH24" s="1"/>
      <c r="AK24" s="1"/>
      <c r="AL24" s="1"/>
      <c r="AM24" s="1"/>
      <c r="AN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21" customHeight="1" x14ac:dyDescent="0.2">
      <c r="B25" s="41" t="s">
        <v>53</v>
      </c>
      <c r="C25" s="31">
        <v>503</v>
      </c>
      <c r="D25" s="40" t="s">
        <v>14</v>
      </c>
      <c r="E25" s="40"/>
      <c r="F25" s="40" t="s">
        <v>45</v>
      </c>
      <c r="G25" s="13"/>
      <c r="H25" s="13"/>
      <c r="I25" s="13">
        <v>1</v>
      </c>
      <c r="J25" s="13"/>
      <c r="K25" s="13"/>
      <c r="L25" s="13"/>
      <c r="M25" s="13"/>
      <c r="N25" s="13"/>
      <c r="O25" s="13">
        <f t="shared" si="1"/>
        <v>1</v>
      </c>
      <c r="P25" s="13">
        <f t="shared" si="1"/>
        <v>0</v>
      </c>
      <c r="Q25" s="13"/>
      <c r="R25" s="13">
        <f>O25+P25</f>
        <v>1</v>
      </c>
      <c r="S25" s="20">
        <v>80</v>
      </c>
      <c r="T25" s="20"/>
    </row>
    <row r="26" spans="2:56" ht="21" customHeight="1" x14ac:dyDescent="0.2">
      <c r="B26" s="41" t="s">
        <v>53</v>
      </c>
      <c r="C26" s="31">
        <v>504</v>
      </c>
      <c r="D26" s="40" t="s">
        <v>15</v>
      </c>
      <c r="E26" s="41"/>
      <c r="F26" s="40" t="s">
        <v>45</v>
      </c>
      <c r="G26" s="13"/>
      <c r="H26" s="13"/>
      <c r="I26" s="13">
        <v>1.8</v>
      </c>
      <c r="J26" s="13"/>
      <c r="K26" s="13"/>
      <c r="L26" s="13"/>
      <c r="M26" s="13"/>
      <c r="N26" s="13"/>
      <c r="O26" s="13">
        <f t="shared" si="1"/>
        <v>1.8</v>
      </c>
      <c r="P26" s="13">
        <f t="shared" si="1"/>
        <v>0</v>
      </c>
      <c r="Q26" s="13"/>
      <c r="R26" s="13">
        <f>O26+P26</f>
        <v>1.8</v>
      </c>
      <c r="S26" s="20">
        <v>171</v>
      </c>
      <c r="T26" s="20"/>
    </row>
    <row r="27" spans="2:56" ht="21" customHeight="1" x14ac:dyDescent="0.2">
      <c r="B27" s="35" t="s">
        <v>53</v>
      </c>
      <c r="C27" s="32">
        <v>505</v>
      </c>
      <c r="D27" s="36"/>
      <c r="E27" s="35"/>
      <c r="F27" s="3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7"/>
      <c r="T27" s="17"/>
    </row>
    <row r="28" spans="2:56" ht="21" customHeight="1" x14ac:dyDescent="0.2">
      <c r="B28" s="37" t="s">
        <v>53</v>
      </c>
      <c r="C28" s="30">
        <v>506</v>
      </c>
      <c r="D28" s="38" t="s">
        <v>11</v>
      </c>
      <c r="E28" s="37" t="s">
        <v>27</v>
      </c>
      <c r="F28" s="38" t="s">
        <v>40</v>
      </c>
      <c r="G28" s="11"/>
      <c r="H28" s="11">
        <f>10/1.024</f>
        <v>9.765625</v>
      </c>
      <c r="I28" s="11"/>
      <c r="J28" s="11"/>
      <c r="K28" s="11"/>
      <c r="L28" s="11"/>
      <c r="M28" s="11"/>
      <c r="N28" s="11"/>
      <c r="O28" s="11">
        <f>G28+I28</f>
        <v>0</v>
      </c>
      <c r="P28" s="11">
        <f>H28+J28</f>
        <v>9.765625</v>
      </c>
      <c r="Q28" s="11"/>
      <c r="R28" s="11">
        <f>O28+P28</f>
        <v>9.765625</v>
      </c>
      <c r="S28" s="18"/>
      <c r="T28" s="18"/>
    </row>
    <row r="29" spans="2:56" ht="21" customHeight="1" x14ac:dyDescent="0.2">
      <c r="B29" s="35" t="s">
        <v>53</v>
      </c>
      <c r="C29" s="32">
        <v>507</v>
      </c>
      <c r="D29" s="36"/>
      <c r="E29" s="35"/>
      <c r="F29" s="36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7"/>
      <c r="T29" s="17"/>
    </row>
    <row r="30" spans="2:56" ht="21" customHeight="1" x14ac:dyDescent="0.2">
      <c r="B30" s="43" t="s">
        <v>53</v>
      </c>
      <c r="C30" s="33">
        <v>508</v>
      </c>
      <c r="D30" s="42"/>
      <c r="E30" s="42"/>
      <c r="F30" s="42"/>
      <c r="G30" s="23"/>
      <c r="H30" s="23"/>
      <c r="I30" s="23"/>
      <c r="J30" s="23"/>
      <c r="K30" s="16">
        <f>SUM(G23:G27)</f>
        <v>6.7</v>
      </c>
      <c r="L30" s="16">
        <f>SUM(H28:H29)</f>
        <v>9.765625</v>
      </c>
      <c r="M30" s="16">
        <f>L30-K30</f>
        <v>3.0656249999999998</v>
      </c>
      <c r="N30" s="16">
        <f>K30+L30</f>
        <v>16.465624999999999</v>
      </c>
      <c r="O30" s="16">
        <f>SUM(G23:G27)+SUM(I23:I27)</f>
        <v>9.5</v>
      </c>
      <c r="P30" s="16">
        <f>SUM(H28:H29)+SUM(J28:J29)</f>
        <v>9.765625</v>
      </c>
      <c r="Q30" s="16">
        <f>P30-O30</f>
        <v>0.265625</v>
      </c>
      <c r="R30" s="16">
        <f>O30+P30</f>
        <v>19.265625</v>
      </c>
      <c r="S30" s="19"/>
      <c r="T30" s="19">
        <f>SUM(S23:S29)</f>
        <v>251</v>
      </c>
      <c r="AE30" s="55"/>
      <c r="AF30" s="56"/>
      <c r="AG30" s="56"/>
      <c r="AH30" s="56"/>
      <c r="AK30" s="55"/>
      <c r="AL30" s="56"/>
      <c r="AM30" s="56"/>
      <c r="AN30" s="57"/>
      <c r="AO30" s="56"/>
      <c r="AQ30" s="55"/>
      <c r="AR30" s="56"/>
      <c r="AS30" s="56"/>
      <c r="AT30" s="57"/>
      <c r="AU30" s="56"/>
      <c r="AV30" s="56"/>
      <c r="AW30" s="55"/>
      <c r="AX30" s="56"/>
      <c r="AY30" s="56"/>
      <c r="AZ30" s="56"/>
      <c r="BA30" s="56"/>
      <c r="BB30" s="56"/>
      <c r="BC30" s="56"/>
      <c r="BD30" s="56"/>
    </row>
    <row r="31" spans="2:56" ht="21" customHeight="1" x14ac:dyDescent="0.2">
      <c r="B31" s="37" t="s">
        <v>54</v>
      </c>
      <c r="C31" s="30">
        <v>600</v>
      </c>
      <c r="D31" s="38" t="s">
        <v>16</v>
      </c>
      <c r="E31" s="38" t="s">
        <v>37</v>
      </c>
      <c r="F31" s="38" t="s">
        <v>5</v>
      </c>
      <c r="G31" s="11">
        <v>1.3</v>
      </c>
      <c r="H31" s="11"/>
      <c r="I31" s="11"/>
      <c r="J31" s="11"/>
      <c r="K31" s="11"/>
      <c r="L31" s="11"/>
      <c r="M31" s="11"/>
      <c r="N31" s="11"/>
      <c r="O31" s="11">
        <f t="shared" ref="O31:P33" si="2">G31+I31</f>
        <v>1.3</v>
      </c>
      <c r="P31" s="11">
        <f t="shared" si="2"/>
        <v>0</v>
      </c>
      <c r="Q31" s="11"/>
      <c r="R31" s="11">
        <f>O31+P31</f>
        <v>1.3</v>
      </c>
      <c r="S31" s="18"/>
      <c r="T31" s="18"/>
      <c r="AE31" s="55"/>
      <c r="AF31" s="56"/>
      <c r="AG31" s="56"/>
      <c r="AH31" s="56"/>
      <c r="AK31" s="55"/>
      <c r="AL31" s="56"/>
      <c r="AM31" s="56"/>
      <c r="AN31" s="57"/>
      <c r="AO31" s="56"/>
      <c r="AQ31" s="55"/>
      <c r="AR31" s="56"/>
      <c r="AS31" s="56"/>
      <c r="AT31" s="57"/>
      <c r="AU31" s="56"/>
      <c r="AV31" s="56"/>
      <c r="AW31" s="55"/>
      <c r="AX31" s="56"/>
      <c r="AY31" s="56"/>
      <c r="AZ31" s="56"/>
      <c r="BA31" s="56"/>
      <c r="BB31" s="56"/>
      <c r="BC31" s="56"/>
      <c r="BD31" s="56"/>
    </row>
    <row r="32" spans="2:56" ht="21" customHeight="1" x14ac:dyDescent="0.2">
      <c r="B32" s="37" t="s">
        <v>54</v>
      </c>
      <c r="C32" s="30">
        <v>602</v>
      </c>
      <c r="D32" s="38" t="s">
        <v>79</v>
      </c>
      <c r="E32" s="38" t="s">
        <v>38</v>
      </c>
      <c r="F32" s="38" t="s">
        <v>4</v>
      </c>
      <c r="G32" s="11">
        <v>0.5</v>
      </c>
      <c r="H32" s="11"/>
      <c r="I32" s="11"/>
      <c r="J32" s="11"/>
      <c r="K32" s="11"/>
      <c r="L32" s="11"/>
      <c r="M32" s="11"/>
      <c r="N32" s="11"/>
      <c r="O32" s="11">
        <f t="shared" si="2"/>
        <v>0.5</v>
      </c>
      <c r="P32" s="11">
        <f t="shared" si="2"/>
        <v>0</v>
      </c>
      <c r="Q32" s="11"/>
      <c r="R32" s="11">
        <f>O32+P32</f>
        <v>0.5</v>
      </c>
      <c r="S32" s="18"/>
      <c r="T32" s="18"/>
      <c r="AE32" s="55"/>
      <c r="AF32" s="56"/>
      <c r="AG32" s="56"/>
      <c r="AH32" s="56"/>
      <c r="AK32" s="55"/>
      <c r="AL32" s="56"/>
      <c r="AM32" s="56"/>
      <c r="AN32" s="57"/>
      <c r="AO32" s="56"/>
      <c r="AQ32" s="55"/>
      <c r="AR32" s="56"/>
      <c r="AS32" s="56"/>
      <c r="AT32" s="57"/>
      <c r="AU32" s="56"/>
      <c r="AV32" s="56"/>
      <c r="AW32" s="55"/>
      <c r="AX32" s="56"/>
      <c r="AY32" s="56"/>
      <c r="AZ32" s="56"/>
      <c r="BA32" s="56"/>
      <c r="BB32" s="56"/>
      <c r="BC32" s="56"/>
      <c r="BD32" s="56"/>
    </row>
    <row r="33" spans="2:56" ht="21" customHeight="1" x14ac:dyDescent="0.2">
      <c r="B33" s="41" t="s">
        <v>54</v>
      </c>
      <c r="C33" s="31">
        <v>604</v>
      </c>
      <c r="D33" s="40" t="s">
        <v>81</v>
      </c>
      <c r="E33" s="40"/>
      <c r="F33" s="40" t="s">
        <v>40</v>
      </c>
      <c r="G33" s="13"/>
      <c r="H33" s="13"/>
      <c r="I33" s="13">
        <v>1.8</v>
      </c>
      <c r="J33" s="13"/>
      <c r="K33" s="13"/>
      <c r="L33" s="13"/>
      <c r="M33" s="13"/>
      <c r="N33" s="13"/>
      <c r="O33" s="13">
        <f t="shared" si="2"/>
        <v>1.8</v>
      </c>
      <c r="P33" s="13">
        <f t="shared" si="2"/>
        <v>0</v>
      </c>
      <c r="Q33" s="13"/>
      <c r="R33" s="13">
        <f>O33+P33</f>
        <v>1.8</v>
      </c>
      <c r="S33" s="20">
        <v>171</v>
      </c>
      <c r="T33" s="20"/>
      <c r="AE33" s="55"/>
      <c r="AF33" s="56"/>
      <c r="AG33" s="56"/>
      <c r="AH33" s="56"/>
      <c r="AK33" s="55"/>
      <c r="AL33" s="56"/>
      <c r="AM33" s="56"/>
      <c r="AN33" s="57"/>
      <c r="AO33" s="56"/>
      <c r="AQ33" s="55"/>
      <c r="AR33" s="56"/>
      <c r="AS33" s="56"/>
      <c r="AT33" s="57"/>
      <c r="AU33" s="56"/>
      <c r="AV33" s="56"/>
      <c r="AW33" s="55"/>
      <c r="AX33" s="56"/>
      <c r="AY33" s="56"/>
      <c r="AZ33" s="56"/>
      <c r="BA33" s="56"/>
      <c r="BB33" s="56"/>
      <c r="BC33" s="56"/>
      <c r="BD33" s="56"/>
    </row>
    <row r="34" spans="2:56" ht="21" customHeight="1" x14ac:dyDescent="0.2">
      <c r="B34" s="35" t="s">
        <v>54</v>
      </c>
      <c r="C34" s="32">
        <v>606</v>
      </c>
      <c r="D34" s="36"/>
      <c r="E34" s="36"/>
      <c r="F34" s="3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7"/>
      <c r="T34" s="17"/>
      <c r="AE34" s="55"/>
      <c r="AF34" s="56"/>
      <c r="AG34" s="56"/>
      <c r="AH34" s="56"/>
      <c r="AK34" s="55"/>
      <c r="AL34" s="56"/>
      <c r="AM34" s="56"/>
      <c r="AN34" s="57"/>
      <c r="AO34" s="56"/>
      <c r="AQ34" s="55"/>
      <c r="AR34" s="56"/>
      <c r="AS34" s="56"/>
      <c r="AT34" s="57"/>
      <c r="AU34" s="56"/>
      <c r="AV34" s="56"/>
      <c r="AW34" s="55"/>
      <c r="AX34" s="56"/>
      <c r="AY34" s="56"/>
      <c r="AZ34" s="56"/>
      <c r="BA34" s="56"/>
      <c r="BB34" s="56"/>
      <c r="BC34" s="56"/>
      <c r="BD34" s="56"/>
    </row>
    <row r="35" spans="2:56" ht="21" customHeight="1" x14ac:dyDescent="0.2">
      <c r="B35" s="37" t="s">
        <v>54</v>
      </c>
      <c r="C35" s="30">
        <v>608</v>
      </c>
      <c r="D35" s="38" t="s">
        <v>11</v>
      </c>
      <c r="E35" s="37" t="s">
        <v>29</v>
      </c>
      <c r="F35" s="38" t="s">
        <v>40</v>
      </c>
      <c r="G35" s="11"/>
      <c r="H35" s="11">
        <f>2/1.024</f>
        <v>1.953125</v>
      </c>
      <c r="I35" s="11"/>
      <c r="J35" s="11"/>
      <c r="K35" s="11"/>
      <c r="L35" s="11"/>
      <c r="M35" s="11"/>
      <c r="N35" s="11"/>
      <c r="O35" s="11">
        <f>G35+I35</f>
        <v>0</v>
      </c>
      <c r="P35" s="11">
        <f>H35+J35</f>
        <v>1.953125</v>
      </c>
      <c r="Q35" s="11"/>
      <c r="R35" s="11">
        <f>O35+P35</f>
        <v>1.953125</v>
      </c>
      <c r="S35" s="18"/>
      <c r="T35" s="18"/>
      <c r="AE35" s="55"/>
      <c r="AF35" s="56"/>
      <c r="AG35" s="56"/>
      <c r="AH35" s="56"/>
      <c r="AK35" s="55"/>
      <c r="AL35" s="56"/>
      <c r="AM35" s="56"/>
      <c r="AN35" s="57"/>
      <c r="AO35" s="56"/>
      <c r="AQ35" s="55"/>
      <c r="AR35" s="56"/>
      <c r="AS35" s="56"/>
      <c r="AT35" s="57"/>
      <c r="AU35" s="56"/>
      <c r="AV35" s="56"/>
      <c r="AW35" s="55"/>
      <c r="AX35" s="56"/>
      <c r="AY35" s="56"/>
      <c r="AZ35" s="56"/>
      <c r="BA35" s="56"/>
      <c r="BB35" s="56"/>
      <c r="BC35" s="56"/>
      <c r="BD35" s="56"/>
    </row>
    <row r="36" spans="2:56" ht="21" customHeight="1" x14ac:dyDescent="0.2">
      <c r="B36" s="37" t="s">
        <v>54</v>
      </c>
      <c r="C36" s="30">
        <v>610</v>
      </c>
      <c r="D36" s="38" t="s">
        <v>11</v>
      </c>
      <c r="E36" s="37" t="s">
        <v>43</v>
      </c>
      <c r="F36" s="38" t="s">
        <v>40</v>
      </c>
      <c r="G36" s="11"/>
      <c r="H36" s="11">
        <v>2</v>
      </c>
      <c r="I36" s="11"/>
      <c r="J36" s="11"/>
      <c r="K36" s="11"/>
      <c r="L36" s="11"/>
      <c r="M36" s="11"/>
      <c r="N36" s="11"/>
      <c r="O36" s="11">
        <f>G36+I36</f>
        <v>0</v>
      </c>
      <c r="P36" s="11">
        <f>H36+J36</f>
        <v>2</v>
      </c>
      <c r="Q36" s="11"/>
      <c r="R36" s="11">
        <f>O36+P36</f>
        <v>2</v>
      </c>
      <c r="S36" s="18"/>
      <c r="T36" s="18"/>
      <c r="AE36" s="55"/>
      <c r="AF36" s="56"/>
      <c r="AG36" s="56"/>
      <c r="AH36" s="56"/>
      <c r="AK36" s="55"/>
      <c r="AL36" s="56"/>
      <c r="AM36" s="56"/>
      <c r="AN36" s="57"/>
      <c r="AO36" s="56"/>
      <c r="AQ36" s="55"/>
      <c r="AR36" s="56"/>
      <c r="AS36" s="56"/>
      <c r="AT36" s="57"/>
      <c r="AU36" s="56"/>
      <c r="AV36" s="56"/>
      <c r="AW36" s="55"/>
      <c r="AX36" s="56"/>
      <c r="AY36" s="56"/>
      <c r="AZ36" s="56"/>
      <c r="BA36" s="56"/>
      <c r="BB36" s="56"/>
      <c r="BC36" s="56"/>
      <c r="BD36" s="56"/>
    </row>
    <row r="37" spans="2:56" ht="21" customHeight="1" x14ac:dyDescent="0.2">
      <c r="B37" s="35" t="s">
        <v>54</v>
      </c>
      <c r="C37" s="32">
        <v>612</v>
      </c>
      <c r="D37" s="36"/>
      <c r="E37" s="35"/>
      <c r="F37" s="3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7"/>
      <c r="T37" s="17"/>
      <c r="AE37" s="55"/>
      <c r="AF37" s="56"/>
      <c r="AG37" s="56"/>
      <c r="AH37" s="56"/>
      <c r="AK37" s="55"/>
      <c r="AL37" s="56"/>
      <c r="AM37" s="56"/>
      <c r="AN37" s="57"/>
      <c r="AO37" s="56"/>
      <c r="AQ37" s="55"/>
      <c r="AR37" s="56"/>
      <c r="AS37" s="56"/>
      <c r="AT37" s="57"/>
      <c r="AU37" s="56"/>
      <c r="AV37" s="56"/>
      <c r="AW37" s="55"/>
      <c r="AX37" s="56"/>
      <c r="AY37" s="56"/>
      <c r="AZ37" s="56"/>
      <c r="BA37" s="56"/>
      <c r="BB37" s="56"/>
      <c r="BC37" s="56"/>
      <c r="BD37" s="56"/>
    </row>
    <row r="38" spans="2:56" ht="21" customHeight="1" x14ac:dyDescent="0.2">
      <c r="B38" s="43" t="s">
        <v>54</v>
      </c>
      <c r="C38" s="33">
        <v>614</v>
      </c>
      <c r="D38" s="42"/>
      <c r="E38" s="42"/>
      <c r="F38" s="42"/>
      <c r="G38" s="23"/>
      <c r="H38" s="23"/>
      <c r="I38" s="23"/>
      <c r="J38" s="23"/>
      <c r="K38" s="16">
        <f>SUM(G31:G34)</f>
        <v>1.8</v>
      </c>
      <c r="L38" s="16">
        <f>SUM(H35:H37)</f>
        <v>3.953125</v>
      </c>
      <c r="M38" s="16">
        <f>L38-K38</f>
        <v>2.1531250000000002</v>
      </c>
      <c r="N38" s="16">
        <f>K38+L38</f>
        <v>5.7531249999999998</v>
      </c>
      <c r="O38" s="16">
        <f>SUM(G31:G34)+SUM(I31:I34)</f>
        <v>3.6</v>
      </c>
      <c r="P38" s="16">
        <f>SUM(H35:H37)+SUM(J35:J37)</f>
        <v>3.953125</v>
      </c>
      <c r="Q38" s="16">
        <f>P38-O38</f>
        <v>0.35312499999999991</v>
      </c>
      <c r="R38" s="16">
        <f>O38+P38</f>
        <v>7.5531249999999996</v>
      </c>
      <c r="S38" s="19"/>
      <c r="T38" s="19">
        <f>SUM(S31:S37)</f>
        <v>171</v>
      </c>
      <c r="AE38" s="55"/>
      <c r="AF38" s="56"/>
      <c r="AG38" s="56"/>
      <c r="AH38" s="56"/>
      <c r="AK38" s="55"/>
      <c r="AL38" s="56"/>
      <c r="AM38" s="56"/>
      <c r="AN38" s="57"/>
      <c r="AO38" s="56"/>
      <c r="AQ38" s="55"/>
      <c r="AR38" s="56"/>
      <c r="AS38" s="56"/>
      <c r="AT38" s="57"/>
      <c r="AU38" s="56"/>
      <c r="AV38" s="56"/>
      <c r="AW38" s="55"/>
      <c r="AX38" s="56"/>
      <c r="AY38" s="56"/>
      <c r="AZ38" s="56"/>
      <c r="BA38" s="56"/>
      <c r="BB38" s="56"/>
      <c r="BC38" s="56"/>
      <c r="BD38" s="56"/>
    </row>
    <row r="39" spans="2:56" ht="21" customHeight="1" x14ac:dyDescent="0.2">
      <c r="B39" s="37" t="s">
        <v>44</v>
      </c>
      <c r="C39" s="30">
        <v>700</v>
      </c>
      <c r="D39" s="38"/>
      <c r="E39" s="38"/>
      <c r="F39" s="38" t="s">
        <v>5</v>
      </c>
      <c r="G39" s="11">
        <v>0</v>
      </c>
      <c r="H39" s="11"/>
      <c r="I39" s="11"/>
      <c r="J39" s="11"/>
      <c r="K39" s="11"/>
      <c r="L39" s="11"/>
      <c r="M39" s="11"/>
      <c r="N39" s="11"/>
      <c r="O39" s="11">
        <f t="shared" ref="O39:P42" si="3">G39+I39</f>
        <v>0</v>
      </c>
      <c r="P39" s="11">
        <f t="shared" si="3"/>
        <v>0</v>
      </c>
      <c r="Q39" s="11"/>
      <c r="R39" s="11">
        <f>O39+P39</f>
        <v>0</v>
      </c>
      <c r="S39" s="18"/>
      <c r="T39" s="18"/>
      <c r="AE39" s="55"/>
      <c r="AF39" s="56"/>
      <c r="AG39" s="56"/>
      <c r="AH39" s="56"/>
      <c r="AK39" s="55"/>
      <c r="AL39" s="56"/>
      <c r="AM39" s="56"/>
      <c r="AN39" s="57"/>
      <c r="AO39" s="56"/>
      <c r="AQ39" s="55"/>
      <c r="AR39" s="56"/>
      <c r="AS39" s="56"/>
      <c r="AT39" s="57"/>
      <c r="AU39" s="56"/>
      <c r="AV39" s="56"/>
      <c r="AW39" s="55"/>
      <c r="AX39" s="56"/>
      <c r="AY39" s="56"/>
      <c r="AZ39" s="56"/>
      <c r="BA39" s="56"/>
      <c r="BB39" s="56"/>
      <c r="BC39" s="56"/>
      <c r="BD39" s="56"/>
    </row>
    <row r="40" spans="2:56" ht="21" customHeight="1" x14ac:dyDescent="0.2">
      <c r="B40" s="37" t="s">
        <v>44</v>
      </c>
      <c r="C40" s="30">
        <v>701</v>
      </c>
      <c r="D40" s="38" t="s">
        <v>17</v>
      </c>
      <c r="E40" s="38" t="s">
        <v>30</v>
      </c>
      <c r="F40" s="38" t="s">
        <v>62</v>
      </c>
      <c r="G40" s="11">
        <v>3.7</v>
      </c>
      <c r="H40" s="11"/>
      <c r="I40" s="11"/>
      <c r="J40" s="11"/>
      <c r="K40" s="11"/>
      <c r="L40" s="11"/>
      <c r="M40" s="11"/>
      <c r="N40" s="11"/>
      <c r="O40" s="11">
        <f t="shared" si="3"/>
        <v>3.7</v>
      </c>
      <c r="P40" s="11">
        <f t="shared" si="3"/>
        <v>0</v>
      </c>
      <c r="Q40" s="11"/>
      <c r="R40" s="11">
        <f>O40+P40</f>
        <v>3.7</v>
      </c>
      <c r="S40" s="18"/>
      <c r="T40" s="18"/>
      <c r="AE40" s="55"/>
      <c r="AF40" s="56"/>
      <c r="AG40" s="56"/>
      <c r="AH40" s="56"/>
      <c r="AK40" s="55"/>
      <c r="AL40" s="56"/>
      <c r="AM40" s="56"/>
      <c r="AN40" s="57"/>
      <c r="AO40" s="56"/>
      <c r="AQ40" s="55"/>
      <c r="AR40" s="56"/>
      <c r="AS40" s="56"/>
      <c r="AT40" s="57"/>
      <c r="AU40" s="56"/>
      <c r="AV40" s="56"/>
      <c r="AW40" s="55"/>
      <c r="AX40" s="56"/>
      <c r="AY40" s="56"/>
      <c r="AZ40" s="56"/>
      <c r="BA40" s="56"/>
      <c r="BB40" s="56"/>
      <c r="BC40" s="56"/>
      <c r="BD40" s="56"/>
    </row>
    <row r="41" spans="2:56" ht="21" customHeight="1" x14ac:dyDescent="0.2">
      <c r="B41" s="37" t="s">
        <v>44</v>
      </c>
      <c r="C41" s="30">
        <v>702</v>
      </c>
      <c r="D41" s="38" t="s">
        <v>18</v>
      </c>
      <c r="E41" s="38" t="s">
        <v>31</v>
      </c>
      <c r="F41" s="38" t="s">
        <v>60</v>
      </c>
      <c r="G41" s="11">
        <v>3.6</v>
      </c>
      <c r="H41" s="11"/>
      <c r="I41" s="11"/>
      <c r="J41" s="11"/>
      <c r="K41" s="11"/>
      <c r="L41" s="11"/>
      <c r="M41" s="11"/>
      <c r="N41" s="11"/>
      <c r="O41" s="11">
        <f t="shared" si="3"/>
        <v>3.6</v>
      </c>
      <c r="P41" s="11">
        <f t="shared" si="3"/>
        <v>0</v>
      </c>
      <c r="Q41" s="11"/>
      <c r="R41" s="11">
        <f>O41+P41</f>
        <v>3.6</v>
      </c>
      <c r="S41" s="18"/>
      <c r="T41" s="18"/>
      <c r="AE41" s="55"/>
      <c r="AF41" s="56"/>
      <c r="AG41" s="56"/>
      <c r="AH41" s="56"/>
      <c r="AK41" s="55"/>
      <c r="AL41" s="56"/>
      <c r="AM41" s="56"/>
      <c r="AN41" s="57"/>
      <c r="AO41" s="56"/>
      <c r="AQ41" s="55"/>
      <c r="AR41" s="56"/>
      <c r="AS41" s="56"/>
      <c r="AT41" s="57"/>
      <c r="AU41" s="56"/>
      <c r="AV41" s="56"/>
      <c r="AW41" s="55"/>
      <c r="AX41" s="56"/>
      <c r="AY41" s="56"/>
      <c r="AZ41" s="56"/>
      <c r="BA41" s="56"/>
      <c r="BB41" s="56"/>
      <c r="BC41" s="56"/>
      <c r="BD41" s="56"/>
    </row>
    <row r="42" spans="2:56" ht="21" customHeight="1" x14ac:dyDescent="0.2">
      <c r="B42" s="37" t="s">
        <v>44</v>
      </c>
      <c r="C42" s="30">
        <v>703</v>
      </c>
      <c r="D42" s="38" t="s">
        <v>19</v>
      </c>
      <c r="E42" s="37" t="s">
        <v>39</v>
      </c>
      <c r="F42" s="38" t="s">
        <v>62</v>
      </c>
      <c r="G42" s="11">
        <v>3.1</v>
      </c>
      <c r="H42" s="54"/>
      <c r="I42" s="11"/>
      <c r="J42" s="11"/>
      <c r="K42" s="11"/>
      <c r="L42" s="11"/>
      <c r="M42" s="11"/>
      <c r="N42" s="11"/>
      <c r="O42" s="11">
        <f t="shared" si="3"/>
        <v>3.1</v>
      </c>
      <c r="P42" s="11">
        <f t="shared" si="3"/>
        <v>0</v>
      </c>
      <c r="Q42" s="11"/>
      <c r="R42" s="11">
        <f>O42+P42</f>
        <v>3.1</v>
      </c>
      <c r="S42" s="18"/>
      <c r="T42" s="18"/>
      <c r="AE42" s="55"/>
      <c r="AF42" s="56"/>
      <c r="AG42" s="56"/>
      <c r="AH42" s="56"/>
      <c r="AK42" s="55"/>
      <c r="AL42" s="56"/>
      <c r="AM42" s="56"/>
      <c r="AN42" s="57"/>
      <c r="AO42" s="56"/>
      <c r="AQ42" s="55"/>
      <c r="AR42" s="56"/>
      <c r="AS42" s="56"/>
      <c r="AT42" s="57"/>
      <c r="AU42" s="56"/>
      <c r="AV42" s="56"/>
      <c r="AW42" s="55"/>
      <c r="AX42" s="56"/>
      <c r="AY42" s="56"/>
      <c r="AZ42" s="56"/>
      <c r="BA42" s="56"/>
      <c r="BB42" s="56"/>
      <c r="BC42" s="56"/>
      <c r="BD42" s="56"/>
    </row>
    <row r="43" spans="2:56" ht="21" customHeight="1" x14ac:dyDescent="0.2">
      <c r="B43" s="41" t="s">
        <v>44</v>
      </c>
      <c r="C43" s="31">
        <v>704</v>
      </c>
      <c r="D43" s="40" t="s">
        <v>46</v>
      </c>
      <c r="E43" s="41"/>
      <c r="F43" s="40" t="s">
        <v>62</v>
      </c>
      <c r="G43" s="14"/>
      <c r="H43" s="14"/>
      <c r="I43" s="13">
        <v>8</v>
      </c>
      <c r="J43" s="13"/>
      <c r="K43" s="13"/>
      <c r="L43" s="13"/>
      <c r="M43" s="13"/>
      <c r="N43" s="13"/>
      <c r="O43" s="13">
        <f t="shared" ref="O43:P43" si="4">G43+I43</f>
        <v>8</v>
      </c>
      <c r="P43" s="13">
        <f t="shared" si="4"/>
        <v>0</v>
      </c>
      <c r="Q43" s="13"/>
      <c r="R43" s="13">
        <f t="shared" ref="R43" si="5">O43+P43</f>
        <v>8</v>
      </c>
      <c r="S43" s="20">
        <f>35+946</f>
        <v>981</v>
      </c>
      <c r="T43" s="20"/>
      <c r="AE43" s="55"/>
      <c r="AF43" s="56"/>
      <c r="AG43" s="56"/>
      <c r="AH43" s="56"/>
      <c r="AK43" s="55"/>
      <c r="AL43" s="56"/>
      <c r="AM43" s="56"/>
      <c r="AN43" s="57"/>
      <c r="AO43" s="56"/>
      <c r="AQ43" s="55"/>
      <c r="AR43" s="56"/>
      <c r="AS43" s="56"/>
      <c r="AT43" s="57"/>
      <c r="AU43" s="56"/>
      <c r="AV43" s="56"/>
      <c r="AW43" s="55"/>
      <c r="AX43" s="56"/>
      <c r="AY43" s="56"/>
      <c r="AZ43" s="56"/>
      <c r="BA43" s="56"/>
      <c r="BB43" s="56"/>
      <c r="BC43" s="56"/>
      <c r="BD43" s="56"/>
    </row>
    <row r="44" spans="2:56" ht="21" customHeight="1" x14ac:dyDescent="0.2">
      <c r="B44" s="35" t="s">
        <v>44</v>
      </c>
      <c r="C44" s="32">
        <v>705</v>
      </c>
      <c r="D44" s="36"/>
      <c r="E44" s="36"/>
      <c r="F44" s="36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7"/>
      <c r="T44" s="17"/>
      <c r="AE44" s="55"/>
      <c r="AF44" s="56"/>
      <c r="AG44" s="56"/>
      <c r="AH44" s="56"/>
      <c r="AK44" s="55"/>
      <c r="AL44" s="56"/>
      <c r="AM44" s="56"/>
      <c r="AN44" s="57"/>
      <c r="AO44" s="56"/>
      <c r="AQ44" s="55"/>
      <c r="AR44" s="56"/>
      <c r="AS44" s="56"/>
      <c r="AT44" s="57"/>
      <c r="AU44" s="56"/>
      <c r="AV44" s="56"/>
      <c r="AW44" s="55"/>
      <c r="AX44" s="56"/>
      <c r="AY44" s="56"/>
      <c r="AZ44" s="56"/>
      <c r="BA44" s="56"/>
      <c r="BB44" s="56"/>
      <c r="BC44" s="56"/>
      <c r="BD44" s="56"/>
    </row>
    <row r="45" spans="2:56" ht="21" customHeight="1" x14ac:dyDescent="0.2">
      <c r="B45" s="37" t="s">
        <v>44</v>
      </c>
      <c r="C45" s="30">
        <v>706</v>
      </c>
      <c r="D45" s="38" t="s">
        <v>11</v>
      </c>
      <c r="E45" s="37" t="s">
        <v>28</v>
      </c>
      <c r="F45" s="38" t="s">
        <v>40</v>
      </c>
      <c r="G45" s="11"/>
      <c r="H45" s="11">
        <f>24/1.024</f>
        <v>23.4375</v>
      </c>
      <c r="I45" s="11"/>
      <c r="J45" s="11"/>
      <c r="K45" s="11"/>
      <c r="L45" s="11"/>
      <c r="M45" s="11"/>
      <c r="N45" s="11"/>
      <c r="O45" s="11">
        <f>G45+I45</f>
        <v>0</v>
      </c>
      <c r="P45" s="11">
        <f>H45+J45</f>
        <v>23.4375</v>
      </c>
      <c r="Q45" s="11"/>
      <c r="R45" s="11">
        <f>O45+P45</f>
        <v>23.4375</v>
      </c>
      <c r="S45" s="18"/>
      <c r="T45" s="18"/>
    </row>
    <row r="46" spans="2:56" ht="21" customHeight="1" x14ac:dyDescent="0.2">
      <c r="B46" s="35" t="s">
        <v>44</v>
      </c>
      <c r="C46" s="32">
        <v>707</v>
      </c>
      <c r="D46" s="36"/>
      <c r="E46" s="35"/>
      <c r="F46" s="36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7"/>
      <c r="T46" s="17"/>
    </row>
    <row r="47" spans="2:56" ht="21" customHeight="1" x14ac:dyDescent="0.2">
      <c r="B47" s="43" t="s">
        <v>44</v>
      </c>
      <c r="C47" s="33">
        <v>708</v>
      </c>
      <c r="D47" s="42"/>
      <c r="E47" s="42"/>
      <c r="F47" s="42"/>
      <c r="G47" s="23"/>
      <c r="H47" s="23"/>
      <c r="I47" s="23"/>
      <c r="J47" s="23"/>
      <c r="K47" s="16">
        <f>SUM(G39:G44)</f>
        <v>10.4</v>
      </c>
      <c r="L47" s="16">
        <f>SUM(H45:H46)</f>
        <v>23.4375</v>
      </c>
      <c r="M47" s="16">
        <f>L47-K47</f>
        <v>13.0375</v>
      </c>
      <c r="N47" s="16">
        <f>K47+L47</f>
        <v>33.837499999999999</v>
      </c>
      <c r="O47" s="16">
        <f>SUM(G39:G44)+SUM(I39:I44)</f>
        <v>18.399999999999999</v>
      </c>
      <c r="P47" s="16">
        <f>SUM(H45:H46)+SUM(J45:J46)</f>
        <v>23.4375</v>
      </c>
      <c r="Q47" s="16">
        <f>P47-O47</f>
        <v>5.0375000000000014</v>
      </c>
      <c r="R47" s="16">
        <f>O47+P47</f>
        <v>41.837499999999999</v>
      </c>
      <c r="S47" s="19"/>
      <c r="T47" s="19">
        <f>SUM(S39:S46)</f>
        <v>981</v>
      </c>
    </row>
    <row r="48" spans="2:56" ht="21" customHeight="1" x14ac:dyDescent="0.2">
      <c r="B48" s="41" t="s">
        <v>55</v>
      </c>
      <c r="C48" s="31">
        <v>800</v>
      </c>
      <c r="D48" s="40" t="s">
        <v>41</v>
      </c>
      <c r="E48" s="41"/>
      <c r="F48" s="40" t="s">
        <v>5</v>
      </c>
      <c r="G48" s="13"/>
      <c r="H48" s="13"/>
      <c r="I48" s="13">
        <v>3.7</v>
      </c>
      <c r="J48" s="13"/>
      <c r="K48" s="13"/>
      <c r="L48" s="13"/>
      <c r="M48" s="13"/>
      <c r="N48" s="13"/>
      <c r="O48" s="13">
        <f>G48+I48</f>
        <v>3.7</v>
      </c>
      <c r="P48" s="13">
        <f>H48+J48</f>
        <v>0</v>
      </c>
      <c r="Q48" s="13"/>
      <c r="R48" s="13">
        <f>O48+P48</f>
        <v>3.7</v>
      </c>
      <c r="S48" s="7">
        <v>4100</v>
      </c>
      <c r="T48" s="20"/>
    </row>
    <row r="49" spans="2:20" ht="21" customHeight="1" x14ac:dyDescent="0.2">
      <c r="B49" s="41" t="s">
        <v>55</v>
      </c>
      <c r="C49" s="31">
        <v>801</v>
      </c>
      <c r="D49" s="40" t="s">
        <v>42</v>
      </c>
      <c r="E49" s="41"/>
      <c r="F49" s="40" t="s">
        <v>5</v>
      </c>
      <c r="G49" s="13"/>
      <c r="H49" s="13"/>
      <c r="I49" s="13">
        <v>3.7</v>
      </c>
      <c r="J49" s="13"/>
      <c r="K49" s="13"/>
      <c r="L49" s="13"/>
      <c r="M49" s="13"/>
      <c r="N49" s="13"/>
      <c r="O49" s="13">
        <f>G49+I49</f>
        <v>3.7</v>
      </c>
      <c r="P49" s="13">
        <f>H49+J49</f>
        <v>0</v>
      </c>
      <c r="Q49" s="13"/>
      <c r="R49" s="13">
        <f>O49+P49</f>
        <v>3.7</v>
      </c>
      <c r="S49" s="20">
        <v>372</v>
      </c>
      <c r="T49" s="20"/>
    </row>
    <row r="50" spans="2:20" ht="21" customHeight="1" x14ac:dyDescent="0.2">
      <c r="B50" s="35" t="s">
        <v>55</v>
      </c>
      <c r="C50" s="32">
        <v>802</v>
      </c>
      <c r="D50" s="36"/>
      <c r="E50" s="36"/>
      <c r="F50" s="36"/>
      <c r="G50" s="15"/>
      <c r="H50" s="15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7"/>
      <c r="T50" s="17"/>
    </row>
    <row r="51" spans="2:20" ht="21" customHeight="1" x14ac:dyDescent="0.2">
      <c r="B51" s="41" t="s">
        <v>55</v>
      </c>
      <c r="C51" s="31">
        <v>803</v>
      </c>
      <c r="D51" s="40" t="s">
        <v>11</v>
      </c>
      <c r="E51" s="41"/>
      <c r="F51" s="40" t="s">
        <v>60</v>
      </c>
      <c r="G51" s="13"/>
      <c r="H51" s="13"/>
      <c r="I51" s="13"/>
      <c r="J51" s="13">
        <v>8</v>
      </c>
      <c r="K51" s="13"/>
      <c r="L51" s="13"/>
      <c r="M51" s="13"/>
      <c r="N51" s="13"/>
      <c r="O51" s="13">
        <f>G51+I51</f>
        <v>0</v>
      </c>
      <c r="P51" s="13">
        <f>H51+J51</f>
        <v>8</v>
      </c>
      <c r="Q51" s="13"/>
      <c r="R51" s="13">
        <f>O51+P51</f>
        <v>8</v>
      </c>
      <c r="S51" s="7">
        <v>293</v>
      </c>
      <c r="T51" s="20"/>
    </row>
    <row r="52" spans="2:20" ht="21" customHeight="1" x14ac:dyDescent="0.2">
      <c r="B52" s="35" t="s">
        <v>55</v>
      </c>
      <c r="C52" s="32">
        <v>804</v>
      </c>
      <c r="D52" s="36"/>
      <c r="E52" s="35"/>
      <c r="F52" s="36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7"/>
      <c r="T52" s="17"/>
    </row>
    <row r="53" spans="2:20" ht="21" customHeight="1" x14ac:dyDescent="0.2">
      <c r="B53" s="43" t="s">
        <v>55</v>
      </c>
      <c r="C53" s="33">
        <v>805</v>
      </c>
      <c r="D53" s="42"/>
      <c r="E53" s="42"/>
      <c r="F53" s="42"/>
      <c r="G53" s="23"/>
      <c r="H53" s="23"/>
      <c r="I53" s="23"/>
      <c r="J53" s="23"/>
      <c r="K53" s="16">
        <f>SUM(G48:G50)</f>
        <v>0</v>
      </c>
      <c r="L53" s="16">
        <f>SUM(H51:H52)</f>
        <v>0</v>
      </c>
      <c r="M53" s="16">
        <f>L53-K53</f>
        <v>0</v>
      </c>
      <c r="N53" s="16">
        <f>K53+L53</f>
        <v>0</v>
      </c>
      <c r="O53" s="16">
        <f>SUM(G48:G50)+SUM(I48:I50)</f>
        <v>7.4</v>
      </c>
      <c r="P53" s="16">
        <f>SUM(H51:H52)+SUM(J51:J52)</f>
        <v>8</v>
      </c>
      <c r="Q53" s="16">
        <f>P53-O53</f>
        <v>0.59999999999999964</v>
      </c>
      <c r="R53" s="16">
        <f>O53+P53</f>
        <v>15.4</v>
      </c>
      <c r="S53" s="19"/>
      <c r="T53" s="19">
        <f>SUM(S48:S52)</f>
        <v>4765</v>
      </c>
    </row>
    <row r="54" spans="2:20" ht="21" customHeight="1" x14ac:dyDescent="0.2">
      <c r="S54" s="21"/>
      <c r="T54" s="21"/>
    </row>
    <row r="55" spans="2:20" ht="21" customHeight="1" x14ac:dyDescent="0.2">
      <c r="S55" s="21"/>
      <c r="T55" s="21"/>
    </row>
    <row r="56" spans="2:20" ht="21" customHeight="1" x14ac:dyDescent="0.2">
      <c r="S56" s="21"/>
      <c r="T56" s="21"/>
    </row>
    <row r="57" spans="2:20" ht="21" customHeight="1" x14ac:dyDescent="0.2">
      <c r="S57" s="21"/>
      <c r="T57" s="21"/>
    </row>
  </sheetData>
  <autoFilter ref="B5:T53" xr:uid="{743CE059-8904-924D-91B8-DE4031CAA294}">
    <filterColumn colId="17" showButton="0"/>
    <sortState xmlns:xlrd2="http://schemas.microsoft.com/office/spreadsheetml/2017/richdata2" ref="B6:T53">
      <sortCondition ref="C5:C53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53">
    <cfRule type="expression" dxfId="8" priority="1" stopIfTrue="1">
      <formula>M6&lt;0</formula>
    </cfRule>
  </conditionalFormatting>
  <conditionalFormatting sqref="M10">
    <cfRule type="expression" dxfId="7" priority="2" stopIfTrue="1">
      <formula>M10&lt;0</formula>
    </cfRule>
  </conditionalFormatting>
  <conditionalFormatting sqref="M15">
    <cfRule type="expression" dxfId="6" priority="3" stopIfTrue="1">
      <formula>M15&lt;0</formula>
    </cfRule>
  </conditionalFormatting>
  <conditionalFormatting sqref="M22">
    <cfRule type="expression" dxfId="5" priority="4" stopIfTrue="1">
      <formula>M22&lt;0</formula>
    </cfRule>
  </conditionalFormatting>
  <conditionalFormatting sqref="M30">
    <cfRule type="expression" dxfId="4" priority="5" stopIfTrue="1">
      <formula>M30&lt;0</formula>
    </cfRule>
  </conditionalFormatting>
  <conditionalFormatting sqref="M38">
    <cfRule type="expression" dxfId="3" priority="6" stopIfTrue="1">
      <formula>M38&lt;0</formula>
    </cfRule>
  </conditionalFormatting>
  <conditionalFormatting sqref="M47">
    <cfRule type="expression" dxfId="2" priority="7" stopIfTrue="1">
      <formula>M47&lt;0</formula>
    </cfRule>
  </conditionalFormatting>
  <conditionalFormatting sqref="M53">
    <cfRule type="expression" dxfId="1" priority="8" stopIfTrue="1">
      <formula>M53&lt;0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tabSelected="1" workbookViewId="0">
      <selection activeCell="F5" sqref="F5"/>
    </sheetView>
  </sheetViews>
  <sheetFormatPr baseColWidth="10" defaultColWidth="17.83203125" defaultRowHeight="16" x14ac:dyDescent="0.2"/>
  <cols>
    <col min="1" max="1" width="4.6640625" style="46" customWidth="1"/>
    <col min="2" max="6" width="18.5" style="46" customWidth="1"/>
    <col min="7" max="16384" width="17.83203125" style="46"/>
  </cols>
  <sheetData>
    <row r="1" spans="1:6" x14ac:dyDescent="0.2">
      <c r="A1" s="45"/>
    </row>
    <row r="2" spans="1:6" x14ac:dyDescent="0.2">
      <c r="B2" s="47"/>
      <c r="C2" s="53" t="s">
        <v>66</v>
      </c>
      <c r="D2" s="53" t="s">
        <v>67</v>
      </c>
      <c r="E2" s="53" t="s">
        <v>68</v>
      </c>
      <c r="F2" s="53" t="s">
        <v>69</v>
      </c>
    </row>
    <row r="3" spans="1:6" x14ac:dyDescent="0.2">
      <c r="B3" s="48" t="s">
        <v>70</v>
      </c>
      <c r="C3" s="49"/>
      <c r="D3" s="49"/>
      <c r="E3" s="50"/>
      <c r="F3" s="50">
        <v>62</v>
      </c>
    </row>
    <row r="4" spans="1:6" x14ac:dyDescent="0.2">
      <c r="B4" s="48" t="s">
        <v>71</v>
      </c>
      <c r="C4" s="49">
        <v>0.5</v>
      </c>
      <c r="D4" s="49">
        <v>0.5</v>
      </c>
      <c r="E4" s="50">
        <v>0.5</v>
      </c>
      <c r="F4" s="50">
        <f>0.525+1.1</f>
        <v>1.625</v>
      </c>
    </row>
    <row r="5" spans="1:6" x14ac:dyDescent="0.2">
      <c r="B5" s="48" t="s">
        <v>72</v>
      </c>
      <c r="C5" s="49">
        <v>1</v>
      </c>
      <c r="D5" s="49">
        <v>1</v>
      </c>
      <c r="E5" s="50">
        <v>1</v>
      </c>
      <c r="F5" s="50">
        <v>0</v>
      </c>
    </row>
    <row r="6" spans="1:6" x14ac:dyDescent="0.2">
      <c r="B6" s="48" t="s">
        <v>84</v>
      </c>
      <c r="C6" s="49">
        <v>0</v>
      </c>
      <c r="D6" s="49">
        <v>0</v>
      </c>
      <c r="E6" s="50">
        <v>0</v>
      </c>
      <c r="F6" s="50">
        <f>2.3+5+0.03+0.128</f>
        <v>7.4580000000000002</v>
      </c>
    </row>
    <row r="7" spans="1:6" x14ac:dyDescent="0.2">
      <c r="B7" s="48" t="s">
        <v>73</v>
      </c>
      <c r="C7" s="49">
        <v>25</v>
      </c>
      <c r="D7" s="49">
        <v>25</v>
      </c>
      <c r="E7" s="50">
        <v>25</v>
      </c>
      <c r="F7" s="50">
        <v>25</v>
      </c>
    </row>
    <row r="8" spans="1:6" x14ac:dyDescent="0.2">
      <c r="B8" s="48" t="s">
        <v>74</v>
      </c>
      <c r="C8" s="49">
        <v>30</v>
      </c>
      <c r="D8" s="49">
        <v>30</v>
      </c>
      <c r="E8" s="50">
        <v>30</v>
      </c>
      <c r="F8" s="50">
        <v>30</v>
      </c>
    </row>
    <row r="9" spans="1:6" x14ac:dyDescent="0.2">
      <c r="B9" s="48" t="s">
        <v>75</v>
      </c>
      <c r="C9" s="49">
        <v>20</v>
      </c>
      <c r="D9" s="49">
        <v>20</v>
      </c>
      <c r="E9" s="50">
        <v>1</v>
      </c>
      <c r="F9" s="50">
        <v>0</v>
      </c>
    </row>
    <row r="10" spans="1:6" x14ac:dyDescent="0.2">
      <c r="B10" s="48" t="s">
        <v>76</v>
      </c>
      <c r="C10" s="49">
        <v>412</v>
      </c>
      <c r="D10" s="49">
        <v>412</v>
      </c>
      <c r="E10" s="50">
        <v>330</v>
      </c>
      <c r="F10" s="50">
        <f>390-25-30</f>
        <v>335</v>
      </c>
    </row>
    <row r="11" spans="1:6" x14ac:dyDescent="0.2">
      <c r="B11" s="48" t="s">
        <v>78</v>
      </c>
      <c r="C11" s="49">
        <f>1.3*1024</f>
        <v>1331.2</v>
      </c>
      <c r="D11" s="49">
        <f>3.1*1024</f>
        <v>3174.4</v>
      </c>
      <c r="E11" s="50">
        <v>1400</v>
      </c>
      <c r="F11" s="50">
        <v>0</v>
      </c>
    </row>
    <row r="12" spans="1:6" x14ac:dyDescent="0.2">
      <c r="B12" s="51" t="s">
        <v>82</v>
      </c>
      <c r="C12" s="52">
        <f>SUM(C7:C11)</f>
        <v>1818.2</v>
      </c>
      <c r="D12" s="52">
        <f t="shared" ref="D12:F12" si="0">SUM(D7:D11)</f>
        <v>3661.4</v>
      </c>
      <c r="E12" s="52">
        <f t="shared" si="0"/>
        <v>1786</v>
      </c>
      <c r="F12" s="52">
        <f t="shared" si="0"/>
        <v>390</v>
      </c>
    </row>
    <row r="13" spans="1:6" x14ac:dyDescent="0.2">
      <c r="B13" s="51" t="s">
        <v>83</v>
      </c>
      <c r="C13" s="52">
        <f>SUM(C3:C11)</f>
        <v>1819.7</v>
      </c>
      <c r="D13" s="52">
        <f>SUM(D3:D11)</f>
        <v>3662.9</v>
      </c>
      <c r="E13" s="52">
        <f>SUM(E3:E11)</f>
        <v>1787.5</v>
      </c>
      <c r="F13" s="52">
        <f>SUM(F3:F11)</f>
        <v>461.08299999999997</v>
      </c>
    </row>
    <row r="14" spans="1:6" x14ac:dyDescent="0.2">
      <c r="B14" s="51" t="s">
        <v>0</v>
      </c>
      <c r="C14" s="52">
        <f>1.8*1024</f>
        <v>1843.2</v>
      </c>
      <c r="D14" s="52">
        <f>3.6*1024</f>
        <v>3686.4</v>
      </c>
      <c r="E14" s="52">
        <f>1.8*1024</f>
        <v>1843.2</v>
      </c>
      <c r="F14" s="52">
        <v>465</v>
      </c>
    </row>
    <row r="15" spans="1:6" x14ac:dyDescent="0.2">
      <c r="B15" s="51" t="s">
        <v>77</v>
      </c>
      <c r="C15" s="52">
        <f>C14-C13</f>
        <v>23.5</v>
      </c>
      <c r="D15" s="52">
        <f t="shared" ref="D15:F15" si="1">D14-D13</f>
        <v>23.5</v>
      </c>
      <c r="E15" s="52">
        <f t="shared" si="1"/>
        <v>55.700000000000045</v>
      </c>
      <c r="F15" s="52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2025-09-02T05:17:09Z</dcterms:modified>
</cp:coreProperties>
</file>