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D250AD3B-7681-694B-8BBD-C76EF126D56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06" i="1" l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75" i="1"/>
  <c r="V75" i="1"/>
  <c r="W75" i="1"/>
  <c r="F76" i="1"/>
  <c r="V76" i="1"/>
  <c r="W76" i="1"/>
  <c r="F77" i="1"/>
  <c r="V77" i="1"/>
  <c r="W77" i="1"/>
  <c r="F78" i="1"/>
  <c r="V78" i="1"/>
  <c r="W78" i="1"/>
  <c r="Z216" i="1"/>
  <c r="Z215" i="1"/>
  <c r="Z218" i="1"/>
  <c r="Z219" i="1"/>
  <c r="Z222" i="1"/>
  <c r="Z223" i="1"/>
  <c r="Z2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8" i="1"/>
  <c r="F240" i="1"/>
  <c r="F241" i="1"/>
  <c r="F275" i="1"/>
  <c r="F243" i="1"/>
  <c r="F244" i="1"/>
  <c r="F245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7" i="1"/>
  <c r="F270" i="1"/>
  <c r="F271" i="1"/>
  <c r="F251" i="1"/>
  <c r="F252" i="1"/>
  <c r="F253" i="1"/>
  <c r="F256" i="1"/>
  <c r="F265" i="1"/>
  <c r="F266" i="1"/>
  <c r="F220" i="1"/>
  <c r="F221" i="1"/>
  <c r="F269" i="1"/>
  <c r="F248" i="1"/>
  <c r="F250" i="1"/>
  <c r="F268" i="1"/>
  <c r="F274" i="1"/>
  <c r="F272" i="1"/>
  <c r="F273" i="1"/>
  <c r="F229" i="1"/>
  <c r="F230" i="1"/>
  <c r="F231" i="1"/>
  <c r="F232" i="1"/>
  <c r="F233" i="1"/>
  <c r="F234" i="1"/>
  <c r="F235" i="1"/>
  <c r="F236" i="1"/>
  <c r="F237" i="1"/>
  <c r="F238" i="1"/>
  <c r="F239" i="1"/>
  <c r="F217" i="1"/>
  <c r="F218" i="1"/>
  <c r="F242" i="1"/>
  <c r="F219" i="1"/>
  <c r="F222" i="1"/>
  <c r="F212" i="1"/>
  <c r="F246" i="1"/>
  <c r="F213" i="1"/>
  <c r="F214" i="1"/>
  <c r="F249" i="1"/>
  <c r="F223" i="1"/>
  <c r="F216" i="1"/>
  <c r="F215" i="1"/>
  <c r="F226" i="1"/>
  <c r="F254" i="1"/>
  <c r="F255" i="1"/>
  <c r="F227" i="1"/>
  <c r="F257" i="1"/>
  <c r="F258" i="1"/>
  <c r="F259" i="1"/>
  <c r="F260" i="1"/>
  <c r="F261" i="1"/>
  <c r="F262" i="1"/>
  <c r="F263" i="1"/>
  <c r="F264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W224" i="1"/>
  <c r="V224" i="1"/>
  <c r="AD250" i="1"/>
  <c r="Z250" i="1" s="1"/>
  <c r="AD248" i="1"/>
  <c r="Z248" i="1" s="1"/>
  <c r="AD265" i="1"/>
  <c r="Z265" i="1" s="1"/>
  <c r="AD256" i="1"/>
  <c r="Z256" i="1" s="1"/>
  <c r="AD253" i="1"/>
  <c r="Z253" i="1" s="1"/>
  <c r="V130" i="1"/>
  <c r="W130" i="1"/>
  <c r="AD244" i="1"/>
  <c r="Z244" i="1" s="1"/>
  <c r="AD245" i="1"/>
  <c r="Z245" i="1" s="1"/>
  <c r="AD243" i="1"/>
  <c r="Z243" i="1" s="1"/>
  <c r="AD241" i="1"/>
  <c r="Z241" i="1" s="1"/>
  <c r="AD240" i="1"/>
  <c r="Z240" i="1" s="1"/>
  <c r="AD228" i="1"/>
  <c r="Z228" i="1" s="1"/>
  <c r="AD214" i="1"/>
  <c r="Z214" i="1" s="1"/>
  <c r="AD213" i="1"/>
  <c r="Z213" i="1" s="1"/>
  <c r="AD212" i="1"/>
  <c r="Z212" i="1" s="1"/>
  <c r="V192" i="1"/>
  <c r="W192" i="1"/>
  <c r="V193" i="1"/>
  <c r="W193" i="1"/>
  <c r="V195" i="1"/>
  <c r="W195" i="1"/>
  <c r="V196" i="1"/>
  <c r="W196" i="1"/>
  <c r="AD275" i="1"/>
  <c r="Z275" i="1" s="1"/>
  <c r="V169" i="1"/>
  <c r="W169" i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47" i="1"/>
  <c r="Z247" i="1" s="1"/>
  <c r="V170" i="1"/>
  <c r="W170" i="1"/>
  <c r="V167" i="1"/>
  <c r="W167" i="1"/>
  <c r="V168" i="1"/>
  <c r="W168" i="1"/>
  <c r="W220" i="1"/>
  <c r="V220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7" i="1"/>
  <c r="V257" i="1"/>
  <c r="W254" i="1"/>
  <c r="V254" i="1"/>
  <c r="W212" i="1"/>
  <c r="V212" i="1"/>
  <c r="V83" i="1"/>
  <c r="W83" i="1"/>
  <c r="V278" i="1"/>
  <c r="W278" i="1"/>
  <c r="V277" i="1"/>
  <c r="W277" i="1"/>
  <c r="V225" i="1"/>
  <c r="W225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2" i="1"/>
  <c r="V152" i="1"/>
  <c r="W153" i="1"/>
  <c r="V153" i="1"/>
  <c r="W271" i="1"/>
  <c r="V271" i="1"/>
  <c r="W270" i="1"/>
  <c r="V270" i="1"/>
  <c r="W247" i="1"/>
  <c r="V247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6" i="1"/>
  <c r="W136" i="1"/>
  <c r="V137" i="1"/>
  <c r="W137" i="1"/>
  <c r="V138" i="1"/>
  <c r="W138" i="1"/>
  <c r="V139" i="1"/>
  <c r="W139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27" i="1"/>
  <c r="V227" i="1"/>
  <c r="W226" i="1"/>
  <c r="V226" i="1"/>
  <c r="W215" i="1"/>
  <c r="V215" i="1"/>
  <c r="W216" i="1"/>
  <c r="V216" i="1"/>
  <c r="W223" i="1"/>
  <c r="V223" i="1"/>
  <c r="W214" i="1"/>
  <c r="V214" i="1"/>
  <c r="W213" i="1"/>
  <c r="V213" i="1"/>
  <c r="W222" i="1"/>
  <c r="V222" i="1"/>
  <c r="W219" i="1"/>
  <c r="V219" i="1"/>
  <c r="W218" i="1"/>
  <c r="V218" i="1"/>
  <c r="W217" i="1"/>
  <c r="V217" i="1"/>
  <c r="W239" i="1"/>
  <c r="V239" i="1"/>
  <c r="W238" i="1"/>
  <c r="V238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6" i="1"/>
  <c r="V276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3" i="1"/>
  <c r="V273" i="1"/>
  <c r="W272" i="1"/>
  <c r="V272" i="1"/>
  <c r="W274" i="1"/>
  <c r="V274" i="1"/>
  <c r="W268" i="1"/>
  <c r="V268" i="1"/>
  <c r="W250" i="1"/>
  <c r="V250" i="1"/>
  <c r="W248" i="1"/>
  <c r="V248" i="1"/>
  <c r="W269" i="1"/>
  <c r="V269" i="1"/>
  <c r="W221" i="1"/>
  <c r="V221" i="1"/>
  <c r="W267" i="1"/>
  <c r="V267" i="1"/>
  <c r="W266" i="1"/>
  <c r="V266" i="1"/>
  <c r="W265" i="1"/>
  <c r="V265" i="1"/>
  <c r="W256" i="1"/>
  <c r="V256" i="1"/>
  <c r="W253" i="1"/>
  <c r="V253" i="1"/>
  <c r="W252" i="1"/>
  <c r="V252" i="1"/>
  <c r="W251" i="1"/>
  <c r="V251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5" i="1"/>
  <c r="V245" i="1"/>
  <c r="W244" i="1"/>
  <c r="V244" i="1"/>
  <c r="W243" i="1"/>
  <c r="V243" i="1"/>
  <c r="W275" i="1"/>
  <c r="V275" i="1"/>
  <c r="W241" i="1"/>
  <c r="V241" i="1"/>
  <c r="W240" i="1"/>
  <c r="V240" i="1"/>
  <c r="W228" i="1"/>
  <c r="V228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51" i="1" l="1"/>
  <c r="Z251" i="1" s="1"/>
  <c r="AD252" i="1"/>
  <c r="Z252" i="1" s="1"/>
</calcChain>
</file>

<file path=xl/sharedStrings.xml><?xml version="1.0" encoding="utf-8"?>
<sst xmlns="http://schemas.openxmlformats.org/spreadsheetml/2006/main" count="3262" uniqueCount="822">
  <si>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</si>
  <si>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</si>
  <si>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</si>
  <si>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</si>
  <si>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</si>
  <si>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</si>
  <si>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</si>
  <si>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</si>
  <si>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</si>
  <si>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</si>
  <si>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</si>
  <si>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</si>
  <si>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</si>
  <si>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</si>
  <si>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</si>
  <si>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</si>
  <si>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</si>
  <si>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</si>
  <si>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</si>
  <si>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</si>
  <si>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</si>
  <si>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</si>
  <si>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</si>
  <si>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</si>
  <si>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</si>
  <si>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</si>
  <si>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</si>
  <si>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</si>
  <si>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</si>
  <si>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</si>
  <si>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</si>
  <si>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</si>
  <si>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</si>
  <si>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</si>
  <si>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</si>
  <si>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</si>
  <si>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</si>
  <si>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</si>
  <si>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</si>
  <si>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</si>
  <si>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</si>
  <si>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</si>
  <si>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</si>
  <si>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</si>
  <si>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</si>
  <si>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</si>
  <si>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</si>
  <si>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</si>
  <si>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</si>
  <si>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</si>
  <si>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</si>
  <si>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</si>
  <si>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</si>
  <si>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</si>
  <si>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</si>
  <si>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</si>
  <si>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</si>
  <si>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</si>
  <si>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</si>
  <si>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</si>
  <si>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</si>
  <si>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</si>
  <si>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</si>
  <si>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</si>
  <si>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</si>
  <si>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</si>
  <si>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</si>
  <si>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</si>
  <si>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</si>
  <si>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</si>
  <si>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</si>
  <si>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</si>
  <si>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</si>
  <si>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</si>
  <si>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</si>
  <si>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</si>
  <si>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</si>
  <si>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</si>
  <si>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</si>
  <si>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</si>
  <si>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</si>
  <si>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</si>
  <si>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</si>
  <si>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</si>
  <si>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</si>
  <si>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</si>
  <si>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</si>
  <si>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</si>
  <si>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</si>
  <si>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</si>
  <si>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</si>
  <si>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</si>
  <si>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</si>
  <si>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</si>
  <si>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</si>
  <si>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</si>
  <si>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</si>
  <si>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</si>
  <si>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</si>
  <si>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</si>
  <si>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</si>
  <si>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</si>
  <si>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</si>
  <si>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</si>
  <si>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</si>
  <si>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</si>
  <si>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</si>
  <si>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</si>
  <si>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</si>
  <si>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</si>
  <si>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</si>
  <si>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</si>
  <si>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</si>
  <si>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</si>
  <si>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</si>
  <si>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</si>
  <si>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</si>
  <si>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</si>
  <si>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</si>
  <si>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</si>
  <si>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</si>
  <si>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</si>
  <si>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</si>
  <si>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</si>
  <si>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</si>
  <si>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</si>
  <si>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</si>
  <si>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</si>
  <si>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</si>
  <si>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</si>
  <si>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</si>
  <si>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</si>
  <si>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</si>
  <si>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</si>
  <si>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</si>
  <si>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</si>
  <si>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</si>
  <si>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</si>
  <si>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</si>
  <si>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</si>
  <si>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</si>
  <si>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</si>
  <si>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</si>
  <si>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</si>
  <si>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</si>
  <si>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</si>
  <si>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</si>
  <si>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</si>
  <si>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</si>
  <si>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</si>
  <si>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</si>
  <si>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</si>
  <si>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</si>
  <si>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</si>
  <si>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</si>
  <si>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</si>
  <si>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</si>
  <si>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</si>
  <si>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</si>
  <si>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</si>
  <si>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</si>
  <si>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</si>
  <si>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</si>
  <si>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</si>
  <si>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</si>
  <si>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</si>
  <si>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</si>
  <si>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</si>
  <si>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</si>
  <si>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</si>
  <si>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</si>
  <si>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</si>
  <si>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</si>
  <si>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</si>
  <si>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</si>
  <si>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</si>
  <si>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</si>
  <si>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</si>
  <si>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</si>
  <si>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</si>
  <si>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</si>
  <si>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</si>
  <si>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</si>
  <si>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</si>
  <si>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</si>
  <si>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</si>
  <si>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</si>
  <si>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</si>
  <si>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</si>
  <si>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</si>
  <si>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</si>
  <si>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</si>
  <si>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</si>
  <si>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</si>
  <si>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</si>
  <si>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</si>
  <si>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</si>
  <si>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</si>
  <si>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</si>
  <si>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</si>
  <si>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</si>
  <si>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</si>
  <si>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</si>
  <si>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</si>
  <si>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</si>
  <si>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</si>
  <si>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</si>
  <si>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</si>
  <si>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</si>
  <si>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</si>
  <si>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</si>
  <si>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</si>
  <si>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</si>
  <si>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</si>
  <si>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</si>
  <si>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</si>
  <si>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</si>
  <si>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</si>
  <si>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</si>
  <si>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</si>
  <si>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</si>
  <si>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</si>
  <si>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</si>
  <si>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</si>
  <si>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</si>
  <si>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</si>
  <si>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</si>
  <si>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</si>
  <si>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</si>
  <si>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</si>
  <si>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</si>
  <si>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</si>
  <si>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</si>
  <si>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</si>
  <si>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</si>
  <si>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</si>
  <si>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</si>
  <si>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</si>
  <si>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</si>
  <si>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</si>
  <si>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</si>
  <si>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</si>
  <si>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</si>
  <si>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</si>
  <si>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</si>
  <si>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</si>
  <si>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</si>
  <si>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</si>
  <si>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</si>
  <si>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</si>
  <si>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</si>
  <si>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</si>
  <si>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</si>
  <si>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</si>
  <si>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</si>
  <si>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</si>
  <si>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</si>
  <si>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</si>
  <si>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</si>
  <si>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</si>
  <si>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</si>
  <si>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</si>
  <si>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</si>
  <si>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</si>
  <si>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</si>
  <si>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</si>
  <si>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</si>
  <si>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</si>
  <si>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</si>
  <si>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</si>
  <si>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</si>
  <si>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</si>
  <si>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</si>
  <si>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</si>
  <si>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</si>
  <si>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</si>
  <si>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</si>
  <si>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</si>
  <si>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</si>
  <si>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</si>
  <si>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</si>
  <si>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</si>
  <si>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</si>
  <si>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</si>
  <si>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</si>
  <si>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</si>
  <si>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</si>
  <si>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</si>
  <si>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</si>
  <si>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</si>
  <si>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</si>
  <si>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</si>
  <si>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</si>
  <si>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</si>
  <si>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</si>
  <si>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</si>
  <si>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</si>
  <si>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</si>
  <si>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</si>
  <si>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</si>
  <si>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</si>
  <si>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</si>
  <si>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</si>
  <si>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</si>
  <si>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</si>
  <si>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</si>
  <si>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</si>
  <si>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</si>
  <si>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</si>
  <si>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</si>
  <si>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</si>
  <si>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</si>
  <si>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</si>
  <si>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</si>
  <si>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</si>
  <si>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</si>
  <si>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</si>
  <si>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</si>
  <si>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</si>
  <si>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</si>
  <si>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</si>
  <si>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</si>
  <si>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</si>
  <si>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</si>
  <si>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</si>
  <si>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</si>
  <si>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</si>
  <si>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</si>
  <si>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</si>
  <si>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</si>
  <si>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</si>
  <si>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</si>
  <si>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</si>
  <si>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</si>
  <si>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</si>
  <si>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</si>
  <si>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</si>
  <si>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</si>
  <si>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</si>
  <si>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</si>
  <si>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</si>
  <si>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</si>
  <si>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</si>
  <si>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</si>
  <si>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</si>
  <si>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</si>
  <si>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</si>
  <si>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</si>
  <si>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</si>
  <si>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</si>
  <si>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</si>
  <si>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</si>
  <si>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</si>
  <si>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</si>
  <si>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</si>
  <si>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</si>
  <si>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</si>
  <si>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</si>
  <si>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</si>
  <si>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</si>
  <si>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</si>
  <si>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</si>
  <si>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</si>
  <si>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</si>
  <si>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</si>
  <si>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</si>
  <si>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</si>
  <si>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</si>
  <si>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</si>
  <si>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</si>
  <si>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</si>
  <si>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</si>
  <si>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</si>
  <si>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</si>
  <si>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</si>
  <si>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</si>
  <si>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</si>
  <si>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</si>
  <si>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</si>
  <si>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</si>
  <si>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</si>
  <si>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</si>
  <si>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</si>
  <si>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</si>
  <si>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</si>
  <si>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</si>
  <si>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</si>
  <si>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</si>
  <si>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</si>
  <si>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</si>
  <si>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</si>
  <si>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</si>
  <si>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</si>
  <si>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</si>
  <si>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</si>
  <si>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</si>
  <si>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</si>
  <si>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</si>
  <si>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</si>
  <si>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</si>
  <si>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</si>
  <si>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</si>
  <si>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</si>
  <si>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</si>
  <si>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</si>
  <si>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</si>
  <si>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</si>
  <si>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</si>
  <si>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</si>
  <si>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</si>
  <si>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</si>
  <si>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</si>
  <si>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</si>
  <si>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</si>
  <si>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</si>
  <si>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</si>
  <si>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</si>
  <si>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</si>
  <si>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</si>
  <si>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</si>
  <si>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</si>
  <si>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</si>
  <si>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</si>
  <si>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</si>
  <si>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</si>
  <si>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</si>
  <si>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</si>
  <si>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</si>
  <si>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</si>
  <si>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</si>
  <si>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</si>
  <si>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</si>
  <si>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</si>
  <si>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</si>
  <si>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</si>
  <si>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</si>
  <si>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</si>
  <si>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</si>
  <si>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</si>
  <si>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</si>
  <si>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</si>
  <si>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</si>
  <si>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</si>
  <si>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</si>
  <si>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</si>
  <si>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</si>
  <si>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</si>
  <si>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</si>
  <si>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</si>
  <si>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</si>
  <si>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</si>
  <si>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</si>
  <si>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</si>
  <si>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</si>
  <si>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</si>
  <si>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</si>
  <si>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</si>
  <si>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</si>
  <si>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</si>
  <si>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</si>
  <si>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</si>
  <si>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</si>
  <si>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</si>
  <si>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</si>
  <si>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</si>
  <si>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</si>
  <si>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</si>
  <si>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</si>
  <si>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</si>
  <si>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</si>
  <si>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</si>
  <si>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</si>
  <si>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</si>
  <si>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</si>
  <si>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</si>
  <si>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</si>
  <si>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</si>
  <si>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</si>
  <si>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</si>
  <si>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</si>
  <si>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</si>
  <si>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</si>
  <si>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</si>
  <si>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</si>
  <si>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</si>
  <si>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</si>
  <si>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</si>
  <si>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</si>
  <si>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</si>
  <si>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</si>
  <si>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</si>
  <si>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</si>
  <si>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</si>
  <si>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</si>
  <si>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</si>
  <si>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</si>
  <si>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</si>
  <si>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</si>
  <si>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</si>
  <si>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</si>
  <si>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</si>
  <si>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</si>
  <si>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</si>
  <si>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</si>
  <si>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</si>
  <si>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</si>
  <si>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</si>
  <si>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</si>
  <si>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</si>
  <si>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</si>
  <si>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</si>
  <si>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</si>
  <si>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</si>
  <si>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</si>
  <si>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</si>
  <si>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</si>
  <si>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</si>
  <si>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</si>
  <si>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</si>
  <si>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</si>
  <si>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</si>
  <si>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</si>
  <si>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</si>
  <si>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</si>
  <si>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</si>
  <si>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</si>
  <si>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</si>
  <si>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</si>
  <si>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</si>
  <si>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</si>
  <si>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</si>
  <si>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</si>
  <si>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</si>
  <si>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</si>
  <si>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</si>
  <si>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</si>
  <si>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</si>
  <si>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</si>
  <si>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</si>
  <si>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</si>
  <si>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</si>
  <si>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</si>
  <si>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</si>
  <si>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</si>
  <si>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</si>
  <si>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</si>
  <si>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</si>
  <si>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</si>
  <si>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</si>
  <si>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</si>
  <si>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</si>
  <si>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</si>
  <si>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</si>
  <si>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</si>
  <si>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</si>
  <si>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</si>
  <si>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</si>
  <si>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</si>
  <si>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</si>
  <si>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</si>
  <si>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</si>
  <si>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</si>
  <si>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</si>
  <si>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</si>
  <si>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</si>
  <si>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</si>
  <si>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</si>
  <si>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</si>
  <si>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</si>
  <si>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</si>
  <si>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</si>
  <si>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</si>
  <si>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</si>
  <si>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</si>
  <si>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</si>
  <si>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</si>
  <si>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</si>
  <si>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</si>
  <si>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</si>
  <si>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</si>
  <si>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</si>
  <si>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</si>
  <si>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</si>
  <si>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</si>
  <si>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</si>
  <si>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</si>
  <si>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</si>
  <si>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</si>
  <si>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</si>
  <si>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</si>
  <si>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</si>
  <si>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</si>
  <si>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</si>
  <si>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</si>
  <si>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</si>
  <si>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</si>
  <si>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</si>
  <si>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</si>
  <si>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</si>
  <si>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</si>
  <si>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</si>
  <si>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</si>
  <si>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</si>
  <si>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</si>
  <si>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</si>
  <si>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</si>
  <si>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</si>
  <si>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</si>
  <si>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</si>
  <si>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</si>
  <si>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</si>
  <si>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</si>
  <si>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</si>
  <si>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</si>
  <si>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</si>
  <si>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</si>
  <si>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</si>
  <si>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</si>
  <si>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</si>
  <si>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</si>
  <si>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</si>
  <si>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</si>
  <si>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</si>
  <si>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</si>
  <si>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</si>
  <si>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</si>
  <si>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</si>
  <si>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</si>
  <si>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</si>
  <si>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</si>
  <si>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</si>
  <si>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</si>
  <si>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</si>
  <si>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</si>
  <si>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</si>
  <si>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</si>
  <si>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</si>
  <si>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</si>
  <si>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</si>
  <si>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</si>
  <si>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</si>
  <si>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</si>
  <si>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</si>
  <si>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</si>
  <si>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</si>
  <si>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</si>
  <si>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</si>
  <si>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</si>
  <si>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</si>
  <si>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</si>
  <si>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</si>
  <si>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</si>
  <si>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</si>
  <si>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</si>
  <si>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</si>
  <si>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</si>
  <si>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</si>
  <si>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</si>
  <si>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</si>
  <si>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</si>
  <si>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</si>
  <si>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</si>
  <si>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</si>
  <si>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</si>
  <si>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</si>
  <si>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</si>
  <si>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</si>
  <si>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</si>
  <si>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</si>
  <si>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</si>
  <si>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</si>
  <si>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</si>
  <si>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</si>
  <si>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</si>
  <si>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</si>
  <si>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</si>
  <si>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</si>
  <si>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</si>
  <si>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</si>
  <si>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</si>
  <si>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</si>
  <si>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</si>
  <si>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</si>
  <si>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</si>
  <si>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</si>
  <si>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</si>
  <si>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</si>
  <si>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</si>
  <si>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</si>
  <si>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</si>
  <si>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</si>
  <si>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</si>
  <si>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</si>
  <si>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</si>
  <si>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</si>
  <si>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</si>
  <si>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</si>
  <si>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</si>
  <si>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</si>
  <si>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</si>
  <si>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</si>
  <si>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</si>
  <si>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</si>
  <si>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</si>
  <si>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</si>
  <si>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</si>
  <si>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</si>
  <si>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</si>
  <si>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</si>
  <si>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</si>
  <si>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</si>
  <si>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</si>
  <si>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</si>
  <si>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</si>
  <si>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</si>
  <si>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</si>
  <si>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</si>
  <si>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</si>
  <si>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</si>
  <si>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</si>
  <si>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</si>
  <si>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</si>
  <si>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</si>
  <si>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</si>
  <si>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</si>
  <si>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</si>
  <si>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</si>
  <si>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</si>
  <si>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</si>
  <si>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</si>
  <si>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</si>
  <si>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</si>
  <si>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</si>
  <si>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</si>
  <si>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</si>
  <si>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</si>
  <si>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</si>
  <si>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</si>
  <si>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</si>
  <si>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</si>
  <si>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</si>
  <si>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</si>
  <si>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</si>
  <si>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</si>
  <si>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</si>
  <si>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</si>
  <si>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</si>
  <si>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</si>
  <si>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</si>
  <si>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</si>
  <si>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</si>
  <si>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</si>
  <si>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</si>
  <si>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</si>
  <si>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</si>
  <si>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</si>
  <si>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</si>
  <si>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</si>
  <si>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</si>
  <si>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</si>
  <si>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</si>
  <si>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</si>
  <si>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</si>
  <si>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</si>
  <si>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</si>
  <si>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</si>
  <si>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</si>
  <si>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</si>
  <si>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</si>
  <si>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</si>
  <si>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</si>
  <si>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</si>
  <si>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</si>
  <si>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</si>
  <si>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</si>
  <si>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</si>
  <si>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</si>
  <si>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</si>
  <si>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</si>
  <si>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</si>
  <si>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</si>
  <si>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</si>
  <si>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</si>
  <si>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</si>
  <si>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</si>
  <si>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</si>
  <si>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</si>
  <si>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</si>
  <si>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</si>
  <si>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</si>
  <si>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</si>
  <si>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</si>
  <si>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</si>
  <si>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</si>
  <si>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</si>
  <si>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</si>
  <si>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</si>
  <si>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</si>
  <si>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</si>
  <si>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</si>
  <si>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</si>
  <si>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</si>
  <si>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</si>
  <si>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</si>
  <si>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</si>
  <si>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</si>
  <si>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</si>
  <si>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</si>
  <si>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</si>
  <si>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</si>
  <si>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</si>
  <si>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</si>
  <si>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</si>
  <si>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</si>
  <si>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</si>
  <si>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</si>
  <si>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</si>
  <si>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</si>
  <si>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</si>
  <si>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</si>
  <si>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</si>
  <si>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86:e8:d5:83:3d:60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</si>
</sst>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7" headerRowBorderDxfId="36">
  <autoFilter ref="A3:AJ603" xr:uid="{00000000-0009-0000-0100-000002000000}"/>
  <sortState xmlns:xlrd2="http://schemas.microsoft.com/office/spreadsheetml/2017/richdata2" ref="A75:AJ275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A177" zoomScale="122" zoomScaleNormal="122" workbookViewId="0">
      <selection activeCell="A206" sqref="A20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716</v>
      </c>
      <c r="AH1" s="29" t="s">
        <v>716</v>
      </c>
      <c r="AI1" s="21" t="s">
        <v>717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703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702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812</v>
      </c>
      <c r="AC5" s="1" t="s">
        <v>810</v>
      </c>
      <c r="AD5" s="1" t="s">
        <v>130</v>
      </c>
      <c r="AE5" s="1" t="s">
        <v>132</v>
      </c>
      <c r="AF5" s="1" t="s">
        <v>720</v>
      </c>
      <c r="AG5" s="36" t="s">
        <v>820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812</v>
      </c>
      <c r="AC6" s="1" t="s">
        <v>810</v>
      </c>
      <c r="AD6" s="1" t="s">
        <v>130</v>
      </c>
      <c r="AE6" s="1" t="s">
        <v>129</v>
      </c>
      <c r="AF6" s="1" t="s">
        <v>720</v>
      </c>
      <c r="AG6" s="1" t="s">
        <v>819</v>
      </c>
      <c r="AI6" s="1" t="str">
        <f t="shared" ref="AI6:AI68" si="2"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812</v>
      </c>
      <c r="AC7" s="1" t="s">
        <v>810</v>
      </c>
      <c r="AD7" s="1" t="s">
        <v>130</v>
      </c>
      <c r="AE7" s="1" t="s">
        <v>239</v>
      </c>
      <c r="AF7" s="1" t="s">
        <v>720</v>
      </c>
      <c r="AG7" s="1" t="s">
        <v>815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813</v>
      </c>
      <c r="AB8" s="1" t="s">
        <v>814</v>
      </c>
      <c r="AC8" s="1" t="s">
        <v>811</v>
      </c>
      <c r="AD8" s="1" t="s">
        <v>130</v>
      </c>
      <c r="AE8" s="1" t="s">
        <v>260</v>
      </c>
      <c r="AF8" s="1" t="s">
        <v>720</v>
      </c>
      <c r="AG8" s="1" t="s">
        <v>816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813</v>
      </c>
      <c r="AB9" s="1" t="s">
        <v>814</v>
      </c>
      <c r="AC9" s="1" t="s">
        <v>811</v>
      </c>
      <c r="AD9" s="1" t="s">
        <v>130</v>
      </c>
      <c r="AE9" s="1" t="s">
        <v>253</v>
      </c>
      <c r="AF9" s="1" t="s">
        <v>720</v>
      </c>
      <c r="AG9" s="1" t="s">
        <v>818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812</v>
      </c>
      <c r="AC13" s="1" t="s">
        <v>810</v>
      </c>
      <c r="AD13" s="1" t="s">
        <v>130</v>
      </c>
      <c r="AE13" s="1" t="s">
        <v>261</v>
      </c>
      <c r="AF13" s="1" t="s">
        <v>720</v>
      </c>
      <c r="AG13" s="36" t="s">
        <v>817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si="2"/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ref="AI69:AI132" si="9"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5000</v>
      </c>
      <c r="B75" s="7" t="s">
        <v>747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">
        <v>721</v>
      </c>
      <c r="AA75" s="2" t="s">
        <v>725</v>
      </c>
      <c r="AB75" s="1" t="s">
        <v>734</v>
      </c>
      <c r="AC75" s="1" t="s">
        <v>730</v>
      </c>
      <c r="AD75" s="1" t="s">
        <v>293</v>
      </c>
      <c r="AE75" s="1" t="s">
        <v>30</v>
      </c>
      <c r="AF75" s="1" t="s">
        <v>719</v>
      </c>
      <c r="AG75" s="1" t="s">
        <v>741</v>
      </c>
      <c r="AH75" s="1" t="s">
        <v>737</v>
      </c>
      <c r="AI75" s="1" t="str">
        <f t="shared" si="9"/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0"/>
        <v/>
      </c>
      <c r="W76" s="1" t="str">
        <f t="shared" si="11"/>
        <v/>
      </c>
      <c r="Z76" s="1" t="s">
        <v>722</v>
      </c>
      <c r="AA76" s="2" t="s">
        <v>726</v>
      </c>
      <c r="AB76" s="1" t="s">
        <v>736</v>
      </c>
      <c r="AC76" s="1" t="s">
        <v>731</v>
      </c>
      <c r="AD76" s="1" t="s">
        <v>293</v>
      </c>
      <c r="AE76" s="1" t="s">
        <v>728</v>
      </c>
      <c r="AF76" s="1" t="s">
        <v>719</v>
      </c>
      <c r="AG76" s="1" t="s">
        <v>742</v>
      </c>
      <c r="AH76" s="1" t="s">
        <v>738</v>
      </c>
      <c r="AI76" s="1" t="str">
        <f t="shared" si="9"/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0"/>
        <v/>
      </c>
      <c r="W77" s="1" t="str">
        <f t="shared" si="11"/>
        <v/>
      </c>
      <c r="Z77" s="1" t="s">
        <v>723</v>
      </c>
      <c r="AA77" s="2" t="s">
        <v>727</v>
      </c>
      <c r="AB77" s="1" t="s">
        <v>735</v>
      </c>
      <c r="AC77" s="1" t="s">
        <v>732</v>
      </c>
      <c r="AD77" s="1" t="s">
        <v>293</v>
      </c>
      <c r="AE77" s="1" t="s">
        <v>608</v>
      </c>
      <c r="AF77" s="1" t="s">
        <v>719</v>
      </c>
      <c r="AG77" s="1" t="s">
        <v>743</v>
      </c>
      <c r="AH77" s="1" t="s">
        <v>739</v>
      </c>
      <c r="AI77" s="1" t="str">
        <f t="shared" si="9"/>
        <v>[["mac", "78:8a:20:70:d3:79"], ["ip", "10.0.0.3"]]</v>
      </c>
    </row>
    <row r="78" spans="1:36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0"/>
        <v/>
      </c>
      <c r="W78" s="1" t="str">
        <f t="shared" si="11"/>
        <v/>
      </c>
      <c r="Z78" s="1" t="s">
        <v>724</v>
      </c>
      <c r="AA78" s="2" t="s">
        <v>727</v>
      </c>
      <c r="AB78" s="1" t="s">
        <v>735</v>
      </c>
      <c r="AC78" s="1" t="s">
        <v>733</v>
      </c>
      <c r="AD78" s="1" t="s">
        <v>293</v>
      </c>
      <c r="AE78" s="1" t="s">
        <v>729</v>
      </c>
      <c r="AF78" s="1" t="s">
        <v>719</v>
      </c>
      <c r="AG78" s="1" t="s">
        <v>744</v>
      </c>
      <c r="AH78" s="1" t="s">
        <v>740</v>
      </c>
      <c r="AI78" s="1" t="str">
        <f t="shared" si="9"/>
        <v>[["mac", "f0:9f:c2:fc:b0:f7"], ["ip", "10.0.0.4"]]</v>
      </c>
    </row>
    <row r="79" spans="1:36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0"/>
        <v/>
      </c>
      <c r="W79" s="1" t="str">
        <f t="shared" si="11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720</v>
      </c>
      <c r="AG79" s="1" t="s">
        <v>669</v>
      </c>
      <c r="AH79" s="1" t="s">
        <v>706</v>
      </c>
      <c r="AI79" s="1" t="str">
        <f t="shared" si="9"/>
        <v>[["mac", "00:e0:4c:68:06:a1"], ["ip", "10.0.2.11"]]</v>
      </c>
      <c r="AJ79" s="1"/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789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6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0"/>
        <v/>
      </c>
      <c r="W81" s="1" t="str">
        <f t="shared" si="11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720</v>
      </c>
      <c r="AG81" s="1" t="s">
        <v>667</v>
      </c>
      <c r="AH81" s="1" t="s">
        <v>707</v>
      </c>
      <c r="AI81" s="1" t="str">
        <f t="shared" si="9"/>
        <v>[["mac", "00:e0:4c:68:04:21"], ["ip", "10.0.2.12"]]</v>
      </c>
      <c r="AJ81" s="1"/>
    </row>
    <row r="82" spans="1:36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0"/>
        <v/>
      </c>
      <c r="W82" s="1" t="str">
        <f t="shared" si="11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720</v>
      </c>
      <c r="AG82" s="1" t="s">
        <v>668</v>
      </c>
      <c r="AH82" s="12" t="s">
        <v>718</v>
      </c>
      <c r="AI82" s="1" t="str">
        <f t="shared" si="9"/>
        <v>[["mac", "c8:2a:14:55:c7:0c"], ["ip", "10.0.2.13"]]</v>
      </c>
      <c r="AJ82" s="1"/>
    </row>
    <row r="83" spans="1:36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6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785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6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6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6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6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6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786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6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769</v>
      </c>
      <c r="F90" s="1" t="str">
        <f>IF(ISBLANK(E90), "", Table2[[#This Row],[unique_id]])</f>
        <v>edwin_night_light</v>
      </c>
      <c r="G90" s="1" t="s">
        <v>768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6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768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6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6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6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6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6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788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2"/>
        <v/>
      </c>
      <c r="W130" s="1" t="str">
        <f t="shared" si="13"/>
        <v/>
      </c>
      <c r="Z130" s="1" t="s">
        <v>654</v>
      </c>
      <c r="AA130" s="2" t="s">
        <v>652</v>
      </c>
      <c r="AB130" s="1" t="s">
        <v>767</v>
      </c>
      <c r="AC130" s="1" t="s">
        <v>653</v>
      </c>
      <c r="AD130" s="1" t="s">
        <v>655</v>
      </c>
      <c r="AE130" s="1" t="s">
        <v>30</v>
      </c>
      <c r="AF130" s="1" t="s">
        <v>720</v>
      </c>
      <c r="AG130" s="1" t="s">
        <v>656</v>
      </c>
      <c r="AH130" s="1" t="s">
        <v>708</v>
      </c>
      <c r="AI130" s="1" t="str">
        <f t="shared" si="9"/>
        <v>[["mac", "ec:b5:fa:03:5d:88"], ["ip", "10.0.2.20"]]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si="9"/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783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784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780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781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782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si="16"/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ref="AI197:AI259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0">IF(ISBLANK(U198),  "", _xlfn.CONCAT("haas/entity/sensor/", LOWER(C198), "/", E198, "/config"))</f>
        <v/>
      </c>
      <c r="W198" s="1" t="str">
        <f t="shared" ref="W198:W210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2400</v>
      </c>
      <c r="B206" s="1" t="s">
        <v>28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T206" s="2"/>
      <c r="V206" s="1" t="str">
        <f t="shared" si="20"/>
        <v/>
      </c>
      <c r="W206" s="1" t="str">
        <f t="shared" si="21"/>
        <v/>
      </c>
      <c r="Z206" s="1" t="s">
        <v>694</v>
      </c>
      <c r="AA206" s="2" t="s">
        <v>697</v>
      </c>
      <c r="AB206" s="1" t="s">
        <v>696</v>
      </c>
      <c r="AC206" s="1" t="s">
        <v>698</v>
      </c>
      <c r="AD206" s="1" t="s">
        <v>195</v>
      </c>
      <c r="AE206" s="1" t="s">
        <v>695</v>
      </c>
      <c r="AF206" s="1" t="s">
        <v>720</v>
      </c>
      <c r="AG206" s="31" t="s">
        <v>821</v>
      </c>
      <c r="AH206" s="33" t="s">
        <v>709</v>
      </c>
      <c r="AI206" s="1" t="str">
        <f t="shared" ref="AI206" si="22">IF(AND(ISBLANK(AG206), ISBLANK(AH206)), "", _xlfn.CONCAT("[", IF(ISBLANK(AG206), "", _xlfn.CONCAT("[""mac"", """, AG206, """]")), IF(ISBLANK(AH206), "", _xlfn.CONCAT(", [""ip"", """, AH206, """]")), "]"))</f>
        <v>[["mac", "86:e8:d5:83:3d:60"], ["ip", "10.0.2.21"]]</v>
      </c>
    </row>
    <row r="207" spans="1:36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0"/>
        <v>haas/entity/sensor/internet/network_internet_uptime/config</v>
      </c>
      <c r="W207" s="1" t="str">
        <f t="shared" si="21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1" t="str">
        <f t="shared" si="19"/>
        <v/>
      </c>
      <c r="AJ207" s="5" t="s">
        <v>417</v>
      </c>
    </row>
    <row r="208" spans="1:36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0"/>
        <v>haas/entity/sensor/internet/network_internet_ping/config</v>
      </c>
      <c r="W208" s="1" t="str">
        <f t="shared" si="21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0"/>
        <v>haas/entity/sensor/internet/network_internet_upload/config</v>
      </c>
      <c r="W209" s="1" t="str">
        <f t="shared" si="21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0"/>
        <v>haas/entity/sensor/internet/network_internet_download/config</v>
      </c>
      <c r="W210" s="1" t="str">
        <f t="shared" si="21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1" t="str">
        <f t="shared" si="19"/>
        <v/>
      </c>
      <c r="AJ211" s="5"/>
    </row>
    <row r="212" spans="1:36" x14ac:dyDescent="0.2">
      <c r="A212" s="1">
        <v>2605</v>
      </c>
      <c r="B212" s="1" t="s">
        <v>28</v>
      </c>
      <c r="C212" s="1" t="s">
        <v>196</v>
      </c>
      <c r="D212" s="1" t="s">
        <v>149</v>
      </c>
      <c r="E212" s="1" t="s">
        <v>378</v>
      </c>
      <c r="F212" s="1" t="str">
        <f>IF(ISBLANK(E212), "", Table2[[#This Row],[unique_id]])</f>
        <v>parents_speaker</v>
      </c>
      <c r="G212" s="1" t="s">
        <v>370</v>
      </c>
      <c r="H212" s="1" t="s">
        <v>386</v>
      </c>
      <c r="I212" s="1" t="s">
        <v>148</v>
      </c>
      <c r="K212" s="1" t="s">
        <v>138</v>
      </c>
      <c r="L212" s="1" t="s">
        <v>385</v>
      </c>
      <c r="T212" s="2"/>
      <c r="V212" s="1" t="str">
        <f t="shared" ref="V212:V228" si="23">IF(ISBLANK(U212),  "", _xlfn.CONCAT("haas/entity/sensor/", LOWER(C212), "/", E212, "/config"))</f>
        <v/>
      </c>
      <c r="W212" s="1" t="str">
        <f t="shared" ref="W212:W228" si="24">IF(ISBLANK(U212),  "", _xlfn.CONCAT("haas/entity/sensor/", LOWER(C212), "/", E212))</f>
        <v/>
      </c>
      <c r="Z212" s="1" t="str">
        <f>IF(OR(ISBLANK(AG212), ISBLANK(AH212)), "", LOWER(_xlfn.CONCAT(Table2[[#This Row],[device_manufacturer]], "-",Table2[[#This Row],[device_suggested_area]], "-", Table2[[#This Row],[device_identifiers]])))</f>
        <v>sonos-parents-speaker</v>
      </c>
      <c r="AA212" s="2" t="s">
        <v>626</v>
      </c>
      <c r="AB212" s="1" t="s">
        <v>627</v>
      </c>
      <c r="AC212" s="1" t="s">
        <v>629</v>
      </c>
      <c r="AD212" s="1" t="str">
        <f>IF(OR(ISBLANK(AG212), ISBLANK(AH212)), "", Table2[[#This Row],[device_via_device]])</f>
        <v>Sonos</v>
      </c>
      <c r="AE212" s="1" t="s">
        <v>239</v>
      </c>
      <c r="AF212" s="1" t="s">
        <v>720</v>
      </c>
      <c r="AG212" s="1" t="s">
        <v>631</v>
      </c>
      <c r="AH212" s="34" t="s">
        <v>710</v>
      </c>
      <c r="AI212" s="1" t="str">
        <f t="shared" si="19"/>
        <v>[["mac", "5c:aa:fd:d1:23:be"], ["ip", "10.0.2.40"]]</v>
      </c>
    </row>
    <row r="213" spans="1:36" x14ac:dyDescent="0.2">
      <c r="A213" s="1">
        <v>2607</v>
      </c>
      <c r="B213" s="1" t="s">
        <v>28</v>
      </c>
      <c r="C213" s="1" t="s">
        <v>196</v>
      </c>
      <c r="D213" s="1" t="s">
        <v>149</v>
      </c>
      <c r="E213" s="1" t="s">
        <v>372</v>
      </c>
      <c r="F213" s="1" t="str">
        <f>IF(ISBLANK(E213), "", Table2[[#This Row],[unique_id]])</f>
        <v>kitchen_home</v>
      </c>
      <c r="G213" s="1" t="s">
        <v>371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3"/>
        <v/>
      </c>
      <c r="W213" s="1" t="str">
        <f t="shared" si="24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sonos-kitchen-home</v>
      </c>
      <c r="AA213" s="2" t="s">
        <v>626</v>
      </c>
      <c r="AB213" s="1" t="s">
        <v>628</v>
      </c>
      <c r="AC213" s="4" t="s">
        <v>629</v>
      </c>
      <c r="AD213" s="1" t="str">
        <f>IF(OR(ISBLANK(AG213), ISBLANK(AH213)), "", Table2[[#This Row],[device_via_device]])</f>
        <v>Sonos</v>
      </c>
      <c r="AE213" s="1" t="s">
        <v>253</v>
      </c>
      <c r="AF213" s="1" t="s">
        <v>720</v>
      </c>
      <c r="AG213" s="1" t="s">
        <v>633</v>
      </c>
      <c r="AH213" s="34" t="s">
        <v>711</v>
      </c>
      <c r="AI213" s="1" t="str">
        <f t="shared" si="19"/>
        <v>[["mac", "48:a6:b8:e2:50:40"], ["ip", "10.0.2.41"]]</v>
      </c>
    </row>
    <row r="214" spans="1:36" x14ac:dyDescent="0.2">
      <c r="A214" s="1">
        <v>2608</v>
      </c>
      <c r="B214" s="1" t="s">
        <v>28</v>
      </c>
      <c r="C214" s="1" t="s">
        <v>196</v>
      </c>
      <c r="D214" s="1" t="s">
        <v>149</v>
      </c>
      <c r="E214" s="1" t="s">
        <v>151</v>
      </c>
      <c r="F214" s="1" t="str">
        <f>IF(ISBLANK(E214), "", Table2[[#This Row],[unique_id]])</f>
        <v>kitchen_speaker</v>
      </c>
      <c r="G214" s="1" t="s">
        <v>204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3"/>
        <v/>
      </c>
      <c r="W214" s="1" t="str">
        <f t="shared" si="24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sonos-kitchen-speaker</v>
      </c>
      <c r="AA214" s="2" t="s">
        <v>626</v>
      </c>
      <c r="AB214" s="1" t="s">
        <v>627</v>
      </c>
      <c r="AC214" s="1" t="s">
        <v>630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720</v>
      </c>
      <c r="AG214" s="1" t="s">
        <v>632</v>
      </c>
      <c r="AH214" s="34" t="s">
        <v>712</v>
      </c>
      <c r="AI214" s="1" t="str">
        <f t="shared" si="19"/>
        <v>[["mac", "5c:aa:fd:f1:a3:d4"], ["ip", "10.0.2.42"]]</v>
      </c>
    </row>
    <row r="215" spans="1:36" x14ac:dyDescent="0.2">
      <c r="A215" s="1">
        <v>2612</v>
      </c>
      <c r="B215" s="1" t="s">
        <v>266</v>
      </c>
      <c r="C215" s="1" t="s">
        <v>375</v>
      </c>
      <c r="D215" s="1" t="s">
        <v>149</v>
      </c>
      <c r="E215" s="1" t="s">
        <v>193</v>
      </c>
      <c r="F215" s="1" t="str">
        <f>IF(ISBLANK(E215), "", Table2[[#This Row],[unique_id]])</f>
        <v>lounge_tv</v>
      </c>
      <c r="G215" s="1" t="s">
        <v>194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3"/>
        <v/>
      </c>
      <c r="W215" s="1" t="str">
        <f t="shared" si="24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apple-lounge-tv</v>
      </c>
      <c r="AA215" s="2" t="s">
        <v>700</v>
      </c>
      <c r="AB215" s="1" t="s">
        <v>620</v>
      </c>
      <c r="AC215" s="4" t="s">
        <v>701</v>
      </c>
      <c r="AD215" s="1" t="s">
        <v>375</v>
      </c>
      <c r="AE215" s="1" t="s">
        <v>241</v>
      </c>
      <c r="AF215" s="1" t="s">
        <v>745</v>
      </c>
      <c r="AG215" s="32" t="s">
        <v>704</v>
      </c>
      <c r="AH215" s="7" t="s">
        <v>808</v>
      </c>
      <c r="AI215" s="1" t="str">
        <f t="shared" si="19"/>
        <v>[["mac", "90:dd:5d:ce:1e:96"], ["ip", "10.0.4.47"]]</v>
      </c>
    </row>
    <row r="216" spans="1:36" x14ac:dyDescent="0.2">
      <c r="A216" s="1">
        <v>2611</v>
      </c>
      <c r="B216" s="1" t="s">
        <v>266</v>
      </c>
      <c r="C216" s="1" t="s">
        <v>375</v>
      </c>
      <c r="D216" s="1" t="s">
        <v>149</v>
      </c>
      <c r="E216" s="1" t="s">
        <v>376</v>
      </c>
      <c r="F216" s="1" t="str">
        <f>IF(ISBLANK(E216), "", Table2[[#This Row],[unique_id]])</f>
        <v>lounge_speaker</v>
      </c>
      <c r="G216" s="1" t="s">
        <v>373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3"/>
        <v/>
      </c>
      <c r="W216" s="1" t="str">
        <f t="shared" si="24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apple-lounge-speaker</v>
      </c>
      <c r="AA216" s="2" t="s">
        <v>700</v>
      </c>
      <c r="AB216" s="1" t="s">
        <v>627</v>
      </c>
      <c r="AC216" s="4" t="s">
        <v>699</v>
      </c>
      <c r="AD216" s="1" t="s">
        <v>375</v>
      </c>
      <c r="AE216" s="1" t="s">
        <v>241</v>
      </c>
      <c r="AF216" s="1" t="s">
        <v>745</v>
      </c>
      <c r="AG216" s="32" t="s">
        <v>705</v>
      </c>
      <c r="AH216" s="7" t="s">
        <v>809</v>
      </c>
      <c r="AI216" s="1" t="str">
        <f t="shared" si="19"/>
        <v>[["mac", "d4:a3:3d:5c:8c:28"], ["ip", "10.0.4.48"]]</v>
      </c>
    </row>
    <row r="217" spans="1:36" x14ac:dyDescent="0.2">
      <c r="A217" s="1">
        <v>2600</v>
      </c>
      <c r="B217" s="1" t="s">
        <v>28</v>
      </c>
      <c r="C217" s="1" t="s">
        <v>294</v>
      </c>
      <c r="D217" s="1" t="s">
        <v>149</v>
      </c>
      <c r="E217" s="1" t="s">
        <v>150</v>
      </c>
      <c r="F217" s="1" t="str">
        <f>IF(ISBLANK(E217), "", Table2[[#This Row],[unique_id]])</f>
        <v>ada_home</v>
      </c>
      <c r="G217" s="1" t="s">
        <v>203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3"/>
        <v/>
      </c>
      <c r="W217" s="1" t="str">
        <f t="shared" si="24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google-ada-home</v>
      </c>
      <c r="AA217" s="2" t="s">
        <v>693</v>
      </c>
      <c r="AB217" s="1" t="s">
        <v>628</v>
      </c>
      <c r="AC217" s="4" t="s">
        <v>691</v>
      </c>
      <c r="AD217" s="1" t="s">
        <v>294</v>
      </c>
      <c r="AE217" s="1" t="s">
        <v>132</v>
      </c>
      <c r="AF217" s="1" t="s">
        <v>745</v>
      </c>
      <c r="AG217" s="32" t="s">
        <v>806</v>
      </c>
      <c r="AH217" s="7" t="s">
        <v>798</v>
      </c>
      <c r="AI217" s="1" t="str">
        <f t="shared" si="19"/>
        <v>[["mac", "d4:f5:47:1c:cc:2d"], ["ip", "10.0.4.50"]]</v>
      </c>
    </row>
    <row r="218" spans="1:36" x14ac:dyDescent="0.2">
      <c r="A218" s="1">
        <v>2601</v>
      </c>
      <c r="B218" s="1" t="s">
        <v>28</v>
      </c>
      <c r="C218" s="1" t="s">
        <v>294</v>
      </c>
      <c r="D218" s="1" t="s">
        <v>149</v>
      </c>
      <c r="E218" s="1" t="s">
        <v>365</v>
      </c>
      <c r="F218" s="1" t="str">
        <f>IF(ISBLANK(E218), "", Table2[[#This Row],[unique_id]])</f>
        <v>edwin_home</v>
      </c>
      <c r="G218" s="1" t="s">
        <v>367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3"/>
        <v/>
      </c>
      <c r="W218" s="1" t="str">
        <f t="shared" si="24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google-edwin-home</v>
      </c>
      <c r="AA218" s="2" t="s">
        <v>693</v>
      </c>
      <c r="AB218" s="1" t="s">
        <v>628</v>
      </c>
      <c r="AC218" s="1" t="s">
        <v>691</v>
      </c>
      <c r="AD218" s="1" t="s">
        <v>294</v>
      </c>
      <c r="AE218" s="1" t="s">
        <v>129</v>
      </c>
      <c r="AF218" s="1" t="s">
        <v>745</v>
      </c>
      <c r="AG218" s="32" t="s">
        <v>805</v>
      </c>
      <c r="AH218" s="7" t="s">
        <v>799</v>
      </c>
      <c r="AI218" s="1" t="str">
        <f t="shared" si="19"/>
        <v>[["mac", "d4:f5:47:25:92:d5"], ["ip", "10.0.4.51"]]</v>
      </c>
    </row>
    <row r="219" spans="1:36" x14ac:dyDescent="0.2">
      <c r="A219" s="1">
        <v>2603</v>
      </c>
      <c r="B219" s="1" t="s">
        <v>28</v>
      </c>
      <c r="C219" s="1" t="s">
        <v>294</v>
      </c>
      <c r="D219" s="1" t="s">
        <v>149</v>
      </c>
      <c r="E219" s="1" t="s">
        <v>379</v>
      </c>
      <c r="F219" s="1" t="str">
        <f>IF(ISBLANK(E219), "", Table2[[#This Row],[unique_id]])</f>
        <v>parents_home</v>
      </c>
      <c r="G219" s="1" t="s">
        <v>369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3"/>
        <v/>
      </c>
      <c r="W219" s="1" t="str">
        <f t="shared" si="24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google-parents-home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239</v>
      </c>
      <c r="AF219" s="1" t="s">
        <v>745</v>
      </c>
      <c r="AG219" s="32" t="s">
        <v>804</v>
      </c>
      <c r="AH219" s="7" t="s">
        <v>800</v>
      </c>
      <c r="AI219" s="1" t="str">
        <f t="shared" si="19"/>
        <v>[["mac", "d4:f5:47:8c:d1:7e"], ["ip", "10.0.4.52"]]</v>
      </c>
    </row>
    <row r="220" spans="1:36" x14ac:dyDescent="0.2">
      <c r="A220" s="1">
        <v>2514</v>
      </c>
      <c r="B220" s="1" t="s">
        <v>266</v>
      </c>
      <c r="C220" s="1" t="s">
        <v>575</v>
      </c>
      <c r="D220" s="1" t="s">
        <v>136</v>
      </c>
      <c r="E220" s="1" t="s">
        <v>576</v>
      </c>
      <c r="F220" s="1" t="str">
        <f>IF(ISBLANK(E220), "", Table2[[#This Row],[unique_id]])</f>
        <v>pool_filter</v>
      </c>
      <c r="G220" s="1" t="s">
        <v>539</v>
      </c>
      <c r="H220" s="1" t="s">
        <v>438</v>
      </c>
      <c r="I220" s="1" t="s">
        <v>437</v>
      </c>
      <c r="K220" s="1" t="s">
        <v>364</v>
      </c>
      <c r="R220" s="1" t="s">
        <v>356</v>
      </c>
      <c r="T220" s="2"/>
      <c r="V220" s="1" t="str">
        <f t="shared" si="23"/>
        <v/>
      </c>
      <c r="W220" s="1" t="str">
        <f t="shared" si="24"/>
        <v/>
      </c>
      <c r="AI220" s="1" t="str">
        <f t="shared" si="19"/>
        <v/>
      </c>
    </row>
    <row r="221" spans="1:36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577</v>
      </c>
      <c r="F221" s="1" t="str">
        <f>IF(ISBLANK(E221), "", Table2[[#This Row],[unique_id]])</f>
        <v>roof_water_heater_booster</v>
      </c>
      <c r="G221" s="1" t="s">
        <v>300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3"/>
        <v/>
      </c>
      <c r="W221" s="1" t="str">
        <f t="shared" si="24"/>
        <v/>
      </c>
      <c r="AI221" s="1" t="str">
        <f t="shared" si="19"/>
        <v/>
      </c>
    </row>
    <row r="222" spans="1:36" x14ac:dyDescent="0.2">
      <c r="A222" s="1">
        <v>2604</v>
      </c>
      <c r="B222" s="1" t="s">
        <v>28</v>
      </c>
      <c r="C222" s="1" t="s">
        <v>294</v>
      </c>
      <c r="D222" s="1" t="s">
        <v>149</v>
      </c>
      <c r="E222" s="1" t="s">
        <v>377</v>
      </c>
      <c r="F222" s="1" t="str">
        <f>IF(ISBLANK(E222), "", Table2[[#This Row],[unique_id]])</f>
        <v>parents_tv</v>
      </c>
      <c r="G222" s="1" t="s">
        <v>374</v>
      </c>
      <c r="H222" s="1" t="s">
        <v>386</v>
      </c>
      <c r="I222" s="1" t="s">
        <v>148</v>
      </c>
      <c r="K222" s="1" t="s">
        <v>138</v>
      </c>
      <c r="L222" s="1" t="s">
        <v>385</v>
      </c>
      <c r="T222" s="2"/>
      <c r="V222" s="1" t="str">
        <f t="shared" si="23"/>
        <v/>
      </c>
      <c r="W222" s="1" t="str">
        <f t="shared" si="24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google-parents-tv</v>
      </c>
      <c r="AA222" s="2" t="s">
        <v>693</v>
      </c>
      <c r="AB222" s="1" t="s">
        <v>620</v>
      </c>
      <c r="AC222" s="1" t="s">
        <v>692</v>
      </c>
      <c r="AD222" s="1" t="s">
        <v>294</v>
      </c>
      <c r="AE222" s="1" t="s">
        <v>239</v>
      </c>
      <c r="AF222" s="1" t="s">
        <v>745</v>
      </c>
      <c r="AG222" s="32" t="s">
        <v>807</v>
      </c>
      <c r="AH222" s="7" t="s">
        <v>801</v>
      </c>
      <c r="AI222" s="1" t="str">
        <f t="shared" si="19"/>
        <v>[["mac", "48:d6:d5:33:7c:28"], ["ip", "10.0.4.53"]]</v>
      </c>
    </row>
    <row r="223" spans="1:36" x14ac:dyDescent="0.2">
      <c r="A223" s="1">
        <v>2610</v>
      </c>
      <c r="B223" s="1" t="s">
        <v>28</v>
      </c>
      <c r="C223" s="1" t="s">
        <v>294</v>
      </c>
      <c r="D223" s="1" t="s">
        <v>149</v>
      </c>
      <c r="E223" s="1" t="s">
        <v>366</v>
      </c>
      <c r="F223" s="1" t="str">
        <f>IF(ISBLANK(E223), "", Table2[[#This Row],[unique_id]])</f>
        <v>lounge_home</v>
      </c>
      <c r="G223" s="1" t="s">
        <v>368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3"/>
        <v/>
      </c>
      <c r="W223" s="1" t="str">
        <f t="shared" si="24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google-lounge-home</v>
      </c>
      <c r="AA223" s="2" t="s">
        <v>693</v>
      </c>
      <c r="AB223" s="1" t="s">
        <v>628</v>
      </c>
      <c r="AC223" s="4" t="s">
        <v>691</v>
      </c>
      <c r="AD223" s="1" t="s">
        <v>294</v>
      </c>
      <c r="AE223" s="1" t="s">
        <v>241</v>
      </c>
      <c r="AF223" s="1" t="s">
        <v>745</v>
      </c>
      <c r="AG223" s="32" t="s">
        <v>803</v>
      </c>
      <c r="AH223" s="7" t="s">
        <v>802</v>
      </c>
      <c r="AI223" s="1" t="str">
        <f t="shared" si="19"/>
        <v>[["mac", "d4:f5:47:32:df:7b"], ["ip", "10.0.4.54"]]</v>
      </c>
    </row>
    <row r="224" spans="1:36" x14ac:dyDescent="0.2">
      <c r="A224" s="1">
        <v>5004</v>
      </c>
      <c r="B224" s="7" t="s">
        <v>266</v>
      </c>
      <c r="C224" s="7" t="s">
        <v>684</v>
      </c>
      <c r="D224" s="7"/>
      <c r="E224" s="7"/>
      <c r="G224" s="7"/>
      <c r="H224" s="7"/>
      <c r="I224" s="7"/>
      <c r="J224" s="7"/>
      <c r="K224" s="7"/>
      <c r="T224" s="2"/>
      <c r="V224" s="1" t="str">
        <f t="shared" si="23"/>
        <v/>
      </c>
      <c r="W224" s="1" t="str">
        <f t="shared" si="24"/>
        <v/>
      </c>
      <c r="Z224" s="1" t="s">
        <v>685</v>
      </c>
      <c r="AA224" s="2" t="s">
        <v>687</v>
      </c>
      <c r="AB224" s="1" t="s">
        <v>689</v>
      </c>
      <c r="AC224" s="4" t="s">
        <v>686</v>
      </c>
      <c r="AD224" s="1" t="s">
        <v>688</v>
      </c>
      <c r="AE224" s="1" t="s">
        <v>30</v>
      </c>
      <c r="AF224" s="1" t="s">
        <v>745</v>
      </c>
      <c r="AG224" s="31" t="s">
        <v>690</v>
      </c>
      <c r="AH224" s="33" t="s">
        <v>746</v>
      </c>
      <c r="AI224" s="1" t="str">
        <f t="shared" si="19"/>
        <v>[["mac", "00:00:00:00:00:00"], ["ip", "10.0.4.10"]]</v>
      </c>
      <c r="AJ224" s="1"/>
    </row>
    <row r="225" spans="1:36" x14ac:dyDescent="0.2">
      <c r="A225" s="1">
        <v>5010</v>
      </c>
      <c r="B225" s="1" t="s">
        <v>28</v>
      </c>
      <c r="C225" s="1" t="s">
        <v>676</v>
      </c>
      <c r="E225" s="7"/>
      <c r="I225" s="7"/>
      <c r="T225" s="2"/>
      <c r="V225" s="1" t="str">
        <f t="shared" si="23"/>
        <v/>
      </c>
      <c r="W225" s="1" t="str">
        <f t="shared" si="24"/>
        <v/>
      </c>
      <c r="Z225" s="1" t="s">
        <v>675</v>
      </c>
      <c r="AA225" s="2" t="s">
        <v>674</v>
      </c>
      <c r="AB225" s="1" t="s">
        <v>672</v>
      </c>
      <c r="AC225" s="1" t="s">
        <v>673</v>
      </c>
      <c r="AD225" s="1" t="s">
        <v>671</v>
      </c>
      <c r="AE225" s="1" t="s">
        <v>30</v>
      </c>
      <c r="AF225" s="1" t="s">
        <v>766</v>
      </c>
      <c r="AG225" s="1" t="s">
        <v>670</v>
      </c>
      <c r="AH225" s="33" t="s">
        <v>713</v>
      </c>
      <c r="AI225" s="1" t="str">
        <f t="shared" si="19"/>
        <v>[["mac", "30:05:5c:8a:ff:10"], ["ip", "10.0.6.10"]]</v>
      </c>
      <c r="AJ225" s="1"/>
    </row>
    <row r="226" spans="1:36" x14ac:dyDescent="0.2">
      <c r="A226" s="1">
        <v>2700</v>
      </c>
      <c r="B226" s="1" t="s">
        <v>28</v>
      </c>
      <c r="C226" s="1" t="s">
        <v>293</v>
      </c>
      <c r="D226" s="1" t="s">
        <v>152</v>
      </c>
      <c r="E226" s="1" t="s">
        <v>153</v>
      </c>
      <c r="F226" s="1" t="str">
        <f>IF(ISBLANK(E226), "", Table2[[#This Row],[unique_id]])</f>
        <v>uvc_ada_medium</v>
      </c>
      <c r="G226" s="1" t="s">
        <v>132</v>
      </c>
      <c r="H226" s="1" t="s">
        <v>566</v>
      </c>
      <c r="I226" s="1" t="s">
        <v>257</v>
      </c>
      <c r="K226" s="1" t="s">
        <v>138</v>
      </c>
      <c r="L226" s="1" t="s">
        <v>387</v>
      </c>
      <c r="T226" s="2"/>
      <c r="V226" s="1" t="str">
        <f t="shared" si="23"/>
        <v/>
      </c>
      <c r="W226" s="1" t="str">
        <f t="shared" si="24"/>
        <v/>
      </c>
      <c r="Z226" s="1" t="s">
        <v>680</v>
      </c>
      <c r="AA226" s="2" t="s">
        <v>682</v>
      </c>
      <c r="AB226" s="1" t="s">
        <v>683</v>
      </c>
      <c r="AC226" s="1" t="s">
        <v>679</v>
      </c>
      <c r="AD226" s="1" t="s">
        <v>293</v>
      </c>
      <c r="AE226" s="1" t="s">
        <v>132</v>
      </c>
      <c r="AF226" s="1" t="s">
        <v>766</v>
      </c>
      <c r="AG226" s="1" t="s">
        <v>677</v>
      </c>
      <c r="AH226" s="1" t="s">
        <v>714</v>
      </c>
      <c r="AI226" s="1" t="str">
        <f t="shared" si="19"/>
        <v>[["mac", "74:83:c2:3f:6c:4c"], ["ip", "10.0.6.20"]]</v>
      </c>
      <c r="AJ226" s="1"/>
    </row>
    <row r="227" spans="1:36" x14ac:dyDescent="0.2">
      <c r="A227" s="1">
        <v>2703</v>
      </c>
      <c r="B227" s="1" t="s">
        <v>28</v>
      </c>
      <c r="C227" s="1" t="s">
        <v>293</v>
      </c>
      <c r="D227" s="1" t="s">
        <v>152</v>
      </c>
      <c r="E227" s="1" t="s">
        <v>255</v>
      </c>
      <c r="F227" s="1" t="str">
        <f>IF(ISBLANK(E227), "", Table2[[#This Row],[unique_id]])</f>
        <v>uvc_edwin_medium</v>
      </c>
      <c r="G227" s="1" t="s">
        <v>129</v>
      </c>
      <c r="H227" s="1" t="s">
        <v>567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3"/>
        <v/>
      </c>
      <c r="W227" s="1" t="str">
        <f t="shared" si="24"/>
        <v/>
      </c>
      <c r="Z227" s="1" t="s">
        <v>681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129</v>
      </c>
      <c r="AF227" s="1" t="s">
        <v>766</v>
      </c>
      <c r="AG227" s="1" t="s">
        <v>678</v>
      </c>
      <c r="AH227" s="1" t="s">
        <v>715</v>
      </c>
      <c r="AI227" s="1" t="str">
        <f t="shared" si="19"/>
        <v>[["mac", "74:83:c2:3f:6e:5c"], ["ip", "10.0.6.21"]]</v>
      </c>
      <c r="AJ227" s="1"/>
    </row>
    <row r="228" spans="1:36" x14ac:dyDescent="0.2">
      <c r="A228" s="1">
        <v>1450</v>
      </c>
      <c r="B228" s="1" t="s">
        <v>28</v>
      </c>
      <c r="C228" s="1" t="s">
        <v>135</v>
      </c>
      <c r="D228" s="1" t="s">
        <v>131</v>
      </c>
      <c r="E228" s="1" t="s">
        <v>785</v>
      </c>
      <c r="F228" s="1" t="str">
        <f>IF(ISBLANK(E228), "", Table2[[#This Row],[unique_id]])</f>
        <v>ada_fan</v>
      </c>
      <c r="G228" s="1" t="s">
        <v>132</v>
      </c>
      <c r="H228" s="1" t="s">
        <v>133</v>
      </c>
      <c r="I228" s="1" t="s">
        <v>134</v>
      </c>
      <c r="K228" s="1" t="s">
        <v>138</v>
      </c>
      <c r="R228" s="1" t="s">
        <v>334</v>
      </c>
      <c r="T228" s="2"/>
      <c r="V228" s="1" t="str">
        <f t="shared" si="23"/>
        <v/>
      </c>
      <c r="W228" s="1" t="str">
        <f t="shared" si="24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senseme-ada-fan</v>
      </c>
      <c r="AA228" s="2" t="s">
        <v>634</v>
      </c>
      <c r="AB228" s="1" t="s">
        <v>131</v>
      </c>
      <c r="AC228" s="4" t="s">
        <v>635</v>
      </c>
      <c r="AD228" s="1" t="str">
        <f>IF(OR(ISBLANK(AG228), ISBLANK(AH228)), "", Table2[[#This Row],[device_via_device]])</f>
        <v>SenseMe</v>
      </c>
      <c r="AE228" s="1" t="s">
        <v>132</v>
      </c>
      <c r="AF228" s="1" t="s">
        <v>766</v>
      </c>
      <c r="AG228" s="1" t="s">
        <v>636</v>
      </c>
      <c r="AH228" s="1" t="s">
        <v>770</v>
      </c>
      <c r="AI228" s="1" t="str">
        <f t="shared" si="19"/>
        <v>[["mac", "20:f8:5e:d7:19:e0"], ["ip", "10.0.6.60"]]</v>
      </c>
    </row>
    <row r="229" spans="1:36" x14ac:dyDescent="0.2">
      <c r="A229" s="1">
        <v>2522</v>
      </c>
      <c r="B229" s="1" t="s">
        <v>28</v>
      </c>
      <c r="C229" s="1" t="s">
        <v>560</v>
      </c>
      <c r="D229" s="1" t="s">
        <v>565</v>
      </c>
      <c r="E229" s="1" t="s">
        <v>564</v>
      </c>
      <c r="F229" s="1" t="str">
        <f>IF(ISBLANK(E229), "", Table2[[#This Row],[unique_id]])</f>
        <v>column_break</v>
      </c>
      <c r="G229" s="1" t="s">
        <v>561</v>
      </c>
      <c r="H229" s="1" t="s">
        <v>439</v>
      </c>
      <c r="I229" s="1" t="s">
        <v>437</v>
      </c>
      <c r="K229" s="1" t="s">
        <v>562</v>
      </c>
      <c r="L229" s="1" t="s">
        <v>563</v>
      </c>
      <c r="T229" s="2"/>
      <c r="AI229" s="1" t="str">
        <f t="shared" si="19"/>
        <v/>
      </c>
    </row>
    <row r="230" spans="1:36" x14ac:dyDescent="0.2">
      <c r="A230" s="1">
        <v>2523</v>
      </c>
      <c r="B230" s="1" t="s">
        <v>28</v>
      </c>
      <c r="C230" s="1" t="s">
        <v>130</v>
      </c>
      <c r="D230" s="1" t="s">
        <v>29</v>
      </c>
      <c r="E230" s="7" t="s">
        <v>389</v>
      </c>
      <c r="F230" s="1" t="str">
        <f>IF(ISBLANK(E230), "", Table2[[#This Row],[unique_id]])</f>
        <v>netatmo_bertram_2_office_pantry_battery_percent</v>
      </c>
      <c r="G230" s="1" t="s">
        <v>259</v>
      </c>
      <c r="H230" s="1" t="s">
        <v>408</v>
      </c>
      <c r="I230" s="1" t="s">
        <v>437</v>
      </c>
      <c r="K230" s="1" t="s">
        <v>138</v>
      </c>
      <c r="R230" s="1" t="s">
        <v>394</v>
      </c>
      <c r="T230" s="2"/>
      <c r="V230" s="1" t="str">
        <f t="shared" ref="V230:V236" si="25">IF(ISBLANK(U230),  "", _xlfn.CONCAT("haas/entity/sensor/", LOWER(C230), "/", E230, "/config"))</f>
        <v/>
      </c>
      <c r="W230" s="1" t="str">
        <f t="shared" ref="W230:W236" si="26">IF(ISBLANK(U230),  "", _xlfn.CONCAT("haas/entity/sensor/", LOWER(C230), "/", E230))</f>
        <v/>
      </c>
      <c r="AI230" s="1" t="str">
        <f t="shared" si="19"/>
        <v/>
      </c>
    </row>
    <row r="231" spans="1:36" x14ac:dyDescent="0.2">
      <c r="A231" s="1">
        <v>2524</v>
      </c>
      <c r="B231" s="1" t="s">
        <v>28</v>
      </c>
      <c r="C231" s="1" t="s">
        <v>130</v>
      </c>
      <c r="D231" s="1" t="s">
        <v>29</v>
      </c>
      <c r="E231" s="7" t="s">
        <v>390</v>
      </c>
      <c r="F231" s="1" t="str">
        <f>IF(ISBLANK(E231), "", Table2[[#This Row],[unique_id]])</f>
        <v>netatmo_bertram_2_office_lounge_battery_percent</v>
      </c>
      <c r="G231" s="1" t="s">
        <v>241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si="25"/>
        <v/>
      </c>
      <c r="W231" s="1" t="str">
        <f t="shared" si="26"/>
        <v/>
      </c>
      <c r="AI231" s="1" t="str">
        <f t="shared" si="19"/>
        <v/>
      </c>
    </row>
    <row r="232" spans="1:36" x14ac:dyDescent="0.2">
      <c r="A232" s="1">
        <v>2525</v>
      </c>
      <c r="B232" s="1" t="s">
        <v>28</v>
      </c>
      <c r="C232" s="1" t="s">
        <v>130</v>
      </c>
      <c r="D232" s="1" t="s">
        <v>29</v>
      </c>
      <c r="E232" s="7" t="s">
        <v>391</v>
      </c>
      <c r="F232" s="1" t="str">
        <f>IF(ISBLANK(E232), "", Table2[[#This Row],[unique_id]])</f>
        <v>netatmo_bertram_2_office_dining_battery_percent</v>
      </c>
      <c r="G232" s="1" t="s">
        <v>240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5"/>
        <v/>
      </c>
      <c r="W232" s="1" t="str">
        <f t="shared" si="26"/>
        <v/>
      </c>
      <c r="X232" s="4"/>
      <c r="AI232" s="1" t="str">
        <f t="shared" si="19"/>
        <v/>
      </c>
    </row>
    <row r="233" spans="1:36" x14ac:dyDescent="0.2">
      <c r="A233" s="1">
        <v>2526</v>
      </c>
      <c r="B233" s="1" t="s">
        <v>28</v>
      </c>
      <c r="C233" s="1" t="s">
        <v>130</v>
      </c>
      <c r="D233" s="1" t="s">
        <v>29</v>
      </c>
      <c r="E233" s="7" t="s">
        <v>392</v>
      </c>
      <c r="F233" s="1" t="str">
        <f>IF(ISBLANK(E233), "", Table2[[#This Row],[unique_id]])</f>
        <v>netatmo_bertram_2_office_basement_battery_percent</v>
      </c>
      <c r="G233" s="1" t="s">
        <v>258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5"/>
        <v/>
      </c>
      <c r="W233" s="1" t="str">
        <f t="shared" si="26"/>
        <v/>
      </c>
      <c r="X233" s="4"/>
      <c r="AI233" s="1" t="str">
        <f t="shared" si="19"/>
        <v/>
      </c>
    </row>
    <row r="234" spans="1:36" x14ac:dyDescent="0.2">
      <c r="A234" s="1">
        <v>2527</v>
      </c>
      <c r="B234" s="1" t="s">
        <v>28</v>
      </c>
      <c r="C234" s="1" t="s">
        <v>196</v>
      </c>
      <c r="D234" s="1" t="s">
        <v>29</v>
      </c>
      <c r="E234" s="1" t="s">
        <v>147</v>
      </c>
      <c r="F234" s="1" t="str">
        <f>IF(ISBLANK(E234), "", Table2[[#This Row],[unique_id]])</f>
        <v>parents_speaker_battery</v>
      </c>
      <c r="G234" s="1" t="s">
        <v>239</v>
      </c>
      <c r="H234" s="1" t="s">
        <v>409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5"/>
        <v/>
      </c>
      <c r="W234" s="1" t="str">
        <f t="shared" si="26"/>
        <v/>
      </c>
      <c r="X234" s="4"/>
      <c r="AI234" s="1" t="str">
        <f t="shared" si="19"/>
        <v/>
      </c>
    </row>
    <row r="235" spans="1:36" x14ac:dyDescent="0.2">
      <c r="A235" s="1">
        <v>2528</v>
      </c>
      <c r="B235" s="1" t="s">
        <v>28</v>
      </c>
      <c r="C235" s="1" t="s">
        <v>196</v>
      </c>
      <c r="D235" s="1" t="s">
        <v>29</v>
      </c>
      <c r="E235" s="1" t="s">
        <v>393</v>
      </c>
      <c r="F235" s="1" t="str">
        <f>IF(ISBLANK(E235), "", Table2[[#This Row],[unique_id]])</f>
        <v>kitchen_home_battery</v>
      </c>
      <c r="G235" s="1" t="s">
        <v>253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5"/>
        <v/>
      </c>
      <c r="W235" s="1" t="str">
        <f t="shared" si="26"/>
        <v/>
      </c>
      <c r="AI235" s="1" t="str">
        <f t="shared" si="19"/>
        <v/>
      </c>
    </row>
    <row r="236" spans="1:36" x14ac:dyDescent="0.2">
      <c r="A236" s="1">
        <v>2529</v>
      </c>
      <c r="B236" s="1" t="s">
        <v>28</v>
      </c>
      <c r="C236" s="1" t="s">
        <v>41</v>
      </c>
      <c r="D236" s="1" t="s">
        <v>29</v>
      </c>
      <c r="E236" s="1" t="s">
        <v>183</v>
      </c>
      <c r="F236" s="1" t="str">
        <f>IF(ISBLANK(E236), "", Table2[[#This Row],[unique_id]])</f>
        <v>weatherstation_console_battery_voltage</v>
      </c>
      <c r="G236" s="1" t="s">
        <v>405</v>
      </c>
      <c r="H236" s="1" t="s">
        <v>410</v>
      </c>
      <c r="I236" s="1" t="s">
        <v>437</v>
      </c>
      <c r="K236" s="1" t="s">
        <v>138</v>
      </c>
      <c r="O236" s="1" t="s">
        <v>33</v>
      </c>
      <c r="P236" s="1" t="s">
        <v>85</v>
      </c>
      <c r="Q236" s="1" t="s">
        <v>86</v>
      </c>
      <c r="R236" s="1" t="s">
        <v>394</v>
      </c>
      <c r="S236" s="1">
        <v>300</v>
      </c>
      <c r="T236" s="2" t="s">
        <v>36</v>
      </c>
      <c r="U236" s="1" t="s">
        <v>87</v>
      </c>
      <c r="V236" s="1" t="str">
        <f t="shared" si="25"/>
        <v>haas/entity/sensor/weewx/weatherstation_console_battery_voltage/config</v>
      </c>
      <c r="W236" s="1" t="str">
        <f t="shared" si="26"/>
        <v>haas/entity/sensor/weewx/weatherstation_console_battery_voltage</v>
      </c>
      <c r="X236" s="7" t="s">
        <v>451</v>
      </c>
      <c r="Y236" s="1">
        <v>1</v>
      </c>
      <c r="Z236" s="1" t="s">
        <v>642</v>
      </c>
      <c r="AA236" s="2">
        <v>3.15</v>
      </c>
      <c r="AB236" s="1" t="s">
        <v>615</v>
      </c>
      <c r="AC236" s="1" t="s">
        <v>38</v>
      </c>
      <c r="AD236" s="1" t="s">
        <v>39</v>
      </c>
      <c r="AE236" s="1" t="s">
        <v>30</v>
      </c>
      <c r="AI236" s="1" t="str">
        <f t="shared" si="19"/>
        <v/>
      </c>
      <c r="AJ236" s="5" t="s">
        <v>198</v>
      </c>
    </row>
    <row r="237" spans="1:36" x14ac:dyDescent="0.2">
      <c r="A237" s="1">
        <v>2530</v>
      </c>
      <c r="B237" s="1" t="s">
        <v>28</v>
      </c>
      <c r="C237" s="1" t="s">
        <v>560</v>
      </c>
      <c r="D237" s="1" t="s">
        <v>565</v>
      </c>
      <c r="E237" s="1" t="s">
        <v>564</v>
      </c>
      <c r="F237" s="1" t="str">
        <f>IF(ISBLANK(E237), "", Table2[[#This Row],[unique_id]])</f>
        <v>column_break</v>
      </c>
      <c r="G237" s="1" t="s">
        <v>561</v>
      </c>
      <c r="H237" s="1" t="s">
        <v>410</v>
      </c>
      <c r="I237" s="1" t="s">
        <v>437</v>
      </c>
      <c r="K237" s="1" t="s">
        <v>562</v>
      </c>
      <c r="L237" s="1" t="s">
        <v>563</v>
      </c>
      <c r="T237" s="2"/>
      <c r="X237" s="7"/>
      <c r="AI237" s="1" t="str">
        <f t="shared" si="19"/>
        <v/>
      </c>
      <c r="AJ237" s="5"/>
    </row>
    <row r="238" spans="1:36" x14ac:dyDescent="0.2">
      <c r="A238" s="1">
        <v>2531</v>
      </c>
      <c r="B238" s="1" t="s">
        <v>28</v>
      </c>
      <c r="C238" s="1" t="s">
        <v>41</v>
      </c>
      <c r="D238" s="1" t="s">
        <v>29</v>
      </c>
      <c r="E238" s="1" t="s">
        <v>396</v>
      </c>
      <c r="F238" s="1" t="str">
        <f>IF(ISBLANK(E238), "", Table2[[#This Row],[unique_id]])</f>
        <v>weatherstation_sample_period</v>
      </c>
      <c r="G238" s="1" t="s">
        <v>407</v>
      </c>
      <c r="H238" s="1" t="s">
        <v>398</v>
      </c>
      <c r="I238" s="1" t="s">
        <v>437</v>
      </c>
      <c r="K238" s="1" t="s">
        <v>138</v>
      </c>
      <c r="O238" s="1" t="s">
        <v>33</v>
      </c>
      <c r="P238" s="1" t="s">
        <v>395</v>
      </c>
      <c r="R238" s="1" t="s">
        <v>397</v>
      </c>
      <c r="S238" s="1">
        <v>300</v>
      </c>
      <c r="T238" s="2" t="s">
        <v>36</v>
      </c>
      <c r="U238" s="1" t="s">
        <v>412</v>
      </c>
      <c r="V238" s="1" t="str">
        <f>IF(ISBLANK(U238),  "", _xlfn.CONCAT("haas/entity/sensor/", LOWER(C238), "/", E238, "/config"))</f>
        <v>haas/entity/sensor/weewx/weatherstation_sample_period/config</v>
      </c>
      <c r="W238" s="1" t="str">
        <f>IF(ISBLANK(U238),  "", _xlfn.CONCAT("haas/entity/sensor/", LOWER(C238), "/", E238))</f>
        <v>haas/entity/sensor/weewx/weatherstation_sample_period</v>
      </c>
      <c r="X238" s="7" t="s">
        <v>452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2532</v>
      </c>
      <c r="B239" s="1" t="s">
        <v>28</v>
      </c>
      <c r="C239" s="1" t="s">
        <v>41</v>
      </c>
      <c r="D239" s="1" t="s">
        <v>29</v>
      </c>
      <c r="E239" s="1" t="s">
        <v>184</v>
      </c>
      <c r="F239" s="1" t="str">
        <f>IF(ISBLANK(E239), "", Table2[[#This Row],[unique_id]])</f>
        <v>weatherstation_coms_signal_quality</v>
      </c>
      <c r="G239" s="1" t="s">
        <v>406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34</v>
      </c>
      <c r="R239" s="1" t="s">
        <v>202</v>
      </c>
      <c r="S239" s="1">
        <v>300</v>
      </c>
      <c r="T239" s="2" t="s">
        <v>36</v>
      </c>
      <c r="U239" s="1" t="s">
        <v>88</v>
      </c>
      <c r="V239" s="1" t="str">
        <f>IF(ISBLANK(U239),  "", _xlfn.CONCAT("haas/entity/sensor/", LOWER(C239), "/", E239, "/config"))</f>
        <v>haas/entity/sensor/weewx/weatherstation_coms_signal_quality/config</v>
      </c>
      <c r="W239" s="1" t="str">
        <f>IF(ISBLANK(U239),  "", _xlfn.CONCAT("haas/entity/sensor/", LOWER(C239), "/", E239))</f>
        <v>haas/entity/sensor/weewx/weatherstation_coms_signal_quality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x14ac:dyDescent="0.2">
      <c r="A240" s="1">
        <v>1451</v>
      </c>
      <c r="B240" s="1" t="s">
        <v>28</v>
      </c>
      <c r="C240" s="1" t="s">
        <v>135</v>
      </c>
      <c r="D240" s="1" t="s">
        <v>131</v>
      </c>
      <c r="E240" s="1" t="s">
        <v>786</v>
      </c>
      <c r="F240" s="1" t="str">
        <f>IF(ISBLANK(E240), "", Table2[[#This Row],[unique_id]])</f>
        <v>edwin_fan</v>
      </c>
      <c r="G240" s="1" t="s">
        <v>129</v>
      </c>
      <c r="H240" s="1" t="s">
        <v>133</v>
      </c>
      <c r="I240" s="1" t="s">
        <v>134</v>
      </c>
      <c r="K240" s="1" t="s">
        <v>138</v>
      </c>
      <c r="R240" s="1" t="s">
        <v>334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Z240" s="1" t="str">
        <f>IF(OR(ISBLANK(AG240), ISBLANK(AH240)), "", LOWER(_xlfn.CONCAT(Table2[[#This Row],[device_manufacturer]], "-",Table2[[#This Row],[device_suggested_area]], "-", Table2[[#This Row],[device_identifiers]])))</f>
        <v>senseme-edwin-fan</v>
      </c>
      <c r="AA240" s="2" t="s">
        <v>634</v>
      </c>
      <c r="AB240" s="1" t="s">
        <v>131</v>
      </c>
      <c r="AC240" s="1" t="s">
        <v>635</v>
      </c>
      <c r="AD240" s="1" t="str">
        <f>IF(OR(ISBLANK(AG240), ISBLANK(AH240)), "", Table2[[#This Row],[device_via_device]])</f>
        <v>SenseMe</v>
      </c>
      <c r="AE240" s="1" t="s">
        <v>129</v>
      </c>
      <c r="AF240" s="1" t="s">
        <v>766</v>
      </c>
      <c r="AG240" s="1" t="s">
        <v>637</v>
      </c>
      <c r="AH240" s="1" t="s">
        <v>771</v>
      </c>
      <c r="AI240" s="1" t="str">
        <f t="shared" si="19"/>
        <v>[["mac", "20:f8:5e:d7:26:1c"], ["ip", "10.0.6.61"]]</v>
      </c>
    </row>
    <row r="241" spans="1:36" x14ac:dyDescent="0.2">
      <c r="A241" s="1">
        <v>1452</v>
      </c>
      <c r="B241" s="1" t="s">
        <v>28</v>
      </c>
      <c r="C241" s="1" t="s">
        <v>135</v>
      </c>
      <c r="D241" s="1" t="s">
        <v>131</v>
      </c>
      <c r="E241" s="1" t="s">
        <v>787</v>
      </c>
      <c r="F241" s="1" t="str">
        <f>IF(ISBLANK(E241), "", Table2[[#This Row],[unique_id]])</f>
        <v>parents_fan</v>
      </c>
      <c r="G241" s="1" t="s">
        <v>239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senseme-parents-fan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239</v>
      </c>
      <c r="AF241" s="1" t="s">
        <v>766</v>
      </c>
      <c r="AG241" s="1" t="s">
        <v>640</v>
      </c>
      <c r="AH241" s="1" t="s">
        <v>772</v>
      </c>
      <c r="AI241" s="1" t="str">
        <f t="shared" si="19"/>
        <v>[["mac", "20:f8:5e:d8:a5:6b"], ["ip", "10.0.6.62"]]</v>
      </c>
    </row>
    <row r="242" spans="1:36" x14ac:dyDescent="0.2">
      <c r="A242" s="1">
        <v>2602</v>
      </c>
      <c r="B242" s="1" t="s">
        <v>28</v>
      </c>
      <c r="C242" s="1" t="s">
        <v>560</v>
      </c>
      <c r="D242" s="1" t="s">
        <v>565</v>
      </c>
      <c r="E242" s="1" t="s">
        <v>564</v>
      </c>
      <c r="F242" s="1" t="str">
        <f>IF(ISBLANK(E242), "", Table2[[#This Row],[unique_id]])</f>
        <v>column_break</v>
      </c>
      <c r="G242" s="1" t="s">
        <v>561</v>
      </c>
      <c r="H242" s="1" t="s">
        <v>386</v>
      </c>
      <c r="I242" s="1" t="s">
        <v>148</v>
      </c>
      <c r="K242" s="1" t="s">
        <v>562</v>
      </c>
      <c r="L242" s="1" t="s">
        <v>563</v>
      </c>
      <c r="T242" s="2"/>
      <c r="AI242" s="1" t="str">
        <f t="shared" si="19"/>
        <v/>
      </c>
    </row>
    <row r="243" spans="1:36" x14ac:dyDescent="0.2">
      <c r="A243" s="1">
        <v>1454</v>
      </c>
      <c r="B243" s="1" t="s">
        <v>28</v>
      </c>
      <c r="C243" s="1" t="s">
        <v>135</v>
      </c>
      <c r="D243" s="1" t="s">
        <v>131</v>
      </c>
      <c r="E243" s="1" t="s">
        <v>788</v>
      </c>
      <c r="F243" s="1" t="str">
        <f>IF(ISBLANK(E243), "", Table2[[#This Row],[unique_id]])</f>
        <v>lounge_fan</v>
      </c>
      <c r="G243" s="1" t="s">
        <v>241</v>
      </c>
      <c r="H243" s="1" t="s">
        <v>133</v>
      </c>
      <c r="I243" s="1" t="s">
        <v>134</v>
      </c>
      <c r="K243" s="1" t="s">
        <v>138</v>
      </c>
      <c r="R243" s="1" t="s">
        <v>334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senseme-lounge-fan</v>
      </c>
      <c r="AA243" s="2" t="s">
        <v>634</v>
      </c>
      <c r="AB243" s="1" t="s">
        <v>131</v>
      </c>
      <c r="AC243" s="1" t="s">
        <v>635</v>
      </c>
      <c r="AD243" s="1" t="str">
        <f>IF(OR(ISBLANK(AG243), ISBLANK(AH243)), "", Table2[[#This Row],[device_via_device]])</f>
        <v>SenseMe</v>
      </c>
      <c r="AE243" s="1" t="s">
        <v>241</v>
      </c>
      <c r="AF243" s="1" t="s">
        <v>766</v>
      </c>
      <c r="AG243" s="1" t="s">
        <v>641</v>
      </c>
      <c r="AH243" s="1" t="s">
        <v>773</v>
      </c>
      <c r="AI243" s="1" t="str">
        <f t="shared" si="19"/>
        <v>[["mac", "20:f8:5e:d9:11:77"], ["ip", "10.0.6.63"]]</v>
      </c>
    </row>
    <row r="244" spans="1:36" x14ac:dyDescent="0.2">
      <c r="A244" s="1">
        <v>1456</v>
      </c>
      <c r="B244" s="1" t="s">
        <v>28</v>
      </c>
      <c r="C244" s="1" t="s">
        <v>135</v>
      </c>
      <c r="D244" s="1" t="s">
        <v>131</v>
      </c>
      <c r="E244" s="1" t="s">
        <v>790</v>
      </c>
      <c r="F244" s="1" t="str">
        <f>IF(ISBLANK(E244), "", Table2[[#This Row],[unique_id]])</f>
        <v>deck_east_fan</v>
      </c>
      <c r="G244" s="1" t="s">
        <v>263</v>
      </c>
      <c r="H244" s="1" t="s">
        <v>133</v>
      </c>
      <c r="I244" s="1" t="s">
        <v>134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senseme-deck-east-fan</v>
      </c>
      <c r="AA244" s="2" t="s">
        <v>634</v>
      </c>
      <c r="AB244" s="1" t="s">
        <v>643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608</v>
      </c>
      <c r="AF244" s="1" t="s">
        <v>766</v>
      </c>
      <c r="AG244" s="1" t="s">
        <v>638</v>
      </c>
      <c r="AH244" s="1" t="s">
        <v>774</v>
      </c>
      <c r="AI244" s="1" t="str">
        <f t="shared" si="19"/>
        <v>[["mac", "20:f8:5e:1e:ea:a0"], ["ip", "10.0.6.64"]]</v>
      </c>
    </row>
    <row r="245" spans="1:36" x14ac:dyDescent="0.2">
      <c r="A245" s="1">
        <v>1457</v>
      </c>
      <c r="B245" s="1" t="s">
        <v>28</v>
      </c>
      <c r="C245" s="1" t="s">
        <v>135</v>
      </c>
      <c r="D245" s="1" t="s">
        <v>131</v>
      </c>
      <c r="E245" s="1" t="s">
        <v>791</v>
      </c>
      <c r="F245" s="1" t="str">
        <f>IF(ISBLANK(E245), "", Table2[[#This Row],[unique_id]])</f>
        <v>deck_west_fan</v>
      </c>
      <c r="G245" s="1" t="s">
        <v>262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senseme-deck-west-fan</v>
      </c>
      <c r="AA245" s="2" t="s">
        <v>634</v>
      </c>
      <c r="AB245" s="1" t="s">
        <v>644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766</v>
      </c>
      <c r="AG245" s="1" t="s">
        <v>639</v>
      </c>
      <c r="AH245" s="7" t="s">
        <v>775</v>
      </c>
      <c r="AI245" s="1" t="str">
        <f t="shared" si="19"/>
        <v>[["mac", "20:f8:5e:1e:da:35"], ["ip", "10.0.6.65"]]</v>
      </c>
    </row>
    <row r="246" spans="1:36" x14ac:dyDescent="0.2">
      <c r="A246" s="1">
        <v>2606</v>
      </c>
      <c r="B246" s="1" t="s">
        <v>28</v>
      </c>
      <c r="C246" s="1" t="s">
        <v>560</v>
      </c>
      <c r="D246" s="1" t="s">
        <v>565</v>
      </c>
      <c r="E246" s="1" t="s">
        <v>564</v>
      </c>
      <c r="F246" s="1" t="str">
        <f>IF(ISBLANK(E246), "", Table2[[#This Row],[unique_id]])</f>
        <v>column_break</v>
      </c>
      <c r="G246" s="1" t="s">
        <v>561</v>
      </c>
      <c r="H246" s="1" t="s">
        <v>386</v>
      </c>
      <c r="I246" s="1" t="s">
        <v>148</v>
      </c>
      <c r="K246" s="1" t="s">
        <v>562</v>
      </c>
      <c r="L246" s="1" t="s">
        <v>563</v>
      </c>
      <c r="T246" s="2"/>
      <c r="AI246" s="1" t="str">
        <f t="shared" si="19"/>
        <v/>
      </c>
    </row>
    <row r="247" spans="1:36" x14ac:dyDescent="0.2">
      <c r="A247" s="1">
        <v>2505</v>
      </c>
      <c r="B247" s="1" t="s">
        <v>28</v>
      </c>
      <c r="C247" s="1" t="s">
        <v>291</v>
      </c>
      <c r="D247" s="1" t="s">
        <v>136</v>
      </c>
      <c r="E247" s="1" t="s">
        <v>348</v>
      </c>
      <c r="F247" s="1" t="str">
        <f>IF(ISBLANK(E247), "", Table2[[#This Row],[unique_id]])</f>
        <v>various_adhoc_outlet</v>
      </c>
      <c r="G247" s="1" t="s">
        <v>285</v>
      </c>
      <c r="H247" s="1" t="s">
        <v>438</v>
      </c>
      <c r="I247" s="1" t="s">
        <v>437</v>
      </c>
      <c r="K247" s="1" t="s">
        <v>364</v>
      </c>
      <c r="R247" s="1" t="s">
        <v>357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tplink-various-adhoc-outlet</v>
      </c>
      <c r="AA247" s="2" t="s">
        <v>612</v>
      </c>
      <c r="AB247" s="1" t="s">
        <v>645</v>
      </c>
      <c r="AC247" s="7" t="s">
        <v>611</v>
      </c>
      <c r="AD247" s="1" t="str">
        <f>IF(OR(ISBLANK(AG247), ISBLANK(AH247)), "", Table2[[#This Row],[device_via_device]])</f>
        <v>TPLink</v>
      </c>
      <c r="AE247" s="1" t="s">
        <v>606</v>
      </c>
      <c r="AF247" s="1" t="s">
        <v>766</v>
      </c>
      <c r="AG247" s="1" t="s">
        <v>589</v>
      </c>
      <c r="AH247" s="4" t="s">
        <v>748</v>
      </c>
      <c r="AI247" s="1" t="str">
        <f t="shared" si="19"/>
        <v>[["mac", "10:27:f5:31:f2:2b"], ["ip", "10.0.6.70"]]</v>
      </c>
    </row>
    <row r="248" spans="1:36" x14ac:dyDescent="0.2">
      <c r="A248" s="1">
        <v>2516</v>
      </c>
      <c r="B248" s="1" t="s">
        <v>28</v>
      </c>
      <c r="C248" s="1" t="s">
        <v>291</v>
      </c>
      <c r="D248" s="1" t="s">
        <v>136</v>
      </c>
      <c r="E248" s="1" t="s">
        <v>346</v>
      </c>
      <c r="F248" s="1" t="str">
        <f>IF(ISBLANK(E248), "", Table2[[#This Row],[unique_id]])</f>
        <v>study_battery_charger</v>
      </c>
      <c r="G248" s="1" t="s">
        <v>284</v>
      </c>
      <c r="H248" s="1" t="s">
        <v>438</v>
      </c>
      <c r="I248" s="1" t="s">
        <v>437</v>
      </c>
      <c r="K248" s="1" t="s">
        <v>364</v>
      </c>
      <c r="R248" s="1" t="s">
        <v>361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tplink-study-battery-charger</v>
      </c>
      <c r="AA248" s="2" t="s">
        <v>612</v>
      </c>
      <c r="AB248" s="1" t="s">
        <v>646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607</v>
      </c>
      <c r="AF248" s="1" t="s">
        <v>766</v>
      </c>
      <c r="AG248" s="1" t="s">
        <v>590</v>
      </c>
      <c r="AH248" s="1" t="s">
        <v>749</v>
      </c>
      <c r="AI248" s="1" t="str">
        <f t="shared" si="19"/>
        <v>[["mac", "5c:a6:e6:25:64:e9"], ["ip", "10.0.6.71"]]</v>
      </c>
    </row>
    <row r="249" spans="1:36" x14ac:dyDescent="0.2">
      <c r="A249" s="1">
        <v>2609</v>
      </c>
      <c r="B249" s="1" t="s">
        <v>28</v>
      </c>
      <c r="C249" s="1" t="s">
        <v>560</v>
      </c>
      <c r="D249" s="1" t="s">
        <v>565</v>
      </c>
      <c r="E249" s="1" t="s">
        <v>564</v>
      </c>
      <c r="F249" s="1" t="str">
        <f>IF(ISBLANK(E249), "", Table2[[#This Row],[unique_id]])</f>
        <v>column_break</v>
      </c>
      <c r="G249" s="1" t="s">
        <v>561</v>
      </c>
      <c r="H249" s="1" t="s">
        <v>386</v>
      </c>
      <c r="I249" s="1" t="s">
        <v>148</v>
      </c>
      <c r="K249" s="1" t="s">
        <v>562</v>
      </c>
      <c r="L249" s="1" t="s">
        <v>563</v>
      </c>
      <c r="T249" s="2"/>
      <c r="AH249" s="4"/>
      <c r="AI249" s="1" t="str">
        <f t="shared" si="19"/>
        <v/>
      </c>
    </row>
    <row r="250" spans="1:36" x14ac:dyDescent="0.2">
      <c r="A250" s="1">
        <v>2517</v>
      </c>
      <c r="B250" s="1" t="s">
        <v>28</v>
      </c>
      <c r="C250" s="1" t="s">
        <v>291</v>
      </c>
      <c r="D250" s="1" t="s">
        <v>136</v>
      </c>
      <c r="E250" s="1" t="s">
        <v>347</v>
      </c>
      <c r="F250" s="1" t="str">
        <f>IF(ISBLANK(E250), "", Table2[[#This Row],[unique_id]])</f>
        <v>laundry_vacuum_charger</v>
      </c>
      <c r="G250" s="1" t="s">
        <v>283</v>
      </c>
      <c r="H250" s="1" t="s">
        <v>438</v>
      </c>
      <c r="I250" s="1" t="s">
        <v>437</v>
      </c>
      <c r="K250" s="1" t="s">
        <v>364</v>
      </c>
      <c r="R250" s="1" t="s">
        <v>361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tplink-laundry-vacuum-charger</v>
      </c>
      <c r="AA250" s="2" t="s">
        <v>612</v>
      </c>
      <c r="AB250" s="1" t="s">
        <v>647</v>
      </c>
      <c r="AC250" s="7" t="s">
        <v>611</v>
      </c>
      <c r="AD250" s="1" t="str">
        <f>IF(OR(ISBLANK(AG250), ISBLANK(AH250)), "", Table2[[#This Row],[device_via_device]])</f>
        <v>TPLink</v>
      </c>
      <c r="AE250" s="1" t="s">
        <v>261</v>
      </c>
      <c r="AF250" s="1" t="s">
        <v>766</v>
      </c>
      <c r="AG250" s="1" t="s">
        <v>591</v>
      </c>
      <c r="AH250" s="4" t="s">
        <v>750</v>
      </c>
      <c r="AI250" s="1" t="str">
        <f t="shared" si="19"/>
        <v>[["mac", "5c:a6:e6:25:57:fd"], ["ip", "10.0.6.72"]]</v>
      </c>
    </row>
    <row r="251" spans="1:36" x14ac:dyDescent="0.2">
      <c r="A251" s="1">
        <v>2508</v>
      </c>
      <c r="B251" s="1" t="s">
        <v>28</v>
      </c>
      <c r="C251" s="1" t="s">
        <v>291</v>
      </c>
      <c r="D251" s="1" t="s">
        <v>136</v>
      </c>
      <c r="E251" s="1" t="s">
        <v>335</v>
      </c>
      <c r="F251" s="1" t="str">
        <f>IF(ISBLANK(E251), "", Table2[[#This Row],[unique_id]])</f>
        <v>kitchen_dish_washer</v>
      </c>
      <c r="G251" s="1" t="s">
        <v>281</v>
      </c>
      <c r="H251" s="1" t="s">
        <v>438</v>
      </c>
      <c r="I251" s="1" t="s">
        <v>437</v>
      </c>
      <c r="K251" s="1" t="s">
        <v>364</v>
      </c>
      <c r="R251" s="1" t="s">
        <v>349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tplink-kitchen-dish_washer</v>
      </c>
      <c r="AA251" s="2" t="s">
        <v>612</v>
      </c>
      <c r="AB251" s="1" t="s">
        <v>624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253</v>
      </c>
      <c r="AF251" s="1" t="s">
        <v>766</v>
      </c>
      <c r="AG251" s="1" t="s">
        <v>592</v>
      </c>
      <c r="AH251" s="1" t="s">
        <v>751</v>
      </c>
      <c r="AI251" s="1" t="str">
        <f t="shared" si="19"/>
        <v>[["mac", "5c:a6:e6:25:55:f7"], ["ip", "10.0.6.73"]]</v>
      </c>
    </row>
    <row r="252" spans="1:36" x14ac:dyDescent="0.2">
      <c r="A252" s="1">
        <v>2509</v>
      </c>
      <c r="B252" s="1" t="s">
        <v>28</v>
      </c>
      <c r="C252" s="1" t="s">
        <v>291</v>
      </c>
      <c r="D252" s="1" t="s">
        <v>136</v>
      </c>
      <c r="E252" s="1" t="s">
        <v>336</v>
      </c>
      <c r="F252" s="1" t="str">
        <f>IF(ISBLANK(E252), "", Table2[[#This Row],[unique_id]])</f>
        <v>laundry_clothes_dryer</v>
      </c>
      <c r="G252" s="1" t="s">
        <v>282</v>
      </c>
      <c r="H252" s="1" t="s">
        <v>438</v>
      </c>
      <c r="I252" s="1" t="s">
        <v>437</v>
      </c>
      <c r="K252" s="1" t="s">
        <v>364</v>
      </c>
      <c r="R252" s="1" t="s">
        <v>350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tplink-laundry-clothes-dryer</v>
      </c>
      <c r="AA252" s="2" t="s">
        <v>612</v>
      </c>
      <c r="AB252" s="1" t="s">
        <v>648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766</v>
      </c>
      <c r="AG252" s="1" t="s">
        <v>593</v>
      </c>
      <c r="AH252" s="4" t="s">
        <v>752</v>
      </c>
      <c r="AI252" s="1" t="str">
        <f t="shared" si="19"/>
        <v>[["mac", "5c:a6:e6:25:55:f0"], ["ip", "10.0.6.74"]]</v>
      </c>
    </row>
    <row r="253" spans="1:36" x14ac:dyDescent="0.2">
      <c r="A253" s="1">
        <v>2510</v>
      </c>
      <c r="B253" s="1" t="s">
        <v>28</v>
      </c>
      <c r="C253" s="1" t="s">
        <v>291</v>
      </c>
      <c r="D253" s="1" t="s">
        <v>136</v>
      </c>
      <c r="E253" s="1" t="s">
        <v>337</v>
      </c>
      <c r="F253" s="1" t="str">
        <f>IF(ISBLANK(E253), "", Table2[[#This Row],[unique_id]])</f>
        <v>laundry_washing_machine</v>
      </c>
      <c r="G253" s="1" t="s">
        <v>280</v>
      </c>
      <c r="H253" s="1" t="s">
        <v>438</v>
      </c>
      <c r="I253" s="1" t="s">
        <v>437</v>
      </c>
      <c r="K253" s="1" t="s">
        <v>364</v>
      </c>
      <c r="R253" s="1" t="s">
        <v>351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tplink-laundry-washing-machine</v>
      </c>
      <c r="AA253" s="2" t="s">
        <v>612</v>
      </c>
      <c r="AB253" s="1" t="s">
        <v>649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766</v>
      </c>
      <c r="AG253" s="1" t="s">
        <v>594</v>
      </c>
      <c r="AH253" s="4" t="s">
        <v>753</v>
      </c>
      <c r="AI253" s="1" t="str">
        <f t="shared" si="19"/>
        <v>[["mac", "5c:a6:e6:25:5a:a3"], ["ip", "10.0.6.75"]]</v>
      </c>
    </row>
    <row r="254" spans="1:36" x14ac:dyDescent="0.2">
      <c r="A254" s="1">
        <v>2701</v>
      </c>
      <c r="B254" s="1" t="s">
        <v>28</v>
      </c>
      <c r="C254" s="1" t="s">
        <v>293</v>
      </c>
      <c r="D254" s="1" t="s">
        <v>154</v>
      </c>
      <c r="E254" s="1" t="s">
        <v>155</v>
      </c>
      <c r="F254" s="1" t="str">
        <f>IF(ISBLANK(E254), "", Table2[[#This Row],[unique_id]])</f>
        <v>uvc_ada_motion</v>
      </c>
      <c r="G254" s="1" t="s">
        <v>132</v>
      </c>
      <c r="H254" s="1" t="s">
        <v>568</v>
      </c>
      <c r="I254" s="1" t="s">
        <v>257</v>
      </c>
      <c r="K254" s="1" t="s">
        <v>138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I254" s="1" t="str">
        <f t="shared" si="19"/>
        <v/>
      </c>
      <c r="AJ254" s="1"/>
    </row>
    <row r="255" spans="1:36" x14ac:dyDescent="0.2">
      <c r="A255" s="1">
        <v>2702</v>
      </c>
      <c r="B255" s="1" t="s">
        <v>28</v>
      </c>
      <c r="C255" s="1" t="s">
        <v>560</v>
      </c>
      <c r="D255" s="1" t="s">
        <v>565</v>
      </c>
      <c r="E255" s="1" t="s">
        <v>564</v>
      </c>
      <c r="F255" s="1" t="str">
        <f>IF(ISBLANK(E255), "", Table2[[#This Row],[unique_id]])</f>
        <v>column_break</v>
      </c>
      <c r="G255" s="1" t="s">
        <v>561</v>
      </c>
      <c r="H255" s="1" t="s">
        <v>568</v>
      </c>
      <c r="I255" s="1" t="s">
        <v>257</v>
      </c>
      <c r="K255" s="1" t="s">
        <v>562</v>
      </c>
      <c r="L255" s="1" t="s">
        <v>563</v>
      </c>
      <c r="T255" s="2"/>
      <c r="AI255" s="1" t="str">
        <f t="shared" si="19"/>
        <v/>
      </c>
      <c r="AJ255" s="1"/>
    </row>
    <row r="256" spans="1:36" x14ac:dyDescent="0.2">
      <c r="A256" s="1">
        <v>2511</v>
      </c>
      <c r="B256" s="1" t="s">
        <v>28</v>
      </c>
      <c r="C256" s="1" t="s">
        <v>291</v>
      </c>
      <c r="D256" s="1" t="s">
        <v>136</v>
      </c>
      <c r="E256" s="1" t="s">
        <v>338</v>
      </c>
      <c r="F256" s="1" t="str">
        <f>IF(ISBLANK(E256), "", Table2[[#This Row],[unique_id]])</f>
        <v>kitchen_coffee_machine</v>
      </c>
      <c r="G256" s="1" t="s">
        <v>137</v>
      </c>
      <c r="H256" s="1" t="s">
        <v>438</v>
      </c>
      <c r="I256" s="1" t="s">
        <v>437</v>
      </c>
      <c r="K256" s="1" t="s">
        <v>364</v>
      </c>
      <c r="R256" s="1" t="s">
        <v>352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Z256" s="1" t="str">
        <f>IF(OR(ISBLANK(AG256), ISBLANK(AH256)), "", LOWER(_xlfn.CONCAT(Table2[[#This Row],[device_manufacturer]], "-",Table2[[#This Row],[device_suggested_area]], "-", Table2[[#This Row],[device_identifiers]])))</f>
        <v>tplink-kitchen-coffee-machine</v>
      </c>
      <c r="AA256" s="2" t="s">
        <v>612</v>
      </c>
      <c r="AB256" s="1" t="s">
        <v>650</v>
      </c>
      <c r="AC256" s="1" t="s">
        <v>611</v>
      </c>
      <c r="AD256" s="1" t="str">
        <f>IF(OR(ISBLANK(AG256), ISBLANK(AH256)), "", Table2[[#This Row],[device_via_device]])</f>
        <v>TPLink</v>
      </c>
      <c r="AE256" s="1" t="s">
        <v>253</v>
      </c>
      <c r="AF256" s="1" t="s">
        <v>766</v>
      </c>
      <c r="AG256" s="1" t="s">
        <v>595</v>
      </c>
      <c r="AH256" s="1" t="s">
        <v>754</v>
      </c>
      <c r="AI256" s="1" t="str">
        <f t="shared" si="19"/>
        <v>[["mac", "60:a4:b7:1f:71:0a"], ["ip", "10.0.6.76"]]</v>
      </c>
    </row>
    <row r="257" spans="1:36" x14ac:dyDescent="0.2">
      <c r="A257" s="1">
        <v>2704</v>
      </c>
      <c r="B257" s="1" t="s">
        <v>28</v>
      </c>
      <c r="C257" s="1" t="s">
        <v>293</v>
      </c>
      <c r="D257" s="1" t="s">
        <v>154</v>
      </c>
      <c r="E257" s="1" t="s">
        <v>256</v>
      </c>
      <c r="F257" s="1" t="str">
        <f>IF(ISBLANK(E257), "", Table2[[#This Row],[unique_id]])</f>
        <v>uvc_edwin_motion</v>
      </c>
      <c r="G257" s="1" t="s">
        <v>129</v>
      </c>
      <c r="H257" s="1" t="s">
        <v>569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AI257" s="1" t="str">
        <f t="shared" si="19"/>
        <v/>
      </c>
      <c r="AJ257" s="1"/>
    </row>
    <row r="258" spans="1:36" x14ac:dyDescent="0.2">
      <c r="A258" s="1">
        <v>2705</v>
      </c>
      <c r="B258" s="1" t="s">
        <v>28</v>
      </c>
      <c r="C258" s="1" t="s">
        <v>560</v>
      </c>
      <c r="D258" s="1" t="s">
        <v>565</v>
      </c>
      <c r="E258" s="1" t="s">
        <v>564</v>
      </c>
      <c r="F258" s="1" t="str">
        <f>IF(ISBLANK(E258), "", Table2[[#This Row],[unique_id]])</f>
        <v>column_break</v>
      </c>
      <c r="G258" s="1" t="s">
        <v>561</v>
      </c>
      <c r="H258" s="1" t="s">
        <v>569</v>
      </c>
      <c r="I258" s="1" t="s">
        <v>257</v>
      </c>
      <c r="K258" s="1" t="s">
        <v>562</v>
      </c>
      <c r="L258" s="1" t="s">
        <v>563</v>
      </c>
      <c r="T258" s="2"/>
      <c r="AI258" s="1" t="str">
        <f t="shared" si="19"/>
        <v/>
      </c>
      <c r="AJ258" s="1"/>
    </row>
    <row r="259" spans="1:36" x14ac:dyDescent="0.2">
      <c r="A259" s="1">
        <v>2706</v>
      </c>
      <c r="B259" s="1" t="s">
        <v>28</v>
      </c>
      <c r="C259" s="1" t="s">
        <v>135</v>
      </c>
      <c r="D259" s="1" t="s">
        <v>154</v>
      </c>
      <c r="E259" s="1" t="s">
        <v>792</v>
      </c>
      <c r="F259" s="1" t="str">
        <f>IF(ISBLANK(E259), "", Table2[[#This Row],[unique_id]])</f>
        <v>ada_fan_occupancy</v>
      </c>
      <c r="G259" s="1" t="s">
        <v>132</v>
      </c>
      <c r="H259" s="1" t="s">
        <v>388</v>
      </c>
      <c r="I259" s="1" t="s">
        <v>257</v>
      </c>
      <c r="K259" s="1" t="s">
        <v>138</v>
      </c>
      <c r="T259" s="2"/>
      <c r="V259" s="1" t="str">
        <f t="shared" ref="V259:V322" si="27">IF(ISBLANK(U259),  "", _xlfn.CONCAT("haas/entity/sensor/", LOWER(C259), "/", E259, "/config"))</f>
        <v/>
      </c>
      <c r="W259" s="1" t="str">
        <f t="shared" ref="W259:W322" si="28"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2707</v>
      </c>
      <c r="B260" s="1" t="s">
        <v>28</v>
      </c>
      <c r="C260" s="1" t="s">
        <v>135</v>
      </c>
      <c r="D260" s="1" t="s">
        <v>154</v>
      </c>
      <c r="E260" s="1" t="s">
        <v>793</v>
      </c>
      <c r="F260" s="1" t="str">
        <f>IF(ISBLANK(E260), "", Table2[[#This Row],[unique_id]])</f>
        <v>edwin_fan_occupancy</v>
      </c>
      <c r="G260" s="1" t="s">
        <v>129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si="27"/>
        <v/>
      </c>
      <c r="W260" s="1" t="str">
        <f t="shared" si="28"/>
        <v/>
      </c>
      <c r="AI260" s="1" t="str">
        <f t="shared" ref="AI260:AI323" si="29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2708</v>
      </c>
      <c r="B261" s="1" t="s">
        <v>28</v>
      </c>
      <c r="C261" s="1" t="s">
        <v>135</v>
      </c>
      <c r="D261" s="1" t="s">
        <v>154</v>
      </c>
      <c r="E261" s="1" t="s">
        <v>794</v>
      </c>
      <c r="F261" s="1" t="str">
        <f>IF(ISBLANK(E261), "", Table2[[#This Row],[unique_id]])</f>
        <v>parents_fan_occupancy</v>
      </c>
      <c r="G261" s="1" t="s">
        <v>239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7"/>
        <v/>
      </c>
      <c r="W261" s="1" t="str">
        <f t="shared" si="28"/>
        <v/>
      </c>
      <c r="AI261" s="1" t="str">
        <f t="shared" si="29"/>
        <v/>
      </c>
      <c r="AJ261" s="1"/>
    </row>
    <row r="262" spans="1:36" x14ac:dyDescent="0.2">
      <c r="A262" s="1">
        <v>2709</v>
      </c>
      <c r="B262" s="1" t="s">
        <v>28</v>
      </c>
      <c r="C262" s="1" t="s">
        <v>135</v>
      </c>
      <c r="D262" s="1" t="s">
        <v>154</v>
      </c>
      <c r="E262" s="1" t="s">
        <v>795</v>
      </c>
      <c r="F262" s="1" t="str">
        <f>IF(ISBLANK(E262), "", Table2[[#This Row],[unique_id]])</f>
        <v>lounge_fan_occupancy</v>
      </c>
      <c r="G262" s="1" t="s">
        <v>241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9"/>
        <v/>
      </c>
      <c r="AJ262" s="1"/>
    </row>
    <row r="263" spans="1:36" x14ac:dyDescent="0.2">
      <c r="A263" s="1">
        <v>2710</v>
      </c>
      <c r="B263" s="1" t="s">
        <v>28</v>
      </c>
      <c r="C263" s="1" t="s">
        <v>135</v>
      </c>
      <c r="D263" s="1" t="s">
        <v>154</v>
      </c>
      <c r="E263" s="1" t="s">
        <v>796</v>
      </c>
      <c r="F263" s="1" t="str">
        <f>IF(ISBLANK(E263), "", Table2[[#This Row],[unique_id]])</f>
        <v>deck_east_fan_occupancy</v>
      </c>
      <c r="G263" s="1" t="s">
        <v>263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9"/>
        <v/>
      </c>
      <c r="AJ263" s="1"/>
    </row>
    <row r="264" spans="1:36" x14ac:dyDescent="0.2">
      <c r="A264" s="1">
        <v>2711</v>
      </c>
      <c r="B264" s="1" t="s">
        <v>28</v>
      </c>
      <c r="C264" s="1" t="s">
        <v>135</v>
      </c>
      <c r="D264" s="1" t="s">
        <v>154</v>
      </c>
      <c r="E264" s="1" t="s">
        <v>797</v>
      </c>
      <c r="F264" s="1" t="str">
        <f>IF(ISBLANK(E264), "", Table2[[#This Row],[unique_id]])</f>
        <v>deck_west_fan_occupancy</v>
      </c>
      <c r="G264" s="1" t="s">
        <v>262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9"/>
        <v/>
      </c>
      <c r="AJ264" s="1"/>
    </row>
    <row r="265" spans="1:36" x14ac:dyDescent="0.2">
      <c r="A265" s="1">
        <v>2512</v>
      </c>
      <c r="B265" s="1" t="s">
        <v>28</v>
      </c>
      <c r="C265" s="1" t="s">
        <v>291</v>
      </c>
      <c r="D265" s="1" t="s">
        <v>136</v>
      </c>
      <c r="E265" s="1" t="s">
        <v>339</v>
      </c>
      <c r="F265" s="1" t="str">
        <f>IF(ISBLANK(E265), "", Table2[[#This Row],[unique_id]])</f>
        <v>kitchen_fridge</v>
      </c>
      <c r="G265" s="1" t="s">
        <v>276</v>
      </c>
      <c r="H265" s="1" t="s">
        <v>438</v>
      </c>
      <c r="I265" s="1" t="s">
        <v>437</v>
      </c>
      <c r="K265" s="1" t="s">
        <v>364</v>
      </c>
      <c r="R265" s="1" t="s">
        <v>353</v>
      </c>
      <c r="T265" s="2"/>
      <c r="V265" s="1" t="str">
        <f t="shared" si="27"/>
        <v/>
      </c>
      <c r="W265" s="1" t="str">
        <f t="shared" si="28"/>
        <v/>
      </c>
      <c r="Z265" s="1" t="str">
        <f>IF(OR(ISBLANK(AG265), ISBLANK(AH265)), "", LOWER(_xlfn.CONCAT(Table2[[#This Row],[device_manufacturer]], "-",Table2[[#This Row],[device_suggested_area]], "-", Table2[[#This Row],[device_identifiers]])))</f>
        <v>tplink-kitchen-fridge</v>
      </c>
      <c r="AA265" s="2" t="s">
        <v>613</v>
      </c>
      <c r="AB265" s="1" t="s">
        <v>617</v>
      </c>
      <c r="AC265" s="1" t="s">
        <v>610</v>
      </c>
      <c r="AD265" s="1" t="str">
        <f>IF(OR(ISBLANK(AG265), ISBLANK(AH265)), "", Table2[[#This Row],[device_via_device]])</f>
        <v>TPLink</v>
      </c>
      <c r="AE265" s="1" t="s">
        <v>253</v>
      </c>
      <c r="AF265" s="1" t="s">
        <v>766</v>
      </c>
      <c r="AG265" s="1" t="s">
        <v>596</v>
      </c>
      <c r="AH265" s="1" t="s">
        <v>755</v>
      </c>
      <c r="AI265" s="1" t="str">
        <f t="shared" si="29"/>
        <v>[["mac", "ac:84:c6:54:96:50"], ["ip", "10.0.6.77"]]</v>
      </c>
    </row>
    <row r="266" spans="1:36" x14ac:dyDescent="0.2">
      <c r="A266" s="1">
        <v>2513</v>
      </c>
      <c r="B266" s="1" t="s">
        <v>28</v>
      </c>
      <c r="C266" s="1" t="s">
        <v>291</v>
      </c>
      <c r="D266" s="1" t="s">
        <v>136</v>
      </c>
      <c r="E266" s="1" t="s">
        <v>340</v>
      </c>
      <c r="F266" s="1" t="str">
        <f>IF(ISBLANK(E266), "", Table2[[#This Row],[unique_id]])</f>
        <v>deck_freezer</v>
      </c>
      <c r="G266" s="1" t="s">
        <v>277</v>
      </c>
      <c r="H266" s="1" t="s">
        <v>438</v>
      </c>
      <c r="I266" s="1" t="s">
        <v>437</v>
      </c>
      <c r="K266" s="1" t="s">
        <v>364</v>
      </c>
      <c r="R266" s="1" t="s">
        <v>354</v>
      </c>
      <c r="T266" s="2"/>
      <c r="V266" s="1" t="str">
        <f t="shared" si="27"/>
        <v/>
      </c>
      <c r="W266" s="1" t="str">
        <f t="shared" si="28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tplink-deck-freezer</v>
      </c>
      <c r="AA266" s="2" t="s">
        <v>613</v>
      </c>
      <c r="AB266" s="1" t="s">
        <v>618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608</v>
      </c>
      <c r="AF266" s="1" t="s">
        <v>766</v>
      </c>
      <c r="AG266" s="1" t="s">
        <v>597</v>
      </c>
      <c r="AH266" s="1" t="s">
        <v>756</v>
      </c>
      <c r="AI266" s="1" t="str">
        <f t="shared" si="29"/>
        <v>[["mac", "ac:84:c6:54:9e:cf"], ["ip", "10.0.6.78"]]</v>
      </c>
    </row>
    <row r="267" spans="1:36" x14ac:dyDescent="0.2">
      <c r="A267" s="1">
        <v>1546</v>
      </c>
      <c r="B267" s="1" t="s">
        <v>28</v>
      </c>
      <c r="C267" s="1" t="s">
        <v>291</v>
      </c>
      <c r="D267" s="1" t="s">
        <v>136</v>
      </c>
      <c r="E267" s="1" t="s">
        <v>777</v>
      </c>
      <c r="F267" s="1" t="str">
        <f>IF(ISBLANK(E267), "", Table2[[#This Row],[unique_id]])</f>
        <v>deck_festoons</v>
      </c>
      <c r="G267" s="1" t="s">
        <v>455</v>
      </c>
      <c r="H267" s="1" t="s">
        <v>141</v>
      </c>
      <c r="I267" s="1" t="s">
        <v>134</v>
      </c>
      <c r="K267" s="1" t="s">
        <v>138</v>
      </c>
      <c r="R267" s="1" t="s">
        <v>440</v>
      </c>
      <c r="T267" s="2"/>
      <c r="V267" s="1" t="str">
        <f t="shared" si="27"/>
        <v/>
      </c>
      <c r="W267" s="1" t="str">
        <f t="shared" si="28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tplink-deck-festoons</v>
      </c>
      <c r="AA267" s="2" t="s">
        <v>613</v>
      </c>
      <c r="AB267" s="1" t="s">
        <v>619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766</v>
      </c>
      <c r="AG267" s="1" t="s">
        <v>598</v>
      </c>
      <c r="AH267" s="1" t="s">
        <v>757</v>
      </c>
      <c r="AI267" s="1" t="str">
        <f t="shared" si="29"/>
        <v>[["mac", "ac:84:c6:54:a3:96"], ["ip", "10.0.6.79"]]</v>
      </c>
    </row>
    <row r="268" spans="1:36" x14ac:dyDescent="0.2">
      <c r="A268" s="1">
        <v>2518</v>
      </c>
      <c r="B268" s="1" t="s">
        <v>28</v>
      </c>
      <c r="C268" s="1" t="s">
        <v>291</v>
      </c>
      <c r="D268" s="1" t="s">
        <v>136</v>
      </c>
      <c r="E268" s="1" t="s">
        <v>193</v>
      </c>
      <c r="F268" s="1" t="str">
        <f>IF(ISBLANK(E268), "", Table2[[#This Row],[unique_id]])</f>
        <v>lounge_tv</v>
      </c>
      <c r="G268" s="1" t="s">
        <v>194</v>
      </c>
      <c r="H268" s="1" t="s">
        <v>439</v>
      </c>
      <c r="I268" s="1" t="s">
        <v>437</v>
      </c>
      <c r="K268" s="1" t="s">
        <v>364</v>
      </c>
      <c r="R268" s="1" t="s">
        <v>355</v>
      </c>
      <c r="T268" s="2"/>
      <c r="V268" s="1" t="str">
        <f t="shared" si="27"/>
        <v/>
      </c>
      <c r="W268" s="1" t="str">
        <f t="shared" si="28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tplink-lounge-tv</v>
      </c>
      <c r="AA268" s="2" t="s">
        <v>613</v>
      </c>
      <c r="AB268" s="1" t="s">
        <v>620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241</v>
      </c>
      <c r="AF268" s="1" t="s">
        <v>766</v>
      </c>
      <c r="AG268" s="1" t="s">
        <v>599</v>
      </c>
      <c r="AH268" s="1" t="s">
        <v>758</v>
      </c>
      <c r="AI268" s="1" t="str">
        <f t="shared" si="29"/>
        <v>[["mac", "ac:84:c6:54:a3:a2"], ["ip", "10.0.6.80"]]</v>
      </c>
    </row>
    <row r="269" spans="1:36" x14ac:dyDescent="0.2">
      <c r="A269" s="1">
        <v>2515</v>
      </c>
      <c r="B269" s="1" t="s">
        <v>28</v>
      </c>
      <c r="C269" s="1" t="s">
        <v>291</v>
      </c>
      <c r="D269" s="1" t="s">
        <v>136</v>
      </c>
      <c r="E269" s="1" t="s">
        <v>341</v>
      </c>
      <c r="F269" s="1" t="str">
        <f>IF(ISBLANK(E269), "", Table2[[#This Row],[unique_id]])</f>
        <v>bathroom_rails</v>
      </c>
      <c r="G269" s="1" t="s">
        <v>303</v>
      </c>
      <c r="H269" s="1" t="s">
        <v>438</v>
      </c>
      <c r="I269" s="1" t="s">
        <v>437</v>
      </c>
      <c r="K269" s="1" t="s">
        <v>364</v>
      </c>
      <c r="R269" s="1" t="s">
        <v>362</v>
      </c>
      <c r="T269" s="2"/>
      <c r="V269" s="1" t="str">
        <f t="shared" si="27"/>
        <v/>
      </c>
      <c r="W269" s="1" t="str">
        <f t="shared" si="28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tplink-bathroom-rails</v>
      </c>
      <c r="AA269" s="2" t="s">
        <v>613</v>
      </c>
      <c r="AB269" s="1" t="s">
        <v>621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609</v>
      </c>
      <c r="AF269" s="1" t="s">
        <v>766</v>
      </c>
      <c r="AG269" s="1" t="s">
        <v>600</v>
      </c>
      <c r="AH269" s="1" t="s">
        <v>759</v>
      </c>
      <c r="AI269" s="1" t="str">
        <f t="shared" si="29"/>
        <v>[["mac", "ac:84:c6:54:9d:98"], ["ip", "10.0.6.81"]]</v>
      </c>
    </row>
    <row r="270" spans="1:36" x14ac:dyDescent="0.2">
      <c r="A270" s="1">
        <v>2506</v>
      </c>
      <c r="B270" s="1" t="s">
        <v>28</v>
      </c>
      <c r="C270" s="1" t="s">
        <v>291</v>
      </c>
      <c r="D270" s="1" t="s">
        <v>136</v>
      </c>
      <c r="E270" s="1" t="s">
        <v>342</v>
      </c>
      <c r="F270" s="1" t="str">
        <f>IF(ISBLANK(E270), "", Table2[[#This Row],[unique_id]])</f>
        <v>study_outlet</v>
      </c>
      <c r="G270" s="1" t="s">
        <v>279</v>
      </c>
      <c r="H270" s="1" t="s">
        <v>438</v>
      </c>
      <c r="I270" s="1" t="s">
        <v>437</v>
      </c>
      <c r="K270" s="1" t="s">
        <v>364</v>
      </c>
      <c r="R270" s="1" t="s">
        <v>357</v>
      </c>
      <c r="T270" s="2"/>
      <c r="V270" s="1" t="str">
        <f t="shared" si="27"/>
        <v/>
      </c>
      <c r="W270" s="1" t="str">
        <f t="shared" si="28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tplink-study-outlet</v>
      </c>
      <c r="AA270" s="2" t="s">
        <v>612</v>
      </c>
      <c r="AB270" s="1" t="s">
        <v>622</v>
      </c>
      <c r="AC270" s="7" t="s">
        <v>611</v>
      </c>
      <c r="AD270" s="1" t="str">
        <f>IF(OR(ISBLANK(AG270), ISBLANK(AH270)), "", Table2[[#This Row],[device_via_device]])</f>
        <v>TPLink</v>
      </c>
      <c r="AE270" s="1" t="s">
        <v>607</v>
      </c>
      <c r="AF270" s="1" t="s">
        <v>766</v>
      </c>
      <c r="AG270" s="1" t="s">
        <v>601</v>
      </c>
      <c r="AH270" s="1" t="s">
        <v>760</v>
      </c>
      <c r="AI270" s="1" t="str">
        <f t="shared" si="29"/>
        <v>[["mac", "60:a4:b7:1f:72:0a"], ["ip", "10.0.6.82"]]</v>
      </c>
    </row>
    <row r="271" spans="1:36" x14ac:dyDescent="0.2">
      <c r="A271" s="1">
        <v>2507</v>
      </c>
      <c r="B271" s="1" t="s">
        <v>28</v>
      </c>
      <c r="C271" s="1" t="s">
        <v>291</v>
      </c>
      <c r="D271" s="1" t="s">
        <v>136</v>
      </c>
      <c r="E271" s="1" t="s">
        <v>343</v>
      </c>
      <c r="F271" s="1" t="str">
        <f>IF(ISBLANK(E271), "", Table2[[#This Row],[unique_id]])</f>
        <v>office_outlet</v>
      </c>
      <c r="G271" s="1" t="s">
        <v>278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7"/>
        <v/>
      </c>
      <c r="W271" s="1" t="str">
        <f t="shared" si="28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tplink-office-outlet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260</v>
      </c>
      <c r="AF271" s="1" t="s">
        <v>766</v>
      </c>
      <c r="AG271" s="1" t="s">
        <v>602</v>
      </c>
      <c r="AH271" s="1" t="s">
        <v>761</v>
      </c>
      <c r="AI271" s="1" t="str">
        <f t="shared" si="29"/>
        <v>[["mac", "10:27:f5:31:ec:58"], ["ip", "10.0.6.83"]]</v>
      </c>
    </row>
    <row r="272" spans="1:36" x14ac:dyDescent="0.2">
      <c r="A272" s="1">
        <v>2520</v>
      </c>
      <c r="B272" s="1" t="s">
        <v>28</v>
      </c>
      <c r="C272" s="1" t="s">
        <v>291</v>
      </c>
      <c r="D272" s="1" t="s">
        <v>136</v>
      </c>
      <c r="E272" s="1" t="s">
        <v>345</v>
      </c>
      <c r="F272" s="1" t="str">
        <f>IF(ISBLANK(E272), "", Table2[[#This Row],[unique_id]])</f>
        <v>roof_network_switch</v>
      </c>
      <c r="G272" s="1" t="s">
        <v>272</v>
      </c>
      <c r="H272" s="1" t="s">
        <v>439</v>
      </c>
      <c r="I272" s="1" t="s">
        <v>437</v>
      </c>
      <c r="K272" s="1" t="s">
        <v>364</v>
      </c>
      <c r="R272" s="1" t="s">
        <v>359</v>
      </c>
      <c r="T272" s="2"/>
      <c r="V272" s="1" t="str">
        <f t="shared" si="27"/>
        <v/>
      </c>
      <c r="W272" s="1" t="str">
        <f t="shared" si="28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tplink-roof-network-switch</v>
      </c>
      <c r="AA272" s="2" t="s">
        <v>613</v>
      </c>
      <c r="AB272" s="1" t="s">
        <v>779</v>
      </c>
      <c r="AC272" s="1" t="s">
        <v>610</v>
      </c>
      <c r="AD272" s="1" t="str">
        <f>IF(OR(ISBLANK(AG272), ISBLANK(AH272)), "", Table2[[#This Row],[device_via_device]])</f>
        <v>TPLink</v>
      </c>
      <c r="AE272" s="1" t="s">
        <v>40</v>
      </c>
      <c r="AF272" s="1" t="s">
        <v>766</v>
      </c>
      <c r="AG272" s="1" t="s">
        <v>603</v>
      </c>
      <c r="AH272" s="1" t="s">
        <v>762</v>
      </c>
      <c r="AI272" s="1" t="str">
        <f t="shared" si="29"/>
        <v>[["mac", "ac:84:c6:0d:20:9e"], ["ip", "10.0.6.84"]]</v>
      </c>
    </row>
    <row r="273" spans="1:36" x14ac:dyDescent="0.2">
      <c r="A273" s="1">
        <v>2521</v>
      </c>
      <c r="B273" s="1" t="s">
        <v>28</v>
      </c>
      <c r="C273" s="1" t="s">
        <v>291</v>
      </c>
      <c r="D273" s="1" t="s">
        <v>136</v>
      </c>
      <c r="E273" s="1" t="s">
        <v>778</v>
      </c>
      <c r="F273" s="1" t="str">
        <f>IF(ISBLANK(E273), "", Table2[[#This Row],[unique_id]])</f>
        <v>rack_modem</v>
      </c>
      <c r="G273" s="1" t="s">
        <v>274</v>
      </c>
      <c r="H273" s="1" t="s">
        <v>439</v>
      </c>
      <c r="I273" s="1" t="s">
        <v>437</v>
      </c>
      <c r="K273" s="1" t="s">
        <v>364</v>
      </c>
      <c r="R273" s="1" t="s">
        <v>360</v>
      </c>
      <c r="T273" s="2"/>
      <c r="V273" s="1" t="str">
        <f t="shared" si="27"/>
        <v/>
      </c>
      <c r="W273" s="1" t="str">
        <f t="shared" si="28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tplink-rack-modem</v>
      </c>
      <c r="AA273" s="2" t="s">
        <v>612</v>
      </c>
      <c r="AB273" s="1" t="s">
        <v>623</v>
      </c>
      <c r="AC273" s="7" t="s">
        <v>611</v>
      </c>
      <c r="AD273" s="1" t="str">
        <f>IF(OR(ISBLANK(AG273), ISBLANK(AH273)), "", Table2[[#This Row],[device_via_device]])</f>
        <v>TPLink</v>
      </c>
      <c r="AE273" s="1" t="s">
        <v>30</v>
      </c>
      <c r="AF273" s="1" t="s">
        <v>766</v>
      </c>
      <c r="AG273" s="1" t="s">
        <v>604</v>
      </c>
      <c r="AH273" s="1" t="s">
        <v>763</v>
      </c>
      <c r="AI273" s="1" t="str">
        <f t="shared" si="29"/>
        <v>[["mac", "10:27:f5:31:f6:7e"], ["ip", "10.0.6.85"]]</v>
      </c>
    </row>
    <row r="274" spans="1:36" x14ac:dyDescent="0.2">
      <c r="A274" s="1">
        <v>2519</v>
      </c>
      <c r="B274" s="1" t="s">
        <v>28</v>
      </c>
      <c r="C274" s="1" t="s">
        <v>291</v>
      </c>
      <c r="D274" s="1" t="s">
        <v>136</v>
      </c>
      <c r="E274" s="1" t="s">
        <v>344</v>
      </c>
      <c r="F274" s="1" t="str">
        <f>IF(ISBLANK(E274), "", Table2[[#This Row],[unique_id]])</f>
        <v>rack_outlet</v>
      </c>
      <c r="G274" s="1" t="s">
        <v>275</v>
      </c>
      <c r="H274" s="1" t="s">
        <v>439</v>
      </c>
      <c r="I274" s="1" t="s">
        <v>437</v>
      </c>
      <c r="K274" s="1" t="s">
        <v>364</v>
      </c>
      <c r="R274" s="1" t="s">
        <v>358</v>
      </c>
      <c r="T274" s="2"/>
      <c r="V274" s="1" t="str">
        <f t="shared" si="27"/>
        <v/>
      </c>
      <c r="W274" s="1" t="str">
        <f t="shared" si="28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tplink-rack-outlet</v>
      </c>
      <c r="AA274" s="2" t="s">
        <v>613</v>
      </c>
      <c r="AB274" s="1" t="s">
        <v>622</v>
      </c>
      <c r="AC274" s="1" t="s">
        <v>610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766</v>
      </c>
      <c r="AG274" s="1" t="s">
        <v>605</v>
      </c>
      <c r="AH274" s="4" t="s">
        <v>764</v>
      </c>
      <c r="AI274" s="1" t="str">
        <f t="shared" si="29"/>
        <v>[["mac", "ac:84:c6:54:95:8b"], ["ip", "10.0.6.86"]]</v>
      </c>
    </row>
    <row r="275" spans="1:36" x14ac:dyDescent="0.2">
      <c r="A275" s="1">
        <v>1453</v>
      </c>
      <c r="B275" s="1" t="s">
        <v>28</v>
      </c>
      <c r="C275" s="1" t="s">
        <v>291</v>
      </c>
      <c r="D275" s="1" t="s">
        <v>136</v>
      </c>
      <c r="E275" s="1" t="s">
        <v>333</v>
      </c>
      <c r="F275" s="1" t="str">
        <f>IF(ISBLANK(E275), "", Table2[[#This Row],[unique_id]])</f>
        <v>kitchen_fan</v>
      </c>
      <c r="G275" s="1" t="s">
        <v>253</v>
      </c>
      <c r="H275" s="1" t="s">
        <v>133</v>
      </c>
      <c r="I275" s="1" t="s">
        <v>134</v>
      </c>
      <c r="K275" s="1" t="s">
        <v>138</v>
      </c>
      <c r="R275" s="1" t="s">
        <v>334</v>
      </c>
      <c r="T275" s="2"/>
      <c r="V275" s="1" t="str">
        <f t="shared" si="27"/>
        <v/>
      </c>
      <c r="W275" s="1" t="str">
        <f t="shared" si="28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tplink-kitchen-fan</v>
      </c>
      <c r="AA275" s="2" t="s">
        <v>613</v>
      </c>
      <c r="AB275" s="1" t="s">
        <v>131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253</v>
      </c>
      <c r="AF275" s="1" t="s">
        <v>766</v>
      </c>
      <c r="AG275" s="30" t="s">
        <v>614</v>
      </c>
      <c r="AH275" s="30" t="s">
        <v>765</v>
      </c>
      <c r="AI275" s="1" t="str">
        <f t="shared" si="29"/>
        <v>[["mac", "ac:84:c6:0d:1b:9c"], ["ip", "10.0.6.87"]]</v>
      </c>
    </row>
    <row r="276" spans="1:36" x14ac:dyDescent="0.2">
      <c r="A276" s="1" t="s">
        <v>776</v>
      </c>
      <c r="B276" s="1" t="s">
        <v>266</v>
      </c>
      <c r="C276" s="1" t="s">
        <v>156</v>
      </c>
      <c r="D276" s="1" t="s">
        <v>29</v>
      </c>
      <c r="E276" s="1" t="s">
        <v>557</v>
      </c>
      <c r="F276" s="1" t="str">
        <f>IF(ISBLANK(E276), "", Table2[[#This Row],[unique_id]])</f>
        <v>home_peak_energy_weekly</v>
      </c>
      <c r="G276" s="1" t="s">
        <v>544</v>
      </c>
      <c r="H276" s="1" t="s">
        <v>322</v>
      </c>
      <c r="I276" s="1" t="s">
        <v>144</v>
      </c>
      <c r="K276" s="1" t="s">
        <v>92</v>
      </c>
      <c r="P276" s="1" t="s">
        <v>559</v>
      </c>
      <c r="R276" s="1" t="s">
        <v>331</v>
      </c>
      <c r="T276" s="2"/>
      <c r="V276" s="1" t="str">
        <f t="shared" si="27"/>
        <v/>
      </c>
      <c r="W276" s="1" t="str">
        <f t="shared" si="28"/>
        <v/>
      </c>
      <c r="AI276" s="1" t="str">
        <f t="shared" si="29"/>
        <v/>
      </c>
    </row>
    <row r="277" spans="1:36" x14ac:dyDescent="0.2">
      <c r="F277" s="1" t="str">
        <f>IF(ISBLANK(E277), "", Table2[[#This Row],[unique_id]])</f>
        <v/>
      </c>
      <c r="T277" s="2"/>
      <c r="V277" s="1" t="str">
        <f t="shared" si="27"/>
        <v/>
      </c>
      <c r="W277" s="1" t="str">
        <f t="shared" si="28"/>
        <v/>
      </c>
      <c r="AI277" s="1" t="str">
        <f t="shared" si="29"/>
        <v/>
      </c>
      <c r="AJ277" s="1"/>
    </row>
    <row r="278" spans="1:36" x14ac:dyDescent="0.2">
      <c r="F278" s="1" t="str">
        <f>IF(ISBLANK(E278), "", Table2[[#This Row],[unique_id]])</f>
        <v/>
      </c>
      <c r="T278" s="2"/>
      <c r="V278" s="1" t="str">
        <f t="shared" si="27"/>
        <v/>
      </c>
      <c r="W278" s="1" t="str">
        <f t="shared" si="28"/>
        <v/>
      </c>
      <c r="AI278" s="1" t="str">
        <f t="shared" si="29"/>
        <v/>
      </c>
      <c r="AJ278" s="1"/>
    </row>
    <row r="279" spans="1:36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 t="shared" si="27"/>
        <v/>
      </c>
      <c r="W279" s="1" t="str">
        <f t="shared" si="28"/>
        <v/>
      </c>
      <c r="AI279" s="1" t="str">
        <f t="shared" si="29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9"/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9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9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9"/>
        <v/>
      </c>
      <c r="AJ283" s="1"/>
    </row>
    <row r="284" spans="1:36" x14ac:dyDescent="0.2">
      <c r="E284" s="4"/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9"/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9"/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9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9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9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9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9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9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9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9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9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9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9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9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9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9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9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9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9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9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9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9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9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9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9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9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9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9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9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9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9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9"/>
        <v/>
      </c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9"/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9"/>
        <v/>
      </c>
      <c r="AJ317" s="5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9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9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9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9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9"/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 t="shared" ref="V323:V386" si="30">IF(ISBLANK(U323),  "", _xlfn.CONCAT("haas/entity/sensor/", LOWER(C323), "/", E323, "/config"))</f>
        <v/>
      </c>
      <c r="W323" s="1" t="str">
        <f t="shared" ref="W323:W386" si="31">IF(ISBLANK(U323),  "", _xlfn.CONCAT("haas/entity/sensor/", LOWER(C323), "/", E323))</f>
        <v/>
      </c>
      <c r="AI323" s="1" t="str">
        <f t="shared" si="29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30"/>
        <v/>
      </c>
      <c r="W324" s="1" t="str">
        <f t="shared" si="31"/>
        <v/>
      </c>
      <c r="AI324" s="1" t="str">
        <f t="shared" ref="AI324:AI387" si="32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si="30"/>
        <v/>
      </c>
      <c r="W325" s="1" t="str">
        <f t="shared" si="31"/>
        <v/>
      </c>
      <c r="AI325" s="1" t="str">
        <f t="shared" si="32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32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32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32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32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32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32"/>
        <v/>
      </c>
      <c r="AJ331" s="1"/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32"/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32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32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32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32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32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32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32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32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32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32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32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32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32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32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32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32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32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32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32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32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32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32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32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32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32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32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32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32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32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32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32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32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32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32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32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32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32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32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32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32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32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32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32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32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32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32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32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32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32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32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32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32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32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32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ref="V387:V450" si="33">IF(ISBLANK(U387),  "", _xlfn.CONCAT("haas/entity/sensor/", LOWER(C387), "/", E387, "/config"))</f>
        <v/>
      </c>
      <c r="W387" s="1" t="str">
        <f t="shared" ref="W387:W450" si="34">IF(ISBLANK(U387),  "", _xlfn.CONCAT("haas/entity/sensor/", LOWER(C387), "/", E387))</f>
        <v/>
      </c>
      <c r="AI387" s="1" t="str">
        <f t="shared" si="32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3"/>
        <v/>
      </c>
      <c r="W388" s="1" t="str">
        <f t="shared" si="34"/>
        <v/>
      </c>
      <c r="AI388" s="1" t="str">
        <f t="shared" ref="AI388:AI451" si="35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3"/>
        <v/>
      </c>
      <c r="W389" s="1" t="str">
        <f t="shared" si="34"/>
        <v/>
      </c>
      <c r="AI389" s="1" t="str">
        <f t="shared" si="35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5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5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5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5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5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5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5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5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5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5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5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5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5"/>
        <v/>
      </c>
      <c r="AJ402" s="1"/>
    </row>
    <row r="403" spans="6:36" x14ac:dyDescent="0.2">
      <c r="F403" s="1" t="str">
        <f>IF(ISBLANK(E403), "", Table2[[#This Row],[unique_id]])</f>
        <v/>
      </c>
      <c r="H403" s="4"/>
      <c r="T403" s="2"/>
      <c r="V403" s="1" t="str">
        <f t="shared" si="33"/>
        <v/>
      </c>
      <c r="W403" s="1" t="str">
        <f t="shared" si="34"/>
        <v/>
      </c>
      <c r="AI403" s="1" t="str">
        <f t="shared" si="35"/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 t="shared" si="33"/>
        <v/>
      </c>
      <c r="W404" s="1" t="str">
        <f t="shared" si="34"/>
        <v/>
      </c>
      <c r="AI404" s="1" t="str">
        <f t="shared" si="35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5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3"/>
        <v/>
      </c>
      <c r="W406" s="1" t="str">
        <f t="shared" si="34"/>
        <v/>
      </c>
      <c r="AI406" s="1" t="str">
        <f t="shared" si="35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5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5"/>
        <v/>
      </c>
      <c r="AJ408" s="1"/>
    </row>
    <row r="409" spans="6:36" x14ac:dyDescent="0.2">
      <c r="F409" s="1" t="str">
        <f>IF(ISBLANK(E409), "", Table2[[#This Row],[unique_id]])</f>
        <v/>
      </c>
      <c r="V409" s="1" t="str">
        <f t="shared" si="33"/>
        <v/>
      </c>
      <c r="W409" s="1" t="str">
        <f t="shared" si="34"/>
        <v/>
      </c>
      <c r="AI409" s="1" t="str">
        <f t="shared" si="35"/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 t="shared" si="33"/>
        <v/>
      </c>
      <c r="W410" s="1" t="str">
        <f t="shared" si="34"/>
        <v/>
      </c>
      <c r="AI410" s="1" t="str">
        <f t="shared" si="35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5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5"/>
        <v/>
      </c>
      <c r="AJ412" s="1"/>
    </row>
    <row r="413" spans="6:36" x14ac:dyDescent="0.2">
      <c r="F413" s="1" t="str">
        <f>IF(ISBLANK(E413), "", Table2[[#This Row],[unique_id]])</f>
        <v/>
      </c>
      <c r="G413" s="4"/>
      <c r="V413" s="1" t="str">
        <f t="shared" si="33"/>
        <v/>
      </c>
      <c r="W413" s="1" t="str">
        <f t="shared" si="34"/>
        <v/>
      </c>
      <c r="AI413" s="1" t="str">
        <f t="shared" si="35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5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5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5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5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5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5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5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5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5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5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5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5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5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5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5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5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5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5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5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5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5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5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5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5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5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5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5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5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5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5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5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5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5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5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5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5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5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ref="V451:V514" si="36">IF(ISBLANK(U451),  "", _xlfn.CONCAT("haas/entity/sensor/", LOWER(C451), "/", E451, "/config"))</f>
        <v/>
      </c>
      <c r="W451" s="1" t="str">
        <f t="shared" ref="W451:W514" si="37">IF(ISBLANK(U451),  "", _xlfn.CONCAT("haas/entity/sensor/", LOWER(C451), "/", E451))</f>
        <v/>
      </c>
      <c r="AI451" s="1" t="str">
        <f t="shared" si="35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6"/>
        <v/>
      </c>
      <c r="W452" s="1" t="str">
        <f t="shared" si="37"/>
        <v/>
      </c>
      <c r="AI452" s="1" t="str">
        <f t="shared" ref="AI452:AI515" si="38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6"/>
        <v/>
      </c>
      <c r="W453" s="1" t="str">
        <f t="shared" si="37"/>
        <v/>
      </c>
      <c r="AI453" s="1" t="str">
        <f t="shared" si="38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8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8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8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8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8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8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8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8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8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8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8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8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8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8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8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8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8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8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8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8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8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8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8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8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8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8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8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8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8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8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8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8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8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8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8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8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8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8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8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8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8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8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8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8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8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8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8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8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8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8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8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8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8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8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8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8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8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8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8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8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8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ref="V515:V578" si="39">IF(ISBLANK(U515),  "", _xlfn.CONCAT("haas/entity/sensor/", LOWER(C515), "/", E515, "/config"))</f>
        <v/>
      </c>
      <c r="W515" s="1" t="str">
        <f t="shared" ref="W515:W578" si="40">IF(ISBLANK(U515),  "", _xlfn.CONCAT("haas/entity/sensor/", LOWER(C515), "/", E515))</f>
        <v/>
      </c>
      <c r="AI515" s="1" t="str">
        <f t="shared" si="38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9"/>
        <v/>
      </c>
      <c r="W516" s="1" t="str">
        <f t="shared" si="40"/>
        <v/>
      </c>
      <c r="AI516" s="1" t="str">
        <f t="shared" ref="AI516:AI579" si="41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9"/>
        <v/>
      </c>
      <c r="W517" s="1" t="str">
        <f t="shared" si="40"/>
        <v/>
      </c>
      <c r="AI517" s="1" t="str">
        <f t="shared" si="41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41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41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41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41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41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41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41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41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41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41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41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41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41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41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41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41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41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41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41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41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41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41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41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41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41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41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41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41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41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41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41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41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41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41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41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41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41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41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41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41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41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41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41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41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41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41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41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41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41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41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41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41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41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41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41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41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41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41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41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41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41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ref="V579:V642" si="42">IF(ISBLANK(U579),  "", _xlfn.CONCAT("haas/entity/sensor/", LOWER(C579), "/", E579, "/config"))</f>
        <v/>
      </c>
      <c r="W579" s="1" t="str">
        <f t="shared" ref="W579:W603" si="43">IF(ISBLANK(U579),  "", _xlfn.CONCAT("haas/entity/sensor/", LOWER(C579), "/", E579))</f>
        <v/>
      </c>
      <c r="AI579" s="1" t="str">
        <f t="shared" si="41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42"/>
        <v/>
      </c>
      <c r="W580" s="1" t="str">
        <f t="shared" si="43"/>
        <v/>
      </c>
      <c r="AI580" s="1" t="str">
        <f t="shared" ref="AI580:AI603" si="44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42"/>
        <v/>
      </c>
      <c r="W581" s="1" t="str">
        <f t="shared" si="43"/>
        <v/>
      </c>
      <c r="AI581" s="1" t="str">
        <f t="shared" si="44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4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4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4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4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4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4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4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4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4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4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4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4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4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4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4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4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4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4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4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4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4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4"/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8" r:id="rId17" xr:uid="{571F5EC0-A629-BB43-88B4-F63065117497}"/>
    <hyperlink ref="AJ239" r:id="rId18" xr:uid="{6ECFAFAA-1F35-084B-BA26-702320AD43B3}"/>
    <hyperlink ref="AJ236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2022-03-10T02:53:54Z</dcterms:modified>
</cp:coreProperties>
</file>