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DF6AFBD7-BC70-684D-B261-5DED40AD47D0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3" i="1" l="1"/>
  <c r="F321" i="1"/>
  <c r="F322" i="1"/>
  <c r="F320" i="1"/>
  <c r="F319" i="1"/>
  <c r="F318" i="1"/>
  <c r="AB318" i="1"/>
  <c r="AC318" i="1"/>
  <c r="AS318" i="1"/>
  <c r="AB319" i="1"/>
  <c r="AC319" i="1"/>
  <c r="AS319" i="1"/>
  <c r="AB320" i="1"/>
  <c r="AC320" i="1"/>
  <c r="AS320" i="1"/>
  <c r="AB322" i="1"/>
  <c r="AC322" i="1"/>
  <c r="AS322" i="1"/>
  <c r="AB321" i="1"/>
  <c r="AC321" i="1"/>
  <c r="AS321" i="1"/>
  <c r="AB323" i="1"/>
  <c r="AC323" i="1"/>
  <c r="AS323" i="1"/>
  <c r="AS301" i="1"/>
  <c r="AF301" i="1"/>
  <c r="AC301" i="1"/>
  <c r="AB301" i="1"/>
  <c r="F301" i="1"/>
  <c r="AS299" i="1"/>
  <c r="AF299" i="1"/>
  <c r="AC299" i="1"/>
  <c r="AB299" i="1"/>
  <c r="F299" i="1"/>
  <c r="AF377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0" i="1"/>
  <c r="AB340" i="1"/>
  <c r="AC340" i="1"/>
  <c r="AS340" i="1"/>
  <c r="F345" i="1"/>
  <c r="AB345" i="1"/>
  <c r="AC345" i="1"/>
  <c r="AS345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9" i="1"/>
  <c r="AC339" i="1"/>
  <c r="AB339" i="1"/>
  <c r="F339" i="1"/>
  <c r="F344" i="1"/>
  <c r="AB344" i="1"/>
  <c r="AC344" i="1"/>
  <c r="AS344" i="1"/>
  <c r="AS304" i="1"/>
  <c r="AC304" i="1"/>
  <c r="AB304" i="1"/>
  <c r="F304" i="1"/>
  <c r="F305" i="1"/>
  <c r="AB305" i="1"/>
  <c r="AC305" i="1"/>
  <c r="AS305" i="1"/>
  <c r="AS342" i="1"/>
  <c r="AC342" i="1"/>
  <c r="AB342" i="1"/>
  <c r="F342" i="1"/>
  <c r="F347" i="1"/>
  <c r="AB347" i="1"/>
  <c r="AC347" i="1"/>
  <c r="AS347" i="1"/>
  <c r="F343" i="1"/>
  <c r="AB343" i="1"/>
  <c r="AC343" i="1"/>
  <c r="AS343" i="1"/>
  <c r="F348" i="1"/>
  <c r="AB348" i="1"/>
  <c r="AC348" i="1"/>
  <c r="AS348" i="1"/>
  <c r="AG326" i="1"/>
  <c r="AC326" i="1"/>
  <c r="AB326" i="1"/>
  <c r="F326" i="1"/>
  <c r="AS326" i="1"/>
  <c r="AS349" i="1"/>
  <c r="AC349" i="1"/>
  <c r="F349" i="1"/>
  <c r="AS341" i="1"/>
  <c r="AC341" i="1"/>
  <c r="AB341" i="1"/>
  <c r="F341" i="1"/>
  <c r="AS346" i="1"/>
  <c r="AC346" i="1"/>
  <c r="AB346" i="1"/>
  <c r="F346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3" i="1"/>
  <c r="AC363" i="1"/>
  <c r="AB363" i="1"/>
  <c r="F363" i="1"/>
  <c r="AS366" i="1"/>
  <c r="AC366" i="1"/>
  <c r="AB366" i="1"/>
  <c r="F366" i="1"/>
  <c r="F106" i="1"/>
  <c r="AB106" i="1"/>
  <c r="AC106" i="1"/>
  <c r="AS106" i="1"/>
  <c r="F316" i="1"/>
  <c r="AB316" i="1"/>
  <c r="AC316" i="1"/>
  <c r="AS316" i="1"/>
  <c r="AS294" i="1"/>
  <c r="AG294" i="1"/>
  <c r="F294" i="1"/>
  <c r="AB294" i="1"/>
  <c r="AC294" i="1"/>
  <c r="AS374" i="1"/>
  <c r="AC374" i="1"/>
  <c r="AB374" i="1"/>
  <c r="AS373" i="1"/>
  <c r="AC373" i="1"/>
  <c r="AB373" i="1"/>
  <c r="AS269" i="1"/>
  <c r="AC269" i="1"/>
  <c r="AB269" i="1"/>
  <c r="F269" i="1"/>
  <c r="AS333" i="1"/>
  <c r="AC333" i="1"/>
  <c r="F333" i="1"/>
  <c r="AS329" i="1"/>
  <c r="AC329" i="1"/>
  <c r="F329" i="1"/>
  <c r="F330" i="1"/>
  <c r="AB330" i="1"/>
  <c r="AC330" i="1"/>
  <c r="AG330" i="1"/>
  <c r="AS330" i="1"/>
  <c r="F331" i="1"/>
  <c r="AB331" i="1"/>
  <c r="AC331" i="1"/>
  <c r="AG331" i="1"/>
  <c r="AS331" i="1"/>
  <c r="F334" i="1"/>
  <c r="AB334" i="1"/>
  <c r="AC334" i="1"/>
  <c r="AK334" i="1"/>
  <c r="AG334" i="1" s="1"/>
  <c r="AS334" i="1"/>
  <c r="F338" i="1"/>
  <c r="AB338" i="1"/>
  <c r="AC338" i="1"/>
  <c r="AG338" i="1"/>
  <c r="AS338" i="1"/>
  <c r="F327" i="1"/>
  <c r="AB327" i="1"/>
  <c r="AC327" i="1"/>
  <c r="AG327" i="1"/>
  <c r="AS327" i="1"/>
  <c r="F224" i="1"/>
  <c r="AS195" i="1"/>
  <c r="AC195" i="1"/>
  <c r="AB195" i="1"/>
  <c r="F195" i="1"/>
  <c r="AB224" i="1"/>
  <c r="AC224" i="1"/>
  <c r="AS224" i="1"/>
  <c r="AS336" i="1"/>
  <c r="AK336" i="1"/>
  <c r="AG336" i="1" s="1"/>
  <c r="AC336" i="1"/>
  <c r="AB336" i="1"/>
  <c r="F336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5" i="1"/>
  <c r="AC375" i="1"/>
  <c r="AB375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7" i="1"/>
  <c r="AB377" i="1"/>
  <c r="AC377" i="1"/>
  <c r="AS377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0" i="1"/>
  <c r="AC309" i="1"/>
  <c r="AC310" i="1"/>
  <c r="AC311" i="1"/>
  <c r="AC312" i="1"/>
  <c r="AC306" i="1"/>
  <c r="AC313" i="1"/>
  <c r="AC314" i="1"/>
  <c r="AC315" i="1"/>
  <c r="AC317" i="1"/>
  <c r="AC324" i="1"/>
  <c r="AC325" i="1"/>
  <c r="AC328" i="1"/>
  <c r="AC332" i="1"/>
  <c r="AC337" i="1"/>
  <c r="AC335" i="1"/>
  <c r="AC351" i="1"/>
  <c r="AC350" i="1"/>
  <c r="AC352" i="1"/>
  <c r="AC354" i="1"/>
  <c r="AC353" i="1"/>
  <c r="AC355" i="1"/>
  <c r="AC356" i="1"/>
  <c r="AC357" i="1"/>
  <c r="AC358" i="1"/>
  <c r="AC359" i="1"/>
  <c r="AC360" i="1"/>
  <c r="AC361" i="1"/>
  <c r="AC362" i="1"/>
  <c r="AC364" i="1"/>
  <c r="AC365" i="1"/>
  <c r="AC367" i="1"/>
  <c r="AC368" i="1"/>
  <c r="AC369" i="1"/>
  <c r="AC370" i="1"/>
  <c r="AC371" i="1"/>
  <c r="AC372" i="1"/>
  <c r="AC376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2" i="1"/>
  <c r="F369" i="1"/>
  <c r="AB369" i="1"/>
  <c r="AS369" i="1"/>
  <c r="F370" i="1"/>
  <c r="AB370" i="1"/>
  <c r="AS370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2" i="1"/>
  <c r="AS364" i="1"/>
  <c r="AS365" i="1"/>
  <c r="AS368" i="1"/>
  <c r="AS103" i="1"/>
  <c r="AS371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7" i="1"/>
  <c r="AS335" i="1"/>
  <c r="AS324" i="1"/>
  <c r="AS325" i="1"/>
  <c r="AS328" i="1"/>
  <c r="AS332" i="1"/>
  <c r="AS367" i="1"/>
  <c r="AS376" i="1"/>
  <c r="AS351" i="1"/>
  <c r="AS354" i="1"/>
  <c r="AS98" i="1"/>
  <c r="AS300" i="1"/>
  <c r="AS309" i="1"/>
  <c r="AS310" i="1"/>
  <c r="AS311" i="1"/>
  <c r="AS312" i="1"/>
  <c r="AS313" i="1"/>
  <c r="AS314" i="1"/>
  <c r="AS315" i="1"/>
  <c r="AS317" i="1"/>
  <c r="AS99" i="1"/>
  <c r="AS100" i="1"/>
  <c r="AS102" i="1"/>
  <c r="AS104" i="1"/>
  <c r="AS105" i="1"/>
  <c r="AS280" i="1"/>
  <c r="AS289" i="1"/>
  <c r="AS290" i="1"/>
  <c r="AS283" i="1"/>
  <c r="AS284" i="1"/>
  <c r="AS285" i="1"/>
  <c r="AS350" i="1"/>
  <c r="AS352" i="1"/>
  <c r="AS286" i="1"/>
  <c r="AS353" i="1"/>
  <c r="AS355" i="1"/>
  <c r="AS356" i="1"/>
  <c r="AS357" i="1"/>
  <c r="AS358" i="1"/>
  <c r="AS359" i="1"/>
  <c r="AS360" i="1"/>
  <c r="AS361" i="1"/>
  <c r="AS287" i="1"/>
  <c r="AS288" i="1"/>
  <c r="AS156" i="1"/>
  <c r="AS279" i="1"/>
  <c r="AS281" i="1"/>
  <c r="AS282" i="1"/>
  <c r="AS296" i="1"/>
  <c r="AS297" i="1"/>
  <c r="AS295" i="1"/>
  <c r="AS101" i="1"/>
  <c r="AS23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G9" i="1"/>
  <c r="AG7" i="1"/>
  <c r="F103" i="1"/>
  <c r="AB103" i="1"/>
  <c r="AB111" i="1"/>
  <c r="F111" i="1"/>
  <c r="AB110" i="1"/>
  <c r="F110" i="1"/>
  <c r="F362" i="1"/>
  <c r="AB362" i="1"/>
  <c r="F364" i="1"/>
  <c r="AB364" i="1"/>
  <c r="F365" i="1"/>
  <c r="AB365" i="1"/>
  <c r="AG325" i="1"/>
  <c r="AG328" i="1"/>
  <c r="AG332" i="1"/>
  <c r="AG32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0" i="1"/>
  <c r="F309" i="1"/>
  <c r="F310" i="1"/>
  <c r="F311" i="1"/>
  <c r="F312" i="1"/>
  <c r="F313" i="1"/>
  <c r="F314" i="1"/>
  <c r="F315" i="1"/>
  <c r="F317" i="1"/>
  <c r="F324" i="1"/>
  <c r="F325" i="1"/>
  <c r="F328" i="1"/>
  <c r="F332" i="1"/>
  <c r="F337" i="1"/>
  <c r="F335" i="1"/>
  <c r="F351" i="1"/>
  <c r="F350" i="1"/>
  <c r="F352" i="1"/>
  <c r="F354" i="1"/>
  <c r="F353" i="1"/>
  <c r="F355" i="1"/>
  <c r="F356" i="1"/>
  <c r="F357" i="1"/>
  <c r="F358" i="1"/>
  <c r="F359" i="1"/>
  <c r="F360" i="1"/>
  <c r="F361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AB367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5" i="1"/>
  <c r="AG335" i="1" s="1"/>
  <c r="AK337" i="1"/>
  <c r="AG337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3" i="1"/>
  <c r="AB350" i="1"/>
  <c r="AB337" i="1"/>
  <c r="AB379" i="1"/>
  <c r="AB378" i="1"/>
  <c r="AB376" i="1"/>
  <c r="AB372" i="1"/>
  <c r="AB371" i="1"/>
  <c r="AB368" i="1"/>
  <c r="AB213" i="1"/>
  <c r="AB207" i="1"/>
  <c r="AB179" i="1"/>
  <c r="AB178" i="1"/>
  <c r="AB185" i="1"/>
  <c r="AB214" i="1"/>
  <c r="AB215" i="1"/>
  <c r="AB216" i="1"/>
  <c r="AB381" i="1"/>
  <c r="AB383" i="1"/>
  <c r="AB384" i="1"/>
  <c r="AB385" i="1"/>
  <c r="AB382" i="1"/>
  <c r="AB380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6" i="1"/>
  <c r="AB387" i="1"/>
  <c r="AB388" i="1"/>
  <c r="AB389" i="1"/>
  <c r="AB390" i="1"/>
  <c r="AB391" i="1"/>
  <c r="AB248" i="1"/>
  <c r="AB247" i="1"/>
  <c r="AB246" i="1"/>
  <c r="AB245" i="1"/>
  <c r="AB418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7" i="1"/>
  <c r="AB408" i="1"/>
  <c r="AB409" i="1"/>
  <c r="AB410" i="1"/>
  <c r="AB411" i="1"/>
  <c r="AB412" i="1"/>
  <c r="AB413" i="1"/>
  <c r="AB414" i="1"/>
  <c r="AB415" i="1"/>
  <c r="AB416" i="1"/>
  <c r="AB417" i="1"/>
  <c r="AB406" i="1"/>
  <c r="AB254" i="1"/>
  <c r="AB255" i="1"/>
  <c r="AB256" i="1"/>
  <c r="AB257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361" i="1"/>
  <c r="AB360" i="1"/>
  <c r="AB359" i="1"/>
  <c r="AB358" i="1"/>
  <c r="AB357" i="1"/>
  <c r="AB356" i="1"/>
  <c r="AB354" i="1"/>
  <c r="AB351" i="1"/>
  <c r="AB335" i="1"/>
  <c r="AB332" i="1"/>
  <c r="AB328" i="1"/>
  <c r="AB325" i="1"/>
  <c r="AB324" i="1"/>
  <c r="AB317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<sst xmlns="http://schemas.openxmlformats.org/spreadsheetml/2006/main" count="5092" uniqueCount="1169">
  <si>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</si>
  <si>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</si>
  <si>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</si>
  <si>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</si>
  <si>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</si>
  <si>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</si>
  <si>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</si>
  <si>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</si>
  <si>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</si>
  <si>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</si>
  <si>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</si>
  <si>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</si>
  <si>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</si>
  <si>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</si>
  <si>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</si>
  <si>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</si>
  <si>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</si>
  <si>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</si>
  <si>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</si>
  <si>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</si>
  <si>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</si>
  <si>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</si>
  <si>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</si>
  <si>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</si>
  <si>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</si>
  <si>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</si>
  <si>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</si>
  <si>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</si>
  <si>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</si>
  <si>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</si>
  <si>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</si>
  <si>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</si>
  <si>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</si>
  <si>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</si>
  <si>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</si>
  <si>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</si>
  <si>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</si>
  <si>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</si>
  <si>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</si>
  <si>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</si>
  <si>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</si>
  <si>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</si>
  <si>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</si>
  <si>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</si>
  <si>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</si>
  <si>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</si>
  <si>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</si>
  <si>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</si>
  <si>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</si>
  <si>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</si>
  <si>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</si>
  <si>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</si>
  <si>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</si>
  <si>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</si>
  <si>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</si>
  <si>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</si>
  <si>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</si>
  <si>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</si>
  <si>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</si>
  <si>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</si>
  <si>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</si>
  <si>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</si>
  <si>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</si>
  <si>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</si>
  <si>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</si>
  <si>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</si>
  <si>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</si>
  <si>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</si>
  <si>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</si>
  <si>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</si>
  <si>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</si>
  <si>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</si>
  <si>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</si>
  <si>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</si>
  <si>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</si>
  <si>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</si>
  <si>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</si>
  <si>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</si>
  <si>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</si>
  <si>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</si>
  <si>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</si>
  <si>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</si>
  <si>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</si>
  <si>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</si>
  <si>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</si>
  <si>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</si>
  <si>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</si>
  <si>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</si>
  <si>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</si>
  <si>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</si>
  <si>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</si>
  <si>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</si>
  <si>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</si>
  <si>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</si>
  <si>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</si>
  <si>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</si>
  <si>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</si>
  <si>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</si>
  <si>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</si>
  <si>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</si>
  <si>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</si>
  <si>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</si>
  <si>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</si>
  <si>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</si>
  <si>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</si>
  <si>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</si>
  <si>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</si>
  <si>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</si>
  <si>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</si>
  <si>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</si>
  <si>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</si>
  <si>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</si>
  <si>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</si>
  <si>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</si>
  <si>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</si>
  <si>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</si>
  <si>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</si>
  <si>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</si>
  <si>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</si>
  <si>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</si>
  <si>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</si>
  <si>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</si>
  <si>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</si>
  <si>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</si>
  <si>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</si>
  <si>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</si>
  <si>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</si>
  <si>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</si>
  <si>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</si>
  <si>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</si>
  <si>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</si>
  <si>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</si>
  <si>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</si>
  <si>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</si>
  <si>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</si>
  <si>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</si>
  <si>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</si>
  <si>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</si>
  <si>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</si>
  <si>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</si>
  <si>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</si>
  <si>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</si>
  <si>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</si>
  <si>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</si>
  <si>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</si>
  <si>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</si>
  <si>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</si>
  <si>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</si>
  <si>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</si>
  <si>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</si>
  <si>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</si>
  <si>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</si>
  <si>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</si>
  <si>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</si>
  <si>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</si>
  <si>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</si>
  <si>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</si>
  <si>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</si>
  <si>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</si>
  <si>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</si>
  <si>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</si>
  <si>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</si>
  <si>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</si>
  <si>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</si>
  <si>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</si>
  <si>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</si>
  <si>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</si>
  <si>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</si>
  <si>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</si>
  <si>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</si>
  <si>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</si>
  <si>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</si>
  <si>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</si>
  <si>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</si>
  <si>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</si>
  <si>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</si>
  <si>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</si>
  <si>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</si>
  <si>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</si>
  <si>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</si>
  <si>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</si>
  <si>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</si>
  <si>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</si>
  <si>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</si>
  <si>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</si>
  <si>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</si>
  <si>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</si>
  <si>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</si>
  <si>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</si>
  <si>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</si>
  <si>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</si>
  <si>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</si>
  <si>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</si>
  <si>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</si>
  <si>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</si>
  <si>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</si>
  <si>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</si>
  <si>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</si>
  <si>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</si>
  <si>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</si>
  <si>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</si>
  <si>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</si>
  <si>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</si>
  <si>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</si>
  <si>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</si>
  <si>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</si>
  <si>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</si>
  <si>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</si>
  <si>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</si>
  <si>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</si>
  <si>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</si>
  <si>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</si>
  <si>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</si>
  <si>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</si>
  <si>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</si>
  <si>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</si>
  <si>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</si>
  <si>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</si>
  <si>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</si>
  <si>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</si>
  <si>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</si>
  <si>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</si>
  <si>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</si>
  <si>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</si>
  <si>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</si>
  <si>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</si>
  <si>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</si>
  <si>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</si>
  <si>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</si>
  <si>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</si>
  <si>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</si>
  <si>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</si>
  <si>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</si>
  <si>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</si>
  <si>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</si>
  <si>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</si>
  <si>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</si>
  <si>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</si>
  <si>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</si>
  <si>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</si>
  <si>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</si>
  <si>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</si>
  <si>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</si>
  <si>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</si>
  <si>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</si>
  <si>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</si>
  <si>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</si>
  <si>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</si>
  <si>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</si>
  <si>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</si>
  <si>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</si>
  <si>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</si>
  <si>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</si>
  <si>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</si>
  <si>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</si>
  <si>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</si>
  <si>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</si>
  <si>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</si>
  <si>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</si>
  <si>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</si>
  <si>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</si>
  <si>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</si>
  <si>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</si>
  <si>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</si>
  <si>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</si>
  <si>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</si>
  <si>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</si>
  <si>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</si>
  <si>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</si>
  <si>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</si>
  <si>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</si>
  <si>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</si>
  <si>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</si>
  <si>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</si>
  <si>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</si>
  <si>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</si>
  <si>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</si>
  <si>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</si>
  <si>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</si>
  <si>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</si>
  <si>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</si>
  <si>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</si>
  <si>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</si>
  <si>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</si>
  <si>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</si>
  <si>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</si>
  <si>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</si>
  <si>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</si>
  <si>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</si>
  <si>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</si>
  <si>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</si>
  <si>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</si>
  <si>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</si>
  <si>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</si>
  <si>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</si>
  <si>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</si>
  <si>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</si>
  <si>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</si>
  <si>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</si>
  <si>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</si>
  <si>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</si>
  <si>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</si>
  <si>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</si>
  <si>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</si>
  <si>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</si>
  <si>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</si>
  <si>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</si>
  <si>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</si>
  <si>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</si>
  <si>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</si>
  <si>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</si>
  <si>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</si>
  <si>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</si>
  <si>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</si>
  <si>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</si>
  <si>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</si>
  <si>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</si>
  <si>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</si>
  <si>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</si>
  <si>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</si>
  <si>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</si>
  <si>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</si>
  <si>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</si>
  <si>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</si>
  <si>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</si>
  <si>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</si>
  <si>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</si>
  <si>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</si>
  <si>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</si>
  <si>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</si>
  <si>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</si>
  <si>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</si>
  <si>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</si>
  <si>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</si>
  <si>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</si>
  <si>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</si>
  <si>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</si>
  <si>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</si>
  <si>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</si>
  <si>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</si>
  <si>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</si>
  <si>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</si>
  <si>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</si>
  <si>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</si>
  <si>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</si>
  <si>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</si>
  <si>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</si>
  <si>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</si>
  <si>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</si>
  <si>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</si>
  <si>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</si>
  <si>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</si>
  <si>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</si>
  <si>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</si>
  <si>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</si>
  <si>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</si>
  <si>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</si>
  <si>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</si>
  <si>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</si>
  <si>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</si>
  <si>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</si>
  <si>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</si>
  <si>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</si>
  <si>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</si>
  <si>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</si>
  <si>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</si>
  <si>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</si>
  <si>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</si>
  <si>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</si>
  <si>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</si>
  <si>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</si>
  <si>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</si>
  <si>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</si>
  <si>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</si>
  <si>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</si>
  <si>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</si>
  <si>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</si>
  <si>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</si>
  <si>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</si>
  <si>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</si>
  <si>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</si>
  <si>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</si>
  <si>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</si>
  <si>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</si>
  <si>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</si>
  <si>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</si>
  <si>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</si>
  <si>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</si>
  <si>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</si>
  <si>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</si>
  <si>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</si>
  <si>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</si>
  <si>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</si>
  <si>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</si>
  <si>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</si>
  <si>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</si>
  <si>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</si>
  <si>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</si>
  <si>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</si>
  <si>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</si>
  <si>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</si>
  <si>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</si>
  <si>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</si>
  <si>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</si>
  <si>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</si>
  <si>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</si>
  <si>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</si>
  <si>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</si>
  <si>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</si>
  <si>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</si>
  <si>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</si>
  <si>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</si>
  <si>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</si>
  <si>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</si>
  <si>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</si>
  <si>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</si>
  <si>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</si>
  <si>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</si>
  <si>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</si>
  <si>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</si>
  <si>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</si>
  <si>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</si>
  <si>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</si>
  <si>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</si>
  <si>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</si>
  <si>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</si>
  <si>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</si>
  <si>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</si>
  <si>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</si>
  <si>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</si>
  <si>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</si>
  <si>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</si>
  <si>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</si>
  <si>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</si>
  <si>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</si>
  <si>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</si>
  <si>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</si>
  <si>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</si>
  <si>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</si>
  <si>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</si>
  <si>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</si>
  <si>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</si>
  <si>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</si>
  <si>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</si>
  <si>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</si>
  <si>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</si>
  <si>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</si>
  <si>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</si>
  <si>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</si>
  <si>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</si>
  <si>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</si>
  <si>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</si>
  <si>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</si>
  <si>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</si>
  <si>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</si>
  <si>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</si>
  <si>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</si>
  <si>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</si>
  <si>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</si>
  <si>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</si>
  <si>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</si>
  <si>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</si>
  <si>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</si>
  <si>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</si>
  <si>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</si>
  <si>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</si>
  <si>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</si>
  <si>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</si>
  <si>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</si>
  <si>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</si>
  <si>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</si>
  <si>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</si>
  <si>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</si>
  <si>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</si>
  <si>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</si>
  <si>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</si>
  <si>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</si>
  <si>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</si>
  <si>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</si>
  <si>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</si>
  <si>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</si>
  <si>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</si>
  <si>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</si>
  <si>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</si>
  <si>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</si>
  <si>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</si>
  <si>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</si>
  <si>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</si>
  <si>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</si>
  <si>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</si>
  <si>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</si>
  <si>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</si>
  <si>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</si>
  <si>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</si>
  <si>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</si>
  <si>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</si>
  <si>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</si>
  <si>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</si>
  <si>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</si>
  <si>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</si>
  <si>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</si>
  <si>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</si>
  <si>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</si>
  <si>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</si>
  <si>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</si>
  <si>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</si>
  <si>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</si>
  <si>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</si>
  <si>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</si>
  <si>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</si>
  <si>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</si>
  <si>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</si>
  <si>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</si>
  <si>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</si>
  <si>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</si>
  <si>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</si>
  <si>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</si>
  <si>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</si>
  <si>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</si>
  <si>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</si>
  <si>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</si>
  <si>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</si>
  <si>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</si>
  <si>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</si>
  <si>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</si>
  <si>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</si>
  <si>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</si>
  <si>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</si>
  <si>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</si>
  <si>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</si>
  <si>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</si>
  <si>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</si>
  <si>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</si>
  <si>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</si>
  <si>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</si>
  <si>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</si>
  <si>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</si>
  <si>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</si>
  <si>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</si>
  <si>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</si>
  <si>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</si>
  <si>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</si>
  <si>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</si>
  <si>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</si>
  <si>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</si>
  <si>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</si>
  <si>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</si>
  <si>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</si>
  <si>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</si>
  <si>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</si>
  <si>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</si>
  <si>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</si>
  <si>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</si>
  <si>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</si>
  <si>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</si>
  <si>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</si>
  <si>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</si>
  <si>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</si>
  <si>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</si>
  <si>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</si>
  <si>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</si>
  <si>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</si>
  <si>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</si>
  <si>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</si>
  <si>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</si>
  <si>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</si>
  <si>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</si>
  <si>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</si>
  <si>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</si>
  <si>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</si>
  <si>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</si>
  <si>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</si>
  <si>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</si>
  <si>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</si>
  <si>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</si>
  <si>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</si>
  <si>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</si>
  <si>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</si>
  <si>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</si>
  <si>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</si>
  <si>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</si>
  <si>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</si>
  <si>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</si>
  <si>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</si>
  <si>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</si>
  <si>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</si>
  <si>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</si>
  <si>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</si>
  <si>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</si>
  <si>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</si>
  <si>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</si>
  <si>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</si>
  <si>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</si>
  <si>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</si>
  <si>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</si>
  <si>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</si>
  <si>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</si>
  <si>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</si>
  <si>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</si>
  <si>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</si>
  <si>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</si>
  <si>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</si>
  <si>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</si>
  <si>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</si>
  <si>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</si>
  <si>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</si>
  <si>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</si>
  <si>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</si>
  <si>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</si>
  <si>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</si>
  <si>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</si>
  <si>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</si>
  <si>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</si>
  <si>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</si>
  <si>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</si>
  <si>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</si>
  <si>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</si>
  <si>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</si>
  <si>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</si>
  <si>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</si>
  <si>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</si>
  <si>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</si>
  <si>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</si>
  <si>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</si>
  <si>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</si>
  <si>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</si>
  <si>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</si>
  <si>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</si>
  <si>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</si>
  <si>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</si>
  <si>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</si>
  <si>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</si>
  <si>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</si>
  <si>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</si>
  <si>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</si>
  <si>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</si>
  <si>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</si>
  <si>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</si>
  <si>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</si>
  <si>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</si>
  <si>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</si>
  <si>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</si>
  <si>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</si>
  <si>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</si>
  <si>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</si>
  <si>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</si>
  <si>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</si>
  <si>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</si>
  <si>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</si>
  <si>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</si>
  <si>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</si>
  <si>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</si>
  <si>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</si>
  <si>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</si>
  <si>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</si>
  <si>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</si>
  <si>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</si>
  <si>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</si>
  <si>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</si>
  <si>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</si>
  <si>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</si>
  <si>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</si>
  <si>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</si>
  <si>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</si>
  <si>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</si>
  <si>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</si>
  <si>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</si>
  <si>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</si>
  <si>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</si>
  <si>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</si>
  <si>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</si>
  <si>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</si>
  <si>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</si>
  <si>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</si>
  <si>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</si>
  <si>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</si>
  <si>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</si>
  <si>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</si>
  <si>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</si>
  <si>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</si>
  <si>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</si>
  <si>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</si>
  <si>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</si>
  <si>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</si>
  <si>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</si>
  <si>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</si>
  <si>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</si>
  <si>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</si>
  <si>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</si>
  <si>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</si>
  <si>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</si>
  <si>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</si>
  <si>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</si>
  <si>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</si>
  <si>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</si>
  <si>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</si>
  <si>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</si>
  <si>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</si>
  <si>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</si>
  <si>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</si>
  <si>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</si>
  <si>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</si>
  <si>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</si>
  <si>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</si>
  <si>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</si>
  <si>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</si>
  <si>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</si>
  <si>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</si>
  <si>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</si>
  <si>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</si>
  <si>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</si>
  <si>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</si>
  <si>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</si>
  <si>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</si>
  <si>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</si>
  <si>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</si>
  <si>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</si>
  <si>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</si>
  <si>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</si>
  <si>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</si>
  <si>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</si>
  <si>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</si>
  <si>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</si>
  <si>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</si>
  <si>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</si>
  <si>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</si>
  <si>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</si>
  <si>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</si>
  <si>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</si>
  <si>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</si>
  <si>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</si>
  <si>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</si>
  <si>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</si>
  <si>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</si>
  <si>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</si>
  <si>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</si>
  <si>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</si>
  <si>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</si>
  <si>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</si>
  <si>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</si>
  <si>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</si>
  <si>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</si>
  <si>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</si>
  <si>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</si>
  <si>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</si>
  <si>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</si>
  <si>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</si>
  <si>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</si>
  <si>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</si>
  <si>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</si>
  <si>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</si>
  <si>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</si>
  <si>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</si>
  <si>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</si>
  <si>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</si>
  <si>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</si>
  <si>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</si>
  <si>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</si>
  <si>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</si>
  <si>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</si>
  <si>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</si>
  <si>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</si>
  <si>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</si>
  <si>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</si>
  <si>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</si>
  <si>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</si>
  <si>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</si>
  <si>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</si>
  <si>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</si>
  <si>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</si>
  <si>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</si>
  <si>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</si>
  <si>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</si>
  <si>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</si>
  <si>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</si>
  <si>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</si>
  <si>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</si>
  <si>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</si>
  <si>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</si>
  <si>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</si>
  <si>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</si>
  <si>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</si>
  <si>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</si>
  <si>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</si>
  <si>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</si>
  <si>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</si>
  <si>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</si>
  <si>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</si>
  <si>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</si>
  <si>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</si>
  <si>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</si>
  <si>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</si>
  <si>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</si>
  <si>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</si>
  <si>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</si>
  <si>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</si>
  <si>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</si>
  <si>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</si>
  <si>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</si>
  <si>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</si>
  <si>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</si>
  <si>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</si>
  <si>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</si>
  <si>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</si>
  <si>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</si>
  <si>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</si>
  <si>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</si>
  <si>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</si>
  <si>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</si>
  <si>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</si>
  <si>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</si>
  <si>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</si>
  <si>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</si>
  <si>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</si>
  <si>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</si>
  <si>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</si>
  <si>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</si>
  <si>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</si>
  <si>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</si>
  <si>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</si>
  <si>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</si>
  <si>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</si>
  <si>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</si>
  <si>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</si>
  <si>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</si>
  <si>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</si>
  <si>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</si>
  <si>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</si>
  <si>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</si>
  <si>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</si>
  <si>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</si>
  <si>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</si>
  <si>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</si>
  <si>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</si>
  <si>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</si>
  <si>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</si>
  <si>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</si>
  <si>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</si>
  <si>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</si>
  <si>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</si>
  <si>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</si>
  <si>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</si>
  <si>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</si>
  <si>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</si>
  <si>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</si>
  <si>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</si>
  <si>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</si>
  <si>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</si>
  <si>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</si>
  <si>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</si>
  <si>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</si>
  <si>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</si>
  <si>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</si>
  <si>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</si>
  <si>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</si>
  <si>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</si>
  <si>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</si>
  <si>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</si>
  <si>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</si>
  <si>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</si>
  <si>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</si>
  <si>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</si>
  <si>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</si>
  <si>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</si>
  <si>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</si>
  <si>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</si>
  <si>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</si>
  <si>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</si>
  <si>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</si>
  <si>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</si>
  <si>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</si>
  <si>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</si>
  <si>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</si>
  <si>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</si>
  <si>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</si>
  <si>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</si>
  <si>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</si>
  <si>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</si>
  <si>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</si>
  <si>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</si>
  <si>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</si>
  <si>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</si>
  <si>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</si>
  <si>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</si>
  <si>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</si>
  <si>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</si>
  <si>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</si>
  <si>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</si>
  <si>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</si>
  <si>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</si>
  <si>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</si>
  <si>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</si>
  <si>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</si>
  <si>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</si>
  <si>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</si>
  <si>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</si>
  <si>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</si>
  <si>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</si>
  <si>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</si>
  <si>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</si>
  <si>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</si>
  <si>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</si>
  <si>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</si>
  <si>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</si>
  <si>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</si>
  <si>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</si>
  <si>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</si>
  <si>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</si>
  <si>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</si>
  <si>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</si>
  <si>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</si>
  <si>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</si>
  <si>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</si>
  <si>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</si>
  <si>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</si>
  <si>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</si>
  <si>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</si>
  <si>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</si>
  <si>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</si>
  <si>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</si>
  <si>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</si>
  <si>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</si>
  <si>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</si>
  <si>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</si>
  <si>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</si>
  <si>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</si>
  <si>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</si>
  <si>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</si>
  <si>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</si>
  <si>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</si>
  <si>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</si>
  <si>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</si>
  <si>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</si>
  <si>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</si>
  <si>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</si>
  <si>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</si>
  <si>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</si>
  <si>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</si>
  <si>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</si>
  <si>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</si>
  <si>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</si>
  <si>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</si>
  <si>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</si>
  <si>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</si>
  <si>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</si>
  <si>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</si>
  <si>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</si>
  <si>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</si>
  <si>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</si>
  <si>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</si>
  <si>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</si>
  <si>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</si>
  <si>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</si>
  <si>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</si>
  <si>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</si>
  <si>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</si>
  <si>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</si>
  <si>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</si>
  <si>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</si>
  <si>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</si>
  <si>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</si>
  <si>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</si>
  <si>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</si>
  <si>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</si>
  <si>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</si>
  <si>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</si>
  <si>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</si>
  <si>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</si>
  <si>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</si>
  <si>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</si>
  <si>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</si>
  <si>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</si>
  <si>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</si>
  <si>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</si>
  <si>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</si>
  <si>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</si>
  <si>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</si>
  <si>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</si>
  <si>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</si>
  <si>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</si>
  <si>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</si>
  <si>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</si>
  <si>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</si>
  <si>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</si>
  <si>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</si>
  <si>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</si>
  <si>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</si>
  <si>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</si>
  <si>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</si>
  <si>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</si>
  <si>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</si>
  <si>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</si>
  <si>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</si>
  <si>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</si>
  <si>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</si>
  <si>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</si>
  <si>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</si>
  <si>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</si>
  <si>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</si>
  <si>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</si>
  <si>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</si>
  <si>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</si>
  <si>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</si>
  <si>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</si>
  <si>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</si>
  <si>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</si>
  <si>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</si>
  <si>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</si>
  <si>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</si>
  <si>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</si>
  <si>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</si>
  <si>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</si>
  <si>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</si>
  <si>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</si>
  <si>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</si>
  <si>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</si>
  <si>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</si>
  <si>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</si>
  <si>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</si>
  <si>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</si>
  <si>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</si>
  <si>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</si>
  <si>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</si>
  <si>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</si>
  <si>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</si>
  <si>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</si>
  <si>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</si>
  <si>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</si>
  <si>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</si>
  <si>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</si>
  <si>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</si>
  <si>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</si>
  <si>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</si>
  <si>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</si>
  <si>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</si>
  <si>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</si>
  <si>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</si>
  <si>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</si>
  <si>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</si>
  <si>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</si>
  <si>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</si>
  <si>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</si>
  <si>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</si>
  <si>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</si>
  <si>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</si>
  <si>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</si>
  <si>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</si>
  <si>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</si>
  <si>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</si>
  <si>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</si>
  <si>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</si>
  <si>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</si>
  <si>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</si>
  <si>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</si>
  <si>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</si>
  <si>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</si>
  <si>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</si>
  <si>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</si>
  <si>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</si>
  <si>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</si>
  <si>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</si>
  <si>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</si>
  <si>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</si>
  <si>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</si>
  <si>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</si>
  <si>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</si>
  <si>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</si>
  <si>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</si>
  <si>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</si>
  <si>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</si>
  <si>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</si>
  <si>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</si>
  <si>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</si>
  <si>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</si>
  <si>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</si>
  <si>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</si>
  <si>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</si>
  <si>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</si>
  <si>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</si>
  <si>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</si>
  <si>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</si>
  <si>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</si>
  <si>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</si>
  <si>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</si>
  <si>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</si>
  <si>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</si>
  <si>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</si>
  <si>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</si>
  <si>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</si>
  <si>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</si>
  <si>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</si>
  <si>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</si>
  <si>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</si>
  <si>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</si>
  <si>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</si>
  <si>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</si>
  <si>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</si>
  <si>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</si>
  <si>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</si>
  <si>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</si>
  <si>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</si>
  <si>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</si>
  <si>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</si>
  <si>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</si>
  <si>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</si>
  <si>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</si>
  <si>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</si>
  <si>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</si>
  <si>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</si>
  <si>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</si>
  <si>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</si>
  <si>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</si>
  <si>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</si>
  <si>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</si>
  <si>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</si>
  <si>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</si>
  <si>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</si>
  <si>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</si>
  <si>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</si>
  <si>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</si>
  <si>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</si>
  <si>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</si>
  <si>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</si>
  <si>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</si>
  <si>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</si>
  <si>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</si>
  <si>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</si>
  <si>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</si>
  <si>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</si>
  <si>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</si>
  <si>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</si>
  <si>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</si>
  <si>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</si>
  <si>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</si>
  <si>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</si>
  <si>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</si>
  <si>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</si>
  <si>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</si>
  <si>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</si>
  <si>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</si>
  <si>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</si>
  <si>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</si>
  <si>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</si>
  <si>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</si>
  <si>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</si>
  <si>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</si>
  <si>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</si>
  <si>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</si>
  <si>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</si>
  <si>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</si>
  <si>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</si>
  <si>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</si>
  <si>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</si>
  <si>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</si>
  <si>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</si>
  <si>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deck_fans_outlet_linkquality</t>
  </si>
  <si>
    <t>Comms Link Quality</t>
  </si>
  <si>
    <t>Hue</t>
  </si>
  <si>
    <t>driveway_repeater_linkquality</t>
  </si>
  <si>
    <t>Zigbee Driveway Repeater</t>
  </si>
  <si>
    <t>landing_repeater_linkquality</t>
  </si>
  <si>
    <t>Zigbee Landing Repeater</t>
  </si>
  <si>
    <t>Zigbee Deck Fans Outlet</t>
  </si>
  <si>
    <t>Zigbee Garden Repeater</t>
  </si>
  <si>
    <t>kitchen_fan_outlet_linkquality</t>
  </si>
  <si>
    <t>Zigbee Kitchen Fan Outlet</t>
  </si>
  <si>
    <t>edwin_wardrobe_outlet_linkquality</t>
  </si>
  <si>
    <t>Zigbee Edwin Wardrobe Outlet</t>
  </si>
  <si>
    <t>garden_repeater_linkquality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</si>
</sst>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4" totalsRowShown="0" headerRowDxfId="47" dataDxfId="45" headerRowBorderDxfId="46">
  <autoFilter ref="A3:AS704" xr:uid="{00000000-0009-0000-0100-000002000000}"/>
  <sortState xmlns:xlrd2="http://schemas.microsoft.com/office/spreadsheetml/2017/richdata2" ref="A4:AS704">
    <sortCondition ref="A3:A704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4"/>
  <sheetViews>
    <sheetView tabSelected="1" zoomScale="122" zoomScaleNormal="122" workbookViewId="0">
      <selection activeCell="A319" sqref="A31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7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848</v>
      </c>
      <c r="U1" s="23" t="s">
        <v>198</v>
      </c>
      <c r="V1" s="23" t="s">
        <v>199</v>
      </c>
      <c r="W1" s="45" t="s">
        <v>200</v>
      </c>
      <c r="X1" s="45" t="s">
        <v>1131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1127</v>
      </c>
      <c r="AN1" s="23" t="s">
        <v>712</v>
      </c>
      <c r="AO1" s="23" t="s">
        <v>1123</v>
      </c>
      <c r="AP1" s="23" t="s">
        <v>712</v>
      </c>
      <c r="AQ1" s="23" t="s">
        <v>1132</v>
      </c>
      <c r="AR1" s="23" t="s">
        <v>1132</v>
      </c>
      <c r="AS1" s="23" t="s">
        <v>1124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1120</v>
      </c>
      <c r="L2" s="19" t="s">
        <v>1121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849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1128</v>
      </c>
      <c r="AN2" s="26" t="s">
        <v>1125</v>
      </c>
      <c r="AO2" s="26" t="s">
        <v>1122</v>
      </c>
      <c r="AP2" s="26" t="s">
        <v>463</v>
      </c>
      <c r="AQ2" s="26" t="s">
        <v>1135</v>
      </c>
      <c r="AR2" s="28" t="s">
        <v>1136</v>
      </c>
      <c r="AS2" s="28" t="s">
        <v>1126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1103</v>
      </c>
      <c r="L3" s="2" t="s">
        <v>1104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844</v>
      </c>
      <c r="R3" s="4" t="s">
        <v>845</v>
      </c>
      <c r="S3" s="4" t="s">
        <v>846</v>
      </c>
      <c r="T3" s="4" t="s">
        <v>847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1129</v>
      </c>
      <c r="AN3" s="5" t="s">
        <v>574</v>
      </c>
      <c r="AO3" s="5" t="s">
        <v>461</v>
      </c>
      <c r="AP3" s="5" t="s">
        <v>462</v>
      </c>
      <c r="AQ3" s="5" t="s">
        <v>1134</v>
      </c>
      <c r="AR3" s="5" t="s">
        <v>1133</v>
      </c>
      <c r="AS3" s="6" t="s">
        <v>505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1144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385</v>
      </c>
      <c r="AE5" s="8">
        <v>1</v>
      </c>
      <c r="AF5" s="37" t="s">
        <v>1144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992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993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994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995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>G13</f>
        <v>Parents</v>
      </c>
      <c r="AN13" s="8" t="s">
        <v>583</v>
      </c>
      <c r="AO13" s="8" t="s">
        <v>666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947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948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>G15</f>
        <v>Office</v>
      </c>
      <c r="AN15" s="8" t="s">
        <v>583</v>
      </c>
      <c r="AO15" s="8" t="s">
        <v>667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949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950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>G17</f>
        <v>Kitchen</v>
      </c>
      <c r="AN17" s="8" t="s">
        <v>583</v>
      </c>
      <c r="AO17" s="8" t="s">
        <v>669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951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952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953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954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955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956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>G23</f>
        <v>Laundry</v>
      </c>
      <c r="AN23" s="8" t="s">
        <v>583</v>
      </c>
      <c r="AO23" s="11" t="s">
        <v>668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957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958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1144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385</v>
      </c>
      <c r="AE27" s="8">
        <v>1</v>
      </c>
      <c r="AF27" s="37" t="s">
        <v>1144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385</v>
      </c>
      <c r="AE28" s="8">
        <v>1</v>
      </c>
      <c r="AF28" s="37" t="s">
        <v>1144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385</v>
      </c>
      <c r="AE29" s="8">
        <v>1</v>
      </c>
      <c r="AF29" s="37" t="s">
        <v>1144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385</v>
      </c>
      <c r="AE30" s="8">
        <v>1</v>
      </c>
      <c r="AF30" s="37" t="s">
        <v>1144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385</v>
      </c>
      <c r="AE31" s="8">
        <v>1</v>
      </c>
      <c r="AF31" s="37" t="s">
        <v>1144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385</v>
      </c>
      <c r="AE32" s="8">
        <v>1</v>
      </c>
      <c r="AF32" s="37" t="s">
        <v>1144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385</v>
      </c>
      <c r="AE33" s="8">
        <v>1</v>
      </c>
      <c r="AF33" s="37" t="s">
        <v>1144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386</v>
      </c>
      <c r="AE38" s="8">
        <v>1</v>
      </c>
      <c r="AF38" s="37" t="s">
        <v>1144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961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962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963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964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965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966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967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968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386</v>
      </c>
      <c r="AE49" s="8">
        <v>1</v>
      </c>
      <c r="AF49" s="37" t="s">
        <v>1144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969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970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971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972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973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974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975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976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977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978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979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980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981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982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983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386</v>
      </c>
      <c r="AE67" s="8">
        <v>1</v>
      </c>
      <c r="AF67" s="37" t="s">
        <v>1144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386</v>
      </c>
      <c r="AE68" s="8">
        <v>1</v>
      </c>
      <c r="AF68" s="37" t="s">
        <v>1144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386</v>
      </c>
      <c r="AE69" s="8">
        <v>1</v>
      </c>
      <c r="AF69" s="37" t="s">
        <v>1144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386</v>
      </c>
      <c r="AE70" s="8">
        <v>1</v>
      </c>
      <c r="AF70" s="37" t="s">
        <v>1144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386</v>
      </c>
      <c r="AE71" s="8">
        <v>1</v>
      </c>
      <c r="AF71" s="37" t="s">
        <v>1144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386</v>
      </c>
      <c r="AE72" s="8">
        <v>1</v>
      </c>
      <c r="AF72" s="37" t="s">
        <v>1144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385</v>
      </c>
      <c r="AE73" s="8">
        <v>1</v>
      </c>
      <c r="AF73" s="37" t="s">
        <v>1144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385</v>
      </c>
      <c r="AE74" s="8">
        <v>1</v>
      </c>
      <c r="AF74" s="37" t="s">
        <v>1144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387</v>
      </c>
      <c r="AE75" s="8">
        <v>1</v>
      </c>
      <c r="AF75" s="37" t="s">
        <v>1144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385</v>
      </c>
      <c r="AE76" s="8">
        <v>1</v>
      </c>
      <c r="AF76" s="37" t="s">
        <v>1144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385</v>
      </c>
      <c r="AE77" s="8">
        <v>1</v>
      </c>
      <c r="AF77" s="37" t="s">
        <v>1144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686</v>
      </c>
      <c r="AE78" s="8">
        <v>1</v>
      </c>
      <c r="AF78" s="37" t="s">
        <v>1144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686</v>
      </c>
      <c r="AE79" s="8">
        <v>1</v>
      </c>
      <c r="AF79" s="37" t="s">
        <v>1144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686</v>
      </c>
      <c r="AE81" s="8">
        <v>1</v>
      </c>
      <c r="AF81" s="37" t="s">
        <v>1144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686</v>
      </c>
      <c r="AE82" s="8">
        <v>1</v>
      </c>
      <c r="AF82" s="37" t="s">
        <v>1144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388</v>
      </c>
      <c r="AE84" s="8">
        <v>1</v>
      </c>
      <c r="AF84" s="37" t="s">
        <v>1144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388</v>
      </c>
      <c r="AE86" s="8">
        <v>1</v>
      </c>
      <c r="AF86" s="37" t="s">
        <v>1144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388</v>
      </c>
      <c r="AE87" s="8">
        <v>1</v>
      </c>
      <c r="AF87" s="37" t="s">
        <v>1144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388</v>
      </c>
      <c r="AE88" s="8">
        <v>1</v>
      </c>
      <c r="AF88" s="37" t="s">
        <v>1144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1078</v>
      </c>
      <c r="F89" s="8" t="str">
        <f>IF(ISBLANK(E89), "", Table2[[#This Row],[unique_id]])</f>
        <v>home_security</v>
      </c>
      <c r="G89" s="8" t="s">
        <v>1076</v>
      </c>
      <c r="H89" s="8" t="s">
        <v>410</v>
      </c>
      <c r="I89" s="8" t="s">
        <v>132</v>
      </c>
      <c r="J89" s="8" t="s">
        <v>1077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1091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1130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1130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1130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1130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1095</v>
      </c>
      <c r="D93" s="8" t="s">
        <v>1096</v>
      </c>
      <c r="E93" s="8" t="s">
        <v>1097</v>
      </c>
      <c r="F93" s="8" t="str">
        <f>IF(ISBLANK(E93), "", Table2[[#This Row],[unique_id]])</f>
        <v>home_secure_back_door_off</v>
      </c>
      <c r="G93" s="8" t="s">
        <v>1098</v>
      </c>
      <c r="H93" s="8" t="s">
        <v>410</v>
      </c>
      <c r="I93" s="8" t="s">
        <v>132</v>
      </c>
      <c r="K93" s="8" t="s">
        <v>1099</v>
      </c>
      <c r="L93" s="8" t="s">
        <v>1105</v>
      </c>
      <c r="O93" s="8"/>
      <c r="P93" s="10"/>
      <c r="Q93" s="10"/>
      <c r="R93" s="10"/>
      <c r="S93" s="10"/>
      <c r="T93" s="10"/>
      <c r="U93" s="8"/>
      <c r="X93" s="8" t="s">
        <v>1106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1095</v>
      </c>
      <c r="D94" s="8" t="s">
        <v>1096</v>
      </c>
      <c r="E94" s="8" t="s">
        <v>1107</v>
      </c>
      <c r="F94" s="8" t="str">
        <f>IF(ISBLANK(E94), "", Table2[[#This Row],[unique_id]])</f>
        <v>home_secure_front_door_off</v>
      </c>
      <c r="G94" s="8" t="s">
        <v>1108</v>
      </c>
      <c r="H94" s="8" t="s">
        <v>410</v>
      </c>
      <c r="I94" s="8" t="s">
        <v>132</v>
      </c>
      <c r="K94" s="8" t="s">
        <v>1109</v>
      </c>
      <c r="L94" s="8" t="s">
        <v>1105</v>
      </c>
      <c r="O94" s="8"/>
      <c r="P94" s="10"/>
      <c r="Q94" s="10"/>
      <c r="R94" s="10"/>
      <c r="S94" s="10"/>
      <c r="T94" s="10"/>
      <c r="U94" s="8"/>
      <c r="X94" s="8" t="s">
        <v>1106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1095</v>
      </c>
      <c r="D95" s="8" t="s">
        <v>1096</v>
      </c>
      <c r="E95" s="8" t="s">
        <v>1112</v>
      </c>
      <c r="F95" s="8" t="str">
        <f>IF(ISBLANK(E95), "", Table2[[#This Row],[unique_id]])</f>
        <v>home_sleep_on</v>
      </c>
      <c r="G95" s="8" t="s">
        <v>1110</v>
      </c>
      <c r="H95" s="8" t="s">
        <v>410</v>
      </c>
      <c r="I95" s="8" t="s">
        <v>132</v>
      </c>
      <c r="K95" s="8" t="s">
        <v>1114</v>
      </c>
      <c r="L95" s="8" t="s">
        <v>1115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1095</v>
      </c>
      <c r="D96" s="8" t="s">
        <v>1096</v>
      </c>
      <c r="E96" s="8" t="s">
        <v>1113</v>
      </c>
      <c r="F96" s="8" t="str">
        <f>IF(ISBLANK(E96), "", Table2[[#This Row],[unique_id]])</f>
        <v>home_sleep_off</v>
      </c>
      <c r="G96" s="8" t="s">
        <v>1111</v>
      </c>
      <c r="H96" s="8" t="s">
        <v>410</v>
      </c>
      <c r="I96" s="8" t="s">
        <v>132</v>
      </c>
      <c r="K96" s="8" t="s">
        <v>1114</v>
      </c>
      <c r="L96" s="8" t="s">
        <v>1105</v>
      </c>
      <c r="O96" s="8"/>
      <c r="P96" s="10"/>
      <c r="Q96" s="10"/>
      <c r="R96" s="10"/>
      <c r="S96" s="10"/>
      <c r="T96" s="10"/>
      <c r="U96" s="8"/>
      <c r="X96" s="8" t="s">
        <v>1116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8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488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944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1100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890</v>
      </c>
      <c r="T108" s="16" t="s">
        <v>852</v>
      </c>
      <c r="U108" s="8"/>
      <c r="X108" s="8" t="s">
        <v>375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874</v>
      </c>
      <c r="AI108" s="8" t="s">
        <v>782</v>
      </c>
      <c r="AJ108" s="8" t="s">
        <v>877</v>
      </c>
      <c r="AK108" s="8" t="s">
        <v>532</v>
      </c>
      <c r="AL108" s="8" t="s">
        <v>130</v>
      </c>
      <c r="AM108" s="8" t="s">
        <v>1119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852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874</v>
      </c>
      <c r="AI109" s="8" t="s">
        <v>783</v>
      </c>
      <c r="AJ109" s="8" t="s">
        <v>877</v>
      </c>
      <c r="AK109" s="8" t="s">
        <v>532</v>
      </c>
      <c r="AL109" s="8" t="s">
        <v>130</v>
      </c>
      <c r="AM109" s="8" t="s">
        <v>1119</v>
      </c>
      <c r="AO109" s="8" t="s">
        <v>789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1101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890</v>
      </c>
      <c r="T110" s="16" t="s">
        <v>853</v>
      </c>
      <c r="U110" s="8"/>
      <c r="X110" s="8" t="s">
        <v>375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874</v>
      </c>
      <c r="AI110" s="8" t="s">
        <v>782</v>
      </c>
      <c r="AJ110" s="8" t="s">
        <v>877</v>
      </c>
      <c r="AK110" s="8" t="s">
        <v>532</v>
      </c>
      <c r="AL110" s="8" t="s">
        <v>127</v>
      </c>
      <c r="AM110" s="8" t="s">
        <v>1119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853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874</v>
      </c>
      <c r="AI111" s="8" t="s">
        <v>783</v>
      </c>
      <c r="AJ111" s="8" t="s">
        <v>877</v>
      </c>
      <c r="AK111" s="8" t="s">
        <v>532</v>
      </c>
      <c r="AL111" s="8" t="s">
        <v>127</v>
      </c>
      <c r="AM111" s="8" t="s">
        <v>1119</v>
      </c>
      <c r="AO111" s="8" t="s">
        <v>816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945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1100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890</v>
      </c>
      <c r="T113" s="16" t="s">
        <v>852</v>
      </c>
      <c r="U113" s="8"/>
      <c r="X113" s="8" t="s">
        <v>375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1119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852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1119</v>
      </c>
      <c r="AO114" s="8" t="s">
        <v>790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1102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890</v>
      </c>
      <c r="T115" s="16" t="s">
        <v>851</v>
      </c>
      <c r="U115" s="8"/>
      <c r="X115" s="8" t="s">
        <v>375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851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851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851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851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1101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890</v>
      </c>
      <c r="T120" s="16" t="s">
        <v>853</v>
      </c>
      <c r="U120" s="8"/>
      <c r="X120" s="8" t="s">
        <v>375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853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853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853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853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853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853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1101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890</v>
      </c>
      <c r="T127" s="16" t="s">
        <v>853</v>
      </c>
      <c r="U127" s="8"/>
      <c r="X127" s="8" t="s">
        <v>375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853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853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853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946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206</v>
      </c>
      <c r="AM131" s="8" t="s">
        <v>1119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863</v>
      </c>
      <c r="F132" s="8" t="str">
        <f>IF(ISBLANK(E132), "", Table2[[#This Row],[unique_id]])</f>
        <v>lounge_lamp</v>
      </c>
      <c r="G132" s="8" t="s">
        <v>864</v>
      </c>
      <c r="H132" s="8" t="s">
        <v>139</v>
      </c>
      <c r="I132" s="8" t="s">
        <v>132</v>
      </c>
      <c r="J132" s="8" t="s">
        <v>819</v>
      </c>
      <c r="K132" s="8" t="s">
        <v>1101</v>
      </c>
      <c r="M132" s="8" t="s">
        <v>136</v>
      </c>
      <c r="O132" s="8"/>
      <c r="P132" s="10"/>
      <c r="Q132" s="10" t="s">
        <v>771</v>
      </c>
      <c r="R132" s="17" t="s">
        <v>866</v>
      </c>
      <c r="S132" s="16" t="s">
        <v>890</v>
      </c>
      <c r="T132" s="16" t="s">
        <v>853</v>
      </c>
      <c r="U132" s="8"/>
      <c r="X132" s="8" t="s">
        <v>375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1119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866</v>
      </c>
      <c r="S133" s="16" t="s">
        <v>818</v>
      </c>
      <c r="T133" s="16" t="s">
        <v>852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1119</v>
      </c>
      <c r="AO133" s="8" t="s">
        <v>865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1102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890</v>
      </c>
      <c r="T134" s="16" t="s">
        <v>851</v>
      </c>
      <c r="U134" s="8"/>
      <c r="X134" s="8" t="s">
        <v>375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851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851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851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1101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890</v>
      </c>
      <c r="T138" s="16" t="s">
        <v>853</v>
      </c>
      <c r="U138" s="8"/>
      <c r="X138" s="8" t="s">
        <v>375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874</v>
      </c>
      <c r="AI138" s="8" t="s">
        <v>768</v>
      </c>
      <c r="AJ138" s="8" t="s">
        <v>877</v>
      </c>
      <c r="AK138" s="8" t="s">
        <v>532</v>
      </c>
      <c r="AL138" s="8" t="s">
        <v>218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853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874</v>
      </c>
      <c r="AI139" s="8" t="s">
        <v>769</v>
      </c>
      <c r="AJ139" s="8" t="s">
        <v>877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853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874</v>
      </c>
      <c r="AI140" s="8" t="s">
        <v>776</v>
      </c>
      <c r="AJ140" s="8" t="s">
        <v>877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853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874</v>
      </c>
      <c r="AI141" s="8" t="s">
        <v>777</v>
      </c>
      <c r="AJ141" s="8" t="s">
        <v>877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853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874</v>
      </c>
      <c r="AI142" s="8" t="s">
        <v>784</v>
      </c>
      <c r="AJ142" s="8" t="s">
        <v>877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905</v>
      </c>
      <c r="F143" s="8" t="str">
        <f>IF(ISBLANK(E143), "", Table2[[#This Row],[unique_id]])</f>
        <v>kitchen_downlights</v>
      </c>
      <c r="G143" s="8" t="s">
        <v>906</v>
      </c>
      <c r="H143" s="8" t="s">
        <v>139</v>
      </c>
      <c r="I143" s="8" t="s">
        <v>132</v>
      </c>
      <c r="J143" s="8" t="s">
        <v>907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908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1101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890</v>
      </c>
      <c r="T144" s="16" t="s">
        <v>853</v>
      </c>
      <c r="U144" s="8"/>
      <c r="X144" s="8" t="s">
        <v>375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853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1101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890</v>
      </c>
      <c r="T146" s="16" t="s">
        <v>853</v>
      </c>
      <c r="U146" s="8"/>
      <c r="X146" s="8" t="s">
        <v>375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853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890</v>
      </c>
      <c r="T148" s="16" t="s">
        <v>854</v>
      </c>
      <c r="U148" s="8"/>
      <c r="X148" s="8" t="s">
        <v>375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874</v>
      </c>
      <c r="AI148" s="8" t="s">
        <v>768</v>
      </c>
      <c r="AJ148" s="8" t="s">
        <v>877</v>
      </c>
      <c r="AK148" s="8" t="s">
        <v>532</v>
      </c>
      <c r="AL148" s="8" t="s">
        <v>225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854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874</v>
      </c>
      <c r="AI149" s="8" t="s">
        <v>769</v>
      </c>
      <c r="AJ149" s="8" t="s">
        <v>877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1102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890</v>
      </c>
      <c r="T150" s="16" t="s">
        <v>851</v>
      </c>
      <c r="U150" s="8"/>
      <c r="X150" s="8" t="s">
        <v>375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851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1102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890</v>
      </c>
      <c r="T152" s="16" t="s">
        <v>851</v>
      </c>
      <c r="U152" s="8"/>
      <c r="X152" s="8" t="s">
        <v>375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874</v>
      </c>
      <c r="AI152" s="8" t="s">
        <v>768</v>
      </c>
      <c r="AJ152" s="8" t="s">
        <v>877</v>
      </c>
      <c r="AK152" s="8" t="s">
        <v>532</v>
      </c>
      <c r="AL152" s="8" t="s">
        <v>567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851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874</v>
      </c>
      <c r="AI153" s="8" t="s">
        <v>769</v>
      </c>
      <c r="AJ153" s="8" t="s">
        <v>877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1102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890</v>
      </c>
      <c r="T154" s="16" t="s">
        <v>851</v>
      </c>
      <c r="U154" s="8"/>
      <c r="X154" s="8" t="s">
        <v>375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874</v>
      </c>
      <c r="AI154" s="8" t="s">
        <v>768</v>
      </c>
      <c r="AJ154" s="8" t="s">
        <v>877</v>
      </c>
      <c r="AK154" s="8" t="s">
        <v>532</v>
      </c>
      <c r="AL154" s="8" t="s">
        <v>781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851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874</v>
      </c>
      <c r="AI155" s="8" t="s">
        <v>769</v>
      </c>
      <c r="AJ155" s="8" t="s">
        <v>877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904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873</v>
      </c>
      <c r="AP156" s="8" t="s">
        <v>872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867</v>
      </c>
      <c r="F157" s="8" t="str">
        <f>IF(ISBLANK(E157), "", Table2[[#This Row],[unique_id]])</f>
        <v>landing_festoons</v>
      </c>
      <c r="G157" s="8" t="s">
        <v>868</v>
      </c>
      <c r="H157" s="8" t="s">
        <v>139</v>
      </c>
      <c r="I157" s="8" t="s">
        <v>132</v>
      </c>
      <c r="J157" s="8" t="s">
        <v>904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869</v>
      </c>
      <c r="AN157" s="8" t="s">
        <v>625</v>
      </c>
      <c r="AO157" s="8" t="s">
        <v>870</v>
      </c>
      <c r="AP157" s="8" t="s">
        <v>871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891</v>
      </c>
      <c r="F158" s="8" t="str">
        <f>IF(ISBLANK(E158), "", Table2[[#This Row],[unique_id]])</f>
        <v>garden_pedestals</v>
      </c>
      <c r="G158" s="8" t="s">
        <v>892</v>
      </c>
      <c r="H158" s="8" t="s">
        <v>139</v>
      </c>
      <c r="I158" s="8" t="s">
        <v>132</v>
      </c>
      <c r="J158" s="8" t="s">
        <v>903</v>
      </c>
      <c r="M158" s="8" t="s">
        <v>136</v>
      </c>
      <c r="O158" s="8"/>
      <c r="P158" s="10"/>
      <c r="Q158" s="10" t="s">
        <v>771</v>
      </c>
      <c r="R158" s="10" t="s">
        <v>880</v>
      </c>
      <c r="S158" s="16" t="s">
        <v>889</v>
      </c>
      <c r="T158" s="16" t="s">
        <v>879</v>
      </c>
      <c r="U158" s="8"/>
      <c r="X158" s="8" t="s">
        <v>375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876</v>
      </c>
      <c r="AI158" s="8" t="s">
        <v>894</v>
      </c>
      <c r="AJ158" s="8" t="s">
        <v>878</v>
      </c>
      <c r="AK158" s="8" t="s">
        <v>532</v>
      </c>
      <c r="AL158" s="8" t="s">
        <v>893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880</v>
      </c>
      <c r="S159" s="16" t="s">
        <v>818</v>
      </c>
      <c r="T159" s="16" t="s">
        <v>879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876</v>
      </c>
      <c r="AI159" s="8" t="s">
        <v>895</v>
      </c>
      <c r="AJ159" s="8" t="s">
        <v>878</v>
      </c>
      <c r="AK159" s="8" t="s">
        <v>532</v>
      </c>
      <c r="AL159" s="8" t="s">
        <v>893</v>
      </c>
      <c r="AO159" s="8" t="s">
        <v>875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880</v>
      </c>
      <c r="S160" s="16" t="s">
        <v>818</v>
      </c>
      <c r="T160" s="16" t="s">
        <v>879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876</v>
      </c>
      <c r="AI160" s="8" t="s">
        <v>896</v>
      </c>
      <c r="AJ160" s="8" t="s">
        <v>878</v>
      </c>
      <c r="AK160" s="8" t="s">
        <v>532</v>
      </c>
      <c r="AL160" s="8" t="s">
        <v>893</v>
      </c>
      <c r="AO160" s="8" t="s">
        <v>881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880</v>
      </c>
      <c r="S161" s="16" t="s">
        <v>818</v>
      </c>
      <c r="T161" s="16" t="s">
        <v>879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876</v>
      </c>
      <c r="AI161" s="8" t="s">
        <v>897</v>
      </c>
      <c r="AJ161" s="8" t="s">
        <v>878</v>
      </c>
      <c r="AK161" s="8" t="s">
        <v>532</v>
      </c>
      <c r="AL161" s="8" t="s">
        <v>893</v>
      </c>
      <c r="AO161" s="8" t="s">
        <v>882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880</v>
      </c>
      <c r="S162" s="16" t="s">
        <v>818</v>
      </c>
      <c r="T162" s="16" t="s">
        <v>879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876</v>
      </c>
      <c r="AI162" s="8" t="s">
        <v>898</v>
      </c>
      <c r="AJ162" s="8" t="s">
        <v>878</v>
      </c>
      <c r="AK162" s="8" t="s">
        <v>532</v>
      </c>
      <c r="AL162" s="8" t="s">
        <v>893</v>
      </c>
      <c r="AO162" s="8" t="s">
        <v>883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911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880</v>
      </c>
      <c r="S163" s="35" t="s">
        <v>818</v>
      </c>
      <c r="T163" s="35" t="s">
        <v>879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876</v>
      </c>
      <c r="AI163" s="8" t="s">
        <v>1030</v>
      </c>
      <c r="AJ163" s="33" t="s">
        <v>878</v>
      </c>
      <c r="AK163" s="33" t="s">
        <v>532</v>
      </c>
      <c r="AL163" s="33" t="s">
        <v>893</v>
      </c>
      <c r="AO163" s="33" t="s">
        <v>1029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911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880</v>
      </c>
      <c r="S164" s="35" t="s">
        <v>818</v>
      </c>
      <c r="T164" s="35" t="s">
        <v>879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876</v>
      </c>
      <c r="AI164" s="8" t="s">
        <v>1031</v>
      </c>
      <c r="AJ164" s="33" t="s">
        <v>878</v>
      </c>
      <c r="AK164" s="33" t="s">
        <v>532</v>
      </c>
      <c r="AL164" s="33" t="s">
        <v>893</v>
      </c>
      <c r="AO164" s="33" t="s">
        <v>1029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911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880</v>
      </c>
      <c r="S165" s="35" t="s">
        <v>818</v>
      </c>
      <c r="T165" s="35" t="s">
        <v>879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876</v>
      </c>
      <c r="AI165" s="8" t="s">
        <v>1032</v>
      </c>
      <c r="AJ165" s="33" t="s">
        <v>878</v>
      </c>
      <c r="AK165" s="33" t="s">
        <v>532</v>
      </c>
      <c r="AL165" s="33" t="s">
        <v>893</v>
      </c>
      <c r="AO165" s="33" t="s">
        <v>1029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911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880</v>
      </c>
      <c r="S166" s="35" t="s">
        <v>818</v>
      </c>
      <c r="T166" s="35" t="s">
        <v>879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876</v>
      </c>
      <c r="AI166" s="8" t="s">
        <v>1033</v>
      </c>
      <c r="AJ166" s="33" t="s">
        <v>878</v>
      </c>
      <c r="AK166" s="33" t="s">
        <v>532</v>
      </c>
      <c r="AL166" s="33" t="s">
        <v>893</v>
      </c>
      <c r="AO166" s="33" t="s">
        <v>1029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901</v>
      </c>
      <c r="F167" s="8" t="str">
        <f>IF(ISBLANK(E167), "", Table2[[#This Row],[unique_id]])</f>
        <v>tree_spotlights</v>
      </c>
      <c r="G167" s="8" t="s">
        <v>888</v>
      </c>
      <c r="H167" s="8" t="s">
        <v>139</v>
      </c>
      <c r="I167" s="8" t="s">
        <v>132</v>
      </c>
      <c r="J167" s="8" t="s">
        <v>902</v>
      </c>
      <c r="M167" s="8" t="s">
        <v>136</v>
      </c>
      <c r="O167" s="8"/>
      <c r="P167" s="10"/>
      <c r="Q167" s="10" t="s">
        <v>771</v>
      </c>
      <c r="R167" s="10" t="s">
        <v>887</v>
      </c>
      <c r="S167" s="16" t="s">
        <v>889</v>
      </c>
      <c r="T167" s="16" t="s">
        <v>879</v>
      </c>
      <c r="U167" s="8"/>
      <c r="X167" s="8" t="s">
        <v>375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876</v>
      </c>
      <c r="AI167" s="8" t="s">
        <v>899</v>
      </c>
      <c r="AJ167" s="8" t="s">
        <v>886</v>
      </c>
      <c r="AK167" s="8" t="s">
        <v>532</v>
      </c>
      <c r="AL167" s="8" t="s">
        <v>885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887</v>
      </c>
      <c r="S168" s="16" t="s">
        <v>818</v>
      </c>
      <c r="T168" s="16" t="s">
        <v>879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876</v>
      </c>
      <c r="AI168" s="8" t="s">
        <v>900</v>
      </c>
      <c r="AJ168" s="8" t="s">
        <v>886</v>
      </c>
      <c r="AK168" s="8" t="s">
        <v>532</v>
      </c>
      <c r="AL168" s="8" t="s">
        <v>885</v>
      </c>
      <c r="AO168" s="8" t="s">
        <v>884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887</v>
      </c>
      <c r="S169" s="16" t="s">
        <v>818</v>
      </c>
      <c r="T169" s="16" t="s">
        <v>879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876</v>
      </c>
      <c r="AI169" s="8" t="s">
        <v>909</v>
      </c>
      <c r="AJ169" s="8" t="s">
        <v>886</v>
      </c>
      <c r="AK169" s="8" t="s">
        <v>532</v>
      </c>
      <c r="AL169" s="8" t="s">
        <v>885</v>
      </c>
      <c r="AO169" s="8" t="s">
        <v>910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911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887</v>
      </c>
      <c r="S170" s="35" t="s">
        <v>818</v>
      </c>
      <c r="T170" s="35" t="s">
        <v>879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876</v>
      </c>
      <c r="AI170" s="8" t="s">
        <v>1034</v>
      </c>
      <c r="AJ170" s="33" t="s">
        <v>886</v>
      </c>
      <c r="AK170" s="33" t="s">
        <v>532</v>
      </c>
      <c r="AL170" s="33" t="s">
        <v>885</v>
      </c>
      <c r="AO170" s="33" t="s">
        <v>1029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1079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1079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911</v>
      </c>
      <c r="C173" s="8" t="s">
        <v>1137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1079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">
        <v>458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1137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1079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">
        <v>458</v>
      </c>
      <c r="AL174" s="8" t="s">
        <v>703</v>
      </c>
      <c r="AN174" s="8" t="s">
        <v>625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231</v>
      </c>
      <c r="C186" s="8" t="s">
        <v>1137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911</v>
      </c>
      <c r="C187" s="8" t="s">
        <v>1137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911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923</v>
      </c>
      <c r="F195" s="8" t="str">
        <f>IF(ISBLANK(E195), "", Table2[[#This Row],[unique_id]])</f>
        <v>landing_festoons_current_consumption</v>
      </c>
      <c r="G195" s="8" t="s">
        <v>868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921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231</v>
      </c>
      <c r="C215" s="8" t="s">
        <v>1137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911</v>
      </c>
      <c r="C216" s="8" t="s">
        <v>1137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911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924</v>
      </c>
      <c r="F224" s="8" t="str">
        <f>IF(ISBLANK(E224), "", Table2[[#This Row],[unique_id]])</f>
        <v>landing_festoons_today_s_consumption</v>
      </c>
      <c r="G224" s="8" t="s">
        <v>868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922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1119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1119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1119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589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850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205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850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206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925</v>
      </c>
      <c r="F269" s="8" t="str">
        <f>IF(ISBLANK(E269), "", Table2[[#This Row],[unique_id]])</f>
        <v>lighting_reset_adaptive_lighting_lounge_lamp</v>
      </c>
      <c r="G269" t="s">
        <v>864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L269" s="8" t="s">
        <v>173</v>
      </c>
      <c r="AM269" s="8" t="s">
        <v>1119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850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204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850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218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850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226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850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224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855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850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225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850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489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850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567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850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781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920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911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1016</v>
      </c>
      <c r="F291" s="8" t="str">
        <f>IF(ISBLANK(E291), "", Table2[[#This Row],[unique_id]])</f>
        <v>deck_fans_outlet</v>
      </c>
      <c r="G291" s="8" t="s">
        <v>1019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1023</v>
      </c>
      <c r="AI291" s="11" t="s">
        <v>1025</v>
      </c>
      <c r="AJ291" s="11" t="s">
        <v>1021</v>
      </c>
      <c r="AK291" s="8" t="s">
        <v>532</v>
      </c>
      <c r="AL291" s="8" t="s">
        <v>488</v>
      </c>
      <c r="AO291" s="8" t="s">
        <v>1026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1017</v>
      </c>
      <c r="F292" s="8" t="str">
        <f>IF(ISBLANK(E292), "", Table2[[#This Row],[unique_id]])</f>
        <v>kitchen_fan_outlet</v>
      </c>
      <c r="G292" s="8" t="s">
        <v>1018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1023</v>
      </c>
      <c r="AI292" s="11" t="s">
        <v>1024</v>
      </c>
      <c r="AJ292" s="11" t="s">
        <v>1021</v>
      </c>
      <c r="AK292" s="8" t="s">
        <v>532</v>
      </c>
      <c r="AL292" s="8" t="s">
        <v>218</v>
      </c>
      <c r="AO292" s="8" t="s">
        <v>1027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1015</v>
      </c>
      <c r="F293" s="8" t="str">
        <f>IF(ISBLANK(E293), "", Table2[[#This Row],[unique_id]])</f>
        <v>edwin_wardrobe_outlet</v>
      </c>
      <c r="G293" s="8" t="s">
        <v>1028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1023</v>
      </c>
      <c r="AI293" s="11" t="s">
        <v>1022</v>
      </c>
      <c r="AJ293" s="11" t="s">
        <v>1021</v>
      </c>
      <c r="AK293" s="8" t="s">
        <v>532</v>
      </c>
      <c r="AL293" s="8" t="s">
        <v>127</v>
      </c>
      <c r="AO293" s="8" t="s">
        <v>1020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1137</v>
      </c>
      <c r="D294" s="8" t="s">
        <v>134</v>
      </c>
      <c r="E294" s="8" t="s">
        <v>935</v>
      </c>
      <c r="F294" s="8" t="str">
        <f>IF(ISBLANK(E294), "", Table2[[#This Row],[unique_id]])</f>
        <v>rack_fans</v>
      </c>
      <c r="G294" s="8" t="s">
        <v>936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941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939</v>
      </c>
      <c r="AI294" s="8" t="s">
        <v>938</v>
      </c>
      <c r="AJ294" s="14" t="s">
        <v>940</v>
      </c>
      <c r="AK294" s="8" t="s">
        <v>458</v>
      </c>
      <c r="AL294" s="8" t="s">
        <v>28</v>
      </c>
      <c r="AN294" s="8" t="s">
        <v>625</v>
      </c>
      <c r="AO294" s="8" t="s">
        <v>937</v>
      </c>
      <c r="AP294" s="8" t="s">
        <v>942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713</v>
      </c>
      <c r="D298" s="8" t="s">
        <v>27</v>
      </c>
      <c r="E298" s="8" t="s">
        <v>1141</v>
      </c>
      <c r="F298" s="8" t="str">
        <f>IF(ISBLANK(E298), "", Table2[[#This Row],[unique_id]])</f>
        <v>garden_repeater</v>
      </c>
      <c r="G298" s="8" t="s">
        <v>1143</v>
      </c>
      <c r="H298" s="8" t="s">
        <v>823</v>
      </c>
      <c r="I298" s="8" t="s">
        <v>374</v>
      </c>
      <c r="O298" s="8"/>
      <c r="P298" s="10"/>
      <c r="Q298" s="10" t="s">
        <v>770</v>
      </c>
      <c r="R298" s="10"/>
      <c r="S298" s="16" t="s">
        <v>818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1145</v>
      </c>
      <c r="AH298" s="10" t="s">
        <v>1138</v>
      </c>
      <c r="AI298" s="8" t="s">
        <v>1139</v>
      </c>
      <c r="AJ298" s="14" t="s">
        <v>1140</v>
      </c>
      <c r="AK298" s="8" t="s">
        <v>713</v>
      </c>
      <c r="AL298" s="8" t="s">
        <v>893</v>
      </c>
      <c r="AO298" s="8" t="s">
        <v>1142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713</v>
      </c>
      <c r="D299" s="8" t="s">
        <v>27</v>
      </c>
      <c r="E299" s="8" t="s">
        <v>1146</v>
      </c>
      <c r="F299" s="8" t="str">
        <f>IF(ISBLANK(E299), "", Table2[[#This Row],[unique_id]])</f>
        <v>landing_repeater</v>
      </c>
      <c r="G299" s="8" t="s">
        <v>1149</v>
      </c>
      <c r="H299" s="8" t="s">
        <v>823</v>
      </c>
      <c r="I299" s="8" t="s">
        <v>374</v>
      </c>
      <c r="O299" s="8"/>
      <c r="P299" s="10"/>
      <c r="Q299" s="10" t="s">
        <v>770</v>
      </c>
      <c r="R299" s="10"/>
      <c r="S299" s="16" t="s">
        <v>818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1151</v>
      </c>
      <c r="AH299" s="10" t="s">
        <v>1138</v>
      </c>
      <c r="AI299" s="8" t="s">
        <v>1139</v>
      </c>
      <c r="AJ299" s="14" t="s">
        <v>1140</v>
      </c>
      <c r="AK299" s="8" t="s">
        <v>713</v>
      </c>
      <c r="AL299" s="8" t="s">
        <v>869</v>
      </c>
      <c r="AO299" s="8" t="s">
        <v>1153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2570</v>
      </c>
      <c r="B300" s="8" t="s">
        <v>26</v>
      </c>
      <c r="C300" s="8" t="s">
        <v>694</v>
      </c>
      <c r="D300" s="8" t="s">
        <v>453</v>
      </c>
      <c r="E300" s="8" t="s">
        <v>452</v>
      </c>
      <c r="F300" s="8" t="str">
        <f>IF(ISBLANK(E300), "", Table2[[#This Row],[unique_id]])</f>
        <v>column_break</v>
      </c>
      <c r="G300" s="8" t="s">
        <v>449</v>
      </c>
      <c r="H300" s="8" t="s">
        <v>823</v>
      </c>
      <c r="I300" s="8" t="s">
        <v>374</v>
      </c>
      <c r="M300" s="8" t="s">
        <v>450</v>
      </c>
      <c r="N300" s="8" t="s">
        <v>451</v>
      </c>
      <c r="O300" s="8"/>
      <c r="P300" s="10"/>
      <c r="Q300" s="10"/>
      <c r="R300" s="10"/>
      <c r="S300" s="10"/>
      <c r="T300" s="10"/>
      <c r="U300" s="8"/>
      <c r="Z300" s="10"/>
      <c r="AC300" s="8" t="str">
        <f>IF(ISBLANK(AA300),  "", _xlfn.CONCAT(LOWER(C300), "/", E300))</f>
        <v/>
      </c>
      <c r="AF300" s="39"/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8">
        <v>2571</v>
      </c>
      <c r="B301" s="8" t="s">
        <v>26</v>
      </c>
      <c r="C301" s="8" t="s">
        <v>713</v>
      </c>
      <c r="D301" s="8" t="s">
        <v>27</v>
      </c>
      <c r="E301" s="8" t="s">
        <v>1147</v>
      </c>
      <c r="F301" s="8" t="str">
        <f>IF(ISBLANK(E301), "", Table2[[#This Row],[unique_id]])</f>
        <v>driveway_repeater</v>
      </c>
      <c r="G301" s="8" t="s">
        <v>1148</v>
      </c>
      <c r="H301" s="8" t="s">
        <v>823</v>
      </c>
      <c r="I301" s="8" t="s">
        <v>374</v>
      </c>
      <c r="O301" s="8"/>
      <c r="P301" s="10"/>
      <c r="Q301" s="10" t="s">
        <v>770</v>
      </c>
      <c r="R301" s="10"/>
      <c r="S301" s="16" t="s">
        <v>818</v>
      </c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1" s="8" t="s">
        <v>1152</v>
      </c>
      <c r="AH301" s="10" t="s">
        <v>1138</v>
      </c>
      <c r="AI301" s="8" t="s">
        <v>1139</v>
      </c>
      <c r="AJ301" s="14" t="s">
        <v>1140</v>
      </c>
      <c r="AK301" s="8" t="s">
        <v>713</v>
      </c>
      <c r="AL301" s="8" t="s">
        <v>1150</v>
      </c>
      <c r="AO301" s="8" t="s">
        <v>1154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>[["mac", "0x50325ffffe47b8fa"]]</v>
      </c>
    </row>
    <row r="302" spans="1:45" ht="16" customHeight="1" x14ac:dyDescent="0.2">
      <c r="A302" s="8">
        <v>2600</v>
      </c>
      <c r="B302" s="8" t="s">
        <v>26</v>
      </c>
      <c r="C302" s="8" t="s">
        <v>1036</v>
      </c>
      <c r="D302" s="8" t="s">
        <v>27</v>
      </c>
      <c r="E302" s="8" t="s">
        <v>1087</v>
      </c>
      <c r="F302" s="8" t="str">
        <f>IF(ISBLANK(E302), "", Table2[[#This Row],[unique_id]])</f>
        <v>back_door_lock_battery</v>
      </c>
      <c r="G302" s="8" t="s">
        <v>1073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1036</v>
      </c>
      <c r="D303" s="8" t="s">
        <v>27</v>
      </c>
      <c r="E303" s="8" t="s">
        <v>1088</v>
      </c>
      <c r="F303" s="8" t="str">
        <f>IF(ISBLANK(E303), "", Table2[[#This Row],[unique_id]])</f>
        <v>front_door_lock_battery</v>
      </c>
      <c r="G303" s="8" t="s">
        <v>1072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458</v>
      </c>
      <c r="D304" s="8" t="s">
        <v>27</v>
      </c>
      <c r="E304" s="8" t="s">
        <v>1090</v>
      </c>
      <c r="F304" s="8" t="str">
        <f>IF(ISBLANK(E304), "", Table2[[#This Row],[unique_id]])</f>
        <v>template_back_door_sensor_battery_last</v>
      </c>
      <c r="G304" s="8" t="s">
        <v>1075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458</v>
      </c>
      <c r="D305" s="8" t="s">
        <v>27</v>
      </c>
      <c r="E305" s="8" t="s">
        <v>1089</v>
      </c>
      <c r="F305" s="8" t="str">
        <f>IF(ISBLANK(E305), "", Table2[[#This Row],[unique_id]])</f>
        <v>template_front_door_sensor_battery_last</v>
      </c>
      <c r="G305" s="8" t="s">
        <v>1074</v>
      </c>
      <c r="H305" s="8" t="s">
        <v>822</v>
      </c>
      <c r="I305" s="8" t="s">
        <v>374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720</v>
      </c>
      <c r="D306" s="8" t="s">
        <v>27</v>
      </c>
      <c r="E306" s="8" t="s">
        <v>764</v>
      </c>
      <c r="F306" s="8" t="str">
        <f>IF(ISBLANK(E306), "", Table2[[#This Row],[unique_id]])</f>
        <v>home_cube_remote_battery</v>
      </c>
      <c r="G306" s="8" t="s">
        <v>728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1084</v>
      </c>
      <c r="F307" s="8" t="str">
        <f>IF(ISBLANK(E307), "", Table2[[#This Row],[unique_id]])</f>
        <v>template_weatherstation_console_battery_percent_int</v>
      </c>
      <c r="G307" s="8" t="s">
        <v>1082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1083</v>
      </c>
      <c r="Z307" s="10"/>
      <c r="AD307" s="14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727</v>
      </c>
      <c r="H308" s="8" t="s">
        <v>822</v>
      </c>
      <c r="I308" s="8" t="s">
        <v>374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342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385</v>
      </c>
      <c r="AE308" s="8">
        <v>1</v>
      </c>
      <c r="AF308" s="37" t="s">
        <v>1144</v>
      </c>
      <c r="AG308" s="8" t="s">
        <v>522</v>
      </c>
      <c r="AH308" s="10">
        <v>3.15</v>
      </c>
      <c r="AI308" s="8" t="s">
        <v>495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984</v>
      </c>
      <c r="F309" s="8" t="str">
        <f>IF(ISBLANK(E309), "", Table2[[#This Row],[unique_id]])</f>
        <v>bertram_2_office_pantry_battery_percent</v>
      </c>
      <c r="G309" s="8" t="s">
        <v>721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748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224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985</v>
      </c>
      <c r="F310" s="8" t="str">
        <f>IF(ISBLANK(E310), "", Table2[[#This Row],[unique_id]])</f>
        <v>bertram_2_office_lounge_battery_percent</v>
      </c>
      <c r="G310" s="8" t="s">
        <v>722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747</v>
      </c>
      <c r="AH310" s="10" t="s">
        <v>664</v>
      </c>
      <c r="AI310" s="8" t="s">
        <v>665</v>
      </c>
      <c r="AJ310" s="8" t="s">
        <v>662</v>
      </c>
      <c r="AK310" s="8" t="s">
        <v>128</v>
      </c>
      <c r="AL310" s="8" t="s">
        <v>206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8">
        <v>2609</v>
      </c>
      <c r="B311" s="8" t="s">
        <v>26</v>
      </c>
      <c r="C311" s="8" t="s">
        <v>128</v>
      </c>
      <c r="D311" s="8" t="s">
        <v>27</v>
      </c>
      <c r="E311" s="14" t="s">
        <v>986</v>
      </c>
      <c r="F311" s="8" t="str">
        <f>IF(ISBLANK(E311), "", Table2[[#This Row],[unique_id]])</f>
        <v>bertram_2_office_dining_battery_percent</v>
      </c>
      <c r="G311" s="8" t="s">
        <v>723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749</v>
      </c>
      <c r="AH311" s="10" t="s">
        <v>664</v>
      </c>
      <c r="AI311" s="8" t="s">
        <v>665</v>
      </c>
      <c r="AJ311" s="8" t="s">
        <v>662</v>
      </c>
      <c r="AK311" s="8" t="s">
        <v>128</v>
      </c>
      <c r="AL311" s="8" t="s">
        <v>205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987</v>
      </c>
      <c r="F312" s="8" t="str">
        <f>IF(ISBLANK(E312), "", Table2[[#This Row],[unique_id]])</f>
        <v>bertram_2_office_basement_battery_percent</v>
      </c>
      <c r="G312" s="8" t="s">
        <v>724</v>
      </c>
      <c r="H312" s="8" t="s">
        <v>822</v>
      </c>
      <c r="I312" s="8" t="s">
        <v>374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750</v>
      </c>
      <c r="AH312" s="10" t="s">
        <v>664</v>
      </c>
      <c r="AI312" s="8" t="s">
        <v>665</v>
      </c>
      <c r="AJ312" s="8" t="s">
        <v>662</v>
      </c>
      <c r="AK312" s="8" t="s">
        <v>128</v>
      </c>
      <c r="AL312" s="8" t="s">
        <v>223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1061</v>
      </c>
      <c r="F313" s="8" t="str">
        <f>IF(ISBLANK(E313), "", Table2[[#This Row],[unique_id]])</f>
        <v>parents_speaker_battery</v>
      </c>
      <c r="G313" s="8" t="s">
        <v>725</v>
      </c>
      <c r="H313" s="8" t="s">
        <v>822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341</v>
      </c>
      <c r="F314" s="8" t="str">
        <f>IF(ISBLANK(E314), "", Table2[[#This Row],[unique_id]])</f>
        <v>kitchen_home_battery</v>
      </c>
      <c r="G314" s="8" t="s">
        <v>726</v>
      </c>
      <c r="H314" s="8" t="s">
        <v>822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694</v>
      </c>
      <c r="D315" s="8" t="s">
        <v>453</v>
      </c>
      <c r="E315" s="8" t="s">
        <v>452</v>
      </c>
      <c r="F315" s="8" t="str">
        <f>IF(ISBLANK(E315), "", Table2[[#This Row],[unique_id]])</f>
        <v>column_break</v>
      </c>
      <c r="G315" s="8" t="s">
        <v>449</v>
      </c>
      <c r="H315" s="8" t="s">
        <v>822</v>
      </c>
      <c r="I315" s="8" t="s">
        <v>374</v>
      </c>
      <c r="M315" s="8" t="s">
        <v>450</v>
      </c>
      <c r="N315" s="8" t="s">
        <v>451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8">
        <v>2614</v>
      </c>
      <c r="B316" s="8" t="s">
        <v>26</v>
      </c>
      <c r="C316" s="8" t="s">
        <v>152</v>
      </c>
      <c r="D316" s="8" t="s">
        <v>1003</v>
      </c>
      <c r="E316" s="8" t="s">
        <v>1004</v>
      </c>
      <c r="F316" s="8" t="str">
        <f>IF(ISBLANK(E316), "", Table2[[#This Row],[unique_id]])</f>
        <v>synchronize_devices</v>
      </c>
      <c r="G316" s="8" t="s">
        <v>1006</v>
      </c>
      <c r="H316" s="8" t="s">
        <v>1005</v>
      </c>
      <c r="I316" s="8" t="s">
        <v>374</v>
      </c>
      <c r="M316" s="8" t="s">
        <v>136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D316" s="14"/>
      <c r="AF316" s="38"/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8">
        <v>2630</v>
      </c>
      <c r="B317" s="8" t="s">
        <v>26</v>
      </c>
      <c r="C317" s="8" t="s">
        <v>39</v>
      </c>
      <c r="D317" s="8" t="s">
        <v>27</v>
      </c>
      <c r="E317" s="8" t="s">
        <v>179</v>
      </c>
      <c r="F317" s="8" t="str">
        <f>IF(ISBLANK(E317), "", Table2[[#This Row],[unique_id]])</f>
        <v>weatherstation_coms_signal_quality</v>
      </c>
      <c r="G317" s="8" t="s">
        <v>1082</v>
      </c>
      <c r="H317" s="8" t="s">
        <v>1156</v>
      </c>
      <c r="I317" s="8" t="s">
        <v>374</v>
      </c>
      <c r="M317" s="8" t="s">
        <v>136</v>
      </c>
      <c r="O317" s="8"/>
      <c r="P317" s="10"/>
      <c r="Q317" s="10"/>
      <c r="R317" s="10"/>
      <c r="S317" s="10"/>
      <c r="T317" s="10"/>
      <c r="U317" s="8" t="s">
        <v>31</v>
      </c>
      <c r="V317" s="8" t="s">
        <v>32</v>
      </c>
      <c r="X317" s="8" t="s">
        <v>195</v>
      </c>
      <c r="Y317" s="8">
        <v>300</v>
      </c>
      <c r="Z317" s="10" t="s">
        <v>34</v>
      </c>
      <c r="AA317" s="8" t="s">
        <v>86</v>
      </c>
      <c r="AB317" s="8" t="str">
        <f>IF(ISBLANK(AA317),  "", _xlfn.CONCAT("haas/entity/sensor/", LOWER(C317), "/", E317, "/config"))</f>
        <v>haas/entity/sensor/weewx/weatherstation_coms_signal_quality/config</v>
      </c>
      <c r="AC317" s="8" t="str">
        <f>IF(ISBLANK(AA317),  "", _xlfn.CONCAT(LOWER(C317), "/", E317))</f>
        <v>weewx/weatherstation_coms_signal_quality</v>
      </c>
      <c r="AD317" s="14" t="s">
        <v>386</v>
      </c>
      <c r="AE317" s="8">
        <v>1</v>
      </c>
      <c r="AF317" s="37" t="s">
        <v>1144</v>
      </c>
      <c r="AG317" s="8" t="s">
        <v>522</v>
      </c>
      <c r="AH317" s="10">
        <v>3.15</v>
      </c>
      <c r="AI317" s="8" t="s">
        <v>495</v>
      </c>
      <c r="AJ317" s="8" t="s">
        <v>36</v>
      </c>
      <c r="AK317" s="8" t="s">
        <v>37</v>
      </c>
      <c r="AL317" s="8" t="s">
        <v>28</v>
      </c>
      <c r="AP317" s="8"/>
      <c r="AQ317" s="8"/>
      <c r="AS317" s="8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50">
        <v>2631</v>
      </c>
      <c r="B318" s="8" t="s">
        <v>26</v>
      </c>
      <c r="C318" s="46" t="s">
        <v>713</v>
      </c>
      <c r="D318" s="46" t="s">
        <v>27</v>
      </c>
      <c r="E318" s="46" t="s">
        <v>1158</v>
      </c>
      <c r="F318" s="47" t="str">
        <f>IF(ISBLANK(E318), "", Table2[[#This Row],[unique_id]])</f>
        <v>driveway_repeater_linkquality</v>
      </c>
      <c r="G318" s="46" t="s">
        <v>1159</v>
      </c>
      <c r="H318" s="8" t="s">
        <v>1156</v>
      </c>
      <c r="I318" s="8" t="s">
        <v>374</v>
      </c>
      <c r="J318" s="46"/>
      <c r="K318" s="46"/>
      <c r="M318" s="46" t="s">
        <v>136</v>
      </c>
      <c r="N318" s="46"/>
      <c r="O318" s="46"/>
      <c r="P318" s="48"/>
      <c r="Q318" s="48"/>
      <c r="R318" s="48"/>
      <c r="S318" s="48"/>
      <c r="T318" s="48"/>
      <c r="U318" s="46"/>
      <c r="V318" s="46"/>
      <c r="W318" s="46"/>
      <c r="X318" s="46"/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8">
        <v>2632</v>
      </c>
      <c r="B319" s="8" t="s">
        <v>26</v>
      </c>
      <c r="C319" s="46" t="s">
        <v>713</v>
      </c>
      <c r="D319" s="46" t="s">
        <v>27</v>
      </c>
      <c r="E319" s="46" t="s">
        <v>1160</v>
      </c>
      <c r="F319" s="47" t="str">
        <f>IF(ISBLANK(E319), "", Table2[[#This Row],[unique_id]])</f>
        <v>landing_repeater_linkquality</v>
      </c>
      <c r="G319" s="46" t="s">
        <v>1161</v>
      </c>
      <c r="H319" s="8" t="s">
        <v>1156</v>
      </c>
      <c r="I319" s="8" t="s">
        <v>374</v>
      </c>
      <c r="J319" s="46"/>
      <c r="K319" s="46"/>
      <c r="M319" s="46" t="s">
        <v>136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2633</v>
      </c>
      <c r="B320" s="8" t="s">
        <v>26</v>
      </c>
      <c r="C320" s="46" t="s">
        <v>713</v>
      </c>
      <c r="D320" s="46" t="s">
        <v>27</v>
      </c>
      <c r="E320" s="46" t="s">
        <v>1168</v>
      </c>
      <c r="F320" s="47" t="str">
        <f>IF(ISBLANK(E320), "", Table2[[#This Row],[unique_id]])</f>
        <v>garden_repeater_linkquality</v>
      </c>
      <c r="G320" s="46" t="s">
        <v>1163</v>
      </c>
      <c r="H320" s="8" t="s">
        <v>1156</v>
      </c>
      <c r="I320" s="8" t="s">
        <v>374</v>
      </c>
      <c r="J320" s="46"/>
      <c r="K320" s="46"/>
      <c r="M320" s="46" t="s">
        <v>136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8">
        <v>2634</v>
      </c>
      <c r="B321" s="8" t="s">
        <v>26</v>
      </c>
      <c r="C321" s="46" t="s">
        <v>1157</v>
      </c>
      <c r="D321" s="46" t="s">
        <v>27</v>
      </c>
      <c r="E321" s="46" t="s">
        <v>1155</v>
      </c>
      <c r="F321" s="47" t="str">
        <f>IF(ISBLANK(E321), "", Table2[[#This Row],[unique_id]])</f>
        <v>deck_fans_outlet_linkquality</v>
      </c>
      <c r="G321" s="46" t="s">
        <v>1162</v>
      </c>
      <c r="H321" s="8" t="s">
        <v>1156</v>
      </c>
      <c r="I321" s="8" t="s">
        <v>374</v>
      </c>
      <c r="J321" s="46"/>
      <c r="K321" s="46"/>
      <c r="M321" s="46" t="s">
        <v>136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8">
        <v>2635</v>
      </c>
      <c r="B322" s="8" t="s">
        <v>26</v>
      </c>
      <c r="C322" s="46" t="s">
        <v>1157</v>
      </c>
      <c r="D322" s="46" t="s">
        <v>27</v>
      </c>
      <c r="E322" s="46" t="s">
        <v>1164</v>
      </c>
      <c r="F322" s="47" t="str">
        <f>IF(ISBLANK(E322), "", Table2[[#This Row],[unique_id]])</f>
        <v>kitchen_fan_outlet_linkquality</v>
      </c>
      <c r="G322" s="46" t="s">
        <v>1165</v>
      </c>
      <c r="H322" s="8" t="s">
        <v>1156</v>
      </c>
      <c r="I322" s="8" t="s">
        <v>374</v>
      </c>
      <c r="J322" s="46"/>
      <c r="K322" s="46"/>
      <c r="M322" s="46" t="s">
        <v>136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8">
        <v>2636</v>
      </c>
      <c r="B323" s="8" t="s">
        <v>26</v>
      </c>
      <c r="C323" s="46" t="s">
        <v>1157</v>
      </c>
      <c r="D323" s="46" t="s">
        <v>27</v>
      </c>
      <c r="E323" s="46" t="s">
        <v>1166</v>
      </c>
      <c r="F323" s="47" t="str">
        <f>IF(ISBLANK(E323), "", Table2[[#This Row],[unique_id]])</f>
        <v>edwin_wardrobe_outlet_linkquality</v>
      </c>
      <c r="G323" s="46" t="s">
        <v>1167</v>
      </c>
      <c r="H323" s="8" t="s">
        <v>1156</v>
      </c>
      <c r="I323" s="8" t="s">
        <v>374</v>
      </c>
      <c r="J323" s="46"/>
      <c r="K323" s="46"/>
      <c r="M323" s="46" t="s">
        <v>136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8">
        <v>2650</v>
      </c>
      <c r="B324" s="8" t="s">
        <v>26</v>
      </c>
      <c r="C324" s="8" t="s">
        <v>257</v>
      </c>
      <c r="D324" s="8" t="s">
        <v>145</v>
      </c>
      <c r="E324" s="8" t="s">
        <v>146</v>
      </c>
      <c r="F324" s="8" t="str">
        <f>IF(ISBLANK(E324), "", Table2[[#This Row],[unique_id]])</f>
        <v>ada_home</v>
      </c>
      <c r="G324" s="8" t="s">
        <v>196</v>
      </c>
      <c r="H324" s="8" t="s">
        <v>339</v>
      </c>
      <c r="I324" s="8" t="s">
        <v>144</v>
      </c>
      <c r="M324" s="8" t="s">
        <v>136</v>
      </c>
      <c r="N324" s="8" t="s">
        <v>338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F324" s="39"/>
      <c r="AG324" s="8" t="str">
        <f>IF(OR(ISBLANK(AO324), ISBLANK(AP324)), "", LOWER(_xlfn.CONCAT(Table2[[#This Row],[device_manufacturer]], "-",Table2[[#This Row],[device_suggested_area]], "-", Table2[[#This Row],[device_identifiers]])))</f>
        <v>google-ada-home</v>
      </c>
      <c r="AH324" s="10" t="s">
        <v>1057</v>
      </c>
      <c r="AI324" s="8" t="s">
        <v>508</v>
      </c>
      <c r="AJ324" s="8" t="s">
        <v>563</v>
      </c>
      <c r="AK324" s="8" t="s">
        <v>257</v>
      </c>
      <c r="AL324" s="8" t="s">
        <v>130</v>
      </c>
      <c r="AN324" s="8" t="s">
        <v>605</v>
      </c>
      <c r="AO324" s="15" t="s">
        <v>657</v>
      </c>
      <c r="AP324" s="14" t="s">
        <v>649</v>
      </c>
      <c r="AQ324" s="14"/>
      <c r="AR324" s="14"/>
      <c r="AS324" s="8" t="str">
        <f>IF(AND(ISBLANK(AO324), ISBLANK(AP324)), "", _xlfn.CONCAT("[", IF(ISBLANK(AO324), "", _xlfn.CONCAT("[""mac"", """, AO324, """]")), IF(ISBLANK(AP324), "", _xlfn.CONCAT(", [""ip"", """, AP324, """]")), "]"))</f>
        <v>[["mac", "d4:f5:47:1c:cc:2d"], ["ip", "10.0.4.50"]]</v>
      </c>
    </row>
    <row r="325" spans="1:45" ht="16" customHeight="1" x14ac:dyDescent="0.2">
      <c r="A325" s="8">
        <v>2651</v>
      </c>
      <c r="B325" s="8" t="s">
        <v>26</v>
      </c>
      <c r="C325" s="8" t="s">
        <v>257</v>
      </c>
      <c r="D325" s="8" t="s">
        <v>145</v>
      </c>
      <c r="E325" s="8" t="s">
        <v>322</v>
      </c>
      <c r="F325" s="8" t="str">
        <f>IF(ISBLANK(E325), "", Table2[[#This Row],[unique_id]])</f>
        <v>edwin_home</v>
      </c>
      <c r="G325" s="8" t="s">
        <v>323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google-edwin-home</v>
      </c>
      <c r="AH325" s="10" t="s">
        <v>1057</v>
      </c>
      <c r="AI325" s="8" t="s">
        <v>508</v>
      </c>
      <c r="AJ325" s="8" t="s">
        <v>563</v>
      </c>
      <c r="AK325" s="8" t="s">
        <v>257</v>
      </c>
      <c r="AL325" s="8" t="s">
        <v>127</v>
      </c>
      <c r="AN325" s="8" t="s">
        <v>605</v>
      </c>
      <c r="AO325" s="15" t="s">
        <v>656</v>
      </c>
      <c r="AP325" s="14" t="s">
        <v>650</v>
      </c>
      <c r="AQ325" s="14"/>
      <c r="AR325" s="14"/>
      <c r="AS325" s="8" t="str">
        <f>IF(AND(ISBLANK(AO325), ISBLANK(AP325)), "", _xlfn.CONCAT("[", IF(ISBLANK(AO325), "", _xlfn.CONCAT("[""mac"", """, AO325, """]")), IF(ISBLANK(AP325), "", _xlfn.CONCAT(", [""ip"", """, AP325, """]")), "]"))</f>
        <v>[["mac", "d4:f5:47:25:92:d5"], ["ip", "10.0.4.51"]]</v>
      </c>
    </row>
    <row r="326" spans="1:45" ht="16" customHeight="1" x14ac:dyDescent="0.2">
      <c r="A326" s="8">
        <v>2652</v>
      </c>
      <c r="B326" s="8" t="s">
        <v>26</v>
      </c>
      <c r="C326" s="8" t="s">
        <v>257</v>
      </c>
      <c r="D326" s="8" t="s">
        <v>145</v>
      </c>
      <c r="E326" s="8" t="s">
        <v>334</v>
      </c>
      <c r="F326" s="8" t="str">
        <f>IF(ISBLANK(E326), "", Table2[[#This Row],[unique_id]])</f>
        <v>parents_home</v>
      </c>
      <c r="G326" s="8" t="s">
        <v>324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google-parents-home</v>
      </c>
      <c r="AH326" s="10" t="s">
        <v>1057</v>
      </c>
      <c r="AI326" s="8" t="s">
        <v>508</v>
      </c>
      <c r="AJ326" s="8" t="s">
        <v>1056</v>
      </c>
      <c r="AK326" s="8" t="s">
        <v>257</v>
      </c>
      <c r="AL326" s="8" t="s">
        <v>204</v>
      </c>
      <c r="AN326" s="8" t="s">
        <v>605</v>
      </c>
      <c r="AO326" s="15" t="s">
        <v>1055</v>
      </c>
      <c r="AP326" s="14" t="s">
        <v>1054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"dc:e5:5b:a5:a3:0d"], ["ip", "10.0.4.55"]]</v>
      </c>
    </row>
    <row r="327" spans="1:45" ht="16" customHeight="1" x14ac:dyDescent="0.2">
      <c r="A327" s="8">
        <v>2653</v>
      </c>
      <c r="B327" s="8" t="s">
        <v>26</v>
      </c>
      <c r="C327" s="8" t="s">
        <v>257</v>
      </c>
      <c r="D327" s="8" t="s">
        <v>145</v>
      </c>
      <c r="E327" s="8" t="s">
        <v>1007</v>
      </c>
      <c r="F327" s="8" t="str">
        <f>IF(ISBLANK(E327), "", Table2[[#This Row],[unique_id]])</f>
        <v>office_home</v>
      </c>
      <c r="G327" s="8" t="s">
        <v>1008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google-office-home</v>
      </c>
      <c r="AH327" s="10" t="s">
        <v>1057</v>
      </c>
      <c r="AI327" s="8" t="s">
        <v>508</v>
      </c>
      <c r="AJ327" s="8" t="s">
        <v>563</v>
      </c>
      <c r="AK327" s="8" t="s">
        <v>257</v>
      </c>
      <c r="AL327" s="8" t="s">
        <v>225</v>
      </c>
      <c r="AN327" s="8" t="s">
        <v>605</v>
      </c>
      <c r="AO327" s="15" t="s">
        <v>654</v>
      </c>
      <c r="AP327" s="14" t="s">
        <v>653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"d4:f5:47:32:df:7b"], ["ip", "10.0.4.54"]]</v>
      </c>
    </row>
    <row r="328" spans="1:45" ht="16" customHeight="1" x14ac:dyDescent="0.2">
      <c r="A328" s="8">
        <v>2654</v>
      </c>
      <c r="B328" s="8" t="s">
        <v>26</v>
      </c>
      <c r="C328" s="8" t="s">
        <v>257</v>
      </c>
      <c r="D328" s="8" t="s">
        <v>145</v>
      </c>
      <c r="E328" s="8" t="s">
        <v>1064</v>
      </c>
      <c r="F328" s="8" t="str">
        <f>IF(ISBLANK(E328), "", Table2[[#This Row],[unique_id]])</f>
        <v>lounge_home</v>
      </c>
      <c r="G328" s="8" t="s">
        <v>1065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google-lounge-home</v>
      </c>
      <c r="AH328" s="10" t="s">
        <v>1057</v>
      </c>
      <c r="AI328" s="8" t="s">
        <v>508</v>
      </c>
      <c r="AJ328" s="8" t="s">
        <v>563</v>
      </c>
      <c r="AK328" s="8" t="s">
        <v>257</v>
      </c>
      <c r="AL328" s="8" t="s">
        <v>206</v>
      </c>
      <c r="AN328" s="8" t="s">
        <v>605</v>
      </c>
      <c r="AO328" s="15" t="s">
        <v>655</v>
      </c>
      <c r="AP328" s="14" t="s">
        <v>651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"d4:f5:47:8c:d1:7e"], ["ip", "10.0.4.52"]]</v>
      </c>
    </row>
    <row r="329" spans="1:45" ht="16" customHeight="1" x14ac:dyDescent="0.2">
      <c r="A329" s="8">
        <v>2655</v>
      </c>
      <c r="B329" s="8" t="s">
        <v>26</v>
      </c>
      <c r="C329" s="8" t="s">
        <v>694</v>
      </c>
      <c r="D329" s="8" t="s">
        <v>453</v>
      </c>
      <c r="E329" s="8" t="s">
        <v>452</v>
      </c>
      <c r="F329" s="8" t="str">
        <f>IF(ISBLANK(E329), "", Table2[[#This Row],[unique_id]])</f>
        <v>column_break</v>
      </c>
      <c r="G329" s="8" t="s">
        <v>449</v>
      </c>
      <c r="H329" s="8" t="s">
        <v>339</v>
      </c>
      <c r="I329" s="8" t="s">
        <v>144</v>
      </c>
      <c r="M329" s="8" t="s">
        <v>450</v>
      </c>
      <c r="N329" s="8" t="s">
        <v>451</v>
      </c>
      <c r="O329" s="8"/>
      <c r="P329" s="10"/>
      <c r="Q329" s="10"/>
      <c r="R329" s="10"/>
      <c r="S329" s="10"/>
      <c r="T329" s="10"/>
      <c r="U329" s="8"/>
      <c r="Z329" s="10"/>
      <c r="AC329" s="8" t="str">
        <f>IF(ISBLANK(AA329),  "", _xlfn.CONCAT(LOWER(C329), "/", E329))</f>
        <v/>
      </c>
      <c r="AF329" s="39"/>
      <c r="AP329" s="12"/>
      <c r="AQ329" s="8"/>
      <c r="AS329" s="8" t="str">
        <f>IF(AND(ISBLANK(AO329), ISBLANK(AP329)), "", _xlfn.CONCAT("[", IF(ISBLANK(AO329), "", _xlfn.CONCAT("[""mac"", """, AO329, """]")), IF(ISBLANK(AP329), "", _xlfn.CONCAT(", [""ip"", """, AP329, """]")), "]"))</f>
        <v/>
      </c>
    </row>
    <row r="330" spans="1:45" ht="16" customHeight="1" x14ac:dyDescent="0.2">
      <c r="A330" s="8">
        <v>2656</v>
      </c>
      <c r="B330" s="8" t="s">
        <v>26</v>
      </c>
      <c r="C330" s="8" t="s">
        <v>912</v>
      </c>
      <c r="D330" s="8" t="s">
        <v>145</v>
      </c>
      <c r="E330" s="8" t="s">
        <v>1002</v>
      </c>
      <c r="F330" s="8" t="str">
        <f>IF(ISBLANK(E330), "", Table2[[#This Row],[unique_id]])</f>
        <v>lg_webos_smart_tv</v>
      </c>
      <c r="G330" s="8" t="s">
        <v>188</v>
      </c>
      <c r="H330" s="8" t="s">
        <v>339</v>
      </c>
      <c r="I330" s="8" t="s">
        <v>144</v>
      </c>
      <c r="M330" s="8" t="s">
        <v>136</v>
      </c>
      <c r="N330" s="8" t="s">
        <v>338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lg-lounge-tv</v>
      </c>
      <c r="AH330" s="10" t="s">
        <v>915</v>
      </c>
      <c r="AI330" s="8" t="s">
        <v>500</v>
      </c>
      <c r="AJ330" s="8" t="s">
        <v>916</v>
      </c>
      <c r="AK330" s="8" t="s">
        <v>912</v>
      </c>
      <c r="AL330" s="8" t="s">
        <v>206</v>
      </c>
      <c r="AN330" s="8" t="s">
        <v>605</v>
      </c>
      <c r="AO330" s="15" t="s">
        <v>913</v>
      </c>
      <c r="AP330" s="14" t="s">
        <v>914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"4c:ba:d7:bf:94:d0"], ["ip", "10.0.4.49"]]</v>
      </c>
    </row>
    <row r="331" spans="1:45" ht="16" customHeight="1" x14ac:dyDescent="0.2">
      <c r="A331" s="8">
        <v>2657</v>
      </c>
      <c r="B331" s="8" t="s">
        <v>26</v>
      </c>
      <c r="C331" s="8" t="s">
        <v>330</v>
      </c>
      <c r="D331" s="8" t="s">
        <v>145</v>
      </c>
      <c r="E331" s="8" t="s">
        <v>332</v>
      </c>
      <c r="F331" s="8" t="str">
        <f>IF(ISBLANK(E331), "", Table2[[#This Row],[unique_id]])</f>
        <v>parents_tv</v>
      </c>
      <c r="G331" s="8" t="s">
        <v>329</v>
      </c>
      <c r="H331" s="8" t="s">
        <v>339</v>
      </c>
      <c r="I331" s="8" t="s">
        <v>144</v>
      </c>
      <c r="M331" s="8" t="s">
        <v>136</v>
      </c>
      <c r="N331" s="8" t="s">
        <v>338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apple-parents-tv</v>
      </c>
      <c r="AH331" s="10" t="s">
        <v>572</v>
      </c>
      <c r="AI331" s="8" t="s">
        <v>500</v>
      </c>
      <c r="AJ331" s="8" t="s">
        <v>573</v>
      </c>
      <c r="AK331" s="8" t="s">
        <v>330</v>
      </c>
      <c r="AL331" s="8" t="s">
        <v>204</v>
      </c>
      <c r="AN331" s="8" t="s">
        <v>605</v>
      </c>
      <c r="AO331" s="15" t="s">
        <v>575</v>
      </c>
      <c r="AP331" s="13" t="s">
        <v>659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"90:dd:5d:ce:1e:96"], ["ip", "10.0.4.47"]]</v>
      </c>
    </row>
    <row r="332" spans="1:45" ht="16" customHeight="1" x14ac:dyDescent="0.2">
      <c r="A332" s="8">
        <v>2658</v>
      </c>
      <c r="B332" s="8" t="s">
        <v>911</v>
      </c>
      <c r="C332" s="8" t="s">
        <v>257</v>
      </c>
      <c r="D332" s="8" t="s">
        <v>145</v>
      </c>
      <c r="E332" s="8" t="s">
        <v>1117</v>
      </c>
      <c r="F332" s="8" t="str">
        <f>IF(ISBLANK(E332), "", Table2[[#This Row],[unique_id]])</f>
        <v>office_tv</v>
      </c>
      <c r="G332" s="8" t="s">
        <v>1118</v>
      </c>
      <c r="H332" s="8" t="s">
        <v>339</v>
      </c>
      <c r="I332" s="8" t="s">
        <v>144</v>
      </c>
      <c r="M332" s="8" t="s">
        <v>136</v>
      </c>
      <c r="N332" s="8" t="s">
        <v>338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google-office-tv</v>
      </c>
      <c r="AH332" s="10" t="s">
        <v>565</v>
      </c>
      <c r="AI332" s="8" t="s">
        <v>500</v>
      </c>
      <c r="AJ332" s="8" t="s">
        <v>564</v>
      </c>
      <c r="AK332" s="8" t="s">
        <v>257</v>
      </c>
      <c r="AL332" s="8" t="s">
        <v>225</v>
      </c>
      <c r="AN332" s="8" t="s">
        <v>605</v>
      </c>
      <c r="AO332" s="15" t="s">
        <v>658</v>
      </c>
      <c r="AP332" s="14" t="s">
        <v>652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"48:d6:d5:33:7c:28"], ["ip", "10.0.4.53"]]</v>
      </c>
    </row>
    <row r="333" spans="1:45" ht="16" customHeight="1" x14ac:dyDescent="0.2">
      <c r="A333" s="8">
        <v>2659</v>
      </c>
      <c r="B333" s="8" t="s">
        <v>26</v>
      </c>
      <c r="C333" s="8" t="s">
        <v>694</v>
      </c>
      <c r="D333" s="8" t="s">
        <v>453</v>
      </c>
      <c r="E333" s="8" t="s">
        <v>452</v>
      </c>
      <c r="F333" s="8" t="str">
        <f>IF(ISBLANK(E333), "", Table2[[#This Row],[unique_id]])</f>
        <v>column_break</v>
      </c>
      <c r="G333" s="8" t="s">
        <v>449</v>
      </c>
      <c r="H333" s="8" t="s">
        <v>339</v>
      </c>
      <c r="I333" s="8" t="s">
        <v>144</v>
      </c>
      <c r="M333" s="8" t="s">
        <v>450</v>
      </c>
      <c r="N333" s="8" t="s">
        <v>451</v>
      </c>
      <c r="O333" s="8"/>
      <c r="P333" s="10"/>
      <c r="Q333" s="10"/>
      <c r="R333" s="10"/>
      <c r="S333" s="10"/>
      <c r="T333" s="10"/>
      <c r="U333" s="8"/>
      <c r="Z333" s="10"/>
      <c r="AC333" s="8" t="str">
        <f>IF(ISBLANK(AA333),  "", _xlfn.CONCAT(LOWER(C333), "/", E333))</f>
        <v/>
      </c>
      <c r="AF333" s="39"/>
      <c r="AP333" s="12"/>
      <c r="AQ333" s="8"/>
      <c r="AS333" s="8" t="str">
        <f>IF(AND(ISBLANK(AO333), ISBLANK(AP333)), "", _xlfn.CONCAT("[", IF(ISBLANK(AO333), "", _xlfn.CONCAT("[""mac"", """, AO333, """]")), IF(ISBLANK(AP333), "", _xlfn.CONCAT(", [""ip"", """, AP333, """]")), "]"))</f>
        <v/>
      </c>
    </row>
    <row r="334" spans="1:45" ht="16" customHeight="1" x14ac:dyDescent="0.2">
      <c r="A334" s="8">
        <v>2660</v>
      </c>
      <c r="B334" s="8" t="s">
        <v>26</v>
      </c>
      <c r="C334" s="8" t="s">
        <v>190</v>
      </c>
      <c r="D334" s="8" t="s">
        <v>145</v>
      </c>
      <c r="E334" s="8" t="s">
        <v>331</v>
      </c>
      <c r="F334" s="8" t="str">
        <f>IF(ISBLANK(E334), "", Table2[[#This Row],[unique_id]])</f>
        <v>lounge_speaker</v>
      </c>
      <c r="G334" s="8" t="s">
        <v>328</v>
      </c>
      <c r="H334" s="8" t="s">
        <v>339</v>
      </c>
      <c r="I334" s="8" t="s">
        <v>144</v>
      </c>
      <c r="M334" s="8" t="s">
        <v>136</v>
      </c>
      <c r="N334" s="8" t="s">
        <v>338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sonos-lounge-speaker</v>
      </c>
      <c r="AH334" s="10" t="s">
        <v>506</v>
      </c>
      <c r="AI334" s="8" t="s">
        <v>507</v>
      </c>
      <c r="AJ334" s="8" t="s">
        <v>917</v>
      </c>
      <c r="AK334" s="8" t="str">
        <f>IF(OR(ISBLANK(AO334), ISBLANK(AP334)), "", Table2[[#This Row],[device_via_device]])</f>
        <v>Sonos</v>
      </c>
      <c r="AL334" s="8" t="s">
        <v>206</v>
      </c>
      <c r="AN334" s="8" t="s">
        <v>605</v>
      </c>
      <c r="AO334" s="8" t="s">
        <v>918</v>
      </c>
      <c r="AP334" s="13" t="s">
        <v>919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"38:42:0b:47:73:dc"], ["ip", "10.0.4.43"]]</v>
      </c>
    </row>
    <row r="335" spans="1:45" ht="16" customHeight="1" x14ac:dyDescent="0.2">
      <c r="A335" s="8">
        <v>2661</v>
      </c>
      <c r="B335" s="8" t="s">
        <v>26</v>
      </c>
      <c r="C335" s="8" t="s">
        <v>190</v>
      </c>
      <c r="D335" s="8" t="s">
        <v>145</v>
      </c>
      <c r="E335" s="8" t="s">
        <v>327</v>
      </c>
      <c r="F335" s="8" t="str">
        <f>IF(ISBLANK(E335), "", Table2[[#This Row],[unique_id]])</f>
        <v>kitchen_home</v>
      </c>
      <c r="G335" s="8" t="s">
        <v>326</v>
      </c>
      <c r="H335" s="8" t="s">
        <v>339</v>
      </c>
      <c r="I335" s="8" t="s">
        <v>144</v>
      </c>
      <c r="M335" s="8" t="s">
        <v>136</v>
      </c>
      <c r="N335" s="8" t="s">
        <v>338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sonos-kitchen-home</v>
      </c>
      <c r="AH335" s="10" t="s">
        <v>506</v>
      </c>
      <c r="AI335" s="8" t="s">
        <v>508</v>
      </c>
      <c r="AJ335" s="8" t="s">
        <v>509</v>
      </c>
      <c r="AK335" s="8" t="str">
        <f>IF(OR(ISBLANK(AO335), ISBLANK(AP335)), "", Table2[[#This Row],[device_via_device]])</f>
        <v>Sonos</v>
      </c>
      <c r="AL335" s="8" t="s">
        <v>218</v>
      </c>
      <c r="AN335" s="8" t="s">
        <v>605</v>
      </c>
      <c r="AO335" s="8" t="s">
        <v>513</v>
      </c>
      <c r="AP335" s="13" t="s">
        <v>688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"48:a6:b8:e2:50:40"], ["ip", "10.0.4.41"]]</v>
      </c>
    </row>
    <row r="336" spans="1:45" ht="16" customHeight="1" x14ac:dyDescent="0.2">
      <c r="A336" s="8">
        <v>2662</v>
      </c>
      <c r="B336" s="8" t="s">
        <v>26</v>
      </c>
      <c r="C336" s="8" t="s">
        <v>190</v>
      </c>
      <c r="D336" s="8" t="s">
        <v>145</v>
      </c>
      <c r="E336" s="8" t="s">
        <v>147</v>
      </c>
      <c r="F336" s="8" t="str">
        <f>IF(ISBLANK(E336), "", Table2[[#This Row],[unique_id]])</f>
        <v>kitchen_speaker</v>
      </c>
      <c r="G336" s="8" t="s">
        <v>197</v>
      </c>
      <c r="H336" s="8" t="s">
        <v>339</v>
      </c>
      <c r="I336" s="8" t="s">
        <v>144</v>
      </c>
      <c r="M336" s="8" t="s">
        <v>136</v>
      </c>
      <c r="N336" s="8" t="s">
        <v>338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sonos-kitchen-speaker</v>
      </c>
      <c r="AH336" s="10" t="s">
        <v>506</v>
      </c>
      <c r="AI336" s="8" t="s">
        <v>507</v>
      </c>
      <c r="AJ336" s="8" t="s">
        <v>510</v>
      </c>
      <c r="AK336" s="8" t="str">
        <f>IF(OR(ISBLANK(AO336), ISBLANK(AP336)), "", Table2[[#This Row],[device_via_device]])</f>
        <v>Sonos</v>
      </c>
      <c r="AL336" s="8" t="s">
        <v>218</v>
      </c>
      <c r="AN336" s="8" t="s">
        <v>605</v>
      </c>
      <c r="AO336" s="11" t="s">
        <v>512</v>
      </c>
      <c r="AP336" s="13" t="s">
        <v>689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"5c:aa:fd:f1:a3:d4"], ["ip", "10.0.4.42"]]</v>
      </c>
    </row>
    <row r="337" spans="1:45" ht="16" customHeight="1" x14ac:dyDescent="0.2">
      <c r="A337" s="8">
        <v>2663</v>
      </c>
      <c r="B337" s="8" t="s">
        <v>26</v>
      </c>
      <c r="C337" s="8" t="s">
        <v>190</v>
      </c>
      <c r="D337" s="8" t="s">
        <v>145</v>
      </c>
      <c r="E337" s="8" t="s">
        <v>333</v>
      </c>
      <c r="F337" s="8" t="str">
        <f>IF(ISBLANK(E337), "", Table2[[#This Row],[unique_id]])</f>
        <v>parents_speaker</v>
      </c>
      <c r="G337" s="8" t="s">
        <v>325</v>
      </c>
      <c r="H337" s="8" t="s">
        <v>339</v>
      </c>
      <c r="I337" s="8" t="s">
        <v>144</v>
      </c>
      <c r="M337" s="8" t="s">
        <v>136</v>
      </c>
      <c r="N337" s="8" t="s">
        <v>338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sonos-parents-speaker</v>
      </c>
      <c r="AH337" s="10" t="s">
        <v>506</v>
      </c>
      <c r="AI337" s="8" t="s">
        <v>507</v>
      </c>
      <c r="AJ337" s="8" t="s">
        <v>509</v>
      </c>
      <c r="AK337" s="8" t="str">
        <f>IF(OR(ISBLANK(AO337), ISBLANK(AP337)), "", Table2[[#This Row],[device_via_device]])</f>
        <v>Sonos</v>
      </c>
      <c r="AL337" s="8" t="s">
        <v>204</v>
      </c>
      <c r="AN337" s="8" t="s">
        <v>605</v>
      </c>
      <c r="AO337" s="8" t="s">
        <v>511</v>
      </c>
      <c r="AP337" s="14" t="s">
        <v>687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"5c:aa:fd:d1:23:be"], ["ip", "10.0.4.40"]]</v>
      </c>
    </row>
    <row r="338" spans="1:45" ht="16" customHeight="1" x14ac:dyDescent="0.2">
      <c r="A338" s="8">
        <v>2664</v>
      </c>
      <c r="B338" s="8" t="s">
        <v>26</v>
      </c>
      <c r="C338" s="8" t="s">
        <v>330</v>
      </c>
      <c r="D338" s="8" t="s">
        <v>145</v>
      </c>
      <c r="E338" s="8" t="s">
        <v>1058</v>
      </c>
      <c r="F338" s="8" t="str">
        <f>IF(ISBLANK(E338), "", Table2[[#This Row],[unique_id]])</f>
        <v>parents_tv_speaker</v>
      </c>
      <c r="G338" s="8" t="s">
        <v>1059</v>
      </c>
      <c r="H338" s="8" t="s">
        <v>339</v>
      </c>
      <c r="I338" s="8" t="s">
        <v>144</v>
      </c>
      <c r="M338" s="8" t="s">
        <v>136</v>
      </c>
      <c r="N338" s="8" t="s">
        <v>338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apple-parents-tv-speaker</v>
      </c>
      <c r="AH338" s="10" t="s">
        <v>572</v>
      </c>
      <c r="AI338" s="8" t="s">
        <v>1060</v>
      </c>
      <c r="AJ338" s="8" t="s">
        <v>571</v>
      </c>
      <c r="AK338" s="8" t="s">
        <v>330</v>
      </c>
      <c r="AL338" s="8" t="s">
        <v>204</v>
      </c>
      <c r="AN338" s="8" t="s">
        <v>605</v>
      </c>
      <c r="AO338" s="15" t="s">
        <v>576</v>
      </c>
      <c r="AP338" s="13" t="s">
        <v>660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"d4:a3:3d:5c:8c:28"], ["ip", "10.0.4.48"]]</v>
      </c>
    </row>
    <row r="339" spans="1:45" ht="16" customHeight="1" x14ac:dyDescent="0.2">
      <c r="A339" s="8">
        <v>2700</v>
      </c>
      <c r="B339" s="8" t="s">
        <v>26</v>
      </c>
      <c r="C339" s="8" t="s">
        <v>152</v>
      </c>
      <c r="D339" s="8" t="s">
        <v>409</v>
      </c>
      <c r="E339" s="8" t="s">
        <v>1080</v>
      </c>
      <c r="F339" s="8" t="str">
        <f>IF(ISBLANK(E339), "", Table2[[#This Row],[unique_id]])</f>
        <v>back_door_lock_security</v>
      </c>
      <c r="G339" s="8" t="s">
        <v>1076</v>
      </c>
      <c r="H339" s="8" t="s">
        <v>1048</v>
      </c>
      <c r="I339" s="8" t="s">
        <v>222</v>
      </c>
      <c r="M339" s="8" t="s">
        <v>136</v>
      </c>
      <c r="O339" s="8"/>
      <c r="P339" s="10"/>
      <c r="Q339" s="10"/>
      <c r="R339" s="10"/>
      <c r="S339" s="10"/>
      <c r="T339" s="10"/>
      <c r="U339" s="8"/>
      <c r="X339" s="8" t="s">
        <v>1091</v>
      </c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O339" s="15"/>
      <c r="AP339" s="14"/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/>
      </c>
    </row>
    <row r="340" spans="1:45" ht="16" customHeight="1" x14ac:dyDescent="0.2">
      <c r="A340" s="8">
        <v>2701</v>
      </c>
      <c r="B340" s="8" t="s">
        <v>26</v>
      </c>
      <c r="C340" s="8" t="s">
        <v>152</v>
      </c>
      <c r="D340" s="8" t="s">
        <v>150</v>
      </c>
      <c r="E340" s="8" t="s">
        <v>1093</v>
      </c>
      <c r="F340" s="8" t="str">
        <f>IF(ISBLANK(E340), "", Table2[[#This Row],[unique_id]])</f>
        <v>template_back_door_state</v>
      </c>
      <c r="G340" s="8" t="s">
        <v>368</v>
      </c>
      <c r="H340" s="8" t="s">
        <v>1048</v>
      </c>
      <c r="I340" s="8" t="s">
        <v>222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O340" s="15"/>
      <c r="AP340" s="14"/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/>
      </c>
    </row>
    <row r="341" spans="1:45" ht="16" customHeight="1" x14ac:dyDescent="0.2">
      <c r="A341" s="8">
        <v>2702</v>
      </c>
      <c r="B341" s="8" t="s">
        <v>26</v>
      </c>
      <c r="C341" s="8" t="s">
        <v>1036</v>
      </c>
      <c r="D341" s="8" t="s">
        <v>1042</v>
      </c>
      <c r="E341" s="8" t="s">
        <v>1043</v>
      </c>
      <c r="F341" s="8" t="str">
        <f>IF(ISBLANK(E341), "", Table2[[#This Row],[unique_id]])</f>
        <v>back_door_lock</v>
      </c>
      <c r="G341" s="8" t="s">
        <v>1095</v>
      </c>
      <c r="H341" s="8" t="s">
        <v>1048</v>
      </c>
      <c r="I341" s="8" t="s">
        <v>222</v>
      </c>
      <c r="M341" s="8" t="s">
        <v>136</v>
      </c>
      <c r="O341" s="8"/>
      <c r="P341" s="10"/>
      <c r="Q341" s="10" t="s">
        <v>770</v>
      </c>
      <c r="R341" s="10"/>
      <c r="S341" s="16" t="s">
        <v>818</v>
      </c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">
        <v>1041</v>
      </c>
      <c r="AH341" s="10" t="s">
        <v>1039</v>
      </c>
      <c r="AI341" s="8" t="s">
        <v>1037</v>
      </c>
      <c r="AJ341" s="11" t="s">
        <v>1038</v>
      </c>
      <c r="AK341" s="8" t="s">
        <v>1036</v>
      </c>
      <c r="AL341" s="8" t="s">
        <v>869</v>
      </c>
      <c r="AO341" s="8" t="s">
        <v>1035</v>
      </c>
      <c r="AP341" s="8"/>
      <c r="AQ341" s="8"/>
      <c r="AS341" s="8" t="str">
        <f>IF(AND(ISBLANK(AO341), ISBLANK(AP341)), "", _xlfn.CONCAT("[", IF(ISBLANK(AO341), "", _xlfn.CONCAT("[""mac"", """, AO341, """]")), IF(ISBLANK(AP341), "", _xlfn.CONCAT(", [""ip"", """, AP341, """]")), "]"))</f>
        <v>[["mac", "0x000d6f0011274420"]]</v>
      </c>
    </row>
    <row r="342" spans="1:45" ht="16" customHeight="1" x14ac:dyDescent="0.2">
      <c r="A342" s="8">
        <v>2703</v>
      </c>
      <c r="B342" s="8" t="s">
        <v>26</v>
      </c>
      <c r="C342" s="8" t="s">
        <v>458</v>
      </c>
      <c r="D342" s="8" t="s">
        <v>150</v>
      </c>
      <c r="E342" s="8" t="s">
        <v>1086</v>
      </c>
      <c r="F342" s="8" t="str">
        <f>IF(ISBLANK(E342), "", Table2[[#This Row],[unique_id]])</f>
        <v>template_back_door_sensor_contact_last</v>
      </c>
      <c r="G342" s="8" t="s">
        <v>1094</v>
      </c>
      <c r="H342" s="8" t="s">
        <v>1048</v>
      </c>
      <c r="I342" s="8" t="s">
        <v>222</v>
      </c>
      <c r="M342" s="8" t="s">
        <v>136</v>
      </c>
      <c r="O342" s="8"/>
      <c r="P342" s="10"/>
      <c r="Q342" s="10" t="s">
        <v>770</v>
      </c>
      <c r="R342" s="10"/>
      <c r="S342" s="16" t="s">
        <v>818</v>
      </c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">
        <v>1070</v>
      </c>
      <c r="AH342" s="10" t="s">
        <v>1039</v>
      </c>
      <c r="AI342" s="11" t="s">
        <v>1067</v>
      </c>
      <c r="AJ342" s="11" t="s">
        <v>1068</v>
      </c>
      <c r="AK342" s="8" t="s">
        <v>458</v>
      </c>
      <c r="AL342" s="8" t="s">
        <v>869</v>
      </c>
      <c r="AO342" s="8" t="s">
        <v>1071</v>
      </c>
      <c r="AP342" s="8"/>
      <c r="AQ342" s="8"/>
      <c r="AS342" s="8" t="str">
        <f>IF(AND(ISBLANK(AO342), ISBLANK(AP342)), "", _xlfn.CONCAT("[", IF(ISBLANK(AO342), "", _xlfn.CONCAT("[""mac"", """, AO342, """]")), IF(ISBLANK(AP342), "", _xlfn.CONCAT(", [""ip"", """, AP342, """]")), "]"))</f>
        <v>[["mac", "0x00124b0029119f9a"]]</v>
      </c>
    </row>
    <row r="343" spans="1:45" s="41" customFormat="1" ht="16" customHeight="1" x14ac:dyDescent="0.2">
      <c r="A343" s="41">
        <v>2704</v>
      </c>
      <c r="B343" s="41" t="s">
        <v>911</v>
      </c>
      <c r="C343" s="41" t="s">
        <v>256</v>
      </c>
      <c r="D343" s="41" t="s">
        <v>148</v>
      </c>
      <c r="F343" s="41" t="str">
        <f>IF(ISBLANK(E343), "", Table2[[#This Row],[unique_id]])</f>
        <v/>
      </c>
      <c r="G343" s="41" t="s">
        <v>1048</v>
      </c>
      <c r="H343" s="41" t="s">
        <v>1063</v>
      </c>
      <c r="I343" s="41" t="s">
        <v>222</v>
      </c>
      <c r="P343" s="42"/>
      <c r="Q343" s="42"/>
      <c r="R343" s="42"/>
      <c r="S343" s="42"/>
      <c r="T343" s="42"/>
      <c r="Z343" s="42"/>
      <c r="AB343" s="41" t="str">
        <f>IF(ISBLANK(AA343),  "", _xlfn.CONCAT("haas/entity/sensor/", LOWER(C343), "/", E343, "/config"))</f>
        <v/>
      </c>
      <c r="AC343" s="41" t="str">
        <f>IF(ISBLANK(AA343),  "", _xlfn.CONCAT(LOWER(C343), "/", E343))</f>
        <v/>
      </c>
      <c r="AF343" s="43"/>
      <c r="AH343" s="42"/>
      <c r="AJ343" s="44"/>
      <c r="AS343" s="41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2705</v>
      </c>
      <c r="B344" s="8" t="s">
        <v>26</v>
      </c>
      <c r="C344" s="8" t="s">
        <v>152</v>
      </c>
      <c r="D344" s="8" t="s">
        <v>409</v>
      </c>
      <c r="E344" s="8" t="s">
        <v>1081</v>
      </c>
      <c r="F344" s="8" t="str">
        <f>IF(ISBLANK(E344), "", Table2[[#This Row],[unique_id]])</f>
        <v>front_door_lock_security</v>
      </c>
      <c r="G344" s="8" t="s">
        <v>1076</v>
      </c>
      <c r="H344" s="8" t="s">
        <v>1047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X344" s="8" t="s">
        <v>1091</v>
      </c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O344" s="15"/>
      <c r="AP344" s="14"/>
      <c r="AQ344" s="14"/>
      <c r="AR344" s="14"/>
      <c r="AS344" s="8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customHeight="1" x14ac:dyDescent="0.2">
      <c r="A345" s="8">
        <v>2706</v>
      </c>
      <c r="B345" s="8" t="s">
        <v>26</v>
      </c>
      <c r="C345" s="8" t="s">
        <v>152</v>
      </c>
      <c r="D345" s="8" t="s">
        <v>150</v>
      </c>
      <c r="E345" s="8" t="s">
        <v>1092</v>
      </c>
      <c r="F345" s="8" t="str">
        <f>IF(ISBLANK(E345), "", Table2[[#This Row],[unique_id]])</f>
        <v>template_front_door_state</v>
      </c>
      <c r="G345" s="8" t="s">
        <v>368</v>
      </c>
      <c r="H345" s="8" t="s">
        <v>1047</v>
      </c>
      <c r="I345" s="8" t="s">
        <v>222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O345" s="15"/>
      <c r="AP345" s="14"/>
      <c r="AQ345" s="14"/>
      <c r="AR345" s="14"/>
      <c r="AS345" s="8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2707</v>
      </c>
      <c r="B346" s="8" t="s">
        <v>26</v>
      </c>
      <c r="C346" s="8" t="s">
        <v>1036</v>
      </c>
      <c r="D346" s="8" t="s">
        <v>1042</v>
      </c>
      <c r="E346" s="8" t="s">
        <v>1044</v>
      </c>
      <c r="F346" s="8" t="str">
        <f>IF(ISBLANK(E346), "", Table2[[#This Row],[unique_id]])</f>
        <v>front_door_lock</v>
      </c>
      <c r="G346" s="8" t="s">
        <v>1095</v>
      </c>
      <c r="H346" s="8" t="s">
        <v>1047</v>
      </c>
      <c r="I346" s="8" t="s">
        <v>222</v>
      </c>
      <c r="M346" s="8" t="s">
        <v>136</v>
      </c>
      <c r="O346" s="8"/>
      <c r="P346" s="10"/>
      <c r="Q346" s="10" t="s">
        <v>770</v>
      </c>
      <c r="R346" s="10"/>
      <c r="S346" s="16" t="s">
        <v>818</v>
      </c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G346" s="8" t="s">
        <v>1040</v>
      </c>
      <c r="AH346" s="10" t="s">
        <v>1039</v>
      </c>
      <c r="AI346" s="8" t="s">
        <v>1037</v>
      </c>
      <c r="AJ346" s="11" t="s">
        <v>1038</v>
      </c>
      <c r="AK346" s="8" t="s">
        <v>1036</v>
      </c>
      <c r="AL346" s="8" t="s">
        <v>488</v>
      </c>
      <c r="AO346" s="8" t="s">
        <v>1045</v>
      </c>
      <c r="AP346" s="8"/>
      <c r="AQ346" s="8"/>
      <c r="AS346" s="8" t="str">
        <f>IF(AND(ISBLANK(AO346), ISBLANK(AP346)), "", _xlfn.CONCAT("[", IF(ISBLANK(AO346), "", _xlfn.CONCAT("[""mac"", """, AO346, """]")), IF(ISBLANK(AP346), "", _xlfn.CONCAT(", [""ip"", """, AP346, """]")), "]"))</f>
        <v>[["mac", "0x000d6f001127f08c"]]</v>
      </c>
    </row>
    <row r="347" spans="1:45" ht="16" customHeight="1" x14ac:dyDescent="0.2">
      <c r="A347" s="8">
        <v>2708</v>
      </c>
      <c r="B347" s="8" t="s">
        <v>26</v>
      </c>
      <c r="C347" s="8" t="s">
        <v>458</v>
      </c>
      <c r="D347" s="8" t="s">
        <v>150</v>
      </c>
      <c r="E347" s="8" t="s">
        <v>1085</v>
      </c>
      <c r="F347" s="8" t="str">
        <f>IF(ISBLANK(E347), "", Table2[[#This Row],[unique_id]])</f>
        <v>template_front_door_sensor_contact_last</v>
      </c>
      <c r="G347" s="8" t="s">
        <v>1094</v>
      </c>
      <c r="H347" s="8" t="s">
        <v>1047</v>
      </c>
      <c r="I347" s="8" t="s">
        <v>222</v>
      </c>
      <c r="M347" s="8" t="s">
        <v>136</v>
      </c>
      <c r="O347" s="8"/>
      <c r="P347" s="10"/>
      <c r="Q347" s="10" t="s">
        <v>770</v>
      </c>
      <c r="R347" s="10"/>
      <c r="S347" s="16" t="s">
        <v>818</v>
      </c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G347" s="8" t="s">
        <v>1066</v>
      </c>
      <c r="AH347" s="10" t="s">
        <v>1039</v>
      </c>
      <c r="AI347" s="11" t="s">
        <v>1067</v>
      </c>
      <c r="AJ347" s="11" t="s">
        <v>1068</v>
      </c>
      <c r="AK347" s="8" t="s">
        <v>458</v>
      </c>
      <c r="AL347" s="8" t="s">
        <v>488</v>
      </c>
      <c r="AO347" s="8" t="s">
        <v>1069</v>
      </c>
      <c r="AP347" s="8"/>
      <c r="AQ347" s="8"/>
      <c r="AS347" s="8" t="str">
        <f>IF(AND(ISBLANK(AO347), ISBLANK(AP347)), "", _xlfn.CONCAT("[", IF(ISBLANK(AO347), "", _xlfn.CONCAT("[""mac"", """, AO347, """]")), IF(ISBLANK(AP347), "", _xlfn.CONCAT(", [""ip"", """, AP347, """]")), "]"))</f>
        <v>[["mac", "0x00124b0029113713"]]</v>
      </c>
    </row>
    <row r="348" spans="1:45" s="41" customFormat="1" ht="16" customHeight="1" x14ac:dyDescent="0.2">
      <c r="A348" s="41">
        <v>2709</v>
      </c>
      <c r="B348" s="41" t="s">
        <v>911</v>
      </c>
      <c r="C348" s="41" t="s">
        <v>256</v>
      </c>
      <c r="D348" s="41" t="s">
        <v>148</v>
      </c>
      <c r="F348" s="41" t="str">
        <f>IF(ISBLANK(E348), "", Table2[[#This Row],[unique_id]])</f>
        <v/>
      </c>
      <c r="G348" s="41" t="s">
        <v>1047</v>
      </c>
      <c r="H348" s="41" t="s">
        <v>1062</v>
      </c>
      <c r="I348" s="41" t="s">
        <v>222</v>
      </c>
      <c r="P348" s="42"/>
      <c r="Q348" s="42"/>
      <c r="R348" s="42"/>
      <c r="S348" s="42"/>
      <c r="T348" s="42"/>
      <c r="Z348" s="42"/>
      <c r="AB348" s="41" t="str">
        <f>IF(ISBLANK(AA348),  "", _xlfn.CONCAT("haas/entity/sensor/", LOWER(C348), "/", E348, "/config"))</f>
        <v/>
      </c>
      <c r="AC348" s="41" t="str">
        <f>IF(ISBLANK(AA348),  "", _xlfn.CONCAT(LOWER(C348), "/", E348))</f>
        <v/>
      </c>
      <c r="AF348" s="43"/>
      <c r="AH348" s="42"/>
      <c r="AJ348" s="44"/>
      <c r="AS348" s="41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2710</v>
      </c>
      <c r="B349" s="8" t="s">
        <v>26</v>
      </c>
      <c r="C349" s="8" t="s">
        <v>694</v>
      </c>
      <c r="D349" s="8" t="s">
        <v>453</v>
      </c>
      <c r="E349" s="8" t="s">
        <v>452</v>
      </c>
      <c r="F349" s="8" t="str">
        <f>IF(ISBLANK(E349), "", Table2[[#This Row],[unique_id]])</f>
        <v>column_break</v>
      </c>
      <c r="G349" s="8" t="s">
        <v>449</v>
      </c>
      <c r="H349" s="8" t="s">
        <v>1050</v>
      </c>
      <c r="I349" s="8" t="s">
        <v>222</v>
      </c>
      <c r="M349" s="8" t="s">
        <v>450</v>
      </c>
      <c r="N349" s="8" t="s">
        <v>451</v>
      </c>
      <c r="O349" s="8"/>
      <c r="P349" s="10"/>
      <c r="Q349" s="10"/>
      <c r="R349" s="10"/>
      <c r="S349" s="10"/>
      <c r="T349" s="10"/>
      <c r="U349" s="8"/>
      <c r="Z349" s="10"/>
      <c r="AC349" s="8" t="str">
        <f>IF(ISBLANK(AA349),  "", _xlfn.CONCAT(LOWER(C349), "/", E349))</f>
        <v/>
      </c>
      <c r="AF349" s="39"/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2711</v>
      </c>
      <c r="B350" s="8" t="s">
        <v>26</v>
      </c>
      <c r="C350" s="8" t="s">
        <v>256</v>
      </c>
      <c r="D350" s="8" t="s">
        <v>150</v>
      </c>
      <c r="E350" s="8" t="s">
        <v>151</v>
      </c>
      <c r="F350" s="8" t="str">
        <f>IF(ISBLANK(E350), "", Table2[[#This Row],[unique_id]])</f>
        <v>uvc_ada_motion</v>
      </c>
      <c r="G350" s="8" t="s">
        <v>1046</v>
      </c>
      <c r="H350" s="8" t="s">
        <v>1050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2712</v>
      </c>
      <c r="B351" s="8" t="s">
        <v>26</v>
      </c>
      <c r="C351" s="8" t="s">
        <v>256</v>
      </c>
      <c r="D351" s="8" t="s">
        <v>148</v>
      </c>
      <c r="E351" s="8" t="s">
        <v>149</v>
      </c>
      <c r="F351" s="8" t="str">
        <f>IF(ISBLANK(E351), "", Table2[[#This Row],[unique_id]])</f>
        <v>uvc_ada_medium</v>
      </c>
      <c r="G351" s="8" t="s">
        <v>130</v>
      </c>
      <c r="H351" s="8" t="s">
        <v>1052</v>
      </c>
      <c r="I351" s="8" t="s">
        <v>222</v>
      </c>
      <c r="M351" s="8" t="s">
        <v>136</v>
      </c>
      <c r="N351" s="8" t="s">
        <v>340</v>
      </c>
      <c r="O351" s="8"/>
      <c r="P351" s="10"/>
      <c r="Q351" s="10"/>
      <c r="R351" s="10"/>
      <c r="S351" s="10"/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D351" s="12"/>
      <c r="AF351" s="39"/>
      <c r="AG351" s="8" t="s">
        <v>553</v>
      </c>
      <c r="AH351" s="10" t="s">
        <v>555</v>
      </c>
      <c r="AI351" s="8" t="s">
        <v>556</v>
      </c>
      <c r="AJ351" s="8" t="s">
        <v>552</v>
      </c>
      <c r="AK351" s="8" t="s">
        <v>256</v>
      </c>
      <c r="AL351" s="8" t="s">
        <v>130</v>
      </c>
      <c r="AN351" s="8" t="s">
        <v>625</v>
      </c>
      <c r="AO351" s="8" t="s">
        <v>550</v>
      </c>
      <c r="AP351" s="8" t="s">
        <v>579</v>
      </c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>[["mac", "74:83:c2:3f:6c:4c"], ["ip", "10.0.6.20"]]</v>
      </c>
    </row>
    <row r="352" spans="1:45" ht="16" customHeight="1" x14ac:dyDescent="0.2">
      <c r="A352" s="8">
        <v>2713</v>
      </c>
      <c r="B352" s="8" t="s">
        <v>26</v>
      </c>
      <c r="C352" s="8" t="s">
        <v>694</v>
      </c>
      <c r="D352" s="8" t="s">
        <v>453</v>
      </c>
      <c r="E352" s="8" t="s">
        <v>452</v>
      </c>
      <c r="F352" s="8" t="str">
        <f>IF(ISBLANK(E352), "", Table2[[#This Row],[unique_id]])</f>
        <v>column_break</v>
      </c>
      <c r="G352" s="8" t="s">
        <v>449</v>
      </c>
      <c r="H352" s="8" t="s">
        <v>1052</v>
      </c>
      <c r="I352" s="8" t="s">
        <v>222</v>
      </c>
      <c r="M352" s="8" t="s">
        <v>450</v>
      </c>
      <c r="N352" s="8" t="s">
        <v>451</v>
      </c>
      <c r="O352" s="8"/>
      <c r="P352" s="10"/>
      <c r="Q352" s="10"/>
      <c r="R352" s="10"/>
      <c r="S352" s="10"/>
      <c r="T352" s="10"/>
      <c r="U352" s="8"/>
      <c r="Z352" s="10"/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2714</v>
      </c>
      <c r="B353" s="8" t="s">
        <v>26</v>
      </c>
      <c r="C353" s="8" t="s">
        <v>256</v>
      </c>
      <c r="D353" s="8" t="s">
        <v>150</v>
      </c>
      <c r="E353" s="8" t="s">
        <v>221</v>
      </c>
      <c r="F353" s="8" t="str">
        <f>IF(ISBLANK(E353), "", Table2[[#This Row],[unique_id]])</f>
        <v>uvc_edwin_motion</v>
      </c>
      <c r="G353" s="8" t="s">
        <v>1046</v>
      </c>
      <c r="H353" s="8" t="s">
        <v>1049</v>
      </c>
      <c r="I353" s="8" t="s">
        <v>222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2715</v>
      </c>
      <c r="B354" s="8" t="s">
        <v>26</v>
      </c>
      <c r="C354" s="8" t="s">
        <v>256</v>
      </c>
      <c r="D354" s="8" t="s">
        <v>148</v>
      </c>
      <c r="E354" s="8" t="s">
        <v>220</v>
      </c>
      <c r="F354" s="8" t="str">
        <f>IF(ISBLANK(E354), "", Table2[[#This Row],[unique_id]])</f>
        <v>uvc_edwin_medium</v>
      </c>
      <c r="G354" s="8" t="s">
        <v>127</v>
      </c>
      <c r="H354" s="8" t="s">
        <v>1051</v>
      </c>
      <c r="I354" s="8" t="s">
        <v>222</v>
      </c>
      <c r="M354" s="8" t="s">
        <v>136</v>
      </c>
      <c r="N354" s="8" t="s">
        <v>340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D354" s="12"/>
      <c r="AF354" s="39"/>
      <c r="AG354" s="8" t="s">
        <v>554</v>
      </c>
      <c r="AH354" s="10" t="s">
        <v>555</v>
      </c>
      <c r="AI354" s="8" t="s">
        <v>556</v>
      </c>
      <c r="AJ354" s="8" t="s">
        <v>552</v>
      </c>
      <c r="AK354" s="8" t="s">
        <v>256</v>
      </c>
      <c r="AL354" s="8" t="s">
        <v>127</v>
      </c>
      <c r="AN354" s="8" t="s">
        <v>625</v>
      </c>
      <c r="AO354" s="8" t="s">
        <v>551</v>
      </c>
      <c r="AP354" s="8" t="s">
        <v>580</v>
      </c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>[["mac", "74:83:c2:3f:6e:5c"], ["ip", "10.0.6.21"]]</v>
      </c>
    </row>
    <row r="355" spans="1:45" ht="16" customHeight="1" x14ac:dyDescent="0.2">
      <c r="A355" s="8">
        <v>2716</v>
      </c>
      <c r="B355" s="8" t="s">
        <v>26</v>
      </c>
      <c r="C355" s="8" t="s">
        <v>694</v>
      </c>
      <c r="D355" s="8" t="s">
        <v>453</v>
      </c>
      <c r="E355" s="8" t="s">
        <v>452</v>
      </c>
      <c r="F355" s="8" t="str">
        <f>IF(ISBLANK(E355), "", Table2[[#This Row],[unique_id]])</f>
        <v>column_break</v>
      </c>
      <c r="G355" s="8" t="s">
        <v>449</v>
      </c>
      <c r="H355" s="8" t="s">
        <v>1051</v>
      </c>
      <c r="I355" s="8" t="s">
        <v>222</v>
      </c>
      <c r="M355" s="8" t="s">
        <v>450</v>
      </c>
      <c r="N355" s="8" t="s">
        <v>451</v>
      </c>
      <c r="O355" s="8"/>
      <c r="P355" s="10"/>
      <c r="Q355" s="10"/>
      <c r="R355" s="10"/>
      <c r="S355" s="10"/>
      <c r="T355" s="10"/>
      <c r="U355" s="8"/>
      <c r="Z355" s="10"/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2717</v>
      </c>
      <c r="B356" s="8" t="s">
        <v>26</v>
      </c>
      <c r="C356" s="8" t="s">
        <v>133</v>
      </c>
      <c r="D356" s="8" t="s">
        <v>150</v>
      </c>
      <c r="E356" s="8" t="s">
        <v>997</v>
      </c>
      <c r="F356" s="8" t="str">
        <f>IF(ISBLANK(E356), "", Table2[[#This Row],[unique_id]])</f>
        <v>ada_fan_occupancy</v>
      </c>
      <c r="G356" s="8" t="s">
        <v>130</v>
      </c>
      <c r="H356" s="8" t="s">
        <v>1053</v>
      </c>
      <c r="I356" s="8" t="s">
        <v>222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2718</v>
      </c>
      <c r="B357" s="8" t="s">
        <v>26</v>
      </c>
      <c r="C357" s="8" t="s">
        <v>133</v>
      </c>
      <c r="D357" s="8" t="s">
        <v>150</v>
      </c>
      <c r="E357" s="8" t="s">
        <v>996</v>
      </c>
      <c r="F357" s="8" t="str">
        <f>IF(ISBLANK(E357), "", Table2[[#This Row],[unique_id]])</f>
        <v>edwin_fan_occupancy</v>
      </c>
      <c r="G357" s="8" t="s">
        <v>127</v>
      </c>
      <c r="H357" s="8" t="s">
        <v>1053</v>
      </c>
      <c r="I357" s="8" t="s">
        <v>222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D357" s="12"/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2719</v>
      </c>
      <c r="B358" s="8" t="s">
        <v>26</v>
      </c>
      <c r="C358" s="8" t="s">
        <v>133</v>
      </c>
      <c r="D358" s="8" t="s">
        <v>150</v>
      </c>
      <c r="E358" s="8" t="s">
        <v>998</v>
      </c>
      <c r="F358" s="8" t="str">
        <f>IF(ISBLANK(E358), "", Table2[[#This Row],[unique_id]])</f>
        <v>parents_fan_occupancy</v>
      </c>
      <c r="G358" s="8" t="s">
        <v>204</v>
      </c>
      <c r="H358" s="8" t="s">
        <v>1053</v>
      </c>
      <c r="I358" s="8" t="s">
        <v>222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2720</v>
      </c>
      <c r="B359" s="8" t="s">
        <v>26</v>
      </c>
      <c r="C359" s="8" t="s">
        <v>133</v>
      </c>
      <c r="D359" s="8" t="s">
        <v>150</v>
      </c>
      <c r="E359" s="8" t="s">
        <v>999</v>
      </c>
      <c r="F359" s="8" t="str">
        <f>IF(ISBLANK(E359), "", Table2[[#This Row],[unique_id]])</f>
        <v>lounge_fan_occupancy</v>
      </c>
      <c r="G359" s="8" t="s">
        <v>206</v>
      </c>
      <c r="H359" s="8" t="s">
        <v>1053</v>
      </c>
      <c r="I359" s="8" t="s">
        <v>222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2721</v>
      </c>
      <c r="B360" s="8" t="s">
        <v>26</v>
      </c>
      <c r="C360" s="8" t="s">
        <v>133</v>
      </c>
      <c r="D360" s="8" t="s">
        <v>150</v>
      </c>
      <c r="E360" s="8" t="s">
        <v>1000</v>
      </c>
      <c r="F360" s="8" t="str">
        <f>IF(ISBLANK(E360), "", Table2[[#This Row],[unique_id]])</f>
        <v>deck_east_fan_occupancy</v>
      </c>
      <c r="G360" s="8" t="s">
        <v>228</v>
      </c>
      <c r="H360" s="8" t="s">
        <v>1053</v>
      </c>
      <c r="I360" s="8" t="s">
        <v>222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2722</v>
      </c>
      <c r="B361" s="8" t="s">
        <v>26</v>
      </c>
      <c r="C361" s="8" t="s">
        <v>133</v>
      </c>
      <c r="D361" s="8" t="s">
        <v>150</v>
      </c>
      <c r="E361" s="8" t="s">
        <v>1001</v>
      </c>
      <c r="F361" s="8" t="str">
        <f>IF(ISBLANK(E361), "", Table2[[#This Row],[unique_id]])</f>
        <v>deck_west_fan_occupancy</v>
      </c>
      <c r="G361" s="8" t="s">
        <v>227</v>
      </c>
      <c r="H361" s="8" t="s">
        <v>1053</v>
      </c>
      <c r="I361" s="8" t="s">
        <v>222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5000</v>
      </c>
      <c r="B362" s="14" t="s">
        <v>26</v>
      </c>
      <c r="C362" s="8" t="s">
        <v>256</v>
      </c>
      <c r="F362" s="8" t="str">
        <f>IF(ISBLANK(E362), "", Table2[[#This Row],[unique_id]])</f>
        <v/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G362" s="8" t="s">
        <v>862</v>
      </c>
      <c r="AH362" s="10" t="s">
        <v>587</v>
      </c>
      <c r="AI362" s="8" t="s">
        <v>594</v>
      </c>
      <c r="AJ362" s="8" t="s">
        <v>590</v>
      </c>
      <c r="AK362" s="8" t="s">
        <v>256</v>
      </c>
      <c r="AL362" s="8" t="s">
        <v>28</v>
      </c>
      <c r="AN362" s="8" t="s">
        <v>582</v>
      </c>
      <c r="AO362" s="8" t="s">
        <v>601</v>
      </c>
      <c r="AP362" s="8" t="s">
        <v>597</v>
      </c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>[["mac", "74:ac:b9:1c:15:f1"], ["ip", "10.0.0.1"]]</v>
      </c>
    </row>
    <row r="363" spans="1:45" ht="16" customHeight="1" x14ac:dyDescent="0.2">
      <c r="A363" s="8">
        <v>5001</v>
      </c>
      <c r="B363" s="14" t="s">
        <v>26</v>
      </c>
      <c r="C363" s="8" t="s">
        <v>256</v>
      </c>
      <c r="F363" s="8" t="str">
        <f>IF(ISBLANK(E363), "", Table2[[#This Row],[unique_id]])</f>
        <v/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G363" s="8" t="s">
        <v>1011</v>
      </c>
      <c r="AH363" s="10" t="s">
        <v>1012</v>
      </c>
      <c r="AI363" s="8" t="s">
        <v>595</v>
      </c>
      <c r="AJ363" s="8" t="s">
        <v>1009</v>
      </c>
      <c r="AK363" s="8" t="s">
        <v>256</v>
      </c>
      <c r="AL363" s="8" t="s">
        <v>28</v>
      </c>
      <c r="AN363" s="8" t="s">
        <v>582</v>
      </c>
      <c r="AO363" s="8" t="s">
        <v>1014</v>
      </c>
      <c r="AP363" s="8" t="s">
        <v>598</v>
      </c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>[["mac", "78:45:58:cb:14:b5"], ["ip", "10.0.0.2"]]</v>
      </c>
    </row>
    <row r="364" spans="1:45" ht="16" customHeight="1" x14ac:dyDescent="0.2">
      <c r="A364" s="8">
        <v>5002</v>
      </c>
      <c r="B364" s="14" t="s">
        <v>26</v>
      </c>
      <c r="C364" s="8" t="s">
        <v>256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584</v>
      </c>
      <c r="AH364" s="10" t="s">
        <v>1012</v>
      </c>
      <c r="AI364" s="8" t="s">
        <v>596</v>
      </c>
      <c r="AJ364" s="8" t="s">
        <v>591</v>
      </c>
      <c r="AK364" s="8" t="s">
        <v>256</v>
      </c>
      <c r="AL364" s="8" t="s">
        <v>588</v>
      </c>
      <c r="AN364" s="8" t="s">
        <v>582</v>
      </c>
      <c r="AO364" s="8" t="s">
        <v>602</v>
      </c>
      <c r="AP364" s="8" t="s">
        <v>599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"b4:fb:e4:e3:83:32"], ["ip", "10.0.0.3"]]</v>
      </c>
    </row>
    <row r="365" spans="1:45" ht="16" customHeight="1" x14ac:dyDescent="0.2">
      <c r="A365" s="8">
        <v>5003</v>
      </c>
      <c r="B365" s="14" t="s">
        <v>26</v>
      </c>
      <c r="C365" s="8" t="s">
        <v>256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585</v>
      </c>
      <c r="AH365" s="10" t="s">
        <v>1013</v>
      </c>
      <c r="AI365" s="8" t="s">
        <v>595</v>
      </c>
      <c r="AJ365" s="8" t="s">
        <v>592</v>
      </c>
      <c r="AK365" s="8" t="s">
        <v>256</v>
      </c>
      <c r="AL365" s="8" t="s">
        <v>488</v>
      </c>
      <c r="AN365" s="8" t="s">
        <v>582</v>
      </c>
      <c r="AO365" s="8" t="s">
        <v>603</v>
      </c>
      <c r="AP365" s="8" t="s">
        <v>600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"78:8a:20:70:d3:79"], ["ip", "10.0.0.4"]]</v>
      </c>
    </row>
    <row r="366" spans="1:45" ht="16" customHeight="1" x14ac:dyDescent="0.2">
      <c r="A366" s="8">
        <v>5004</v>
      </c>
      <c r="B366" s="14" t="s">
        <v>26</v>
      </c>
      <c r="C366" s="8" t="s">
        <v>256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586</v>
      </c>
      <c r="AH366" s="10" t="s">
        <v>1013</v>
      </c>
      <c r="AI366" s="8" t="s">
        <v>595</v>
      </c>
      <c r="AJ366" s="8" t="s">
        <v>593</v>
      </c>
      <c r="AK366" s="8" t="s">
        <v>256</v>
      </c>
      <c r="AL366" s="8" t="s">
        <v>589</v>
      </c>
      <c r="AN366" s="8" t="s">
        <v>582</v>
      </c>
      <c r="AO366" s="8" t="s">
        <v>604</v>
      </c>
      <c r="AP366" s="8" t="s">
        <v>1010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"f0:9f:c2:fc:b0:f7"], ["ip", "10.0.0.5"]]</v>
      </c>
    </row>
    <row r="367" spans="1:45" ht="16" customHeight="1" x14ac:dyDescent="0.2">
      <c r="A367" s="8">
        <v>5005</v>
      </c>
      <c r="B367" s="14" t="s">
        <v>26</v>
      </c>
      <c r="C367" s="14" t="s">
        <v>557</v>
      </c>
      <c r="D367" s="14"/>
      <c r="E367" s="14"/>
      <c r="G367" s="14"/>
      <c r="H367" s="14"/>
      <c r="I367" s="14"/>
      <c r="K367" s="14"/>
      <c r="L367" s="14"/>
      <c r="M367" s="14"/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558</v>
      </c>
      <c r="AH367" s="10" t="s">
        <v>560</v>
      </c>
      <c r="AI367" s="8" t="s">
        <v>562</v>
      </c>
      <c r="AJ367" s="8" t="s">
        <v>559</v>
      </c>
      <c r="AK367" s="8" t="s">
        <v>561</v>
      </c>
      <c r="AL367" s="8" t="s">
        <v>28</v>
      </c>
      <c r="AN367" s="8" t="s">
        <v>605</v>
      </c>
      <c r="AO367" s="15" t="s">
        <v>678</v>
      </c>
      <c r="AP367" s="8" t="s">
        <v>606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"4a:9a:06:5d:53:66"], ["ip", "10.0.4.10"]]</v>
      </c>
    </row>
    <row r="368" spans="1:45" ht="16" customHeight="1" x14ac:dyDescent="0.2">
      <c r="A368" s="8">
        <v>5006</v>
      </c>
      <c r="B368" s="14" t="s">
        <v>26</v>
      </c>
      <c r="C368" s="14" t="s">
        <v>534</v>
      </c>
      <c r="D368" s="14"/>
      <c r="E368" s="14"/>
      <c r="G368" s="14"/>
      <c r="H368" s="14"/>
      <c r="I368" s="14"/>
      <c r="K368" s="14"/>
      <c r="L368" s="14"/>
      <c r="M368" s="14"/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533</v>
      </c>
      <c r="AH368" s="10" t="s">
        <v>928</v>
      </c>
      <c r="AI368" s="8" t="s">
        <v>537</v>
      </c>
      <c r="AJ368" s="8" t="s">
        <v>540</v>
      </c>
      <c r="AK368" s="8" t="s">
        <v>330</v>
      </c>
      <c r="AL368" s="8" t="s">
        <v>28</v>
      </c>
      <c r="AN368" s="8" t="s">
        <v>583</v>
      </c>
      <c r="AO368" s="8" t="s">
        <v>943</v>
      </c>
      <c r="AP368" s="8" t="s">
        <v>577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"00:e0:4c:68:07:65"], ["ip", "10.0.2.11"]]</v>
      </c>
    </row>
    <row r="369" spans="1:45" ht="16" customHeight="1" x14ac:dyDescent="0.2">
      <c r="A369" s="8">
        <v>5007</v>
      </c>
      <c r="B369" s="14" t="s">
        <v>26</v>
      </c>
      <c r="C369" s="14" t="s">
        <v>534</v>
      </c>
      <c r="D369" s="14"/>
      <c r="E369" s="14"/>
      <c r="F369" s="8" t="str">
        <f>IF(ISBLANK(E369), "", Table2[[#This Row],[unique_id]])</f>
        <v/>
      </c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533</v>
      </c>
      <c r="AH369" s="10" t="s">
        <v>928</v>
      </c>
      <c r="AI369" s="8" t="s">
        <v>537</v>
      </c>
      <c r="AJ369" s="8" t="s">
        <v>540</v>
      </c>
      <c r="AK369" s="8" t="s">
        <v>330</v>
      </c>
      <c r="AL369" s="8" t="s">
        <v>28</v>
      </c>
      <c r="AN369" s="8" t="s">
        <v>605</v>
      </c>
      <c r="AO369" s="8" t="s">
        <v>676</v>
      </c>
      <c r="AP369" s="8" t="s">
        <v>673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"4a:e0:4c:68:06:a1"], ["ip", "10.0.4.11"]]</v>
      </c>
    </row>
    <row r="370" spans="1:45" ht="16" customHeight="1" x14ac:dyDescent="0.2">
      <c r="A370" s="8">
        <v>5008</v>
      </c>
      <c r="B370" s="14" t="s">
        <v>26</v>
      </c>
      <c r="C370" s="14" t="s">
        <v>534</v>
      </c>
      <c r="D370" s="14"/>
      <c r="E370" s="14"/>
      <c r="F370" s="8" t="str">
        <f>IF(ISBLANK(E370), "", Table2[[#This Row],[unique_id]])</f>
        <v/>
      </c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533</v>
      </c>
      <c r="AH370" s="10" t="s">
        <v>928</v>
      </c>
      <c r="AI370" s="8" t="s">
        <v>537</v>
      </c>
      <c r="AJ370" s="8" t="s">
        <v>540</v>
      </c>
      <c r="AK370" s="8" t="s">
        <v>330</v>
      </c>
      <c r="AL370" s="8" t="s">
        <v>28</v>
      </c>
      <c r="AN370" s="8" t="s">
        <v>625</v>
      </c>
      <c r="AO370" s="8" t="s">
        <v>677</v>
      </c>
      <c r="AP370" s="8" t="s">
        <v>674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"6a:e0:4c:68:06:a1"], ["ip", "10.0.6.11"]]</v>
      </c>
    </row>
    <row r="371" spans="1:45" ht="16" customHeight="1" x14ac:dyDescent="0.2">
      <c r="A371" s="8">
        <v>5009</v>
      </c>
      <c r="B371" s="14" t="s">
        <v>26</v>
      </c>
      <c r="C371" s="14" t="s">
        <v>534</v>
      </c>
      <c r="D371" s="14"/>
      <c r="E371" s="14"/>
      <c r="G371" s="14"/>
      <c r="H371" s="14"/>
      <c r="I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535</v>
      </c>
      <c r="AH371" s="10" t="s">
        <v>928</v>
      </c>
      <c r="AI371" s="8" t="s">
        <v>538</v>
      </c>
      <c r="AJ371" s="8" t="s">
        <v>541</v>
      </c>
      <c r="AK371" s="8" t="s">
        <v>330</v>
      </c>
      <c r="AL371" s="8" t="s">
        <v>28</v>
      </c>
      <c r="AN371" s="8" t="s">
        <v>583</v>
      </c>
      <c r="AO371" s="8" t="s">
        <v>542</v>
      </c>
      <c r="AP371" s="8" t="s">
        <v>578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"00:e0:4c:68:04:21"], ["ip", "10.0.2.12"]]</v>
      </c>
    </row>
    <row r="372" spans="1:45" ht="16" customHeight="1" x14ac:dyDescent="0.2">
      <c r="A372" s="8">
        <v>5010</v>
      </c>
      <c r="B372" s="14" t="s">
        <v>26</v>
      </c>
      <c r="C372" s="14" t="s">
        <v>534</v>
      </c>
      <c r="D372" s="14"/>
      <c r="E372" s="14"/>
      <c r="G372" s="14"/>
      <c r="H372" s="14"/>
      <c r="I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536</v>
      </c>
      <c r="AH372" s="10" t="s">
        <v>928</v>
      </c>
      <c r="AI372" s="8" t="s">
        <v>539</v>
      </c>
      <c r="AJ372" s="8" t="s">
        <v>541</v>
      </c>
      <c r="AK372" s="8" t="s">
        <v>330</v>
      </c>
      <c r="AL372" s="8" t="s">
        <v>28</v>
      </c>
      <c r="AN372" s="8" t="s">
        <v>583</v>
      </c>
      <c r="AO372" s="8" t="s">
        <v>675</v>
      </c>
      <c r="AP372" s="13" t="s">
        <v>581</v>
      </c>
      <c r="AQ372" s="14"/>
      <c r="AR372" s="14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"00:e0:4c:68:07:0d"], ["ip", "10.0.2.13"]]</v>
      </c>
    </row>
    <row r="373" spans="1:45" ht="16" customHeight="1" x14ac:dyDescent="0.2">
      <c r="A373" s="8">
        <v>5011</v>
      </c>
      <c r="B373" s="14" t="s">
        <v>26</v>
      </c>
      <c r="C373" s="14" t="s">
        <v>534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926</v>
      </c>
      <c r="AH373" s="10" t="s">
        <v>928</v>
      </c>
      <c r="AI373" s="8" t="s">
        <v>929</v>
      </c>
      <c r="AJ373" s="8" t="s">
        <v>541</v>
      </c>
      <c r="AK373" s="8" t="s">
        <v>330</v>
      </c>
      <c r="AL373" s="8" t="s">
        <v>28</v>
      </c>
      <c r="AN373" s="8" t="s">
        <v>583</v>
      </c>
      <c r="AO373" s="8" t="s">
        <v>934</v>
      </c>
      <c r="AP373" s="13" t="s">
        <v>857</v>
      </c>
      <c r="AQ373" s="14"/>
      <c r="AR373" s="14"/>
      <c r="AS373" s="8" t="str">
        <f>IF(AND(ISBLANK(AO373), ISBLANK(AP373)), "", _xlfn.CONCAT("[", IF(ISBLANK(AO373), "", _xlfn.CONCAT("[""mac"", """, AO373, """]")), IF(ISBLANK(AP373), "", _xlfn.CONCAT(", [""ip"", """, AP373, """]")), "]"))</f>
        <v>[["mac", "40:6c:8f:2a:da:9c"], ["ip", "10.0.2.14"]]</v>
      </c>
    </row>
    <row r="374" spans="1:45" ht="16" customHeight="1" x14ac:dyDescent="0.2">
      <c r="A374" s="8">
        <v>5012</v>
      </c>
      <c r="B374" s="36" t="s">
        <v>26</v>
      </c>
      <c r="C374" s="14" t="s">
        <v>534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927</v>
      </c>
      <c r="AH374" s="10" t="s">
        <v>928</v>
      </c>
      <c r="AI374" s="8" t="s">
        <v>930</v>
      </c>
      <c r="AJ374" s="8" t="s">
        <v>541</v>
      </c>
      <c r="AK374" s="8" t="s">
        <v>330</v>
      </c>
      <c r="AL374" s="8" t="s">
        <v>28</v>
      </c>
      <c r="AN374" s="8" t="s">
        <v>583</v>
      </c>
      <c r="AO374" s="8" t="s">
        <v>933</v>
      </c>
      <c r="AP374" s="13" t="s">
        <v>931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"0c:4d:e9:d2:86:6c"], ["ip", "10.0.2.15"]]</v>
      </c>
    </row>
    <row r="375" spans="1:45" ht="16" customHeight="1" x14ac:dyDescent="0.2">
      <c r="A375" s="8">
        <v>5013</v>
      </c>
      <c r="B375" s="14" t="s">
        <v>26</v>
      </c>
      <c r="C375" s="14" t="s">
        <v>534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861</v>
      </c>
      <c r="AH375" s="10" t="s">
        <v>928</v>
      </c>
      <c r="AI375" s="8" t="s">
        <v>860</v>
      </c>
      <c r="AJ375" s="8" t="s">
        <v>859</v>
      </c>
      <c r="AK375" s="8" t="s">
        <v>858</v>
      </c>
      <c r="AL375" s="8" t="s">
        <v>28</v>
      </c>
      <c r="AN375" s="8" t="s">
        <v>583</v>
      </c>
      <c r="AO375" s="8" t="s">
        <v>856</v>
      </c>
      <c r="AP375" s="13" t="s">
        <v>932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"b8:27:eb:78:74:0e"], ["ip", "10.0.2.16"]]</v>
      </c>
    </row>
    <row r="376" spans="1:45" ht="16" customHeight="1" x14ac:dyDescent="0.2">
      <c r="A376" s="8">
        <v>5014</v>
      </c>
      <c r="B376" s="8" t="s">
        <v>26</v>
      </c>
      <c r="C376" s="8" t="s">
        <v>549</v>
      </c>
      <c r="E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548</v>
      </c>
      <c r="AH376" s="10" t="s">
        <v>547</v>
      </c>
      <c r="AI376" s="8" t="s">
        <v>545</v>
      </c>
      <c r="AJ376" s="8" t="s">
        <v>546</v>
      </c>
      <c r="AK376" s="8" t="s">
        <v>544</v>
      </c>
      <c r="AL376" s="8" t="s">
        <v>28</v>
      </c>
      <c r="AN376" s="8" t="s">
        <v>625</v>
      </c>
      <c r="AO376" s="8" t="s">
        <v>543</v>
      </c>
      <c r="AP376" s="8" t="s">
        <v>679</v>
      </c>
      <c r="AQ376" s="8"/>
      <c r="AS376" s="8" t="str">
        <f>IF(AND(ISBLANK(AO376), ISBLANK(AP376)), "", _xlfn.CONCAT("[", IF(ISBLANK(AO376), "", _xlfn.CONCAT("[""mac"", """, AO376, """]")), IF(ISBLANK(AP376), "", _xlfn.CONCAT(", [""ip"", """, AP376, """]")), "]"))</f>
        <v>[["mac", "30:05:5c:8a:ff:10"], ["ip", "10.0.6.22"]]</v>
      </c>
    </row>
    <row r="377" spans="1:45" ht="16" customHeight="1" x14ac:dyDescent="0.2">
      <c r="A377" s="8">
        <v>5015</v>
      </c>
      <c r="B377" s="8" t="s">
        <v>26</v>
      </c>
      <c r="C377" s="8" t="s">
        <v>720</v>
      </c>
      <c r="E377" s="14"/>
      <c r="F377" s="8" t="str">
        <f>IF(ISBLANK(E377), "", Table2[[#This Row],[unique_id]])</f>
        <v/>
      </c>
      <c r="I377" s="14"/>
      <c r="O377" s="8"/>
      <c r="P377" s="10"/>
      <c r="Q377" s="10" t="s">
        <v>770</v>
      </c>
      <c r="R377" s="10"/>
      <c r="S377" s="16" t="s">
        <v>818</v>
      </c>
      <c r="T377" s="16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7" s="8" t="s">
        <v>761</v>
      </c>
      <c r="AH377" s="16" t="s">
        <v>760</v>
      </c>
      <c r="AI377" s="11" t="s">
        <v>758</v>
      </c>
      <c r="AJ377" s="11" t="s">
        <v>759</v>
      </c>
      <c r="AK377" s="8" t="s">
        <v>720</v>
      </c>
      <c r="AL377" s="8" t="s">
        <v>173</v>
      </c>
      <c r="AO377" s="8" t="s">
        <v>757</v>
      </c>
      <c r="AP377" s="8"/>
      <c r="AQ377" s="8"/>
      <c r="AS377" s="8" t="str">
        <f>IF(AND(ISBLANK(AO377), ISBLANK(AP377)), "", _xlfn.CONCAT("[", IF(ISBLANK(AO377), "", _xlfn.CONCAT("[""mac"", """, AO377, """]")), IF(ISBLANK(AP377), "", _xlfn.CONCAT(", [""ip"", """, AP377, """]")), "]"))</f>
        <v>[["mac", "0x00158d0005d9d088"]]</v>
      </c>
    </row>
    <row r="378" spans="1:45" ht="16" customHeight="1" x14ac:dyDescent="0.2">
      <c r="A378" s="8">
        <v>6000</v>
      </c>
      <c r="B378" s="8" t="s">
        <v>26</v>
      </c>
      <c r="C378" s="8" t="s">
        <v>842</v>
      </c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681</v>
      </c>
      <c r="AN378" s="8" t="s">
        <v>605</v>
      </c>
      <c r="AO378" s="8" t="s">
        <v>682</v>
      </c>
      <c r="AP378" s="8"/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"bc:09:63:42:09:c0"]]</v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/>
      </c>
    </row>
    <row r="380" spans="1:45" ht="16" customHeight="1" x14ac:dyDescent="0.2">
      <c r="B380" s="14"/>
      <c r="C380" s="14"/>
      <c r="D380" s="14"/>
      <c r="E380" s="14"/>
      <c r="F380" s="8" t="str">
        <f>IF(ISBLANK(E380), "", Table2[[#This Row],[unique_id]])</f>
        <v/>
      </c>
      <c r="G380" s="14"/>
      <c r="H380" s="14"/>
      <c r="I380" s="14"/>
      <c r="K380" s="14"/>
      <c r="L380" s="14"/>
      <c r="M380" s="14"/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E385" s="12"/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E386" s="12"/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8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9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H504" s="12"/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H505" s="12"/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G514" s="12"/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7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8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2023-03-16T07:13:46Z</dcterms:modified>
</cp:coreProperties>
</file>