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D7A58D86-B24D-7747-87CC-F25AEF920A79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14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07" i="1"/>
  <c r="AB314" i="1"/>
  <c r="AB94" i="1"/>
  <c r="AB95" i="1"/>
  <c r="AB266" i="1"/>
  <c r="AB267" i="1"/>
  <c r="AB279" i="1"/>
  <c r="AB313" i="1"/>
  <c r="AB280" i="1"/>
  <c r="AB149" i="1"/>
  <c r="AB282" i="1"/>
  <c r="AB283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30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306" i="1"/>
  <c r="AB284" i="1"/>
  <c r="AB308" i="1"/>
  <c r="AB309" i="1"/>
  <c r="AB289" i="1"/>
  <c r="AB290" i="1"/>
  <c r="AB291" i="1"/>
  <c r="AB292" i="1"/>
  <c r="AB295" i="1"/>
  <c r="AB304" i="1"/>
  <c r="AB286" i="1"/>
  <c r="AB287" i="1"/>
  <c r="AB312" i="1"/>
  <c r="AB310" i="1"/>
  <c r="AB311" i="1"/>
  <c r="AB268" i="1"/>
  <c r="AB269" i="1"/>
  <c r="AB270" i="1"/>
  <c r="AB271" i="1"/>
  <c r="AB272" i="1"/>
  <c r="AB273" i="1"/>
  <c r="AB274" i="1"/>
  <c r="AB275" i="1"/>
  <c r="AB276" i="1"/>
  <c r="AB277" i="1"/>
  <c r="AB278" i="1"/>
  <c r="AB257" i="1"/>
  <c r="AB258" i="1"/>
  <c r="AB281" i="1"/>
  <c r="AB259" i="1"/>
  <c r="AB260" i="1"/>
  <c r="AB151" i="1"/>
  <c r="AB285" i="1"/>
  <c r="AB253" i="1"/>
  <c r="AB254" i="1"/>
  <c r="AB288" i="1"/>
  <c r="AB261" i="1"/>
  <c r="AB256" i="1"/>
  <c r="AB255" i="1"/>
  <c r="AB263" i="1"/>
  <c r="AB293" i="1"/>
  <c r="AB294" i="1"/>
  <c r="AB264" i="1"/>
  <c r="AB296" i="1"/>
  <c r="AB297" i="1"/>
  <c r="AB298" i="1"/>
  <c r="AB299" i="1"/>
  <c r="AB300" i="1"/>
  <c r="AB301" i="1"/>
  <c r="AB302" i="1"/>
  <c r="AB303" i="1"/>
  <c r="AB92" i="1"/>
  <c r="AB93" i="1"/>
  <c r="AB142" i="1"/>
  <c r="AB144" i="1"/>
  <c r="AB148" i="1"/>
  <c r="AB145" i="1"/>
  <c r="AB150" i="1"/>
  <c r="AB262" i="1"/>
  <c r="AB146" i="1"/>
  <c r="AB147" i="1"/>
  <c r="AB26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314" i="1"/>
  <c r="AJ314" i="1"/>
  <c r="AF314" i="1" s="1"/>
  <c r="AA314" i="1"/>
  <c r="F314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56" i="1"/>
  <c r="AO147" i="1"/>
  <c r="F150" i="1"/>
  <c r="AA150" i="1"/>
  <c r="AO150" i="1"/>
  <c r="F262" i="1"/>
  <c r="AA262" i="1"/>
  <c r="AO26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42" i="1"/>
  <c r="AO144" i="1"/>
  <c r="AO145" i="1"/>
  <c r="AO149" i="1"/>
  <c r="AO14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151" i="1"/>
  <c r="AO253" i="1"/>
  <c r="AO254" i="1"/>
  <c r="AO255" i="1"/>
  <c r="AO257" i="1"/>
  <c r="AO258" i="1"/>
  <c r="AO259" i="1"/>
  <c r="AO94" i="1"/>
  <c r="AO260" i="1"/>
  <c r="AO261" i="1"/>
  <c r="AO148" i="1"/>
  <c r="AO265" i="1"/>
  <c r="AO263" i="1"/>
  <c r="AO264" i="1"/>
  <c r="AO266" i="1"/>
  <c r="AO268" i="1"/>
  <c r="AO269" i="1"/>
  <c r="AO270" i="1"/>
  <c r="AO271" i="1"/>
  <c r="AO272" i="1"/>
  <c r="AO274" i="1"/>
  <c r="AO275" i="1"/>
  <c r="AO276" i="1"/>
  <c r="AO277" i="1"/>
  <c r="AO278" i="1"/>
  <c r="AO267" i="1"/>
  <c r="AO279" i="1"/>
  <c r="AO281" i="1"/>
  <c r="AO280" i="1"/>
  <c r="AO282" i="1"/>
  <c r="AO283" i="1"/>
  <c r="AO285" i="1"/>
  <c r="AO284" i="1"/>
  <c r="AO286" i="1"/>
  <c r="AO288" i="1"/>
  <c r="AO287" i="1"/>
  <c r="AO289" i="1"/>
  <c r="AO290" i="1"/>
  <c r="AO291" i="1"/>
  <c r="AO293" i="1"/>
  <c r="AO294" i="1"/>
  <c r="AO292" i="1"/>
  <c r="AO296" i="1"/>
  <c r="AO297" i="1"/>
  <c r="AO298" i="1"/>
  <c r="AO299" i="1"/>
  <c r="AO300" i="1"/>
  <c r="AO301" i="1"/>
  <c r="AO302" i="1"/>
  <c r="AO303" i="1"/>
  <c r="AO295" i="1"/>
  <c r="AO304" i="1"/>
  <c r="AO305" i="1"/>
  <c r="AO306" i="1"/>
  <c r="AO307" i="1"/>
  <c r="AO308" i="1"/>
  <c r="AO309" i="1"/>
  <c r="AO310" i="1"/>
  <c r="AO311" i="1"/>
  <c r="AO312" i="1"/>
  <c r="AO313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92" i="1"/>
  <c r="AA92" i="1"/>
  <c r="F93" i="1"/>
  <c r="AA93" i="1"/>
  <c r="F142" i="1"/>
  <c r="AA142" i="1"/>
  <c r="F144" i="1"/>
  <c r="AA144" i="1"/>
  <c r="AF256" i="1"/>
  <c r="AF255" i="1"/>
  <c r="AF258" i="1"/>
  <c r="AF259" i="1"/>
  <c r="AF260" i="1"/>
  <c r="AF261" i="1"/>
  <c r="AF25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66" i="1"/>
  <c r="F267" i="1"/>
  <c r="F279" i="1"/>
  <c r="F313" i="1"/>
  <c r="F280" i="1"/>
  <c r="F282" i="1"/>
  <c r="F28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0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84" i="1"/>
  <c r="F308" i="1"/>
  <c r="F309" i="1"/>
  <c r="F289" i="1"/>
  <c r="F290" i="1"/>
  <c r="F291" i="1"/>
  <c r="F292" i="1"/>
  <c r="F295" i="1"/>
  <c r="F304" i="1"/>
  <c r="F94" i="1"/>
  <c r="F307" i="1"/>
  <c r="F286" i="1"/>
  <c r="F287" i="1"/>
  <c r="F306" i="1"/>
  <c r="F312" i="1"/>
  <c r="F310" i="1"/>
  <c r="F311" i="1"/>
  <c r="F268" i="1"/>
  <c r="F269" i="1"/>
  <c r="F270" i="1"/>
  <c r="F271" i="1"/>
  <c r="F272" i="1"/>
  <c r="F274" i="1"/>
  <c r="F275" i="1"/>
  <c r="F276" i="1"/>
  <c r="F277" i="1"/>
  <c r="F278" i="1"/>
  <c r="F257" i="1"/>
  <c r="F258" i="1"/>
  <c r="F281" i="1"/>
  <c r="F259" i="1"/>
  <c r="F260" i="1"/>
  <c r="F151" i="1"/>
  <c r="F285" i="1"/>
  <c r="F253" i="1"/>
  <c r="F254" i="1"/>
  <c r="F288" i="1"/>
  <c r="F261" i="1"/>
  <c r="F256" i="1"/>
  <c r="F255" i="1"/>
  <c r="F263" i="1"/>
  <c r="F293" i="1"/>
  <c r="F294" i="1"/>
  <c r="F264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148" i="1"/>
  <c r="AJ287" i="1"/>
  <c r="AF287" i="1" s="1"/>
  <c r="AJ286" i="1"/>
  <c r="AF286" i="1" s="1"/>
  <c r="AJ295" i="1"/>
  <c r="AF295" i="1" s="1"/>
  <c r="AJ292" i="1"/>
  <c r="AF292" i="1" s="1"/>
  <c r="AJ291" i="1"/>
  <c r="AF291" i="1" s="1"/>
  <c r="AJ282" i="1"/>
  <c r="AF282" i="1" s="1"/>
  <c r="AJ283" i="1"/>
  <c r="AF283" i="1" s="1"/>
  <c r="AJ280" i="1"/>
  <c r="AF280" i="1" s="1"/>
  <c r="AJ279" i="1"/>
  <c r="AF279" i="1" s="1"/>
  <c r="AJ267" i="1"/>
  <c r="AF267" i="1" s="1"/>
  <c r="AJ266" i="1"/>
  <c r="AF266" i="1" s="1"/>
  <c r="AJ254" i="1"/>
  <c r="AF254" i="1" s="1"/>
  <c r="AJ253" i="1"/>
  <c r="AF253" i="1" s="1"/>
  <c r="AJ151" i="1"/>
  <c r="AF151" i="1" s="1"/>
  <c r="AA205" i="1"/>
  <c r="AA206" i="1"/>
  <c r="AA208" i="1"/>
  <c r="AA209" i="1"/>
  <c r="AJ313" i="1"/>
  <c r="AF313" i="1" s="1"/>
  <c r="AA181" i="1"/>
  <c r="AJ312" i="1"/>
  <c r="AF312" i="1" s="1"/>
  <c r="AJ311" i="1"/>
  <c r="AF311" i="1" s="1"/>
  <c r="AJ310" i="1"/>
  <c r="AF310" i="1" s="1"/>
  <c r="AJ309" i="1"/>
  <c r="AF309" i="1" s="1"/>
  <c r="AJ308" i="1"/>
  <c r="AF308" i="1" s="1"/>
  <c r="AJ307" i="1"/>
  <c r="AF307" i="1" s="1"/>
  <c r="AJ306" i="1"/>
  <c r="AF306" i="1" s="1"/>
  <c r="AJ305" i="1"/>
  <c r="AF305" i="1" s="1"/>
  <c r="AJ304" i="1"/>
  <c r="AF304" i="1" s="1"/>
  <c r="AJ284" i="1"/>
  <c r="AF28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151" i="1"/>
  <c r="AA317" i="1"/>
  <c r="AA316" i="1"/>
  <c r="AA265" i="1"/>
  <c r="AA147" i="1"/>
  <c r="AA146" i="1"/>
  <c r="AA145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309" i="1"/>
  <c r="AA308" i="1"/>
  <c r="AA28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64" i="1"/>
  <c r="AA263" i="1"/>
  <c r="AA255" i="1"/>
  <c r="AA256" i="1"/>
  <c r="AA261" i="1"/>
  <c r="AA254" i="1"/>
  <c r="AA253" i="1"/>
  <c r="AA260" i="1"/>
  <c r="AA259" i="1"/>
  <c r="AA258" i="1"/>
  <c r="AA257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311" i="1"/>
  <c r="AA310" i="1"/>
  <c r="AA312" i="1"/>
  <c r="AA306" i="1"/>
  <c r="AA287" i="1"/>
  <c r="AA286" i="1"/>
  <c r="AA307" i="1"/>
  <c r="AA305" i="1"/>
  <c r="AA304" i="1"/>
  <c r="AA295" i="1"/>
  <c r="AA292" i="1"/>
  <c r="AA291" i="1"/>
  <c r="AA290" i="1"/>
  <c r="AA289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283" i="1"/>
  <c r="AA282" i="1"/>
  <c r="AA280" i="1"/>
  <c r="AA313" i="1"/>
  <c r="AA279" i="1"/>
  <c r="AA267" i="1"/>
  <c r="AA26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89" i="1" l="1"/>
  <c r="AF289" i="1" s="1"/>
  <c r="AJ290" i="1"/>
  <c r="AF290" i="1" s="1"/>
</calcChain>
</file>

<file path=xl/sharedStrings.xml><?xml version="1.0" encoding="utf-8"?>
<sst xmlns="http://schemas.openxmlformats.org/spreadsheetml/2006/main" count="4262" uniqueCount="937">
  <si>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</si>
  <si>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</si>
  <si>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</si>
  <si>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</si>
  <si>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</si>
  <si>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</si>
  <si>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</si>
  <si>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</si>
  <si>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</si>
  <si>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</si>
  <si>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</si>
  <si>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</si>
  <si>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</si>
  <si>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</si>
  <si>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</si>
  <si>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</si>
  <si>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</si>
  <si>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</si>
  <si>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</si>
  <si>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</si>
  <si>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</si>
  <si>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</si>
  <si>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</si>
  <si>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</si>
  <si>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</si>
  <si>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</si>
  <si>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</si>
  <si>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</si>
  <si>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</si>
  <si>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</si>
  <si>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</si>
  <si>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</si>
  <si>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</si>
  <si>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</si>
  <si>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</si>
  <si>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</si>
  <si>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</si>
  <si>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</si>
  <si>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</si>
  <si>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</si>
  <si>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</si>
  <si>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</si>
  <si>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</si>
  <si>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</si>
  <si>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</si>
  <si>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</si>
  <si>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</si>
  <si>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</si>
  <si>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</si>
  <si>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</si>
  <si>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</si>
  <si>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</si>
  <si>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</si>
  <si>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</si>
  <si>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</si>
  <si>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</si>
  <si>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</si>
  <si>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</si>
  <si>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</si>
  <si>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</si>
  <si>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</si>
  <si>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</si>
  <si>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</si>
  <si>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</si>
  <si>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</si>
  <si>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</si>
  <si>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</si>
  <si>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</si>
  <si>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</si>
  <si>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</si>
  <si>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</si>
  <si>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</si>
  <si>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</si>
  <si>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</si>
  <si>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</si>
  <si>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</si>
  <si>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</si>
  <si>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</si>
  <si>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</si>
  <si>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</si>
  <si>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</si>
  <si>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</si>
  <si>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</si>
  <si>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</si>
  <si>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</si>
  <si>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</si>
  <si>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</si>
  <si>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</si>
  <si>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</si>
  <si>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</si>
  <si>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</si>
  <si>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</si>
  <si>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</si>
  <si>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</si>
  <si>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</si>
  <si>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</si>
  <si>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</si>
  <si>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</si>
  <si>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</si>
  <si>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</si>
  <si>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</si>
  <si>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</si>
  <si>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</si>
  <si>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</si>
  <si>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</si>
  <si>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</si>
  <si>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</si>
  <si>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</si>
  <si>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</si>
  <si>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</si>
  <si>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</si>
  <si>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</si>
  <si>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</si>
  <si>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</si>
  <si>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</si>
  <si>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</si>
  <si>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</si>
  <si>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</si>
  <si>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</si>
  <si>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</si>
  <si>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</si>
  <si>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</si>
  <si>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</si>
  <si>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</si>
  <si>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</si>
  <si>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</si>
  <si>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</si>
  <si>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</si>
  <si>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</si>
  <si>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</si>
  <si>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</si>
  <si>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</si>
  <si>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</si>
  <si>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</si>
  <si>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</si>
  <si>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</si>
  <si>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</si>
  <si>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</si>
  <si>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</si>
  <si>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</si>
  <si>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</si>
  <si>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</si>
  <si>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</si>
  <si>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</si>
  <si>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</si>
  <si>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</si>
  <si>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</si>
  <si>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</si>
  <si>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</si>
  <si>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</si>
  <si>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</si>
  <si>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</si>
  <si>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</si>
  <si>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</si>
  <si>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</si>
  <si>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</si>
  <si>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</si>
  <si>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</si>
  <si>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</si>
  <si>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</si>
  <si>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</si>
  <si>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</si>
  <si>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</si>
  <si>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</si>
  <si>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</si>
  <si>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</si>
  <si>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</si>
  <si>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</si>
  <si>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</si>
  <si>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</si>
  <si>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</si>
  <si>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</si>
  <si>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</si>
  <si>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</si>
  <si>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</si>
  <si>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</si>
  <si>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</si>
  <si>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</si>
  <si>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</si>
  <si>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</si>
  <si>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</si>
  <si>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</si>
  <si>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</si>
  <si>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</si>
  <si>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</si>
  <si>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</si>
  <si>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</si>
  <si>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</si>
  <si>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</si>
  <si>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</si>
  <si>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</si>
  <si>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</si>
  <si>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</si>
  <si>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</si>
  <si>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</si>
  <si>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</si>
  <si>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</si>
  <si>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</si>
  <si>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</si>
  <si>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</si>
  <si>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</si>
  <si>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</si>
  <si>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</si>
  <si>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</si>
  <si>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</si>
  <si>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</si>
  <si>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</si>
  <si>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</si>
  <si>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</si>
  <si>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</si>
  <si>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</si>
  <si>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</si>
  <si>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</si>
  <si>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</si>
  <si>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</si>
  <si>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</si>
  <si>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</si>
  <si>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</si>
  <si>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</si>
  <si>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</si>
  <si>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</si>
  <si>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</si>
  <si>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</si>
  <si>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</si>
  <si>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</si>
  <si>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</si>
  <si>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</si>
  <si>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</si>
  <si>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</si>
  <si>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</si>
  <si>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</si>
  <si>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</si>
  <si>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</si>
  <si>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</si>
  <si>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</si>
  <si>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</si>
  <si>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</si>
  <si>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</si>
  <si>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</si>
  <si>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</si>
  <si>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</si>
  <si>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</si>
  <si>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</si>
  <si>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</si>
  <si>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</si>
  <si>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</si>
  <si>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</si>
  <si>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</si>
  <si>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</si>
  <si>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</si>
  <si>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</si>
  <si>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</si>
  <si>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</si>
  <si>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</si>
  <si>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</si>
  <si>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</si>
  <si>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</si>
  <si>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</si>
  <si>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</si>
  <si>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</si>
  <si>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</si>
  <si>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</si>
  <si>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</si>
  <si>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</si>
  <si>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</si>
  <si>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</si>
  <si>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</si>
  <si>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</si>
  <si>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</si>
  <si>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</si>
  <si>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</si>
  <si>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</si>
  <si>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</si>
  <si>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</si>
  <si>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</si>
  <si>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</si>
  <si>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</si>
  <si>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</si>
  <si>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</si>
  <si>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</si>
  <si>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</si>
  <si>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</si>
  <si>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</si>
  <si>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</si>
  <si>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</si>
  <si>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</si>
  <si>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</si>
  <si>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</si>
  <si>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</si>
  <si>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</si>
  <si>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</si>
  <si>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</si>
  <si>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</si>
  <si>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</si>
  <si>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</si>
  <si>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</si>
  <si>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</si>
  <si>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</si>
  <si>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</si>
  <si>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</si>
  <si>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</si>
  <si>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</si>
  <si>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</si>
  <si>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</si>
  <si>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</si>
  <si>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</si>
  <si>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</si>
  <si>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</si>
  <si>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</si>
  <si>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</si>
  <si>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</si>
  <si>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</si>
  <si>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</si>
  <si>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</si>
  <si>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</si>
  <si>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</si>
  <si>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</si>
  <si>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</si>
  <si>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</si>
  <si>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</si>
  <si>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</si>
  <si>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</si>
  <si>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</si>
  <si>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</si>
  <si>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</si>
  <si>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</si>
  <si>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</si>
  <si>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</si>
  <si>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</si>
  <si>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</si>
  <si>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</si>
  <si>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</si>
  <si>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</si>
  <si>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</si>
  <si>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</si>
  <si>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</si>
  <si>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</si>
  <si>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</si>
  <si>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</si>
  <si>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</si>
  <si>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</si>
  <si>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</si>
  <si>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</si>
  <si>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</si>
  <si>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</si>
  <si>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</si>
  <si>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</si>
  <si>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</si>
  <si>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</si>
  <si>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</si>
  <si>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</si>
  <si>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</si>
  <si>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</si>
  <si>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</si>
  <si>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</si>
  <si>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</si>
  <si>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</si>
  <si>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</si>
  <si>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</si>
  <si>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</si>
  <si>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</si>
  <si>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</si>
  <si>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</si>
  <si>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</si>
  <si>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</si>
  <si>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</si>
  <si>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</si>
  <si>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</si>
  <si>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</si>
  <si>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</si>
  <si>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</si>
  <si>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</si>
  <si>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</si>
  <si>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</si>
  <si>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</si>
  <si>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</si>
  <si>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</si>
  <si>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</si>
  <si>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</si>
  <si>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</si>
  <si>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</si>
  <si>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</si>
  <si>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</si>
  <si>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</si>
  <si>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</si>
  <si>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</si>
  <si>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</si>
  <si>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</si>
  <si>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</si>
  <si>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</si>
  <si>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</si>
  <si>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</si>
  <si>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</si>
  <si>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</si>
  <si>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</si>
  <si>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</si>
  <si>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</si>
  <si>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</si>
  <si>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</si>
  <si>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</si>
  <si>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</si>
  <si>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</si>
  <si>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</si>
  <si>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</si>
  <si>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</si>
  <si>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</si>
  <si>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</si>
  <si>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</si>
  <si>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</si>
  <si>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</si>
  <si>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</si>
  <si>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</si>
  <si>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</si>
  <si>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</si>
  <si>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</si>
  <si>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</si>
  <si>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</si>
  <si>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</si>
  <si>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</si>
  <si>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</si>
  <si>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</si>
  <si>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</si>
  <si>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</si>
  <si>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</si>
  <si>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</si>
  <si>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</si>
  <si>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</si>
  <si>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</si>
  <si>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</si>
  <si>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</si>
  <si>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</si>
  <si>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</si>
  <si>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</si>
  <si>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</si>
  <si>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</si>
  <si>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</si>
  <si>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</si>
  <si>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</si>
  <si>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</si>
  <si>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</si>
  <si>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</si>
  <si>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</si>
  <si>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</si>
  <si>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</si>
  <si>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</si>
  <si>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</si>
  <si>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</si>
  <si>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</si>
  <si>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</si>
  <si>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</si>
  <si>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</si>
  <si>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</si>
  <si>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</si>
  <si>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</si>
  <si>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</si>
  <si>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</si>
  <si>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</si>
  <si>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</si>
  <si>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</si>
  <si>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</si>
  <si>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</si>
  <si>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</si>
  <si>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</si>
  <si>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</si>
  <si>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</si>
  <si>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</si>
  <si>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</si>
  <si>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</si>
  <si>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</si>
  <si>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</si>
  <si>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</si>
  <si>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</si>
  <si>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</si>
  <si>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</si>
  <si>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</si>
  <si>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</si>
  <si>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</si>
  <si>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</si>
  <si>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</si>
  <si>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</si>
  <si>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</si>
  <si>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</si>
  <si>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</si>
  <si>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</si>
  <si>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</si>
  <si>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</si>
  <si>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</si>
  <si>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</si>
  <si>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</si>
  <si>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</si>
  <si>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</si>
  <si>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</si>
  <si>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</si>
  <si>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</si>
  <si>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</si>
  <si>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</si>
  <si>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</si>
  <si>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</si>
  <si>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</si>
  <si>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</si>
  <si>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</si>
  <si>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</si>
  <si>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</si>
  <si>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</si>
  <si>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</si>
  <si>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</si>
  <si>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</si>
  <si>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</si>
  <si>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</si>
  <si>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</si>
  <si>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</si>
  <si>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</si>
  <si>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</si>
  <si>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</si>
  <si>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</si>
  <si>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</si>
  <si>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</si>
  <si>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</si>
  <si>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</si>
  <si>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</si>
  <si>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</si>
  <si>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</si>
  <si>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</si>
  <si>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</si>
  <si>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</si>
  <si>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</si>
  <si>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</si>
  <si>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</si>
  <si>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</si>
  <si>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</si>
  <si>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</si>
  <si>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</si>
  <si>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</si>
  <si>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</si>
  <si>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</si>
  <si>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</si>
  <si>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</si>
  <si>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</si>
  <si>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</si>
  <si>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</si>
  <si>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</si>
  <si>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</si>
  <si>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</si>
  <si>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</si>
  <si>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</si>
  <si>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</si>
  <si>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</si>
  <si>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</si>
  <si>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</si>
  <si>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</si>
  <si>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</si>
  <si>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</si>
  <si>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</si>
  <si>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</si>
  <si>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</si>
  <si>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</si>
  <si>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</si>
  <si>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</si>
  <si>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</si>
  <si>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</si>
  <si>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</si>
  <si>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</si>
  <si>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</si>
  <si>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</si>
  <si>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</si>
  <si>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</si>
  <si>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</si>
  <si>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</si>
  <si>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</si>
  <si>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</si>
  <si>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</si>
  <si>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</si>
  <si>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</si>
  <si>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</si>
  <si>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</si>
  <si>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</si>
  <si>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</si>
  <si>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</si>
  <si>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</si>
  <si>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</si>
  <si>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</si>
  <si>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</si>
  <si>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</si>
  <si>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</si>
  <si>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</si>
  <si>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</si>
  <si>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</si>
  <si>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</si>
  <si>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</si>
  <si>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</si>
  <si>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</si>
  <si>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</si>
  <si>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</si>
  <si>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</si>
  <si>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</si>
  <si>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</si>
  <si>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</si>
  <si>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</si>
  <si>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</si>
  <si>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</si>
  <si>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</si>
  <si>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</si>
  <si>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</si>
  <si>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</si>
  <si>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</si>
  <si>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</si>
  <si>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</si>
  <si>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</si>
  <si>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</si>
  <si>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</si>
  <si>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</si>
  <si>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</si>
  <si>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</si>
  <si>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</si>
  <si>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</si>
  <si>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</si>
  <si>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</si>
  <si>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</si>
  <si>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</si>
  <si>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</si>
  <si>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</si>
  <si>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</si>
  <si>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</si>
  <si>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</si>
  <si>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</si>
  <si>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</si>
  <si>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</si>
  <si>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</si>
  <si>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</si>
  <si>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</si>
  <si>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</si>
  <si>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</si>
  <si>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</si>
  <si>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</si>
  <si>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</si>
  <si>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</si>
  <si>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</si>
  <si>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</si>
  <si>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</si>
  <si>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</si>
  <si>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</si>
  <si>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</si>
  <si>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</si>
  <si>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</si>
  <si>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</si>
  <si>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</si>
  <si>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</si>
  <si>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</si>
  <si>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</si>
  <si>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</si>
  <si>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</si>
  <si>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</si>
  <si>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</si>
  <si>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</si>
  <si>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</si>
  <si>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</si>
  <si>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</si>
  <si>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</si>
  <si>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</si>
  <si>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</si>
  <si>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</si>
  <si>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</si>
  <si>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</si>
  <si>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</si>
  <si>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</si>
  <si>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</si>
  <si>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</si>
  <si>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</si>
  <si>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</si>
  <si>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</si>
  <si>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</si>
  <si>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</si>
  <si>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</si>
  <si>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</si>
  <si>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</si>
  <si>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</si>
  <si>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</si>
  <si>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</si>
  <si>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</si>
  <si>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</si>
  <si>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</si>
  <si>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</si>
  <si>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</si>
  <si>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</si>
  <si>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</si>
  <si>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</si>
  <si>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</si>
  <si>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</si>
  <si>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</si>
  <si>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</si>
  <si>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</si>
  <si>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</si>
  <si>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</si>
  <si>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</si>
  <si>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</si>
  <si>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</si>
  <si>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</si>
  <si>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</si>
  <si>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</si>
  <si>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</si>
  <si>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</si>
  <si>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</si>
  <si>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</si>
  <si>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</si>
  <si>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</si>
  <si>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</si>
  <si>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</si>
  <si>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</si>
  <si>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</si>
  <si>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</si>
  <si>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</si>
  <si>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</si>
  <si>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</si>
  <si>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</si>
  <si>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</si>
  <si>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</si>
  <si>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</si>
  <si>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</si>
  <si>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</si>
  <si>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</si>
  <si>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</si>
  <si>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</si>
  <si>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</si>
  <si>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</si>
  <si>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</si>
  <si>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</si>
  <si>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</si>
  <si>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</si>
  <si>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</si>
  <si>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</si>
  <si>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</si>
  <si>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</si>
  <si>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</si>
  <si>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</si>
  <si>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</si>
  <si>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</si>
  <si>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</si>
  <si>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</si>
  <si>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</si>
  <si>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</si>
  <si>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</si>
  <si>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</si>
  <si>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</si>
  <si>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</si>
  <si>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</si>
  <si>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</si>
  <si>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</si>
  <si>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</si>
  <si>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</si>
  <si>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</si>
  <si>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</si>
  <si>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</si>
  <si>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</si>
  <si>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</si>
  <si>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</si>
  <si>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</si>
  <si>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</si>
  <si>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</si>
  <si>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</si>
  <si>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</si>
  <si>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</si>
  <si>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</si>
  <si>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</si>
  <si>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</si>
  <si>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</si>
  <si>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</si>
  <si>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</si>
  <si>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</si>
  <si>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</si>
  <si>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</si>
  <si>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</si>
  <si>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</si>
  <si>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</si>
  <si>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</si>
  <si>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</si>
  <si>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</si>
  <si>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</si>
  <si>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</si>
  <si>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</si>
  <si>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</si>
  <si>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</si>
  <si>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</si>
  <si>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</si>
  <si>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</si>
  <si>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</si>
  <si>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</si>
  <si>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</si>
  <si>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</si>
  <si>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</si>
  <si>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</si>
  <si>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</si>
  <si>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</si>
  <si>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</si>
  <si>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</si>
  <si>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</si>
  <si>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</si>
  <si>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</si>
  <si>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</si>
  <si>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</si>
  <si>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</si>
  <si>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</si>
  <si>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</si>
  <si>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</si>
  <si>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</si>
  <si>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</si>
  <si>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</si>
  <si>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</si>
  <si>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</si>
  <si>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</si>
  <si>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</si>
  <si>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</si>
  <si>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</si>
  <si>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</si>
  <si>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</si>
  <si>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</si>
  <si>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</si>
  <si>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</si>
  <si>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</si>
  <si>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</si>
  <si>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</si>
  <si>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</si>
  <si>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</si>
  <si>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</si>
  <si>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</si>
  <si>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</si>
  <si>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</si>
  <si>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</si>
  <si>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</si>
  <si>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</si>
  <si>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</si>
  <si>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</si>
  <si>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</si>
  <si>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</si>
  <si>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</si>
  <si>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</si>
  <si>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</si>
  <si>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</si>
  <si>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</si>
  <si>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</si>
  <si>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</si>
  <si>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</si>
  <si>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</si>
  <si>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</si>
  <si>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</si>
  <si>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</si>
  <si>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</si>
  <si>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</si>
  <si>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</si>
  <si>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</si>
  <si>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</si>
  <si>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</si>
  <si>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</si>
  <si>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</si>
  <si>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</si>
  <si>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</si>
  <si>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</si>
  <si>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</si>
  <si>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</si>
  <si>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</si>
  <si>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</si>
  <si>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</si>
  <si>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</si>
  <si>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</si>
  <si>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</si>
  <si>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</si>
  <si>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</si>
  <si>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</si>
  <si>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</si>
  <si>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</si>
  <si>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</si>
  <si>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</si>
  <si>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</si>
  <si>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</si>
  <si>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</si>
  <si>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</si>
  <si>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</si>
  <si>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</si>
  <si>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</si>
  <si>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</si>
  <si>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</si>
  <si>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</si>
  <si>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</si>
  <si>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</si>
  <si>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</si>
  <si>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</si>
  <si>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</si>
  <si>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</si>
  <si>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</si>
  <si>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</si>
  <si>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</si>
  <si>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</si>
  <si>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</si>
  <si>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</si>
  <si>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</si>
  <si>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</si>
  <si>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</si>
  <si>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</si>
  <si>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</si>
  <si>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</si>
  <si>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</si>
  <si>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</si>
  <si>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</si>
  <si>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</si>
  <si>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</si>
  <si>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</si>
  <si>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</si>
  <si>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</si>
  <si>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</si>
  <si>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</si>
  <si>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</si>
  <si>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</si>
  <si>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</si>
  <si>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</si>
  <si>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</si>
  <si>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</si>
  <si>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</si>
  <si>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</si>
  <si>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</si>
  <si>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</si>
  <si>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</si>
  <si>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</si>
  <si>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</si>
  <si>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</si>
  <si>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</si>
  <si>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</si>
  <si>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</si>
  <si>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</si>
  <si>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</si>
  <si>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</si>
  <si>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</si>
  <si>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</si>
  <si>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</si>
  <si>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</si>
  <si>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</si>
  <si>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</si>
  <si>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</si>
  <si>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1, "hue_power_on_color_temperature": 454, "color_temp_startup": 65535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</si>
</sst>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14">
    <sortCondition ref="AN3:AN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AE3" zoomScale="122" zoomScaleNormal="122" workbookViewId="0">
      <selection activeCell="AN254" sqref="AN254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19.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934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935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930</v>
      </c>
      <c r="Q3" s="4" t="s">
        <v>931</v>
      </c>
      <c r="R3" s="4" t="s">
        <v>932</v>
      </c>
      <c r="S3" s="4" t="s">
        <v>933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 t="shared" ref="AA35:AA46" si="4">IF(ISBLANK(Z35),  "", _xlfn.CONCAT("haas/entity/sensor/", LOWER(C35), "/", E35, "/config"))</f>
        <v>haas/entity/sensor/weewx/compensation_sensor_roof_humidity/config</v>
      </c>
      <c r="AB35" s="9" t="str">
        <f t="shared" si="1"/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 t="shared" si="2"/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 t="shared" si="4"/>
        <v/>
      </c>
      <c r="AB36" s="9" t="str">
        <f t="shared" si="1"/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 t="shared" ref="AK36:AK45" si="5">G36</f>
        <v>Ada</v>
      </c>
      <c r="AO36" s="9" t="str">
        <f t="shared" si="2"/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 t="shared" si="4"/>
        <v/>
      </c>
      <c r="AB37" s="9" t="str">
        <f t="shared" si="1"/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 t="shared" si="5"/>
        <v>Edwin</v>
      </c>
      <c r="AO37" s="9" t="str">
        <f t="shared" si="2"/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 t="shared" si="4"/>
        <v/>
      </c>
      <c r="AB38" s="9" t="str">
        <f t="shared" si="1"/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 t="shared" si="5"/>
        <v>Lounge</v>
      </c>
      <c r="AO38" s="9" t="str">
        <f t="shared" si="2"/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si="5"/>
        <v>Parents</v>
      </c>
      <c r="AO39" s="9" t="str">
        <f t="shared" si="2"/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 t="shared" si="5"/>
        <v>Office</v>
      </c>
      <c r="AO40" s="9" t="str">
        <f t="shared" si="2"/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Kitchen</v>
      </c>
      <c r="AO41" s="9" t="str">
        <f t="shared" si="2"/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 t="shared" si="5"/>
        <v>Pantry</v>
      </c>
      <c r="AO42" s="9" t="str">
        <f t="shared" si="2"/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Dining</v>
      </c>
      <c r="AO43" s="9" t="str">
        <f t="shared" si="2"/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 t="shared" si="5"/>
        <v>Laundry</v>
      </c>
      <c r="AO44" s="9" t="str">
        <f t="shared" si="2"/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Basement</v>
      </c>
      <c r="AO45" s="9" t="str">
        <f t="shared" si="2"/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 t="shared" si="4"/>
        <v>haas/entity/sensor/weewx/compensation_sensor_rack_humidity/config</v>
      </c>
      <c r="AB46" s="9" t="str">
        <f t="shared" si="1"/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 t="shared" si="2"/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 t="shared" si="1"/>
        <v/>
      </c>
      <c r="AE47" s="12"/>
      <c r="AO47" s="9" t="str">
        <f t="shared" si="2"/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 t="shared" ref="AA48:AA59" si="6">IF(ISBLANK(Z48),  "", _xlfn.CONCAT("haas/entity/sensor/", LOWER(C48), "/", E48, "/config"))</f>
        <v/>
      </c>
      <c r="AB48" s="9" t="str">
        <f t="shared" si="1"/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 t="shared" ref="AK48:AK56" si="7">G48</f>
        <v>Ada</v>
      </c>
      <c r="AO48" s="9" t="str">
        <f t="shared" si="2"/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 t="shared" si="6"/>
        <v/>
      </c>
      <c r="AB49" s="9" t="str">
        <f t="shared" si="1"/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 t="shared" si="7"/>
        <v>Edwin</v>
      </c>
      <c r="AO49" s="9" t="str">
        <f t="shared" si="2"/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 t="shared" si="6"/>
        <v/>
      </c>
      <c r="AB50" s="9" t="str">
        <f t="shared" si="1"/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 t="shared" si="7"/>
        <v>Parents</v>
      </c>
      <c r="AO50" s="9" t="str">
        <f t="shared" si="2"/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 t="shared" si="6"/>
        <v/>
      </c>
      <c r="AB51" s="9" t="str">
        <f t="shared" si="1"/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 t="shared" si="7"/>
        <v>Office</v>
      </c>
      <c r="AO51" s="9" t="str">
        <f t="shared" si="2"/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 t="shared" si="7"/>
        <v>Lounge</v>
      </c>
      <c r="AO52" s="9" t="str">
        <f t="shared" si="2"/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 t="shared" si="7"/>
        <v>Kitchen</v>
      </c>
      <c r="AO53" s="9" t="str">
        <f t="shared" si="2"/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Pantry</v>
      </c>
      <c r="AO54" s="9" t="str">
        <f t="shared" si="2"/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Dining</v>
      </c>
      <c r="AO55" s="9" t="str">
        <f t="shared" si="2"/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 t="shared" si="7"/>
        <v>Laundry</v>
      </c>
      <c r="AO56" s="9" t="str">
        <f t="shared" si="2"/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 t="shared" si="6"/>
        <v/>
      </c>
      <c r="AB57" s="9" t="str">
        <f t="shared" si="1"/>
        <v/>
      </c>
      <c r="AO57" s="13" t="str">
        <f t="shared" si="2"/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 t="shared" si="6"/>
        <v/>
      </c>
      <c r="AB58" s="9" t="str">
        <f t="shared" si="1"/>
        <v/>
      </c>
      <c r="AO58" s="13" t="str">
        <f t="shared" si="2"/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 t="shared" si="6"/>
        <v/>
      </c>
      <c r="AB59" s="9" t="str">
        <f t="shared" si="1"/>
        <v/>
      </c>
      <c r="AO59" s="13" t="str">
        <f t="shared" si="2"/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 t="shared" si="1"/>
        <v/>
      </c>
      <c r="AO60" s="9" t="str">
        <f t="shared" si="2"/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ref="AA61:AA94" si="8">IF(ISBLANK(Z61),  "", _xlfn.CONCAT("haas/entity/sensor/", LOWER(C61), "/", E61, "/config"))</f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9">G61</f>
        <v>Ada</v>
      </c>
      <c r="AO61" s="9" t="str">
        <f t="shared" si="2"/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8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9"/>
        <v>Edwin</v>
      </c>
      <c r="AO62" s="9" t="str">
        <f t="shared" si="2"/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8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9"/>
        <v>Parents</v>
      </c>
      <c r="AO63" s="9" t="str">
        <f t="shared" si="2"/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8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9"/>
        <v>Office</v>
      </c>
      <c r="AO64" s="9" t="str">
        <f t="shared" si="2"/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8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9"/>
        <v>Kitchen</v>
      </c>
      <c r="AO65" s="9" t="str">
        <f t="shared" si="2"/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8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9"/>
        <v>Laundry</v>
      </c>
      <c r="AO66" s="9" t="str">
        <f t="shared" si="2"/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8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8"/>
        <v>haas/entity/sensor/weewx/roof_max_solar_radiation/config</v>
      </c>
      <c r="AB68" s="9" t="str">
        <f t="shared" ref="AB68:AB131" si="10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1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8"/>
        <v>haas/entity/sensor/weewx/roof_barometer_pressure/config</v>
      </c>
      <c r="AB69" s="9" t="str">
        <f t="shared" si="10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1"/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8"/>
        <v>haas/entity/sensor/weewx/roof_pressure/config</v>
      </c>
      <c r="AB70" s="9" t="str">
        <f t="shared" si="10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1"/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8"/>
        <v>haas/entity/sensor/weewx/roof_wind_direction/config</v>
      </c>
      <c r="AB71" s="9" t="str">
        <f t="shared" si="10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1"/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8"/>
        <v>haas/entity/sensor/weewx/roof_wind_gust_direction/config</v>
      </c>
      <c r="AB72" s="9" t="str">
        <f t="shared" si="10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1"/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8"/>
        <v>haas/entity/sensor/weewx/roof_wind_gust_speed/config</v>
      </c>
      <c r="AB73" s="9" t="str">
        <f t="shared" si="10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1"/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8"/>
        <v>haas/entity/sensor/weewx/roof_wind_speed_10min/config</v>
      </c>
      <c r="AB74" s="9" t="str">
        <f t="shared" si="10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1"/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8"/>
        <v>haas/entity/sensor/weewx/roof_wind_samples/config</v>
      </c>
      <c r="AB75" s="9" t="str">
        <f t="shared" si="10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1"/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8"/>
        <v>haas/entity/sensor/weewx/roof_wind_run/config</v>
      </c>
      <c r="AB76" s="9" t="str">
        <f t="shared" si="10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1"/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8"/>
        <v>haas/entity/sensor/weewx/roof_wind_speed/config</v>
      </c>
      <c r="AB77" s="9" t="str">
        <f t="shared" si="10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1"/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8"/>
        <v>haas/entity/sensor/weewx/roof_rain_rate/config</v>
      </c>
      <c r="AB78" s="9" t="str">
        <f t="shared" si="10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1"/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8"/>
        <v>haas/entity/sensor/weewx/roof_hourly_rain/config</v>
      </c>
      <c r="AB79" s="9" t="str">
        <f t="shared" si="10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1"/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8"/>
        <v/>
      </c>
      <c r="AB80" s="9" t="str">
        <f t="shared" si="10"/>
        <v/>
      </c>
      <c r="AE80" s="12"/>
      <c r="AO80" s="13" t="str">
        <f t="shared" si="11"/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8"/>
        <v>haas/entity/sensor/weewx/roof_daily_rain/config</v>
      </c>
      <c r="AB81" s="9" t="str">
        <f t="shared" si="10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1"/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8"/>
        <v>haas/entity/sensor/weewx/roof_24hour_rain/config</v>
      </c>
      <c r="AB82" s="9" t="str">
        <f t="shared" si="10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1"/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8"/>
        <v/>
      </c>
      <c r="AB83" s="9" t="str">
        <f t="shared" si="10"/>
        <v/>
      </c>
      <c r="AE83" s="12"/>
      <c r="AO83" s="9" t="str">
        <f t="shared" si="11"/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8"/>
        <v>haas/entity/sensor/weewx/roof_monthly_rain/config</v>
      </c>
      <c r="AB84" s="9" t="str">
        <f t="shared" si="10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1"/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8"/>
        <v/>
      </c>
      <c r="AB85" s="9" t="str">
        <f t="shared" si="10"/>
        <v/>
      </c>
      <c r="AE85" s="12"/>
      <c r="AO85" s="13" t="str">
        <f t="shared" si="11"/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8"/>
        <v>haas/entity/sensor/weewx/roof_yearly_rain/config</v>
      </c>
      <c r="AB86" s="9" t="str">
        <f t="shared" si="10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1"/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8"/>
        <v>haas/entity/sensor/weewx/roof_rain/config</v>
      </c>
      <c r="AB87" s="9" t="str">
        <f t="shared" si="10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1"/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8"/>
        <v>haas/entity/sensor/weewx/roof_storm_rain/config</v>
      </c>
      <c r="AB88" s="9" t="str">
        <f t="shared" si="10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1"/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8"/>
        <v/>
      </c>
      <c r="AB89" s="9" t="str">
        <f t="shared" si="10"/>
        <v/>
      </c>
      <c r="AE89" s="12"/>
      <c r="AK89" s="9" t="s">
        <v>174</v>
      </c>
      <c r="AO89" s="13" t="str">
        <f t="shared" si="11"/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8"/>
        <v/>
      </c>
      <c r="AB90" s="9" t="str">
        <f t="shared" si="10"/>
        <v/>
      </c>
      <c r="AE90" s="12"/>
      <c r="AK90" s="9" t="s">
        <v>174</v>
      </c>
      <c r="AO90" s="9" t="str">
        <f t="shared" si="11"/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8"/>
        <v/>
      </c>
      <c r="AB91" s="9" t="str">
        <f t="shared" si="10"/>
        <v/>
      </c>
      <c r="AE91" s="12"/>
      <c r="AK91" s="9" t="s">
        <v>174</v>
      </c>
      <c r="AO91" s="9" t="str">
        <f t="shared" si="11"/>
        <v/>
      </c>
    </row>
    <row r="92" spans="1:41" ht="16" customHeight="1" x14ac:dyDescent="0.2">
      <c r="A92" s="9">
        <v>5000</v>
      </c>
      <c r="B92" s="17" t="s">
        <v>26</v>
      </c>
      <c r="C92" s="9" t="s">
        <v>260</v>
      </c>
      <c r="F92" s="13" t="str">
        <f>IF(ISBLANK(E92), "", Table2[[#This Row],[unique_id]])</f>
        <v/>
      </c>
      <c r="N92" s="9"/>
      <c r="O92" s="11"/>
      <c r="P92" s="11"/>
      <c r="Q92" s="11"/>
      <c r="R92" s="11"/>
      <c r="S92" s="11"/>
      <c r="T92" s="9"/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">
        <v>645</v>
      </c>
      <c r="AG92" s="11" t="s">
        <v>649</v>
      </c>
      <c r="AH92" s="9" t="s">
        <v>658</v>
      </c>
      <c r="AI92" s="9" t="s">
        <v>654</v>
      </c>
      <c r="AJ92" s="9" t="s">
        <v>260</v>
      </c>
      <c r="AK92" s="9" t="s">
        <v>28</v>
      </c>
      <c r="AL92" s="9" t="s">
        <v>643</v>
      </c>
      <c r="AM92" s="9" t="s">
        <v>665</v>
      </c>
      <c r="AN92" s="9" t="s">
        <v>661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9">
        <v>5001</v>
      </c>
      <c r="B93" s="17" t="s">
        <v>26</v>
      </c>
      <c r="C93" s="9" t="s">
        <v>260</v>
      </c>
      <c r="F93" s="13" t="str">
        <f>IF(ISBLANK(E93), "", Table2[[#This Row],[unique_id]])</f>
        <v/>
      </c>
      <c r="N93" s="9"/>
      <c r="O93" s="11"/>
      <c r="P93" s="11"/>
      <c r="Q93" s="11"/>
      <c r="R93" s="11"/>
      <c r="S93" s="11"/>
      <c r="T93" s="9"/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F93" s="9" t="s">
        <v>646</v>
      </c>
      <c r="AG93" s="11" t="s">
        <v>650</v>
      </c>
      <c r="AH93" s="9" t="s">
        <v>660</v>
      </c>
      <c r="AI93" s="9" t="s">
        <v>655</v>
      </c>
      <c r="AJ93" s="9" t="s">
        <v>260</v>
      </c>
      <c r="AK93" s="9" t="s">
        <v>652</v>
      </c>
      <c r="AL93" s="9" t="s">
        <v>643</v>
      </c>
      <c r="AM93" s="9" t="s">
        <v>666</v>
      </c>
      <c r="AN93" s="9" t="s">
        <v>662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910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/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910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936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910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/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910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/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/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/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/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910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/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/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/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/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/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/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910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/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/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/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910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/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hidden="1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/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hidden="1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/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hidden="1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910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hidden="1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/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hidden="1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/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hidden="1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/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hidden="1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/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hidden="1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910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hidden="1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/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hidden="1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910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hidden="1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/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hidden="1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910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hidden="1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/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hidden="1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910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hidden="1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/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hidden="1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910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hidden="1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/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hidden="1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910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hidden="1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/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5002</v>
      </c>
      <c r="B142" s="17" t="s">
        <v>26</v>
      </c>
      <c r="C142" s="9" t="s">
        <v>260</v>
      </c>
      <c r="F142" s="13" t="str">
        <f>IF(ISBLANK(E142), "", Table2[[#This Row],[unique_id]])</f>
        <v/>
      </c>
      <c r="N142" s="9"/>
      <c r="O142" s="11"/>
      <c r="P142" s="11"/>
      <c r="Q142" s="11"/>
      <c r="R142" s="11"/>
      <c r="S142" s="11"/>
      <c r="T142" s="9"/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F142" s="9" t="s">
        <v>647</v>
      </c>
      <c r="AG142" s="11" t="s">
        <v>651</v>
      </c>
      <c r="AH142" s="9" t="s">
        <v>659</v>
      </c>
      <c r="AI142" s="9" t="s">
        <v>656</v>
      </c>
      <c r="AJ142" s="9" t="s">
        <v>260</v>
      </c>
      <c r="AK142" s="9" t="s">
        <v>546</v>
      </c>
      <c r="AL142" s="9" t="s">
        <v>643</v>
      </c>
      <c r="AM142" s="9" t="s">
        <v>667</v>
      </c>
      <c r="AN142" s="9" t="s">
        <v>663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"78:8a:20:70:d3:79"], ["ip", "10.0.0.3"]]</v>
      </c>
    </row>
    <row r="143" spans="1:41" ht="16" hidden="1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5003</v>
      </c>
      <c r="B144" s="17" t="s">
        <v>26</v>
      </c>
      <c r="C144" s="9" t="s">
        <v>260</v>
      </c>
      <c r="F144" s="13" t="str">
        <f>IF(ISBLANK(E144), "", Table2[[#This Row],[unique_id]])</f>
        <v/>
      </c>
      <c r="N144" s="9"/>
      <c r="O144" s="11"/>
      <c r="P144" s="11"/>
      <c r="Q144" s="11"/>
      <c r="R144" s="11"/>
      <c r="S144" s="11"/>
      <c r="T144" s="9"/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">
        <v>648</v>
      </c>
      <c r="AG144" s="11" t="s">
        <v>651</v>
      </c>
      <c r="AH144" s="9" t="s">
        <v>659</v>
      </c>
      <c r="AI144" s="9" t="s">
        <v>657</v>
      </c>
      <c r="AJ144" s="9" t="s">
        <v>260</v>
      </c>
      <c r="AK144" s="9" t="s">
        <v>653</v>
      </c>
      <c r="AL144" s="9" t="s">
        <v>643</v>
      </c>
      <c r="AM144" s="9" t="s">
        <v>668</v>
      </c>
      <c r="AN144" s="9" t="s">
        <v>664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"f0:9f:c2:fc:b0:f7"], ["ip", "10.0.0.4"]]</v>
      </c>
    </row>
    <row r="145" spans="1:41" ht="16" customHeight="1" x14ac:dyDescent="0.2">
      <c r="A145" s="9">
        <v>5005</v>
      </c>
      <c r="B145" s="17" t="s">
        <v>26</v>
      </c>
      <c r="C145" s="17" t="s">
        <v>592</v>
      </c>
      <c r="D145" s="17"/>
      <c r="E145" s="17"/>
      <c r="G145" s="17"/>
      <c r="H145" s="17"/>
      <c r="I145" s="17"/>
      <c r="K145" s="17"/>
      <c r="L145" s="17"/>
      <c r="N145" s="9"/>
      <c r="O145" s="11"/>
      <c r="P145" s="11"/>
      <c r="Q145" s="11"/>
      <c r="R145" s="11"/>
      <c r="S145" s="11"/>
      <c r="T145" s="9"/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E145" s="9"/>
      <c r="AF145" s="9" t="s">
        <v>591</v>
      </c>
      <c r="AG145" s="11" t="s">
        <v>595</v>
      </c>
      <c r="AH145" s="9" t="s">
        <v>596</v>
      </c>
      <c r="AI145" s="9" t="s">
        <v>599</v>
      </c>
      <c r="AJ145" s="9" t="s">
        <v>337</v>
      </c>
      <c r="AK145" s="9" t="s">
        <v>28</v>
      </c>
      <c r="AL145" s="9" t="s">
        <v>644</v>
      </c>
      <c r="AM145" s="9" t="s">
        <v>602</v>
      </c>
      <c r="AN145" s="9" t="s">
        <v>638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"00:e0:4c:68:06:a1"], ["ip", "10.0.2.11"]]</v>
      </c>
    </row>
    <row r="146" spans="1:41" ht="16" customHeight="1" x14ac:dyDescent="0.2">
      <c r="A146" s="9">
        <v>5008</v>
      </c>
      <c r="B146" s="17" t="s">
        <v>26</v>
      </c>
      <c r="C146" s="17" t="s">
        <v>592</v>
      </c>
      <c r="D146" s="17"/>
      <c r="E146" s="17"/>
      <c r="G146" s="17"/>
      <c r="H146" s="17"/>
      <c r="I146" s="17"/>
      <c r="N146" s="9"/>
      <c r="O146" s="11"/>
      <c r="P146" s="11"/>
      <c r="Q146" s="11"/>
      <c r="R146" s="11"/>
      <c r="S146" s="11"/>
      <c r="T146" s="9"/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E146" s="9"/>
      <c r="AF146" s="9" t="s">
        <v>593</v>
      </c>
      <c r="AG146" s="11" t="s">
        <v>595</v>
      </c>
      <c r="AH146" s="9" t="s">
        <v>597</v>
      </c>
      <c r="AI146" s="9" t="s">
        <v>600</v>
      </c>
      <c r="AJ146" s="9" t="s">
        <v>337</v>
      </c>
      <c r="AK146" s="9" t="s">
        <v>28</v>
      </c>
      <c r="AL146" s="9" t="s">
        <v>644</v>
      </c>
      <c r="AM146" s="9" t="s">
        <v>601</v>
      </c>
      <c r="AN146" s="9" t="s">
        <v>639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"00:e0:4c:68:04:21"], ["ip", "10.0.2.12"]]</v>
      </c>
    </row>
    <row r="147" spans="1:41" ht="16" customHeight="1" x14ac:dyDescent="0.2">
      <c r="A147" s="9">
        <v>5009</v>
      </c>
      <c r="B147" s="17" t="s">
        <v>26</v>
      </c>
      <c r="C147" s="17" t="s">
        <v>592</v>
      </c>
      <c r="D147" s="17"/>
      <c r="E147" s="17"/>
      <c r="G147" s="17"/>
      <c r="H147" s="17"/>
      <c r="I147" s="17"/>
      <c r="N147" s="9"/>
      <c r="O147" s="11"/>
      <c r="P147" s="11"/>
      <c r="Q147" s="11"/>
      <c r="R147" s="11"/>
      <c r="S147" s="11"/>
      <c r="T147" s="9"/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E147" s="9"/>
      <c r="AF147" s="9" t="s">
        <v>594</v>
      </c>
      <c r="AG147" s="11" t="s">
        <v>595</v>
      </c>
      <c r="AH147" s="9" t="s">
        <v>598</v>
      </c>
      <c r="AI147" s="9" t="s">
        <v>600</v>
      </c>
      <c r="AJ147" s="9" t="s">
        <v>337</v>
      </c>
      <c r="AK147" s="9" t="s">
        <v>28</v>
      </c>
      <c r="AL147" s="9" t="s">
        <v>644</v>
      </c>
      <c r="AM147" s="9" t="s">
        <v>745</v>
      </c>
      <c r="AN147" s="17" t="s">
        <v>642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"00:e0:4c:68:07:0d"], ["ip", "10.0.2.13"]]</v>
      </c>
    </row>
    <row r="148" spans="1:41" ht="16" customHeight="1" x14ac:dyDescent="0.2">
      <c r="A148" s="9">
        <v>5004</v>
      </c>
      <c r="B148" s="17" t="s">
        <v>26</v>
      </c>
      <c r="C148" s="17" t="s">
        <v>617</v>
      </c>
      <c r="D148" s="17"/>
      <c r="E148" s="17"/>
      <c r="G148" s="17"/>
      <c r="H148" s="17"/>
      <c r="I148" s="17"/>
      <c r="K148" s="17"/>
      <c r="L148" s="17"/>
      <c r="N148" s="9"/>
      <c r="O148" s="11"/>
      <c r="P148" s="11"/>
      <c r="Q148" s="11"/>
      <c r="R148" s="11"/>
      <c r="S148" s="11"/>
      <c r="T148" s="9"/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E148" s="9"/>
      <c r="AF148" s="9" t="s">
        <v>618</v>
      </c>
      <c r="AG148" s="11" t="s">
        <v>620</v>
      </c>
      <c r="AH148" s="9" t="s">
        <v>622</v>
      </c>
      <c r="AI148" s="9" t="s">
        <v>619</v>
      </c>
      <c r="AJ148" s="9" t="s">
        <v>621</v>
      </c>
      <c r="AK148" s="9" t="s">
        <v>28</v>
      </c>
      <c r="AL148" s="9" t="s">
        <v>669</v>
      </c>
      <c r="AM148" s="20" t="s">
        <v>748</v>
      </c>
      <c r="AN148" s="9" t="s">
        <v>670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"4a:9a:06:5d:53:66"], ["ip", "10.0.4.10"]]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5006</v>
      </c>
      <c r="B150" s="17" t="s">
        <v>26</v>
      </c>
      <c r="C150" s="17" t="s">
        <v>592</v>
      </c>
      <c r="D150" s="17"/>
      <c r="E150" s="17"/>
      <c r="F150" s="13" t="str">
        <f>IF(ISBLANK(E150), "", Table2[[#This Row],[unique_id]])</f>
        <v/>
      </c>
      <c r="G150" s="17"/>
      <c r="H150" s="17"/>
      <c r="I150" s="17"/>
      <c r="K150" s="17"/>
      <c r="L150" s="17"/>
      <c r="N150" s="9"/>
      <c r="O150" s="11"/>
      <c r="P150" s="11"/>
      <c r="Q150" s="11"/>
      <c r="R150" s="11"/>
      <c r="S150" s="11"/>
      <c r="T150" s="9"/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">
        <v>591</v>
      </c>
      <c r="AG150" s="11" t="s">
        <v>595</v>
      </c>
      <c r="AH150" s="9" t="s">
        <v>596</v>
      </c>
      <c r="AI150" s="9" t="s">
        <v>599</v>
      </c>
      <c r="AJ150" s="9" t="s">
        <v>337</v>
      </c>
      <c r="AK150" s="9" t="s">
        <v>28</v>
      </c>
      <c r="AL150" s="9" t="s">
        <v>669</v>
      </c>
      <c r="AM150" s="9" t="s">
        <v>746</v>
      </c>
      <c r="AN150" s="9" t="s">
        <v>743</v>
      </c>
      <c r="AO150" s="13" t="str">
        <f>IF(AND(ISBLANK(AM150), ISBLANK(AN150)), "", _xlfn.CONCAT("[", IF(ISBLANK(AM150), "", _xlfn.CONCAT("[""mac"", """, AM150, """]")), IF(ISBLANK(AN150), "", _xlfn.CONCAT(", [""ip"", """, AN150, """]")), "]"))</f>
        <v>[["mac", "4a:e0:4c:68:06:a1"], ["ip", "10.0.4.11"]]</v>
      </c>
    </row>
    <row r="151" spans="1:41" ht="16" customHeight="1" x14ac:dyDescent="0.2">
      <c r="A151" s="9">
        <v>2605</v>
      </c>
      <c r="B151" s="9" t="s">
        <v>26</v>
      </c>
      <c r="C151" s="9" t="s">
        <v>192</v>
      </c>
      <c r="D151" s="9" t="s">
        <v>146</v>
      </c>
      <c r="E151" s="9" t="s">
        <v>340</v>
      </c>
      <c r="F151" s="9" t="str">
        <f>IF(ISBLANK(E151), "", Table2[[#This Row],[unique_id]])</f>
        <v>parents_speaker</v>
      </c>
      <c r="G151" s="9" t="s">
        <v>332</v>
      </c>
      <c r="H151" s="9" t="s">
        <v>346</v>
      </c>
      <c r="I151" s="9" t="s">
        <v>145</v>
      </c>
      <c r="L151" s="9" t="s">
        <v>136</v>
      </c>
      <c r="M151" s="9" t="s">
        <v>345</v>
      </c>
      <c r="N151" s="9"/>
      <c r="O151" s="11"/>
      <c r="P151" s="11"/>
      <c r="Q151" s="11"/>
      <c r="R151" s="11"/>
      <c r="S151" s="11"/>
      <c r="T151" s="9"/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F151" s="9" t="str">
        <f>IF(OR(ISBLANK(AM151), ISBLANK(AN151)), "", LOWER(_xlfn.CONCAT(Table2[[#This Row],[device_manufacturer]], "-",Table2[[#This Row],[device_suggested_area]], "-", Table2[[#This Row],[device_identifiers]])))</f>
        <v>sonos-parents-speaker</v>
      </c>
      <c r="AG151" s="11" t="s">
        <v>564</v>
      </c>
      <c r="AH151" s="9" t="s">
        <v>565</v>
      </c>
      <c r="AI151" s="9" t="s">
        <v>567</v>
      </c>
      <c r="AJ151" s="9" t="str">
        <f>IF(OR(ISBLANK(AM151), ISBLANK(AN151)), "", Table2[[#This Row],[device_via_device]])</f>
        <v>Sonos</v>
      </c>
      <c r="AK151" s="9" t="s">
        <v>207</v>
      </c>
      <c r="AL151" s="9" t="s">
        <v>669</v>
      </c>
      <c r="AM151" s="9" t="s">
        <v>569</v>
      </c>
      <c r="AN151" s="17" t="s">
        <v>757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"5c:aa:fd:d1:23:be"], ["ip", "10.0.4.40"]]</v>
      </c>
    </row>
    <row r="152" spans="1:41" ht="16" hidden="1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912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926</v>
      </c>
      <c r="I239" s="9" t="s">
        <v>386</v>
      </c>
      <c r="J239" s="9" t="s">
        <v>911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926</v>
      </c>
      <c r="I240" s="9" t="s">
        <v>386</v>
      </c>
      <c r="J240" s="9" t="s">
        <v>911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913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926</v>
      </c>
      <c r="I241" s="9" t="s">
        <v>386</v>
      </c>
      <c r="J241" s="9" t="s">
        <v>924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914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926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915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926</v>
      </c>
      <c r="I243" s="9" t="s">
        <v>386</v>
      </c>
      <c r="J243" s="9" t="s">
        <v>929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916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926</v>
      </c>
      <c r="I244" s="9" t="s">
        <v>386</v>
      </c>
      <c r="J244" s="9" t="s">
        <v>929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917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926</v>
      </c>
      <c r="I245" s="9" t="s">
        <v>386</v>
      </c>
      <c r="J245" s="9" t="s">
        <v>929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918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926</v>
      </c>
      <c r="I246" s="9" t="s">
        <v>386</v>
      </c>
      <c r="J246" s="9" t="s">
        <v>929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919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926</v>
      </c>
      <c r="I247" s="9" t="s">
        <v>386</v>
      </c>
      <c r="J247" s="9" t="s">
        <v>929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920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926</v>
      </c>
      <c r="I248" s="9" t="s">
        <v>386</v>
      </c>
      <c r="J248" s="9" t="s">
        <v>929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921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926</v>
      </c>
      <c r="I249" s="9" t="s">
        <v>386</v>
      </c>
      <c r="J249" s="9" t="s">
        <v>929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922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926</v>
      </c>
      <c r="I250" s="9" t="s">
        <v>386</v>
      </c>
      <c r="J250" s="9" t="s">
        <v>929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923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926</v>
      </c>
      <c r="I251" s="9" t="s">
        <v>386</v>
      </c>
      <c r="J251" s="9" t="s">
        <v>929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926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2607</v>
      </c>
      <c r="B253" s="9" t="s">
        <v>26</v>
      </c>
      <c r="C253" s="9" t="s">
        <v>192</v>
      </c>
      <c r="D253" s="9" t="s">
        <v>146</v>
      </c>
      <c r="E253" s="9" t="s">
        <v>334</v>
      </c>
      <c r="F253" s="9" t="str">
        <f>IF(ISBLANK(E253), "", Table2[[#This Row],[unique_id]])</f>
        <v>kitchen_home</v>
      </c>
      <c r="G253" s="9" t="s">
        <v>333</v>
      </c>
      <c r="H253" s="9" t="s">
        <v>346</v>
      </c>
      <c r="I253" s="9" t="s">
        <v>145</v>
      </c>
      <c r="L253" s="9" t="s">
        <v>136</v>
      </c>
      <c r="M253" s="9" t="s">
        <v>345</v>
      </c>
      <c r="N253" s="9"/>
      <c r="O253" s="11"/>
      <c r="P253" s="11"/>
      <c r="Q253" s="11"/>
      <c r="R253" s="11"/>
      <c r="S253" s="11"/>
      <c r="T253" s="9"/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sonos-kitchen-home</v>
      </c>
      <c r="AG253" s="11" t="s">
        <v>564</v>
      </c>
      <c r="AH253" s="9" t="s">
        <v>566</v>
      </c>
      <c r="AI253" s="9" t="s">
        <v>567</v>
      </c>
      <c r="AJ253" s="9" t="str">
        <f>IF(OR(ISBLANK(AM253), ISBLANK(AN253)), "", Table2[[#This Row],[device_via_device]])</f>
        <v>Sonos</v>
      </c>
      <c r="AK253" s="9" t="s">
        <v>221</v>
      </c>
      <c r="AL253" s="9" t="s">
        <v>669</v>
      </c>
      <c r="AM253" s="9" t="s">
        <v>571</v>
      </c>
      <c r="AN253" s="17" t="s">
        <v>758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"48:a6:b8:e2:50:40"], ["ip", "10.0.4.41"]]</v>
      </c>
    </row>
    <row r="254" spans="1:41" ht="16" customHeight="1" x14ac:dyDescent="0.2">
      <c r="A254" s="9">
        <v>2608</v>
      </c>
      <c r="B254" s="9" t="s">
        <v>26</v>
      </c>
      <c r="C254" s="9" t="s">
        <v>192</v>
      </c>
      <c r="D254" s="9" t="s">
        <v>146</v>
      </c>
      <c r="E254" s="9" t="s">
        <v>148</v>
      </c>
      <c r="F254" s="9" t="str">
        <f>IF(ISBLANK(E254), "", Table2[[#This Row],[unique_id]])</f>
        <v>kitchen_speaker</v>
      </c>
      <c r="G254" s="9" t="s">
        <v>200</v>
      </c>
      <c r="H254" s="9" t="s">
        <v>346</v>
      </c>
      <c r="I254" s="9" t="s">
        <v>145</v>
      </c>
      <c r="L254" s="9" t="s">
        <v>136</v>
      </c>
      <c r="M254" s="9" t="s">
        <v>345</v>
      </c>
      <c r="N254" s="9"/>
      <c r="O254" s="11"/>
      <c r="P254" s="11"/>
      <c r="Q254" s="11"/>
      <c r="R254" s="11"/>
      <c r="S254" s="11"/>
      <c r="T254" s="9"/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sonos-kitchen-speaker</v>
      </c>
      <c r="AG254" s="11" t="s">
        <v>564</v>
      </c>
      <c r="AH254" s="9" t="s">
        <v>565</v>
      </c>
      <c r="AI254" s="9" t="s">
        <v>568</v>
      </c>
      <c r="AJ254" s="9" t="str">
        <f>IF(OR(ISBLANK(AM254), ISBLANK(AN254)), "", Table2[[#This Row],[device_via_device]])</f>
        <v>Sonos</v>
      </c>
      <c r="AK254" s="9" t="s">
        <v>221</v>
      </c>
      <c r="AL254" s="9" t="s">
        <v>669</v>
      </c>
      <c r="AM254" s="9" t="s">
        <v>570</v>
      </c>
      <c r="AN254" s="17" t="s">
        <v>759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"5c:aa:fd:f1:a3:d4"], ["ip", "10.0.4.42"]]</v>
      </c>
    </row>
    <row r="255" spans="1:41" ht="16" customHeight="1" x14ac:dyDescent="0.2">
      <c r="A255" s="9">
        <v>2612</v>
      </c>
      <c r="B255" s="9" t="s">
        <v>26</v>
      </c>
      <c r="C255" s="9" t="s">
        <v>337</v>
      </c>
      <c r="D255" s="9" t="s">
        <v>146</v>
      </c>
      <c r="E255" s="9" t="s">
        <v>189</v>
      </c>
      <c r="F255" s="9" t="str">
        <f>IF(ISBLANK(E255), "", Table2[[#This Row],[unique_id]])</f>
        <v>lounge_tv</v>
      </c>
      <c r="G255" s="9" t="s">
        <v>190</v>
      </c>
      <c r="H255" s="9" t="s">
        <v>346</v>
      </c>
      <c r="I255" s="9" t="s">
        <v>145</v>
      </c>
      <c r="L255" s="9" t="s">
        <v>136</v>
      </c>
      <c r="M255" s="9" t="s">
        <v>345</v>
      </c>
      <c r="N255" s="9"/>
      <c r="O255" s="11"/>
      <c r="P255" s="11"/>
      <c r="Q255" s="11"/>
      <c r="R255" s="11"/>
      <c r="S255" s="11"/>
      <c r="T255" s="9"/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apple-lounge-tv</v>
      </c>
      <c r="AG255" s="11" t="s">
        <v>632</v>
      </c>
      <c r="AH255" s="9" t="s">
        <v>558</v>
      </c>
      <c r="AI255" s="9" t="s">
        <v>633</v>
      </c>
      <c r="AJ255" s="9" t="s">
        <v>337</v>
      </c>
      <c r="AK255" s="9" t="s">
        <v>209</v>
      </c>
      <c r="AL255" s="9" t="s">
        <v>669</v>
      </c>
      <c r="AM255" s="20" t="s">
        <v>636</v>
      </c>
      <c r="AN255" s="17" t="s">
        <v>729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"90:dd:5d:ce:1e:96"], ["ip", "10.0.4.47"]]</v>
      </c>
    </row>
    <row r="256" spans="1:41" ht="16" customHeight="1" x14ac:dyDescent="0.2">
      <c r="A256" s="9">
        <v>2611</v>
      </c>
      <c r="B256" s="9" t="s">
        <v>26</v>
      </c>
      <c r="C256" s="9" t="s">
        <v>337</v>
      </c>
      <c r="D256" s="9" t="s">
        <v>146</v>
      </c>
      <c r="E256" s="9" t="s">
        <v>338</v>
      </c>
      <c r="F256" s="9" t="str">
        <f>IF(ISBLANK(E256), "", Table2[[#This Row],[unique_id]])</f>
        <v>lounge_speaker</v>
      </c>
      <c r="G256" s="9" t="s">
        <v>335</v>
      </c>
      <c r="H256" s="9" t="s">
        <v>346</v>
      </c>
      <c r="I256" s="9" t="s">
        <v>145</v>
      </c>
      <c r="L256" s="9" t="s">
        <v>136</v>
      </c>
      <c r="M256" s="9" t="s">
        <v>345</v>
      </c>
      <c r="N256" s="9"/>
      <c r="O256" s="11"/>
      <c r="P256" s="11"/>
      <c r="Q256" s="11"/>
      <c r="R256" s="11"/>
      <c r="S256" s="11"/>
      <c r="T256" s="9"/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apple-lounge-speaker</v>
      </c>
      <c r="AG256" s="11" t="s">
        <v>632</v>
      </c>
      <c r="AH256" s="9" t="s">
        <v>565</v>
      </c>
      <c r="AI256" s="9" t="s">
        <v>631</v>
      </c>
      <c r="AJ256" s="9" t="s">
        <v>337</v>
      </c>
      <c r="AK256" s="9" t="s">
        <v>209</v>
      </c>
      <c r="AL256" s="9" t="s">
        <v>669</v>
      </c>
      <c r="AM256" s="20" t="s">
        <v>637</v>
      </c>
      <c r="AN256" s="17" t="s">
        <v>730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"d4:a3:3d:5c:8c:28"], ["ip", "10.0.4.48"]]</v>
      </c>
    </row>
    <row r="257" spans="1:41" ht="16" customHeight="1" x14ac:dyDescent="0.2">
      <c r="A257" s="9">
        <v>2600</v>
      </c>
      <c r="B257" s="9" t="s">
        <v>26</v>
      </c>
      <c r="C257" s="9" t="s">
        <v>261</v>
      </c>
      <c r="D257" s="9" t="s">
        <v>146</v>
      </c>
      <c r="E257" s="9" t="s">
        <v>147</v>
      </c>
      <c r="F257" s="9" t="str">
        <f>IF(ISBLANK(E257), "", Table2[[#This Row],[unique_id]])</f>
        <v>ada_home</v>
      </c>
      <c r="G257" s="9" t="s">
        <v>199</v>
      </c>
      <c r="H257" s="9" t="s">
        <v>346</v>
      </c>
      <c r="I257" s="9" t="s">
        <v>145</v>
      </c>
      <c r="L257" s="9" t="s">
        <v>136</v>
      </c>
      <c r="M257" s="9" t="s">
        <v>345</v>
      </c>
      <c r="N257" s="9"/>
      <c r="O257" s="11"/>
      <c r="P257" s="11"/>
      <c r="Q257" s="11"/>
      <c r="R257" s="11"/>
      <c r="S257" s="11"/>
      <c r="T257" s="9"/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google-ada-home</v>
      </c>
      <c r="AG257" s="11" t="s">
        <v>625</v>
      </c>
      <c r="AH257" s="9" t="s">
        <v>566</v>
      </c>
      <c r="AI257" s="9" t="s">
        <v>623</v>
      </c>
      <c r="AJ257" s="9" t="s">
        <v>261</v>
      </c>
      <c r="AK257" s="9" t="s">
        <v>130</v>
      </c>
      <c r="AL257" s="9" t="s">
        <v>669</v>
      </c>
      <c r="AM257" s="20" t="s">
        <v>727</v>
      </c>
      <c r="AN257" s="17" t="s">
        <v>719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"d4:f5:47:1c:cc:2d"], ["ip", "10.0.4.50"]]</v>
      </c>
    </row>
    <row r="258" spans="1:41" ht="16" customHeight="1" x14ac:dyDescent="0.2">
      <c r="A258" s="9">
        <v>2601</v>
      </c>
      <c r="B258" s="9" t="s">
        <v>26</v>
      </c>
      <c r="C258" s="9" t="s">
        <v>261</v>
      </c>
      <c r="D258" s="9" t="s">
        <v>146</v>
      </c>
      <c r="E258" s="9" t="s">
        <v>327</v>
      </c>
      <c r="F258" s="9" t="str">
        <f>IF(ISBLANK(E258), "", Table2[[#This Row],[unique_id]])</f>
        <v>edwin_home</v>
      </c>
      <c r="G258" s="9" t="s">
        <v>329</v>
      </c>
      <c r="H258" s="9" t="s">
        <v>346</v>
      </c>
      <c r="I258" s="9" t="s">
        <v>145</v>
      </c>
      <c r="L258" s="9" t="s">
        <v>136</v>
      </c>
      <c r="M258" s="9" t="s">
        <v>345</v>
      </c>
      <c r="N258" s="9"/>
      <c r="O258" s="11"/>
      <c r="P258" s="11"/>
      <c r="Q258" s="11"/>
      <c r="R258" s="11"/>
      <c r="S258" s="11"/>
      <c r="T258" s="9"/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google-edwin-home</v>
      </c>
      <c r="AG258" s="11" t="s">
        <v>625</v>
      </c>
      <c r="AH258" s="9" t="s">
        <v>566</v>
      </c>
      <c r="AI258" s="9" t="s">
        <v>623</v>
      </c>
      <c r="AJ258" s="9" t="s">
        <v>261</v>
      </c>
      <c r="AK258" s="9" t="s">
        <v>127</v>
      </c>
      <c r="AL258" s="9" t="s">
        <v>669</v>
      </c>
      <c r="AM258" s="20" t="s">
        <v>726</v>
      </c>
      <c r="AN258" s="17" t="s">
        <v>720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"d4:f5:47:25:92:d5"], ["ip", "10.0.4.51"]]</v>
      </c>
    </row>
    <row r="259" spans="1:41" ht="16" customHeight="1" x14ac:dyDescent="0.2">
      <c r="A259" s="9">
        <v>2603</v>
      </c>
      <c r="B259" s="9" t="s">
        <v>26</v>
      </c>
      <c r="C259" s="9" t="s">
        <v>261</v>
      </c>
      <c r="D259" s="9" t="s">
        <v>146</v>
      </c>
      <c r="E259" s="9" t="s">
        <v>341</v>
      </c>
      <c r="F259" s="9" t="str">
        <f>IF(ISBLANK(E259), "", Table2[[#This Row],[unique_id]])</f>
        <v>parents_home</v>
      </c>
      <c r="G259" s="9" t="s">
        <v>331</v>
      </c>
      <c r="H259" s="9" t="s">
        <v>346</v>
      </c>
      <c r="I259" s="9" t="s">
        <v>145</v>
      </c>
      <c r="L259" s="9" t="s">
        <v>136</v>
      </c>
      <c r="M259" s="9" t="s">
        <v>345</v>
      </c>
      <c r="N259" s="9"/>
      <c r="O259" s="11"/>
      <c r="P259" s="11"/>
      <c r="Q259" s="11"/>
      <c r="R259" s="11"/>
      <c r="S259" s="11"/>
      <c r="T259" s="9"/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google-parents-home</v>
      </c>
      <c r="AG259" s="21" t="s">
        <v>625</v>
      </c>
      <c r="AH259" s="9" t="s">
        <v>566</v>
      </c>
      <c r="AI259" s="9" t="s">
        <v>623</v>
      </c>
      <c r="AJ259" s="9" t="s">
        <v>261</v>
      </c>
      <c r="AK259" s="9" t="s">
        <v>207</v>
      </c>
      <c r="AL259" s="9" t="s">
        <v>669</v>
      </c>
      <c r="AM259" s="20" t="s">
        <v>725</v>
      </c>
      <c r="AN259" s="17" t="s">
        <v>721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"d4:f5:47:8c:d1:7e"], ["ip", "10.0.4.52"]]</v>
      </c>
    </row>
    <row r="260" spans="1:41" ht="16" customHeight="1" x14ac:dyDescent="0.2">
      <c r="A260" s="9">
        <v>2604</v>
      </c>
      <c r="B260" s="9" t="s">
        <v>26</v>
      </c>
      <c r="C260" s="9" t="s">
        <v>261</v>
      </c>
      <c r="D260" s="9" t="s">
        <v>146</v>
      </c>
      <c r="E260" s="9" t="s">
        <v>339</v>
      </c>
      <c r="F260" s="9" t="str">
        <f>IF(ISBLANK(E260), "", Table2[[#This Row],[unique_id]])</f>
        <v>parents_tv</v>
      </c>
      <c r="G260" s="9" t="s">
        <v>336</v>
      </c>
      <c r="H260" s="9" t="s">
        <v>346</v>
      </c>
      <c r="I260" s="9" t="s">
        <v>145</v>
      </c>
      <c r="L260" s="9" t="s">
        <v>136</v>
      </c>
      <c r="M260" s="9" t="s">
        <v>345</v>
      </c>
      <c r="N260" s="9"/>
      <c r="O260" s="11"/>
      <c r="P260" s="11"/>
      <c r="Q260" s="11"/>
      <c r="R260" s="11"/>
      <c r="S260" s="11"/>
      <c r="T260" s="9"/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google-parents-tv</v>
      </c>
      <c r="AG260" s="11" t="s">
        <v>625</v>
      </c>
      <c r="AH260" s="9" t="s">
        <v>558</v>
      </c>
      <c r="AI260" s="9" t="s">
        <v>624</v>
      </c>
      <c r="AJ260" s="9" t="s">
        <v>261</v>
      </c>
      <c r="AK260" s="9" t="s">
        <v>207</v>
      </c>
      <c r="AL260" s="9" t="s">
        <v>669</v>
      </c>
      <c r="AM260" s="20" t="s">
        <v>728</v>
      </c>
      <c r="AN260" s="17" t="s">
        <v>722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"48:d6:d5:33:7c:28"], ["ip", "10.0.4.53"]]</v>
      </c>
    </row>
    <row r="261" spans="1:41" ht="16" customHeight="1" x14ac:dyDescent="0.2">
      <c r="A261" s="9">
        <v>2610</v>
      </c>
      <c r="B261" s="9" t="s">
        <v>26</v>
      </c>
      <c r="C261" s="9" t="s">
        <v>261</v>
      </c>
      <c r="D261" s="9" t="s">
        <v>146</v>
      </c>
      <c r="E261" s="9" t="s">
        <v>328</v>
      </c>
      <c r="F261" s="9" t="str">
        <f>IF(ISBLANK(E261), "", Table2[[#This Row],[unique_id]])</f>
        <v>lounge_home</v>
      </c>
      <c r="G261" s="9" t="s">
        <v>330</v>
      </c>
      <c r="H261" s="9" t="s">
        <v>346</v>
      </c>
      <c r="I261" s="9" t="s">
        <v>145</v>
      </c>
      <c r="L261" s="9" t="s">
        <v>136</v>
      </c>
      <c r="M261" s="9" t="s">
        <v>345</v>
      </c>
      <c r="N261" s="9"/>
      <c r="O261" s="11"/>
      <c r="P261" s="11"/>
      <c r="Q261" s="11"/>
      <c r="R261" s="11"/>
      <c r="S261" s="11"/>
      <c r="T261" s="9"/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google-lounge-home</v>
      </c>
      <c r="AG261" s="11" t="s">
        <v>625</v>
      </c>
      <c r="AH261" s="9" t="s">
        <v>566</v>
      </c>
      <c r="AI261" s="9" t="s">
        <v>623</v>
      </c>
      <c r="AJ261" s="9" t="s">
        <v>261</v>
      </c>
      <c r="AK261" s="9" t="s">
        <v>209</v>
      </c>
      <c r="AL261" s="9" t="s">
        <v>669</v>
      </c>
      <c r="AM261" s="20" t="s">
        <v>724</v>
      </c>
      <c r="AN261" s="17" t="s">
        <v>723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"d4:f5:47:32:df:7b"], ["ip", "10.0.4.54"]]</v>
      </c>
    </row>
    <row r="262" spans="1:41" ht="16" customHeight="1" x14ac:dyDescent="0.2">
      <c r="A262" s="9">
        <v>5007</v>
      </c>
      <c r="B262" s="17" t="s">
        <v>26</v>
      </c>
      <c r="C262" s="17" t="s">
        <v>592</v>
      </c>
      <c r="D262" s="17"/>
      <c r="E262" s="17"/>
      <c r="F262" s="13" t="str">
        <f>IF(ISBLANK(E262), "", Table2[[#This Row],[unique_id]])</f>
        <v/>
      </c>
      <c r="G262" s="17"/>
      <c r="H262" s="17"/>
      <c r="I262" s="17"/>
      <c r="K262" s="17"/>
      <c r="L262" s="17"/>
      <c r="N262" s="9"/>
      <c r="O262" s="11"/>
      <c r="P262" s="11"/>
      <c r="Q262" s="11"/>
      <c r="R262" s="11"/>
      <c r="S262" s="11"/>
      <c r="T262" s="9"/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">
        <v>591</v>
      </c>
      <c r="AG262" s="11" t="s">
        <v>595</v>
      </c>
      <c r="AH262" s="9" t="s">
        <v>596</v>
      </c>
      <c r="AI262" s="9" t="s">
        <v>599</v>
      </c>
      <c r="AJ262" s="9" t="s">
        <v>337</v>
      </c>
      <c r="AK262" s="9" t="s">
        <v>28</v>
      </c>
      <c r="AL262" s="9" t="s">
        <v>689</v>
      </c>
      <c r="AM262" s="9" t="s">
        <v>747</v>
      </c>
      <c r="AN262" s="9" t="s">
        <v>744</v>
      </c>
      <c r="AO262" s="13" t="str">
        <f>IF(AND(ISBLANK(AM262), ISBLANK(AN262)), "", _xlfn.CONCAT("[", IF(ISBLANK(AM262), "", _xlfn.CONCAT("[""mac"", """, AM262, """]")), IF(ISBLANK(AN262), "", _xlfn.CONCAT(", [""ip"", """, AN262, """]")), "]"))</f>
        <v>[["mac", "6a:e0:4c:68:06:a1"], ["ip", "10.0.6.11"]]</v>
      </c>
    </row>
    <row r="263" spans="1:41" ht="16" customHeight="1" x14ac:dyDescent="0.2">
      <c r="A263" s="9">
        <v>2700</v>
      </c>
      <c r="B263" s="9" t="s">
        <v>26</v>
      </c>
      <c r="C263" s="9" t="s">
        <v>260</v>
      </c>
      <c r="D263" s="9" t="s">
        <v>149</v>
      </c>
      <c r="E263" s="9" t="s">
        <v>150</v>
      </c>
      <c r="F263" s="9" t="str">
        <f>IF(ISBLANK(E263), "", Table2[[#This Row],[unique_id]])</f>
        <v>uvc_ada_medium</v>
      </c>
      <c r="G263" s="9" t="s">
        <v>130</v>
      </c>
      <c r="H263" s="9" t="s">
        <v>506</v>
      </c>
      <c r="I263" s="9" t="s">
        <v>225</v>
      </c>
      <c r="L263" s="9" t="s">
        <v>136</v>
      </c>
      <c r="M263" s="9" t="s">
        <v>347</v>
      </c>
      <c r="N263" s="9"/>
      <c r="O263" s="11"/>
      <c r="P263" s="11"/>
      <c r="Q263" s="11"/>
      <c r="R263" s="11"/>
      <c r="S263" s="11"/>
      <c r="T263" s="9"/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E263" s="9"/>
      <c r="AF263" s="9" t="s">
        <v>613</v>
      </c>
      <c r="AG263" s="11" t="s">
        <v>615</v>
      </c>
      <c r="AH263" s="9" t="s">
        <v>616</v>
      </c>
      <c r="AI263" s="9" t="s">
        <v>612</v>
      </c>
      <c r="AJ263" s="9" t="s">
        <v>260</v>
      </c>
      <c r="AK263" s="9" t="s">
        <v>130</v>
      </c>
      <c r="AL263" s="9" t="s">
        <v>689</v>
      </c>
      <c r="AM263" s="9" t="s">
        <v>610</v>
      </c>
      <c r="AN263" s="9" t="s">
        <v>640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"74:83:c2:3f:6c:4c"], ["ip", "10.0.6.20"]]</v>
      </c>
    </row>
    <row r="264" spans="1:41" ht="16" customHeight="1" x14ac:dyDescent="0.2">
      <c r="A264" s="9">
        <v>2703</v>
      </c>
      <c r="B264" s="9" t="s">
        <v>26</v>
      </c>
      <c r="C264" s="9" t="s">
        <v>260</v>
      </c>
      <c r="D264" s="9" t="s">
        <v>149</v>
      </c>
      <c r="E264" s="9" t="s">
        <v>223</v>
      </c>
      <c r="F264" s="9" t="str">
        <f>IF(ISBLANK(E264), "", Table2[[#This Row],[unique_id]])</f>
        <v>uvc_edwin_medium</v>
      </c>
      <c r="G264" s="9" t="s">
        <v>127</v>
      </c>
      <c r="H264" s="9" t="s">
        <v>507</v>
      </c>
      <c r="I264" s="9" t="s">
        <v>225</v>
      </c>
      <c r="L264" s="9" t="s">
        <v>136</v>
      </c>
      <c r="M264" s="9" t="s">
        <v>347</v>
      </c>
      <c r="N264" s="9"/>
      <c r="O264" s="11"/>
      <c r="P264" s="11"/>
      <c r="Q264" s="11"/>
      <c r="R264" s="11"/>
      <c r="S264" s="11"/>
      <c r="T264" s="9"/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E264" s="9"/>
      <c r="AF264" s="9" t="s">
        <v>614</v>
      </c>
      <c r="AG264" s="11" t="s">
        <v>615</v>
      </c>
      <c r="AH264" s="9" t="s">
        <v>616</v>
      </c>
      <c r="AI264" s="9" t="s">
        <v>612</v>
      </c>
      <c r="AJ264" s="9" t="s">
        <v>260</v>
      </c>
      <c r="AK264" s="9" t="s">
        <v>127</v>
      </c>
      <c r="AL264" s="9" t="s">
        <v>689</v>
      </c>
      <c r="AM264" s="9" t="s">
        <v>611</v>
      </c>
      <c r="AN264" s="9" t="s">
        <v>641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"74:83:c2:3f:6e:5c"], ["ip", "10.0.6.21"]]</v>
      </c>
    </row>
    <row r="265" spans="1:41" ht="16" customHeight="1" x14ac:dyDescent="0.2">
      <c r="A265" s="9">
        <v>5010</v>
      </c>
      <c r="B265" s="9" t="s">
        <v>26</v>
      </c>
      <c r="C265" s="9" t="s">
        <v>609</v>
      </c>
      <c r="E265" s="17"/>
      <c r="I265" s="17"/>
      <c r="N265" s="9"/>
      <c r="O265" s="11"/>
      <c r="P265" s="11"/>
      <c r="Q265" s="11"/>
      <c r="R265" s="11"/>
      <c r="S265" s="11"/>
      <c r="T265" s="9"/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E265" s="9"/>
      <c r="AF265" s="9" t="s">
        <v>608</v>
      </c>
      <c r="AG265" s="11" t="s">
        <v>607</v>
      </c>
      <c r="AH265" s="9" t="s">
        <v>605</v>
      </c>
      <c r="AI265" s="9" t="s">
        <v>606</v>
      </c>
      <c r="AJ265" s="9" t="s">
        <v>604</v>
      </c>
      <c r="AK265" s="9" t="s">
        <v>28</v>
      </c>
      <c r="AL265" s="9" t="s">
        <v>689</v>
      </c>
      <c r="AM265" s="9" t="s">
        <v>603</v>
      </c>
      <c r="AN265" s="9" t="s">
        <v>749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"30:05:5c:8a:ff:10"], ["ip", "10.0.6.22"]]</v>
      </c>
    </row>
    <row r="266" spans="1:41" ht="16" customHeight="1" x14ac:dyDescent="0.2">
      <c r="A266" s="9">
        <v>1570</v>
      </c>
      <c r="B266" s="9" t="s">
        <v>26</v>
      </c>
      <c r="C266" s="9" t="s">
        <v>133</v>
      </c>
      <c r="D266" s="9" t="s">
        <v>129</v>
      </c>
      <c r="E266" s="9" t="s">
        <v>706</v>
      </c>
      <c r="F266" s="9" t="str">
        <f>IF(ISBLANK(E266), "", Table2[[#This Row],[unique_id]])</f>
        <v>ada_fan</v>
      </c>
      <c r="G266" s="9" t="s">
        <v>130</v>
      </c>
      <c r="H266" s="9" t="s">
        <v>131</v>
      </c>
      <c r="I266" s="9" t="s">
        <v>132</v>
      </c>
      <c r="J266" s="9" t="s">
        <v>836</v>
      </c>
      <c r="L266" s="9" t="s">
        <v>136</v>
      </c>
      <c r="N266" s="9"/>
      <c r="O266" s="11"/>
      <c r="P266" s="11"/>
      <c r="Q266" s="11"/>
      <c r="R266" s="11"/>
      <c r="S266" s="11"/>
      <c r="T266" s="9"/>
      <c r="W266" s="9" t="s">
        <v>297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senseme-ada-fan</v>
      </c>
      <c r="AG266" s="11" t="s">
        <v>572</v>
      </c>
      <c r="AH266" s="9" t="s">
        <v>129</v>
      </c>
      <c r="AI266" s="9" t="s">
        <v>573</v>
      </c>
      <c r="AJ266" s="9" t="str">
        <f>IF(OR(ISBLANK(AM266), ISBLANK(AN266)), "", Table2[[#This Row],[device_via_device]])</f>
        <v>SenseMe</v>
      </c>
      <c r="AK266" s="9" t="s">
        <v>130</v>
      </c>
      <c r="AL266" s="9" t="s">
        <v>689</v>
      </c>
      <c r="AM266" s="9" t="s">
        <v>574</v>
      </c>
      <c r="AN266" s="9" t="s">
        <v>692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"20:f8:5e:d7:19:e0"], ["ip", "10.0.6.60"]]</v>
      </c>
    </row>
    <row r="267" spans="1:41" ht="16" customHeight="1" x14ac:dyDescent="0.2">
      <c r="A267" s="9">
        <v>1571</v>
      </c>
      <c r="B267" s="9" t="s">
        <v>26</v>
      </c>
      <c r="C267" s="9" t="s">
        <v>133</v>
      </c>
      <c r="D267" s="9" t="s">
        <v>129</v>
      </c>
      <c r="E267" s="9" t="s">
        <v>707</v>
      </c>
      <c r="F267" s="9" t="str">
        <f>IF(ISBLANK(E267), "", Table2[[#This Row],[unique_id]])</f>
        <v>edwin_fan</v>
      </c>
      <c r="G267" s="9" t="s">
        <v>127</v>
      </c>
      <c r="H267" s="9" t="s">
        <v>131</v>
      </c>
      <c r="I267" s="9" t="s">
        <v>132</v>
      </c>
      <c r="J267" s="9" t="s">
        <v>836</v>
      </c>
      <c r="L267" s="9" t="s">
        <v>136</v>
      </c>
      <c r="N267" s="9"/>
      <c r="O267" s="11"/>
      <c r="P267" s="11"/>
      <c r="Q267" s="11"/>
      <c r="R267" s="11"/>
      <c r="S267" s="11"/>
      <c r="T267" s="9"/>
      <c r="W267" s="9" t="s">
        <v>297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senseme-edwin-fan</v>
      </c>
      <c r="AG267" s="11" t="s">
        <v>572</v>
      </c>
      <c r="AH267" s="9" t="s">
        <v>129</v>
      </c>
      <c r="AI267" s="9" t="s">
        <v>573</v>
      </c>
      <c r="AJ267" s="9" t="str">
        <f>IF(OR(ISBLANK(AM267), ISBLANK(AN267)), "", Table2[[#This Row],[device_via_device]])</f>
        <v>SenseMe</v>
      </c>
      <c r="AK267" s="9" t="s">
        <v>127</v>
      </c>
      <c r="AL267" s="9" t="s">
        <v>689</v>
      </c>
      <c r="AM267" s="9" t="s">
        <v>575</v>
      </c>
      <c r="AN267" s="9" t="s">
        <v>693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"20:f8:5e:d7:26:1c"], ["ip", "10.0.6.61"]]</v>
      </c>
    </row>
    <row r="268" spans="1:41" ht="16" hidden="1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928</v>
      </c>
      <c r="H278" s="9" t="s">
        <v>927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1572</v>
      </c>
      <c r="B279" s="9" t="s">
        <v>26</v>
      </c>
      <c r="C279" s="9" t="s">
        <v>133</v>
      </c>
      <c r="D279" s="9" t="s">
        <v>129</v>
      </c>
      <c r="E279" s="9" t="s">
        <v>708</v>
      </c>
      <c r="F279" s="9" t="str">
        <f>IF(ISBLANK(E279), "", Table2[[#This Row],[unique_id]])</f>
        <v>parents_fan</v>
      </c>
      <c r="G279" s="9" t="s">
        <v>207</v>
      </c>
      <c r="H279" s="9" t="s">
        <v>131</v>
      </c>
      <c r="I279" s="9" t="s">
        <v>132</v>
      </c>
      <c r="J279" s="9" t="s">
        <v>813</v>
      </c>
      <c r="L279" s="9" t="s">
        <v>136</v>
      </c>
      <c r="N279" s="9"/>
      <c r="O279" s="11"/>
      <c r="P279" s="11"/>
      <c r="Q279" s="11"/>
      <c r="R279" s="11"/>
      <c r="S279" s="11"/>
      <c r="T279" s="9"/>
      <c r="W279" s="9" t="s">
        <v>297</v>
      </c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senseme-parents-fan</v>
      </c>
      <c r="AG279" s="11" t="s">
        <v>572</v>
      </c>
      <c r="AH279" s="9" t="s">
        <v>129</v>
      </c>
      <c r="AI279" s="9" t="s">
        <v>573</v>
      </c>
      <c r="AJ279" s="9" t="str">
        <f>IF(OR(ISBLANK(AM279), ISBLANK(AN279)), "", Table2[[#This Row],[device_via_device]])</f>
        <v>SenseMe</v>
      </c>
      <c r="AK279" s="9" t="s">
        <v>207</v>
      </c>
      <c r="AL279" s="9" t="s">
        <v>689</v>
      </c>
      <c r="AM279" s="9" t="s">
        <v>578</v>
      </c>
      <c r="AN279" s="9" t="s">
        <v>694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"20:f8:5e:d8:a5:6b"], ["ip", "10.0.6.62"]]</v>
      </c>
    </row>
    <row r="280" spans="1:41" ht="16" customHeight="1" x14ac:dyDescent="0.2">
      <c r="A280" s="9">
        <v>1574</v>
      </c>
      <c r="B280" s="9" t="s">
        <v>26</v>
      </c>
      <c r="C280" s="9" t="s">
        <v>133</v>
      </c>
      <c r="D280" s="9" t="s">
        <v>129</v>
      </c>
      <c r="E280" s="9" t="s">
        <v>709</v>
      </c>
      <c r="F280" s="9" t="str">
        <f>IF(ISBLANK(E280), "", Table2[[#This Row],[unique_id]])</f>
        <v>lounge_fan</v>
      </c>
      <c r="G280" s="9" t="s">
        <v>209</v>
      </c>
      <c r="H280" s="9" t="s">
        <v>131</v>
      </c>
      <c r="I280" s="9" t="s">
        <v>132</v>
      </c>
      <c r="J280" s="9" t="s">
        <v>813</v>
      </c>
      <c r="L280" s="9" t="s">
        <v>136</v>
      </c>
      <c r="N280" s="9"/>
      <c r="O280" s="11"/>
      <c r="P280" s="11"/>
      <c r="Q280" s="11"/>
      <c r="R280" s="11"/>
      <c r="S280" s="11"/>
      <c r="T280" s="9"/>
      <c r="W280" s="9" t="s">
        <v>297</v>
      </c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senseme-lounge-fan</v>
      </c>
      <c r="AG280" s="11" t="s">
        <v>572</v>
      </c>
      <c r="AH280" s="9" t="s">
        <v>129</v>
      </c>
      <c r="AI280" s="9" t="s">
        <v>573</v>
      </c>
      <c r="AJ280" s="9" t="str">
        <f>IF(OR(ISBLANK(AM280), ISBLANK(AN280)), "", Table2[[#This Row],[device_via_device]])</f>
        <v>SenseMe</v>
      </c>
      <c r="AK280" s="9" t="s">
        <v>209</v>
      </c>
      <c r="AL280" s="9" t="s">
        <v>689</v>
      </c>
      <c r="AM280" s="9" t="s">
        <v>579</v>
      </c>
      <c r="AN280" s="9" t="s">
        <v>695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"20:f8:5e:d9:11:77"], ["ip", "10.0.6.63"]]</v>
      </c>
    </row>
    <row r="281" spans="1:41" ht="16" hidden="1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1576</v>
      </c>
      <c r="B282" s="9" t="s">
        <v>26</v>
      </c>
      <c r="C282" s="9" t="s">
        <v>133</v>
      </c>
      <c r="D282" s="9" t="s">
        <v>129</v>
      </c>
      <c r="E282" s="9" t="s">
        <v>711</v>
      </c>
      <c r="F282" s="9" t="str">
        <f>IF(ISBLANK(E282), "", Table2[[#This Row],[unique_id]])</f>
        <v>deck_east_fan</v>
      </c>
      <c r="G282" s="9" t="s">
        <v>231</v>
      </c>
      <c r="H282" s="9" t="s">
        <v>131</v>
      </c>
      <c r="I282" s="9" t="s">
        <v>132</v>
      </c>
      <c r="N282" s="9"/>
      <c r="O282" s="11"/>
      <c r="P282" s="11"/>
      <c r="Q282" s="11"/>
      <c r="R282" s="11"/>
      <c r="S282" s="11"/>
      <c r="T282" s="9"/>
      <c r="W282" s="9" t="s">
        <v>297</v>
      </c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E282" s="9"/>
      <c r="AF282" s="9" t="str">
        <f>IF(OR(ISBLANK(AM282), ISBLANK(AN282)), "", LOWER(_xlfn.CONCAT(Table2[[#This Row],[device_manufacturer]], "-",Table2[[#This Row],[device_suggested_area]], "-", Table2[[#This Row],[device_identifiers]])))</f>
        <v>senseme-deck-east-fan</v>
      </c>
      <c r="AG282" s="11" t="s">
        <v>572</v>
      </c>
      <c r="AH282" s="9" t="s">
        <v>581</v>
      </c>
      <c r="AI282" s="9" t="s">
        <v>573</v>
      </c>
      <c r="AJ282" s="9" t="str">
        <f>IF(OR(ISBLANK(AM282), ISBLANK(AN282)), "", Table2[[#This Row],[device_via_device]])</f>
        <v>SenseMe</v>
      </c>
      <c r="AK282" s="9" t="s">
        <v>546</v>
      </c>
      <c r="AL282" s="9" t="s">
        <v>689</v>
      </c>
      <c r="AM282" s="9" t="s">
        <v>576</v>
      </c>
      <c r="AN282" s="9" t="s">
        <v>696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"20:f8:5e:1e:ea:a0"], ["ip", "10.0.6.64"]]</v>
      </c>
    </row>
    <row r="283" spans="1:41" ht="16" customHeight="1" x14ac:dyDescent="0.2">
      <c r="A283" s="9">
        <v>1577</v>
      </c>
      <c r="B283" s="9" t="s">
        <v>26</v>
      </c>
      <c r="C283" s="9" t="s">
        <v>133</v>
      </c>
      <c r="D283" s="9" t="s">
        <v>129</v>
      </c>
      <c r="E283" s="9" t="s">
        <v>712</v>
      </c>
      <c r="F283" s="9" t="str">
        <f>IF(ISBLANK(E283), "", Table2[[#This Row],[unique_id]])</f>
        <v>deck_west_fan</v>
      </c>
      <c r="G283" s="9" t="s">
        <v>230</v>
      </c>
      <c r="H283" s="9" t="s">
        <v>131</v>
      </c>
      <c r="I283" s="9" t="s">
        <v>132</v>
      </c>
      <c r="N283" s="9"/>
      <c r="O283" s="11"/>
      <c r="P283" s="11"/>
      <c r="Q283" s="11"/>
      <c r="R283" s="11"/>
      <c r="S283" s="11"/>
      <c r="T283" s="9"/>
      <c r="W283" s="9" t="s">
        <v>297</v>
      </c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E283" s="9"/>
      <c r="AF283" s="9" t="str">
        <f>IF(OR(ISBLANK(AM283), ISBLANK(AN283)), "", LOWER(_xlfn.CONCAT(Table2[[#This Row],[device_manufacturer]], "-",Table2[[#This Row],[device_suggested_area]], "-", Table2[[#This Row],[device_identifiers]])))</f>
        <v>senseme-deck-west-fan</v>
      </c>
      <c r="AG283" s="11" t="s">
        <v>572</v>
      </c>
      <c r="AH283" s="9" t="s">
        <v>582</v>
      </c>
      <c r="AI283" s="9" t="s">
        <v>573</v>
      </c>
      <c r="AJ283" s="9" t="str">
        <f>IF(OR(ISBLANK(AM283), ISBLANK(AN283)), "", Table2[[#This Row],[device_via_device]])</f>
        <v>SenseMe</v>
      </c>
      <c r="AK283" s="9" t="s">
        <v>546</v>
      </c>
      <c r="AL283" s="9" t="s">
        <v>689</v>
      </c>
      <c r="AM283" s="9" t="s">
        <v>577</v>
      </c>
      <c r="AN283" s="17" t="s">
        <v>697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"20:f8:5e:1e:da:35"], ["ip", "10.0.6.65"]]</v>
      </c>
    </row>
    <row r="284" spans="1:41" ht="16" customHeight="1" x14ac:dyDescent="0.2">
      <c r="A284" s="9">
        <v>2551</v>
      </c>
      <c r="B284" s="9" t="s">
        <v>26</v>
      </c>
      <c r="C284" s="9" t="s">
        <v>259</v>
      </c>
      <c r="D284" s="9" t="s">
        <v>134</v>
      </c>
      <c r="E284" s="9" t="s">
        <v>311</v>
      </c>
      <c r="F284" s="9" t="str">
        <f>IF(ISBLANK(E284), "", Table2[[#This Row],[unique_id]])</f>
        <v>various_adhoc_outlet</v>
      </c>
      <c r="G284" s="9" t="s">
        <v>253</v>
      </c>
      <c r="H284" s="9" t="s">
        <v>905</v>
      </c>
      <c r="I284" s="9" t="s">
        <v>386</v>
      </c>
      <c r="L284" s="9" t="s">
        <v>326</v>
      </c>
      <c r="N284" s="9"/>
      <c r="O284" s="11"/>
      <c r="P284" s="11"/>
      <c r="Q284" s="11"/>
      <c r="R284" s="11"/>
      <c r="S284" s="11"/>
      <c r="T284" s="9"/>
      <c r="W284" s="9" t="s">
        <v>320</v>
      </c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tplink-various-adhoc-outlet</v>
      </c>
      <c r="AG284" s="11" t="s">
        <v>550</v>
      </c>
      <c r="AH284" s="9" t="s">
        <v>583</v>
      </c>
      <c r="AI284" s="17" t="s">
        <v>549</v>
      </c>
      <c r="AJ284" s="9" t="str">
        <f>IF(OR(ISBLANK(AM284), ISBLANK(AN284)), "", Table2[[#This Row],[device_via_device]])</f>
        <v>TPLink</v>
      </c>
      <c r="AK284" s="9" t="s">
        <v>544</v>
      </c>
      <c r="AL284" s="9" t="s">
        <v>689</v>
      </c>
      <c r="AM284" s="9" t="s">
        <v>527</v>
      </c>
      <c r="AN284" s="15" t="s">
        <v>671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"10:27:f5:31:f2:2b"], ["ip", "10.0.6.70"]]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2560</v>
      </c>
      <c r="B286" s="9" t="s">
        <v>26</v>
      </c>
      <c r="C286" s="9" t="s">
        <v>259</v>
      </c>
      <c r="D286" s="9" t="s">
        <v>134</v>
      </c>
      <c r="E286" s="9" t="s">
        <v>309</v>
      </c>
      <c r="F286" s="9" t="str">
        <f>IF(ISBLANK(E286), "", Table2[[#This Row],[unique_id]])</f>
        <v>study_battery_charger</v>
      </c>
      <c r="G286" s="9" t="s">
        <v>252</v>
      </c>
      <c r="H286" s="9" t="s">
        <v>905</v>
      </c>
      <c r="I286" s="9" t="s">
        <v>386</v>
      </c>
      <c r="L286" s="9" t="s">
        <v>326</v>
      </c>
      <c r="N286" s="9"/>
      <c r="O286" s="11"/>
      <c r="P286" s="11"/>
      <c r="Q286" s="11"/>
      <c r="R286" s="11"/>
      <c r="S286" s="11"/>
      <c r="T286" s="9"/>
      <c r="W286" s="9" t="s">
        <v>324</v>
      </c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tplink-study-battery-charger</v>
      </c>
      <c r="AG286" s="11" t="s">
        <v>550</v>
      </c>
      <c r="AH286" s="9" t="s">
        <v>584</v>
      </c>
      <c r="AI286" s="17" t="s">
        <v>549</v>
      </c>
      <c r="AJ286" s="9" t="str">
        <f>IF(OR(ISBLANK(AM286), ISBLANK(AN286)), "", Table2[[#This Row],[device_via_device]])</f>
        <v>TPLink</v>
      </c>
      <c r="AK286" s="9" t="s">
        <v>545</v>
      </c>
      <c r="AL286" s="9" t="s">
        <v>689</v>
      </c>
      <c r="AM286" s="9" t="s">
        <v>528</v>
      </c>
      <c r="AN286" s="15" t="s">
        <v>672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"5c:a6:e6:25:64:e9"], ["ip", "10.0.6.71"]]</v>
      </c>
    </row>
    <row r="287" spans="1:41" ht="16" customHeight="1" x14ac:dyDescent="0.2">
      <c r="A287" s="9">
        <v>2561</v>
      </c>
      <c r="B287" s="9" t="s">
        <v>26</v>
      </c>
      <c r="C287" s="9" t="s">
        <v>259</v>
      </c>
      <c r="D287" s="9" t="s">
        <v>134</v>
      </c>
      <c r="E287" s="9" t="s">
        <v>310</v>
      </c>
      <c r="F287" s="9" t="str">
        <f>IF(ISBLANK(E287), "", Table2[[#This Row],[unique_id]])</f>
        <v>laundry_vacuum_charger</v>
      </c>
      <c r="G287" s="9" t="s">
        <v>251</v>
      </c>
      <c r="H287" s="9" t="s">
        <v>905</v>
      </c>
      <c r="I287" s="9" t="s">
        <v>386</v>
      </c>
      <c r="L287" s="9" t="s">
        <v>326</v>
      </c>
      <c r="N287" s="9"/>
      <c r="O287" s="11"/>
      <c r="P287" s="11"/>
      <c r="Q287" s="11"/>
      <c r="R287" s="11"/>
      <c r="S287" s="11"/>
      <c r="T287" s="9"/>
      <c r="W287" s="9" t="s">
        <v>324</v>
      </c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tplink-laundry-vacuum-charger</v>
      </c>
      <c r="AG287" s="11" t="s">
        <v>550</v>
      </c>
      <c r="AH287" s="9" t="s">
        <v>585</v>
      </c>
      <c r="AI287" s="17" t="s">
        <v>549</v>
      </c>
      <c r="AJ287" s="9" t="str">
        <f>IF(OR(ISBLANK(AM287), ISBLANK(AN287)), "", Table2[[#This Row],[device_via_device]])</f>
        <v>TPLink</v>
      </c>
      <c r="AK287" s="9" t="s">
        <v>229</v>
      </c>
      <c r="AL287" s="9" t="s">
        <v>689</v>
      </c>
      <c r="AM287" s="9" t="s">
        <v>529</v>
      </c>
      <c r="AN287" s="15" t="s">
        <v>673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"5c:a6:e6:25:57:fd"], ["ip", "10.0.6.72"]]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2554</v>
      </c>
      <c r="B289" s="9" t="s">
        <v>26</v>
      </c>
      <c r="C289" s="9" t="s">
        <v>259</v>
      </c>
      <c r="D289" s="9" t="s">
        <v>134</v>
      </c>
      <c r="E289" s="9" t="s">
        <v>298</v>
      </c>
      <c r="F289" s="9" t="str">
        <f>IF(ISBLANK(E289), "", Table2[[#This Row],[unique_id]])</f>
        <v>kitchen_dish_washer</v>
      </c>
      <c r="G289" s="9" t="s">
        <v>249</v>
      </c>
      <c r="H289" s="9" t="s">
        <v>905</v>
      </c>
      <c r="I289" s="9" t="s">
        <v>386</v>
      </c>
      <c r="L289" s="9" t="s">
        <v>326</v>
      </c>
      <c r="N289" s="9"/>
      <c r="O289" s="11"/>
      <c r="P289" s="11"/>
      <c r="Q289" s="11"/>
      <c r="R289" s="11"/>
      <c r="S289" s="11"/>
      <c r="T289" s="9"/>
      <c r="W289" s="9" t="s">
        <v>312</v>
      </c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tplink-kitchen-dish_washer</v>
      </c>
      <c r="AG289" s="11" t="s">
        <v>550</v>
      </c>
      <c r="AH289" s="9" t="s">
        <v>562</v>
      </c>
      <c r="AI289" s="17" t="s">
        <v>549</v>
      </c>
      <c r="AJ289" s="9" t="str">
        <f>IF(OR(ISBLANK(AM289), ISBLANK(AN289)), "", Table2[[#This Row],[device_via_device]])</f>
        <v>TPLink</v>
      </c>
      <c r="AK289" s="9" t="s">
        <v>221</v>
      </c>
      <c r="AL289" s="9" t="s">
        <v>689</v>
      </c>
      <c r="AM289" s="9" t="s">
        <v>530</v>
      </c>
      <c r="AN289" s="15" t="s">
        <v>674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"5c:a6:e6:25:55:f7"], ["ip", "10.0.6.73"]]</v>
      </c>
    </row>
    <row r="290" spans="1:41" ht="16" customHeight="1" x14ac:dyDescent="0.2">
      <c r="A290" s="9">
        <v>2555</v>
      </c>
      <c r="B290" s="9" t="s">
        <v>26</v>
      </c>
      <c r="C290" s="9" t="s">
        <v>259</v>
      </c>
      <c r="D290" s="9" t="s">
        <v>134</v>
      </c>
      <c r="E290" s="9" t="s">
        <v>299</v>
      </c>
      <c r="F290" s="9" t="str">
        <f>IF(ISBLANK(E290), "", Table2[[#This Row],[unique_id]])</f>
        <v>laundry_clothes_dryer</v>
      </c>
      <c r="G290" s="9" t="s">
        <v>250</v>
      </c>
      <c r="H290" s="9" t="s">
        <v>905</v>
      </c>
      <c r="I290" s="9" t="s">
        <v>386</v>
      </c>
      <c r="L290" s="9" t="s">
        <v>326</v>
      </c>
      <c r="N290" s="9"/>
      <c r="O290" s="11"/>
      <c r="P290" s="11"/>
      <c r="Q290" s="11"/>
      <c r="R290" s="11"/>
      <c r="S290" s="11"/>
      <c r="T290" s="9"/>
      <c r="W290" s="9" t="s">
        <v>313</v>
      </c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tplink-laundry-clothes-dryer</v>
      </c>
      <c r="AG290" s="11" t="s">
        <v>550</v>
      </c>
      <c r="AH290" s="9" t="s">
        <v>586</v>
      </c>
      <c r="AI290" s="17" t="s">
        <v>549</v>
      </c>
      <c r="AJ290" s="9" t="str">
        <f>IF(OR(ISBLANK(AM290), ISBLANK(AN290)), "", Table2[[#This Row],[device_via_device]])</f>
        <v>TPLink</v>
      </c>
      <c r="AK290" s="9" t="s">
        <v>229</v>
      </c>
      <c r="AL290" s="9" t="s">
        <v>689</v>
      </c>
      <c r="AM290" s="9" t="s">
        <v>531</v>
      </c>
      <c r="AN290" s="15" t="s">
        <v>675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"5c:a6:e6:25:55:f0"], ["ip", "10.0.6.74"]]</v>
      </c>
    </row>
    <row r="291" spans="1:41" ht="16" customHeight="1" x14ac:dyDescent="0.2">
      <c r="A291" s="9">
        <v>2556</v>
      </c>
      <c r="B291" s="9" t="s">
        <v>26</v>
      </c>
      <c r="C291" s="9" t="s">
        <v>259</v>
      </c>
      <c r="D291" s="9" t="s">
        <v>134</v>
      </c>
      <c r="E291" s="9" t="s">
        <v>300</v>
      </c>
      <c r="F291" s="9" t="str">
        <f>IF(ISBLANK(E291), "", Table2[[#This Row],[unique_id]])</f>
        <v>laundry_washing_machine</v>
      </c>
      <c r="G291" s="9" t="s">
        <v>248</v>
      </c>
      <c r="H291" s="9" t="s">
        <v>905</v>
      </c>
      <c r="I291" s="9" t="s">
        <v>386</v>
      </c>
      <c r="L291" s="9" t="s">
        <v>326</v>
      </c>
      <c r="N291" s="9"/>
      <c r="O291" s="11"/>
      <c r="P291" s="11"/>
      <c r="Q291" s="11"/>
      <c r="R291" s="11"/>
      <c r="S291" s="11"/>
      <c r="T291" s="9"/>
      <c r="W291" s="9" t="s">
        <v>314</v>
      </c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tplink-laundry-washing-machine</v>
      </c>
      <c r="AG291" s="11" t="s">
        <v>550</v>
      </c>
      <c r="AH291" s="9" t="s">
        <v>587</v>
      </c>
      <c r="AI291" s="17" t="s">
        <v>549</v>
      </c>
      <c r="AJ291" s="9" t="str">
        <f>IF(OR(ISBLANK(AM291), ISBLANK(AN291)), "", Table2[[#This Row],[device_via_device]])</f>
        <v>TPLink</v>
      </c>
      <c r="AK291" s="9" t="s">
        <v>229</v>
      </c>
      <c r="AL291" s="9" t="s">
        <v>689</v>
      </c>
      <c r="AM291" s="9" t="s">
        <v>532</v>
      </c>
      <c r="AN291" s="9" t="s">
        <v>676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"5c:a6:e6:25:5a:a3"], ["ip", "10.0.6.75"]]</v>
      </c>
    </row>
    <row r="292" spans="1:41" ht="16" customHeight="1" x14ac:dyDescent="0.2">
      <c r="A292" s="9">
        <v>2557</v>
      </c>
      <c r="B292" s="9" t="s">
        <v>26</v>
      </c>
      <c r="C292" s="9" t="s">
        <v>259</v>
      </c>
      <c r="D292" s="9" t="s">
        <v>134</v>
      </c>
      <c r="E292" s="9" t="s">
        <v>301</v>
      </c>
      <c r="F292" s="9" t="str">
        <f>IF(ISBLANK(E292), "", Table2[[#This Row],[unique_id]])</f>
        <v>kitchen_coffee_machine</v>
      </c>
      <c r="G292" s="9" t="s">
        <v>135</v>
      </c>
      <c r="H292" s="9" t="s">
        <v>905</v>
      </c>
      <c r="I292" s="9" t="s">
        <v>386</v>
      </c>
      <c r="L292" s="9" t="s">
        <v>326</v>
      </c>
      <c r="N292" s="9"/>
      <c r="O292" s="11"/>
      <c r="P292" s="11"/>
      <c r="Q292" s="11"/>
      <c r="R292" s="11"/>
      <c r="S292" s="11"/>
      <c r="T292" s="9"/>
      <c r="W292" s="9" t="s">
        <v>315</v>
      </c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tplink-kitchen-coffee-machine</v>
      </c>
      <c r="AG292" s="11" t="s">
        <v>550</v>
      </c>
      <c r="AH292" s="9" t="s">
        <v>588</v>
      </c>
      <c r="AI292" s="9" t="s">
        <v>549</v>
      </c>
      <c r="AJ292" s="9" t="str">
        <f>IF(OR(ISBLANK(AM292), ISBLANK(AN292)), "", Table2[[#This Row],[device_via_device]])</f>
        <v>TPLink</v>
      </c>
      <c r="AK292" s="9" t="s">
        <v>221</v>
      </c>
      <c r="AL292" s="9" t="s">
        <v>689</v>
      </c>
      <c r="AM292" s="9" t="s">
        <v>533</v>
      </c>
      <c r="AN292" s="9" t="s">
        <v>677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"60:a4:b7:1f:71:0a"], ["ip", "10.0.6.76"]]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2558</v>
      </c>
      <c r="B295" s="9" t="s">
        <v>26</v>
      </c>
      <c r="C295" s="9" t="s">
        <v>259</v>
      </c>
      <c r="D295" s="9" t="s">
        <v>134</v>
      </c>
      <c r="E295" s="9" t="s">
        <v>302</v>
      </c>
      <c r="F295" s="9" t="str">
        <f>IF(ISBLANK(E295), "", Table2[[#This Row],[unique_id]])</f>
        <v>kitchen_fridge</v>
      </c>
      <c r="G295" s="9" t="s">
        <v>244</v>
      </c>
      <c r="H295" s="9" t="s">
        <v>905</v>
      </c>
      <c r="I295" s="9" t="s">
        <v>386</v>
      </c>
      <c r="L295" s="9" t="s">
        <v>326</v>
      </c>
      <c r="N295" s="9"/>
      <c r="O295" s="11"/>
      <c r="P295" s="11"/>
      <c r="Q295" s="11"/>
      <c r="R295" s="11"/>
      <c r="S295" s="11"/>
      <c r="T295" s="9"/>
      <c r="W295" s="9" t="s">
        <v>316</v>
      </c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F295" s="9" t="str">
        <f>IF(OR(ISBLANK(AM295), ISBLANK(AN295)), "", LOWER(_xlfn.CONCAT(Table2[[#This Row],[device_manufacturer]], "-",Table2[[#This Row],[device_suggested_area]], "-", Table2[[#This Row],[device_identifiers]])))</f>
        <v>tplink-kitchen-fridge</v>
      </c>
      <c r="AG295" s="11" t="s">
        <v>551</v>
      </c>
      <c r="AH295" s="9" t="s">
        <v>555</v>
      </c>
      <c r="AI295" s="9" t="s">
        <v>548</v>
      </c>
      <c r="AJ295" s="9" t="str">
        <f>IF(OR(ISBLANK(AM295), ISBLANK(AN295)), "", Table2[[#This Row],[device_via_device]])</f>
        <v>TPLink</v>
      </c>
      <c r="AK295" s="9" t="s">
        <v>221</v>
      </c>
      <c r="AL295" s="9" t="s">
        <v>689</v>
      </c>
      <c r="AM295" s="9" t="s">
        <v>534</v>
      </c>
      <c r="AN295" s="9" t="s">
        <v>678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"ac:84:c6:54:96:50"], ["ip", "10.0.6.77"]]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2559</v>
      </c>
      <c r="B304" s="9" t="s">
        <v>26</v>
      </c>
      <c r="C304" s="9" t="s">
        <v>259</v>
      </c>
      <c r="D304" s="9" t="s">
        <v>134</v>
      </c>
      <c r="E304" s="9" t="s">
        <v>303</v>
      </c>
      <c r="F304" s="9" t="str">
        <f>IF(ISBLANK(E304), "", Table2[[#This Row],[unique_id]])</f>
        <v>deck_freezer</v>
      </c>
      <c r="G304" s="9" t="s">
        <v>245</v>
      </c>
      <c r="H304" s="9" t="s">
        <v>905</v>
      </c>
      <c r="I304" s="9" t="s">
        <v>386</v>
      </c>
      <c r="L304" s="9" t="s">
        <v>326</v>
      </c>
      <c r="N304" s="9"/>
      <c r="O304" s="11"/>
      <c r="P304" s="11"/>
      <c r="Q304" s="11"/>
      <c r="R304" s="11"/>
      <c r="S304" s="11"/>
      <c r="T304" s="9"/>
      <c r="W304" s="9" t="s">
        <v>317</v>
      </c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tr">
        <f>IF(OR(ISBLANK(AM304), ISBLANK(AN304)), "", LOWER(_xlfn.CONCAT(Table2[[#This Row],[device_manufacturer]], "-",Table2[[#This Row],[device_suggested_area]], "-", Table2[[#This Row],[device_identifiers]])))</f>
        <v>tplink-deck-freezer</v>
      </c>
      <c r="AG304" s="11" t="s">
        <v>551</v>
      </c>
      <c r="AH304" s="9" t="s">
        <v>556</v>
      </c>
      <c r="AI304" s="9" t="s">
        <v>548</v>
      </c>
      <c r="AJ304" s="9" t="str">
        <f>IF(OR(ISBLANK(AM304), ISBLANK(AN304)), "", Table2[[#This Row],[device_via_device]])</f>
        <v>TPLink</v>
      </c>
      <c r="AK304" s="9" t="s">
        <v>546</v>
      </c>
      <c r="AL304" s="9" t="s">
        <v>689</v>
      </c>
      <c r="AM304" s="9" t="s">
        <v>535</v>
      </c>
      <c r="AN304" s="9" t="s">
        <v>679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"ac:84:c6:54:9e:cf"], ["ip", "10.0.6.78"]]</v>
      </c>
    </row>
    <row r="305" spans="1:41" ht="16" customHeight="1" x14ac:dyDescent="0.2">
      <c r="A305" s="9">
        <v>1546</v>
      </c>
      <c r="B305" s="9" t="s">
        <v>26</v>
      </c>
      <c r="C305" s="9" t="s">
        <v>259</v>
      </c>
      <c r="D305" s="9" t="s">
        <v>134</v>
      </c>
      <c r="E305" s="9" t="s">
        <v>698</v>
      </c>
      <c r="F305" s="9" t="str">
        <f>IF(ISBLANK(E305), "", Table2[[#This Row],[unique_id]])</f>
        <v>deck_festoons</v>
      </c>
      <c r="G305" s="9" t="s">
        <v>401</v>
      </c>
      <c r="H305" s="9" t="s">
        <v>139</v>
      </c>
      <c r="I305" s="9" t="s">
        <v>132</v>
      </c>
      <c r="L305" s="9" t="s">
        <v>136</v>
      </c>
      <c r="N305" s="9"/>
      <c r="O305" s="11"/>
      <c r="P305" s="11"/>
      <c r="Q305" s="11"/>
      <c r="R305" s="11"/>
      <c r="S305" s="11"/>
      <c r="T305" s="9"/>
      <c r="W305" s="9" t="s">
        <v>387</v>
      </c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F305" s="9" t="str">
        <f>IF(OR(ISBLANK(AM305), ISBLANK(AN305)), "", LOWER(_xlfn.CONCAT(Table2[[#This Row],[device_manufacturer]], "-",Table2[[#This Row],[device_suggested_area]], "-", Table2[[#This Row],[device_identifiers]])))</f>
        <v>tplink-deck-festoons</v>
      </c>
      <c r="AG305" s="11" t="s">
        <v>551</v>
      </c>
      <c r="AH305" s="9" t="s">
        <v>557</v>
      </c>
      <c r="AI305" s="9" t="s">
        <v>548</v>
      </c>
      <c r="AJ305" s="9" t="str">
        <f>IF(OR(ISBLANK(AM305), ISBLANK(AN305)), "", Table2[[#This Row],[device_via_device]])</f>
        <v>TPLink</v>
      </c>
      <c r="AK305" s="9" t="s">
        <v>546</v>
      </c>
      <c r="AL305" s="9" t="s">
        <v>689</v>
      </c>
      <c r="AM305" s="9" t="s">
        <v>536</v>
      </c>
      <c r="AN305" s="9" t="s">
        <v>680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"ac:84:c6:54:a3:96"], ["ip", "10.0.6.79"]]</v>
      </c>
    </row>
    <row r="306" spans="1:41" ht="16" customHeight="1" x14ac:dyDescent="0.2">
      <c r="A306" s="9">
        <v>2550</v>
      </c>
      <c r="B306" s="9" t="s">
        <v>26</v>
      </c>
      <c r="C306" s="9" t="s">
        <v>259</v>
      </c>
      <c r="D306" s="9" t="s">
        <v>134</v>
      </c>
      <c r="E306" s="9" t="s">
        <v>189</v>
      </c>
      <c r="F306" s="9" t="str">
        <f>IF(ISBLANK(E306), "", Table2[[#This Row],[unique_id]])</f>
        <v>lounge_tv</v>
      </c>
      <c r="G306" s="9" t="s">
        <v>190</v>
      </c>
      <c r="H306" s="9" t="s">
        <v>905</v>
      </c>
      <c r="I306" s="9" t="s">
        <v>386</v>
      </c>
      <c r="L306" s="9" t="s">
        <v>326</v>
      </c>
      <c r="N306" s="9"/>
      <c r="O306" s="11"/>
      <c r="P306" s="11"/>
      <c r="Q306" s="11"/>
      <c r="R306" s="11"/>
      <c r="S306" s="11"/>
      <c r="T306" s="9"/>
      <c r="W306" s="9" t="s">
        <v>318</v>
      </c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tr">
        <f>IF(OR(ISBLANK(AM306), ISBLANK(AN306)), "", LOWER(_xlfn.CONCAT(Table2[[#This Row],[device_manufacturer]], "-",Table2[[#This Row],[device_suggested_area]], "-", Table2[[#This Row],[device_identifiers]])))</f>
        <v>tplink-lounge-tv</v>
      </c>
      <c r="AG306" s="11" t="s">
        <v>551</v>
      </c>
      <c r="AH306" s="9" t="s">
        <v>558</v>
      </c>
      <c r="AI306" s="9" t="s">
        <v>548</v>
      </c>
      <c r="AJ306" s="9" t="str">
        <f>IF(OR(ISBLANK(AM306), ISBLANK(AN306)), "", Table2[[#This Row],[device_via_device]])</f>
        <v>TPLink</v>
      </c>
      <c r="AK306" s="9" t="s">
        <v>209</v>
      </c>
      <c r="AL306" s="9" t="s">
        <v>689</v>
      </c>
      <c r="AM306" s="9" t="s">
        <v>537</v>
      </c>
      <c r="AN306" s="9" t="s">
        <v>681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"ac:84:c6:54:a3:a2"], ["ip", "10.0.6.80"]]</v>
      </c>
    </row>
    <row r="307" spans="1:41" ht="16" customHeight="1" x14ac:dyDescent="0.2">
      <c r="A307" s="9">
        <v>1403</v>
      </c>
      <c r="B307" s="9" t="s">
        <v>26</v>
      </c>
      <c r="C307" s="9" t="s">
        <v>259</v>
      </c>
      <c r="D307" s="9" t="s">
        <v>134</v>
      </c>
      <c r="E307" s="9" t="s">
        <v>304</v>
      </c>
      <c r="F307" s="9" t="str">
        <f>IF(ISBLANK(E307), "", Table2[[#This Row],[unique_id]])</f>
        <v>bathroom_rails</v>
      </c>
      <c r="G307" s="9" t="s">
        <v>781</v>
      </c>
      <c r="H307" s="9" t="s">
        <v>427</v>
      </c>
      <c r="I307" s="9" t="s">
        <v>132</v>
      </c>
      <c r="J307" s="9" t="s">
        <v>781</v>
      </c>
      <c r="L307" s="9" t="s">
        <v>326</v>
      </c>
      <c r="N307" s="9"/>
      <c r="O307" s="11"/>
      <c r="P307" s="11"/>
      <c r="Q307" s="11"/>
      <c r="R307" s="11"/>
      <c r="S307" s="11"/>
      <c r="T307" s="9"/>
      <c r="W307" s="9" t="s">
        <v>325</v>
      </c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tr">
        <f>IF(OR(ISBLANK(AM307), ISBLANK(AN307)), "", LOWER(_xlfn.CONCAT(Table2[[#This Row],[device_manufacturer]], "-",Table2[[#This Row],[device_suggested_area]], "-", Table2[[#This Row],[device_identifiers]])))</f>
        <v>tplink-bathroom-rails</v>
      </c>
      <c r="AG307" s="11" t="s">
        <v>551</v>
      </c>
      <c r="AH307" s="9" t="s">
        <v>559</v>
      </c>
      <c r="AI307" s="9" t="s">
        <v>548</v>
      </c>
      <c r="AJ307" s="9" t="str">
        <f>IF(OR(ISBLANK(AM307), ISBLANK(AN307)), "", Table2[[#This Row],[device_via_device]])</f>
        <v>TPLink</v>
      </c>
      <c r="AK307" s="9" t="s">
        <v>547</v>
      </c>
      <c r="AL307" s="9" t="s">
        <v>689</v>
      </c>
      <c r="AM307" s="9" t="s">
        <v>538</v>
      </c>
      <c r="AN307" s="9" t="s">
        <v>682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"ac:84:c6:54:9d:98"], ["ip", "10.0.6.81"]]</v>
      </c>
    </row>
    <row r="308" spans="1:41" ht="16" customHeight="1" x14ac:dyDescent="0.2">
      <c r="A308" s="9">
        <v>2552</v>
      </c>
      <c r="B308" s="9" t="s">
        <v>26</v>
      </c>
      <c r="C308" s="9" t="s">
        <v>259</v>
      </c>
      <c r="D308" s="9" t="s">
        <v>134</v>
      </c>
      <c r="E308" s="9" t="s">
        <v>305</v>
      </c>
      <c r="F308" s="9" t="str">
        <f>IF(ISBLANK(E308), "", Table2[[#This Row],[unique_id]])</f>
        <v>study_outlet</v>
      </c>
      <c r="G308" s="9" t="s">
        <v>247</v>
      </c>
      <c r="H308" s="9" t="s">
        <v>905</v>
      </c>
      <c r="I308" s="9" t="s">
        <v>386</v>
      </c>
      <c r="L308" s="9" t="s">
        <v>326</v>
      </c>
      <c r="N308" s="9"/>
      <c r="O308" s="11"/>
      <c r="P308" s="11"/>
      <c r="Q308" s="11"/>
      <c r="R308" s="11"/>
      <c r="S308" s="11"/>
      <c r="T308" s="9"/>
      <c r="W308" s="9" t="s">
        <v>320</v>
      </c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tr">
        <f>IF(OR(ISBLANK(AM308), ISBLANK(AN308)), "", LOWER(_xlfn.CONCAT(Table2[[#This Row],[device_manufacturer]], "-",Table2[[#This Row],[device_suggested_area]], "-", Table2[[#This Row],[device_identifiers]])))</f>
        <v>tplink-study-outlet</v>
      </c>
      <c r="AG308" s="11" t="s">
        <v>550</v>
      </c>
      <c r="AH308" s="9" t="s">
        <v>560</v>
      </c>
      <c r="AI308" s="17" t="s">
        <v>549</v>
      </c>
      <c r="AJ308" s="9" t="str">
        <f>IF(OR(ISBLANK(AM308), ISBLANK(AN308)), "", Table2[[#This Row],[device_via_device]])</f>
        <v>TPLink</v>
      </c>
      <c r="AK308" s="9" t="s">
        <v>545</v>
      </c>
      <c r="AL308" s="9" t="s">
        <v>689</v>
      </c>
      <c r="AM308" s="9" t="s">
        <v>539</v>
      </c>
      <c r="AN308" s="9" t="s">
        <v>683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"60:a4:b7:1f:72:0a"], ["ip", "10.0.6.82"]]</v>
      </c>
    </row>
    <row r="309" spans="1:41" ht="16" customHeight="1" x14ac:dyDescent="0.2">
      <c r="A309" s="9">
        <v>2553</v>
      </c>
      <c r="B309" s="9" t="s">
        <v>26</v>
      </c>
      <c r="C309" s="9" t="s">
        <v>259</v>
      </c>
      <c r="D309" s="9" t="s">
        <v>134</v>
      </c>
      <c r="E309" s="9" t="s">
        <v>306</v>
      </c>
      <c r="F309" s="9" t="str">
        <f>IF(ISBLANK(E309), "", Table2[[#This Row],[unique_id]])</f>
        <v>office_outlet</v>
      </c>
      <c r="G309" s="9" t="s">
        <v>246</v>
      </c>
      <c r="H309" s="9" t="s">
        <v>905</v>
      </c>
      <c r="I309" s="9" t="s">
        <v>386</v>
      </c>
      <c r="L309" s="9" t="s">
        <v>326</v>
      </c>
      <c r="N309" s="9"/>
      <c r="O309" s="11"/>
      <c r="P309" s="11"/>
      <c r="Q309" s="11"/>
      <c r="R309" s="11"/>
      <c r="S309" s="11"/>
      <c r="T309" s="9"/>
      <c r="W309" s="9" t="s">
        <v>320</v>
      </c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tr">
        <f>IF(OR(ISBLANK(AM309), ISBLANK(AN309)), "", LOWER(_xlfn.CONCAT(Table2[[#This Row],[device_manufacturer]], "-",Table2[[#This Row],[device_suggested_area]], "-", Table2[[#This Row],[device_identifiers]])))</f>
        <v>tplink-office-outlet</v>
      </c>
      <c r="AG309" s="11" t="s">
        <v>550</v>
      </c>
      <c r="AH309" s="9" t="s">
        <v>560</v>
      </c>
      <c r="AI309" s="17" t="s">
        <v>549</v>
      </c>
      <c r="AJ309" s="9" t="str">
        <f>IF(OR(ISBLANK(AM309), ISBLANK(AN309)), "", Table2[[#This Row],[device_via_device]])</f>
        <v>TPLink</v>
      </c>
      <c r="AK309" s="9" t="s">
        <v>228</v>
      </c>
      <c r="AL309" s="9" t="s">
        <v>689</v>
      </c>
      <c r="AM309" s="9" t="s">
        <v>540</v>
      </c>
      <c r="AN309" s="9" t="s">
        <v>684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"10:27:f5:31:ec:58"], ["ip", "10.0.6.83"]]</v>
      </c>
    </row>
    <row r="310" spans="1:41" ht="16" customHeight="1" x14ac:dyDescent="0.2">
      <c r="A310" s="9">
        <v>2563</v>
      </c>
      <c r="B310" s="9" t="s">
        <v>26</v>
      </c>
      <c r="C310" s="9" t="s">
        <v>259</v>
      </c>
      <c r="D310" s="9" t="s">
        <v>134</v>
      </c>
      <c r="E310" s="9" t="s">
        <v>308</v>
      </c>
      <c r="F310" s="9" t="str">
        <f>IF(ISBLANK(E310), "", Table2[[#This Row],[unique_id]])</f>
        <v>roof_network_switch</v>
      </c>
      <c r="G310" s="9" t="s">
        <v>240</v>
      </c>
      <c r="H310" s="9" t="s">
        <v>905</v>
      </c>
      <c r="I310" s="9" t="s">
        <v>386</v>
      </c>
      <c r="L310" s="9" t="s">
        <v>326</v>
      </c>
      <c r="N310" s="9"/>
      <c r="O310" s="11"/>
      <c r="P310" s="11"/>
      <c r="Q310" s="11"/>
      <c r="R310" s="11"/>
      <c r="S310" s="11"/>
      <c r="T310" s="9"/>
      <c r="W310" s="9" t="s">
        <v>322</v>
      </c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tr">
        <f>IF(OR(ISBLANK(AM310), ISBLANK(AN310)), "", LOWER(_xlfn.CONCAT(Table2[[#This Row],[device_manufacturer]], "-",Table2[[#This Row],[device_suggested_area]], "-", Table2[[#This Row],[device_identifiers]])))</f>
        <v>tplink-roof-network-switch</v>
      </c>
      <c r="AG310" s="11" t="s">
        <v>551</v>
      </c>
      <c r="AH310" s="9" t="s">
        <v>700</v>
      </c>
      <c r="AI310" s="9" t="s">
        <v>548</v>
      </c>
      <c r="AJ310" s="9" t="str">
        <f>IF(OR(ISBLANK(AM310), ISBLANK(AN310)), "", Table2[[#This Row],[device_via_device]])</f>
        <v>TPLink</v>
      </c>
      <c r="AK310" s="9" t="s">
        <v>38</v>
      </c>
      <c r="AL310" s="9" t="s">
        <v>689</v>
      </c>
      <c r="AM310" s="9" t="s">
        <v>541</v>
      </c>
      <c r="AN310" s="9" t="s">
        <v>685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"ac:84:c6:0d:20:9e"], ["ip", "10.0.6.84"]]</v>
      </c>
    </row>
    <row r="311" spans="1:41" ht="16" customHeight="1" x14ac:dyDescent="0.2">
      <c r="A311" s="9">
        <v>2564</v>
      </c>
      <c r="B311" s="9" t="s">
        <v>26</v>
      </c>
      <c r="C311" s="9" t="s">
        <v>259</v>
      </c>
      <c r="D311" s="9" t="s">
        <v>134</v>
      </c>
      <c r="E311" s="9" t="s">
        <v>699</v>
      </c>
      <c r="F311" s="9" t="str">
        <f>IF(ISBLANK(E311), "", Table2[[#This Row],[unique_id]])</f>
        <v>rack_modem</v>
      </c>
      <c r="G311" s="9" t="s">
        <v>242</v>
      </c>
      <c r="H311" s="9" t="s">
        <v>905</v>
      </c>
      <c r="I311" s="9" t="s">
        <v>386</v>
      </c>
      <c r="L311" s="9" t="s">
        <v>326</v>
      </c>
      <c r="N311" s="9"/>
      <c r="O311" s="11"/>
      <c r="P311" s="11"/>
      <c r="Q311" s="11"/>
      <c r="R311" s="11"/>
      <c r="S311" s="11"/>
      <c r="T311" s="9"/>
      <c r="W311" s="9" t="s">
        <v>323</v>
      </c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tr">
        <f>IF(OR(ISBLANK(AM311), ISBLANK(AN311)), "", LOWER(_xlfn.CONCAT(Table2[[#This Row],[device_manufacturer]], "-",Table2[[#This Row],[device_suggested_area]], "-", Table2[[#This Row],[device_identifiers]])))</f>
        <v>tplink-rack-modem</v>
      </c>
      <c r="AG311" s="11" t="s">
        <v>550</v>
      </c>
      <c r="AH311" s="9" t="s">
        <v>561</v>
      </c>
      <c r="AI311" s="17" t="s">
        <v>549</v>
      </c>
      <c r="AJ311" s="9" t="str">
        <f>IF(OR(ISBLANK(AM311), ISBLANK(AN311)), "", Table2[[#This Row],[device_via_device]])</f>
        <v>TPLink</v>
      </c>
      <c r="AK311" s="9" t="s">
        <v>28</v>
      </c>
      <c r="AL311" s="9" t="s">
        <v>689</v>
      </c>
      <c r="AM311" s="9" t="s">
        <v>542</v>
      </c>
      <c r="AN311" s="9" t="s">
        <v>686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"10:27:f5:31:f6:7e"], ["ip", "10.0.6.85"]]</v>
      </c>
    </row>
    <row r="312" spans="1:41" ht="16" customHeight="1" x14ac:dyDescent="0.2">
      <c r="A312" s="9">
        <v>2562</v>
      </c>
      <c r="B312" s="9" t="s">
        <v>26</v>
      </c>
      <c r="C312" s="9" t="s">
        <v>259</v>
      </c>
      <c r="D312" s="9" t="s">
        <v>134</v>
      </c>
      <c r="E312" s="9" t="s">
        <v>307</v>
      </c>
      <c r="F312" s="9" t="str">
        <f>IF(ISBLANK(E312), "", Table2[[#This Row],[unique_id]])</f>
        <v>rack_outlet</v>
      </c>
      <c r="G312" s="9" t="s">
        <v>243</v>
      </c>
      <c r="H312" s="9" t="s">
        <v>905</v>
      </c>
      <c r="I312" s="9" t="s">
        <v>386</v>
      </c>
      <c r="L312" s="9" t="s">
        <v>326</v>
      </c>
      <c r="N312" s="9"/>
      <c r="O312" s="11"/>
      <c r="P312" s="11"/>
      <c r="Q312" s="11"/>
      <c r="R312" s="11"/>
      <c r="S312" s="11"/>
      <c r="T312" s="9"/>
      <c r="W312" s="9" t="s">
        <v>321</v>
      </c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tr">
        <f>IF(OR(ISBLANK(AM312), ISBLANK(AN312)), "", LOWER(_xlfn.CONCAT(Table2[[#This Row],[device_manufacturer]], "-",Table2[[#This Row],[device_suggested_area]], "-", Table2[[#This Row],[device_identifiers]])))</f>
        <v>tplink-rack-outlet</v>
      </c>
      <c r="AG312" s="11" t="s">
        <v>551</v>
      </c>
      <c r="AH312" s="9" t="s">
        <v>560</v>
      </c>
      <c r="AI312" s="9" t="s">
        <v>548</v>
      </c>
      <c r="AJ312" s="9" t="str">
        <f>IF(OR(ISBLANK(AM312), ISBLANK(AN312)), "", Table2[[#This Row],[device_via_device]])</f>
        <v>TPLink</v>
      </c>
      <c r="AK312" s="9" t="s">
        <v>28</v>
      </c>
      <c r="AL312" s="9" t="s">
        <v>689</v>
      </c>
      <c r="AM312" s="9" t="s">
        <v>543</v>
      </c>
      <c r="AN312" s="9" t="s">
        <v>687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"ac:84:c6:54:95:8b"], ["ip", "10.0.6.86"]]</v>
      </c>
    </row>
    <row r="313" spans="1:41" ht="16" customHeight="1" x14ac:dyDescent="0.2">
      <c r="A313" s="9">
        <v>1573</v>
      </c>
      <c r="B313" s="9" t="s">
        <v>26</v>
      </c>
      <c r="C313" s="9" t="s">
        <v>259</v>
      </c>
      <c r="D313" s="9" t="s">
        <v>134</v>
      </c>
      <c r="E313" s="9" t="s">
        <v>296</v>
      </c>
      <c r="F313" s="9" t="str">
        <f>IF(ISBLANK(E313), "", Table2[[#This Row],[unique_id]])</f>
        <v>kitchen_fan</v>
      </c>
      <c r="G313" s="9" t="s">
        <v>221</v>
      </c>
      <c r="H313" s="9" t="s">
        <v>131</v>
      </c>
      <c r="I313" s="9" t="s">
        <v>132</v>
      </c>
      <c r="J313" s="9" t="s">
        <v>813</v>
      </c>
      <c r="L313" s="9" t="s">
        <v>136</v>
      </c>
      <c r="N313" s="9"/>
      <c r="O313" s="11"/>
      <c r="P313" s="11"/>
      <c r="Q313" s="11"/>
      <c r="R313" s="11"/>
      <c r="S313" s="11"/>
      <c r="T313" s="9"/>
      <c r="W313" s="9" t="s">
        <v>297</v>
      </c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tr">
        <f>IF(OR(ISBLANK(AM313), ISBLANK(AN313)), "", LOWER(_xlfn.CONCAT(Table2[[#This Row],[device_manufacturer]], "-",Table2[[#This Row],[device_suggested_area]], "-", Table2[[#This Row],[device_identifiers]])))</f>
        <v>tplink-kitchen-fan</v>
      </c>
      <c r="AG313" s="11" t="s">
        <v>551</v>
      </c>
      <c r="AH313" s="9" t="s">
        <v>129</v>
      </c>
      <c r="AI313" s="9" t="s">
        <v>548</v>
      </c>
      <c r="AJ313" s="9" t="str">
        <f>IF(OR(ISBLANK(AM313), ISBLANK(AN313)), "", Table2[[#This Row],[device_via_device]])</f>
        <v>TPLink</v>
      </c>
      <c r="AK313" s="9" t="s">
        <v>221</v>
      </c>
      <c r="AL313" s="9" t="s">
        <v>689</v>
      </c>
      <c r="AM313" s="18" t="s">
        <v>552</v>
      </c>
      <c r="AN313" s="42" t="s">
        <v>688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"ac:84:c6:0d:1b:9c"], ["ip", "10.0.6.87"]]</v>
      </c>
    </row>
    <row r="314" spans="1:41" ht="16" customHeight="1" x14ac:dyDescent="0.2">
      <c r="A314" s="9">
        <v>1404</v>
      </c>
      <c r="B314" s="9" t="s">
        <v>26</v>
      </c>
      <c r="C314" s="9" t="s">
        <v>514</v>
      </c>
      <c r="D314" s="9" t="s">
        <v>134</v>
      </c>
      <c r="E314" s="9" t="s">
        <v>515</v>
      </c>
      <c r="F314" s="9" t="str">
        <f>IF(ISBLANK(E314), "", Table2[[#This Row],[unique_id]])</f>
        <v>roof_water_heater_booster</v>
      </c>
      <c r="G314" s="9" t="s">
        <v>778</v>
      </c>
      <c r="H314" s="9" t="s">
        <v>427</v>
      </c>
      <c r="I314" s="9" t="s">
        <v>132</v>
      </c>
      <c r="J314" s="9" t="str">
        <f>Table2[[#This Row],[friendly_name]]</f>
        <v>Water Booster</v>
      </c>
      <c r="L314" s="9" t="s">
        <v>326</v>
      </c>
      <c r="N314" s="9"/>
      <c r="O314" s="11"/>
      <c r="P314" s="11"/>
      <c r="Q314" s="11"/>
      <c r="R314" s="11"/>
      <c r="S314" s="11"/>
      <c r="T314" s="9"/>
      <c r="W314" s="9" t="s">
        <v>771</v>
      </c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tr">
        <f>IF(OR(ISBLANK(AM314), ISBLANK(AN314)), "", LOWER(_xlfn.CONCAT(Table2[[#This Row],[device_manufacturer]], "-",Table2[[#This Row],[device_suggested_area]], "-", Table2[[#This Row],[device_identifiers]])))</f>
        <v>sonoff-roof-water-heater-booster</v>
      </c>
      <c r="AG314" s="11" t="s">
        <v>768</v>
      </c>
      <c r="AH314" s="9" t="s">
        <v>767</v>
      </c>
      <c r="AI314" s="9" t="s">
        <v>769</v>
      </c>
      <c r="AJ314" s="9" t="str">
        <f>IF(OR(ISBLANK(AM314), ISBLANK(AN314)), "", Table2[[#This Row],[device_via_device]])</f>
        <v>Sonoff</v>
      </c>
      <c r="AK314" s="9" t="s">
        <v>38</v>
      </c>
      <c r="AL314" s="9" t="s">
        <v>689</v>
      </c>
      <c r="AM314" s="9" t="s">
        <v>766</v>
      </c>
      <c r="AN314" s="18" t="s">
        <v>770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"ec:fa:bc:50:3e:02"], ["ip", "10.0.6.99"]]</v>
      </c>
    </row>
    <row r="315" spans="1:41" ht="16" hidden="1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 t="shared" ref="AA298:AA361" si="12">IF(ISBLANK(Z315),  "", _xlfn.CONCAT("haas/entity/sensor/", LOWER(C315), "/", E315, "/config"))</f>
        <v/>
      </c>
      <c r="AB315" s="9" t="str">
        <f t="shared" ref="AB260:AB323" si="13"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 t="shared" ref="AO260:AO323" si="14"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925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 t="shared" si="12"/>
        <v/>
      </c>
      <c r="AB316" s="9" t="str">
        <f t="shared" si="13"/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 t="shared" si="14"/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 t="shared" si="12"/>
        <v/>
      </c>
      <c r="AB317" s="9" t="str">
        <f t="shared" si="13"/>
        <v/>
      </c>
      <c r="AE317" s="9"/>
      <c r="AO317" s="9" t="str">
        <f t="shared" si="14"/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 t="shared" si="12"/>
        <v/>
      </c>
      <c r="AB318" s="9" t="str">
        <f t="shared" si="13"/>
        <v/>
      </c>
      <c r="AE318" s="9"/>
      <c r="AO318" s="9" t="str">
        <f t="shared" si="14"/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12"/>
        <v/>
      </c>
      <c r="AB319" s="9" t="str">
        <f t="shared" si="13"/>
        <v/>
      </c>
      <c r="AE319" s="9"/>
      <c r="AO319" s="9" t="str">
        <f t="shared" si="14"/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 t="shared" si="12"/>
        <v/>
      </c>
      <c r="AB320" s="9" t="str">
        <f t="shared" si="13"/>
        <v/>
      </c>
      <c r="AE320" s="9"/>
      <c r="AO320" s="9" t="str">
        <f t="shared" si="14"/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12"/>
        <v/>
      </c>
      <c r="AB321" s="9" t="str">
        <f t="shared" si="13"/>
        <v/>
      </c>
      <c r="AE321" s="9"/>
      <c r="AO321" s="9" t="str">
        <f t="shared" si="14"/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12"/>
        <v/>
      </c>
      <c r="AB322" s="9" t="str">
        <f t="shared" si="13"/>
        <v/>
      </c>
      <c r="AE322" s="9"/>
      <c r="AO322" s="9" t="str">
        <f t="shared" si="14"/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12"/>
        <v/>
      </c>
      <c r="AB323" s="9" t="str">
        <f t="shared" si="13"/>
        <v/>
      </c>
      <c r="AE323" s="9"/>
      <c r="AO323" s="9" t="str">
        <f t="shared" si="14"/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12"/>
        <v/>
      </c>
      <c r="AB324" s="9" t="str">
        <f t="shared" ref="AB324:AB387" si="15">IF(ISBLANK(Z324),  "", _xlfn.CONCAT(LOWER(C324), "/", E324))</f>
        <v/>
      </c>
      <c r="AE324" s="9"/>
      <c r="AO324" s="9" t="str">
        <f t="shared" ref="AO324:AO387" si="16"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12"/>
        <v/>
      </c>
      <c r="AB325" s="9" t="str">
        <f t="shared" si="15"/>
        <v/>
      </c>
      <c r="AE325" s="9"/>
      <c r="AO325" s="9" t="str">
        <f t="shared" si="16"/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12"/>
        <v/>
      </c>
      <c r="AB326" s="9" t="str">
        <f t="shared" si="15"/>
        <v/>
      </c>
      <c r="AE326" s="9"/>
      <c r="AO326" s="9" t="str">
        <f t="shared" si="16"/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12"/>
        <v/>
      </c>
      <c r="AB327" s="9" t="str">
        <f t="shared" si="15"/>
        <v/>
      </c>
      <c r="AE327" s="9"/>
      <c r="AO327" s="9" t="str">
        <f t="shared" si="16"/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12"/>
        <v/>
      </c>
      <c r="AB328" s="9" t="str">
        <f t="shared" si="15"/>
        <v/>
      </c>
      <c r="AE328" s="9"/>
      <c r="AO328" s="9" t="str">
        <f t="shared" si="16"/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12"/>
        <v/>
      </c>
      <c r="AB329" s="9" t="str">
        <f t="shared" si="15"/>
        <v/>
      </c>
      <c r="AE329" s="9"/>
      <c r="AO329" s="9" t="str">
        <f t="shared" si="16"/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12"/>
        <v/>
      </c>
      <c r="AB330" s="9" t="str">
        <f t="shared" si="15"/>
        <v/>
      </c>
      <c r="AE330" s="9"/>
      <c r="AO330" s="9" t="str">
        <f t="shared" si="16"/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12"/>
        <v/>
      </c>
      <c r="AB331" s="9" t="str">
        <f t="shared" si="15"/>
        <v/>
      </c>
      <c r="AE331" s="9"/>
      <c r="AO331" s="9" t="str">
        <f t="shared" si="16"/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12"/>
        <v/>
      </c>
      <c r="AB332" s="9" t="str">
        <f t="shared" si="15"/>
        <v/>
      </c>
      <c r="AE332" s="9"/>
      <c r="AO332" s="9" t="str">
        <f t="shared" si="16"/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12"/>
        <v/>
      </c>
      <c r="AB333" s="9" t="str">
        <f t="shared" si="15"/>
        <v/>
      </c>
      <c r="AE333" s="9"/>
      <c r="AO333" s="9" t="str">
        <f t="shared" si="16"/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12"/>
        <v/>
      </c>
      <c r="AB334" s="9" t="str">
        <f t="shared" si="15"/>
        <v/>
      </c>
      <c r="AE334" s="9"/>
      <c r="AO334" s="9" t="str">
        <f t="shared" si="16"/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12"/>
        <v/>
      </c>
      <c r="AB335" s="9" t="str">
        <f t="shared" si="15"/>
        <v/>
      </c>
      <c r="AE335" s="9"/>
      <c r="AO335" s="9" t="str">
        <f t="shared" si="16"/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12"/>
        <v/>
      </c>
      <c r="AB336" s="9" t="str">
        <f t="shared" si="15"/>
        <v/>
      </c>
      <c r="AE336" s="9"/>
      <c r="AO336" s="9" t="str">
        <f t="shared" si="16"/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12"/>
        <v/>
      </c>
      <c r="AB337" s="9" t="str">
        <f t="shared" si="15"/>
        <v/>
      </c>
      <c r="AE337" s="9"/>
      <c r="AO337" s="9" t="str">
        <f t="shared" si="16"/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12"/>
        <v/>
      </c>
      <c r="AB338" s="9" t="str">
        <f t="shared" si="15"/>
        <v/>
      </c>
      <c r="AE338" s="9"/>
      <c r="AO338" s="9" t="str">
        <f t="shared" si="16"/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12"/>
        <v/>
      </c>
      <c r="AB339" s="9" t="str">
        <f t="shared" si="15"/>
        <v/>
      </c>
      <c r="AE339" s="9"/>
      <c r="AO339" s="9" t="str">
        <f t="shared" si="16"/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12"/>
        <v/>
      </c>
      <c r="AB340" s="9" t="str">
        <f t="shared" si="15"/>
        <v/>
      </c>
      <c r="AE340" s="9"/>
      <c r="AO340" s="9" t="str">
        <f t="shared" si="16"/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12"/>
        <v/>
      </c>
      <c r="AB341" s="9" t="str">
        <f t="shared" si="15"/>
        <v/>
      </c>
      <c r="AE341" s="9"/>
      <c r="AO341" s="9" t="str">
        <f t="shared" si="16"/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12"/>
        <v/>
      </c>
      <c r="AB342" s="9" t="str">
        <f t="shared" si="15"/>
        <v/>
      </c>
      <c r="AE342" s="9"/>
      <c r="AO342" s="9" t="str">
        <f t="shared" si="16"/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12"/>
        <v/>
      </c>
      <c r="AB343" s="9" t="str">
        <f t="shared" si="15"/>
        <v/>
      </c>
      <c r="AE343" s="9"/>
      <c r="AO343" s="9" t="str">
        <f t="shared" si="16"/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12"/>
        <v/>
      </c>
      <c r="AB344" s="9" t="str">
        <f t="shared" si="15"/>
        <v/>
      </c>
      <c r="AE344" s="9"/>
      <c r="AO344" s="9" t="str">
        <f t="shared" si="16"/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12"/>
        <v/>
      </c>
      <c r="AB345" s="9" t="str">
        <f t="shared" si="15"/>
        <v/>
      </c>
      <c r="AE345" s="9"/>
      <c r="AO345" s="9" t="str">
        <f t="shared" si="16"/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12"/>
        <v/>
      </c>
      <c r="AB346" s="9" t="str">
        <f t="shared" si="15"/>
        <v/>
      </c>
      <c r="AE346" s="9"/>
      <c r="AO346" s="9" t="str">
        <f t="shared" si="16"/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12"/>
        <v/>
      </c>
      <c r="AB347" s="9" t="str">
        <f t="shared" si="15"/>
        <v/>
      </c>
      <c r="AE347" s="9"/>
      <c r="AO347" s="9" t="str">
        <f t="shared" si="16"/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12"/>
        <v/>
      </c>
      <c r="AB348" s="9" t="str">
        <f t="shared" si="15"/>
        <v/>
      </c>
      <c r="AE348" s="9"/>
      <c r="AO348" s="9" t="str">
        <f t="shared" si="16"/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12"/>
        <v/>
      </c>
      <c r="AB349" s="9" t="str">
        <f t="shared" si="15"/>
        <v/>
      </c>
      <c r="AE349" s="9"/>
      <c r="AO349" s="9" t="str">
        <f t="shared" si="16"/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12"/>
        <v/>
      </c>
      <c r="AB350" s="9" t="str">
        <f t="shared" si="15"/>
        <v/>
      </c>
      <c r="AE350" s="9"/>
      <c r="AO350" s="9" t="str">
        <f t="shared" si="16"/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12"/>
        <v/>
      </c>
      <c r="AB351" s="9" t="str">
        <f t="shared" si="15"/>
        <v/>
      </c>
      <c r="AE351" s="9"/>
      <c r="AO351" s="9" t="str">
        <f t="shared" si="16"/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12"/>
        <v/>
      </c>
      <c r="AB352" s="9" t="str">
        <f t="shared" si="15"/>
        <v/>
      </c>
      <c r="AE352" s="9"/>
      <c r="AO352" s="9" t="str">
        <f t="shared" si="16"/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12"/>
        <v/>
      </c>
      <c r="AB353" s="9" t="str">
        <f t="shared" si="15"/>
        <v/>
      </c>
      <c r="AE353" s="9"/>
      <c r="AO353" s="9" t="str">
        <f t="shared" si="16"/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12"/>
        <v/>
      </c>
      <c r="AB354" s="9" t="str">
        <f t="shared" si="15"/>
        <v/>
      </c>
      <c r="AO354" s="9" t="str">
        <f t="shared" si="16"/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12"/>
        <v/>
      </c>
      <c r="AB355" s="9" t="str">
        <f t="shared" si="15"/>
        <v/>
      </c>
      <c r="AO355" s="9" t="str">
        <f t="shared" si="16"/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12"/>
        <v/>
      </c>
      <c r="AB356" s="9" t="str">
        <f t="shared" si="15"/>
        <v/>
      </c>
      <c r="AE356" s="12"/>
      <c r="AO356" s="9" t="str">
        <f t="shared" si="16"/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12"/>
        <v/>
      </c>
      <c r="AB357" s="9" t="str">
        <f t="shared" si="15"/>
        <v/>
      </c>
      <c r="AO357" s="9" t="str">
        <f t="shared" si="16"/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12"/>
        <v/>
      </c>
      <c r="AB358" s="9" t="str">
        <f t="shared" si="15"/>
        <v/>
      </c>
      <c r="AE358" s="12"/>
      <c r="AO358" s="9" t="str">
        <f t="shared" si="16"/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12"/>
        <v/>
      </c>
      <c r="AB359" s="9" t="str">
        <f t="shared" si="15"/>
        <v/>
      </c>
      <c r="AE359" s="12"/>
      <c r="AO359" s="9" t="str">
        <f t="shared" si="16"/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12"/>
        <v/>
      </c>
      <c r="AB360" s="9" t="str">
        <f t="shared" si="15"/>
        <v/>
      </c>
      <c r="AE360" s="12"/>
      <c r="AO360" s="9" t="str">
        <f t="shared" si="16"/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12"/>
        <v/>
      </c>
      <c r="AB361" s="9" t="str">
        <f t="shared" si="15"/>
        <v/>
      </c>
      <c r="AO361" s="9" t="str">
        <f t="shared" si="16"/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ref="AA362:AA425" si="17">IF(ISBLANK(Z362),  "", _xlfn.CONCAT("haas/entity/sensor/", LOWER(C362), "/", E362, "/config"))</f>
        <v/>
      </c>
      <c r="AB362" s="9" t="str">
        <f t="shared" si="15"/>
        <v/>
      </c>
      <c r="AE362" s="12"/>
      <c r="AO362" s="9" t="str">
        <f t="shared" si="16"/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17"/>
        <v/>
      </c>
      <c r="AB363" s="9" t="str">
        <f t="shared" si="15"/>
        <v/>
      </c>
      <c r="AO363" s="9" t="str">
        <f t="shared" si="16"/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si="17"/>
        <v/>
      </c>
      <c r="AB364" s="9" t="str">
        <f t="shared" si="15"/>
        <v/>
      </c>
      <c r="AO364" s="9" t="str">
        <f t="shared" si="16"/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17"/>
        <v/>
      </c>
      <c r="AB365" s="9" t="str">
        <f t="shared" si="15"/>
        <v/>
      </c>
      <c r="AO365" s="9" t="str">
        <f t="shared" si="16"/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17"/>
        <v/>
      </c>
      <c r="AB366" s="9" t="str">
        <f t="shared" si="15"/>
        <v/>
      </c>
      <c r="AO366" s="9" t="str">
        <f t="shared" si="16"/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17"/>
        <v/>
      </c>
      <c r="AB367" s="9" t="str">
        <f t="shared" si="15"/>
        <v/>
      </c>
      <c r="AO367" s="9" t="str">
        <f t="shared" si="16"/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17"/>
        <v/>
      </c>
      <c r="AB368" s="9" t="str">
        <f t="shared" si="15"/>
        <v/>
      </c>
      <c r="AO368" s="9" t="str">
        <f t="shared" si="16"/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17"/>
        <v/>
      </c>
      <c r="AB369" s="9" t="str">
        <f t="shared" si="15"/>
        <v/>
      </c>
      <c r="AO369" s="9" t="str">
        <f t="shared" si="16"/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17"/>
        <v/>
      </c>
      <c r="AB370" s="9" t="str">
        <f t="shared" si="15"/>
        <v/>
      </c>
      <c r="AE370" s="9"/>
      <c r="AO370" s="9" t="str">
        <f t="shared" si="16"/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17"/>
        <v/>
      </c>
      <c r="AB371" s="9" t="str">
        <f t="shared" si="15"/>
        <v/>
      </c>
      <c r="AE371" s="9"/>
      <c r="AO371" s="9" t="str">
        <f t="shared" si="16"/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17"/>
        <v/>
      </c>
      <c r="AB372" s="9" t="str">
        <f t="shared" si="15"/>
        <v/>
      </c>
      <c r="AE372" s="9"/>
      <c r="AO372" s="9" t="str">
        <f t="shared" si="16"/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17"/>
        <v/>
      </c>
      <c r="AB373" s="9" t="str">
        <f t="shared" si="15"/>
        <v/>
      </c>
      <c r="AE373" s="9"/>
      <c r="AO373" s="9" t="str">
        <f t="shared" si="16"/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17"/>
        <v/>
      </c>
      <c r="AB374" s="9" t="str">
        <f t="shared" si="15"/>
        <v/>
      </c>
      <c r="AE374" s="9"/>
      <c r="AO374" s="9" t="str">
        <f t="shared" si="16"/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17"/>
        <v/>
      </c>
      <c r="AB375" s="9" t="str">
        <f t="shared" si="15"/>
        <v/>
      </c>
      <c r="AE375" s="9"/>
      <c r="AO375" s="9" t="str">
        <f t="shared" si="16"/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17"/>
        <v/>
      </c>
      <c r="AB376" s="9" t="str">
        <f t="shared" si="15"/>
        <v/>
      </c>
      <c r="AE376" s="9"/>
      <c r="AO376" s="9" t="str">
        <f t="shared" si="16"/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17"/>
        <v/>
      </c>
      <c r="AB377" s="9" t="str">
        <f t="shared" si="15"/>
        <v/>
      </c>
      <c r="AE377" s="9"/>
      <c r="AO377" s="9" t="str">
        <f t="shared" si="16"/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17"/>
        <v/>
      </c>
      <c r="AB378" s="9" t="str">
        <f t="shared" si="15"/>
        <v/>
      </c>
      <c r="AE378" s="9"/>
      <c r="AO378" s="9" t="str">
        <f t="shared" si="16"/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17"/>
        <v/>
      </c>
      <c r="AB379" s="9" t="str">
        <f t="shared" si="15"/>
        <v/>
      </c>
      <c r="AE379" s="9"/>
      <c r="AO379" s="9" t="str">
        <f t="shared" si="16"/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17"/>
        <v/>
      </c>
      <c r="AB380" s="9" t="str">
        <f t="shared" si="15"/>
        <v/>
      </c>
      <c r="AE380" s="9"/>
      <c r="AO380" s="9" t="str">
        <f t="shared" si="16"/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17"/>
        <v/>
      </c>
      <c r="AB381" s="9" t="str">
        <f t="shared" si="15"/>
        <v/>
      </c>
      <c r="AE381" s="9"/>
      <c r="AO381" s="9" t="str">
        <f t="shared" si="16"/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17"/>
        <v/>
      </c>
      <c r="AB382" s="9" t="str">
        <f t="shared" si="15"/>
        <v/>
      </c>
      <c r="AE382" s="9"/>
      <c r="AO382" s="9" t="str">
        <f t="shared" si="16"/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17"/>
        <v/>
      </c>
      <c r="AB383" s="9" t="str">
        <f t="shared" si="15"/>
        <v/>
      </c>
      <c r="AE383" s="9"/>
      <c r="AO383" s="9" t="str">
        <f t="shared" si="16"/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17"/>
        <v/>
      </c>
      <c r="AB384" s="9" t="str">
        <f t="shared" si="15"/>
        <v/>
      </c>
      <c r="AE384" s="9"/>
      <c r="AO384" s="9" t="str">
        <f t="shared" si="16"/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17"/>
        <v/>
      </c>
      <c r="AB385" s="9" t="str">
        <f t="shared" si="15"/>
        <v/>
      </c>
      <c r="AE385" s="9"/>
      <c r="AO385" s="9" t="str">
        <f t="shared" si="16"/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17"/>
        <v/>
      </c>
      <c r="AB386" s="9" t="str">
        <f t="shared" si="15"/>
        <v/>
      </c>
      <c r="AE386" s="9"/>
      <c r="AO386" s="9" t="str">
        <f t="shared" si="16"/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17"/>
        <v/>
      </c>
      <c r="AB387" s="9" t="str">
        <f t="shared" si="15"/>
        <v/>
      </c>
      <c r="AE387" s="9"/>
      <c r="AO387" s="9" t="str">
        <f t="shared" si="16"/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17"/>
        <v/>
      </c>
      <c r="AB388" s="9" t="str">
        <f t="shared" ref="AB388:AB451" si="18">IF(ISBLANK(Z388),  "", _xlfn.CONCAT(LOWER(C388), "/", E388))</f>
        <v/>
      </c>
      <c r="AE388" s="9"/>
      <c r="AO388" s="9" t="str">
        <f t="shared" ref="AO388:AO451" si="19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17"/>
        <v/>
      </c>
      <c r="AB389" s="9" t="str">
        <f t="shared" si="18"/>
        <v/>
      </c>
      <c r="AE389" s="9"/>
      <c r="AO389" s="9" t="str">
        <f t="shared" si="19"/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17"/>
        <v/>
      </c>
      <c r="AB390" s="9" t="str">
        <f t="shared" si="18"/>
        <v/>
      </c>
      <c r="AE390" s="9"/>
      <c r="AO390" s="9" t="str">
        <f t="shared" si="19"/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17"/>
        <v/>
      </c>
      <c r="AB391" s="9" t="str">
        <f t="shared" si="18"/>
        <v/>
      </c>
      <c r="AE391" s="9"/>
      <c r="AO391" s="9" t="str">
        <f t="shared" si="19"/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17"/>
        <v/>
      </c>
      <c r="AB392" s="9" t="str">
        <f t="shared" si="18"/>
        <v/>
      </c>
      <c r="AE392" s="9"/>
      <c r="AO392" s="9" t="str">
        <f t="shared" si="19"/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17"/>
        <v/>
      </c>
      <c r="AB393" s="9" t="str">
        <f t="shared" si="18"/>
        <v/>
      </c>
      <c r="AE393" s="9"/>
      <c r="AO393" s="9" t="str">
        <f t="shared" si="19"/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17"/>
        <v/>
      </c>
      <c r="AB394" s="9" t="str">
        <f t="shared" si="18"/>
        <v/>
      </c>
      <c r="AE394" s="9"/>
      <c r="AO394" s="9" t="str">
        <f t="shared" si="19"/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17"/>
        <v/>
      </c>
      <c r="AB395" s="9" t="str">
        <f t="shared" si="18"/>
        <v/>
      </c>
      <c r="AE395" s="9"/>
      <c r="AO395" s="9" t="str">
        <f t="shared" si="19"/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17"/>
        <v/>
      </c>
      <c r="AB396" s="9" t="str">
        <f t="shared" si="18"/>
        <v/>
      </c>
      <c r="AE396" s="9"/>
      <c r="AO396" s="9" t="str">
        <f t="shared" si="19"/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17"/>
        <v/>
      </c>
      <c r="AB397" s="9" t="str">
        <f t="shared" si="18"/>
        <v/>
      </c>
      <c r="AE397" s="9"/>
      <c r="AO397" s="9" t="str">
        <f t="shared" si="19"/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17"/>
        <v/>
      </c>
      <c r="AB398" s="9" t="str">
        <f t="shared" si="18"/>
        <v/>
      </c>
      <c r="AE398" s="9"/>
      <c r="AO398" s="9" t="str">
        <f t="shared" si="19"/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17"/>
        <v/>
      </c>
      <c r="AB399" s="9" t="str">
        <f t="shared" si="18"/>
        <v/>
      </c>
      <c r="AE399" s="9"/>
      <c r="AO399" s="9" t="str">
        <f t="shared" si="19"/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17"/>
        <v/>
      </c>
      <c r="AB400" s="9" t="str">
        <f t="shared" si="18"/>
        <v/>
      </c>
      <c r="AE400" s="9"/>
      <c r="AO400" s="9" t="str">
        <f t="shared" si="19"/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17"/>
        <v/>
      </c>
      <c r="AB401" s="9" t="str">
        <f t="shared" si="18"/>
        <v/>
      </c>
      <c r="AE401" s="9"/>
      <c r="AO401" s="9" t="str">
        <f t="shared" si="19"/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17"/>
        <v/>
      </c>
      <c r="AB402" s="9" t="str">
        <f t="shared" si="18"/>
        <v/>
      </c>
      <c r="AE402" s="9"/>
      <c r="AO402" s="9" t="str">
        <f t="shared" si="19"/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17"/>
        <v/>
      </c>
      <c r="AB403" s="9" t="str">
        <f t="shared" si="18"/>
        <v/>
      </c>
      <c r="AE403" s="9"/>
      <c r="AO403" s="9" t="str">
        <f t="shared" si="19"/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17"/>
        <v/>
      </c>
      <c r="AB404" s="9" t="str">
        <f t="shared" si="18"/>
        <v/>
      </c>
      <c r="AE404" s="9"/>
      <c r="AO404" s="9" t="str">
        <f t="shared" si="19"/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17"/>
        <v/>
      </c>
      <c r="AB405" s="9" t="str">
        <f t="shared" si="18"/>
        <v/>
      </c>
      <c r="AE405" s="9"/>
      <c r="AO405" s="9" t="str">
        <f t="shared" si="19"/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17"/>
        <v/>
      </c>
      <c r="AB406" s="9" t="str">
        <f t="shared" si="18"/>
        <v/>
      </c>
      <c r="AE406" s="9"/>
      <c r="AO406" s="9" t="str">
        <f t="shared" si="19"/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17"/>
        <v/>
      </c>
      <c r="AB407" s="9" t="str">
        <f t="shared" si="18"/>
        <v/>
      </c>
      <c r="AE407" s="9"/>
      <c r="AO407" s="9" t="str">
        <f t="shared" si="19"/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17"/>
        <v/>
      </c>
      <c r="AB408" s="9" t="str">
        <f t="shared" si="18"/>
        <v/>
      </c>
      <c r="AE408" s="9"/>
      <c r="AO408" s="9" t="str">
        <f t="shared" si="19"/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17"/>
        <v/>
      </c>
      <c r="AB409" s="9" t="str">
        <f t="shared" si="18"/>
        <v/>
      </c>
      <c r="AE409" s="9"/>
      <c r="AO409" s="9" t="str">
        <f t="shared" si="19"/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17"/>
        <v/>
      </c>
      <c r="AB410" s="9" t="str">
        <f t="shared" si="18"/>
        <v/>
      </c>
      <c r="AE410" s="9"/>
      <c r="AO410" s="9" t="str">
        <f t="shared" si="19"/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17"/>
        <v/>
      </c>
      <c r="AB411" s="9" t="str">
        <f t="shared" si="18"/>
        <v/>
      </c>
      <c r="AE411" s="9"/>
      <c r="AO411" s="9" t="str">
        <f t="shared" si="19"/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17"/>
        <v/>
      </c>
      <c r="AB412" s="9" t="str">
        <f t="shared" si="18"/>
        <v/>
      </c>
      <c r="AE412" s="9"/>
      <c r="AO412" s="9" t="str">
        <f t="shared" si="19"/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17"/>
        <v/>
      </c>
      <c r="AB413" s="9" t="str">
        <f t="shared" si="18"/>
        <v/>
      </c>
      <c r="AE413" s="9"/>
      <c r="AO413" s="9" t="str">
        <f t="shared" si="19"/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17"/>
        <v/>
      </c>
      <c r="AB414" s="9" t="str">
        <f t="shared" si="18"/>
        <v/>
      </c>
      <c r="AE414" s="9"/>
      <c r="AO414" s="9" t="str">
        <f t="shared" si="19"/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17"/>
        <v/>
      </c>
      <c r="AB415" s="9" t="str">
        <f t="shared" si="18"/>
        <v/>
      </c>
      <c r="AE415" s="9"/>
      <c r="AO415" s="9" t="str">
        <f t="shared" si="19"/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17"/>
        <v/>
      </c>
      <c r="AB416" s="9" t="str">
        <f t="shared" si="18"/>
        <v/>
      </c>
      <c r="AE416" s="9"/>
      <c r="AO416" s="9" t="str">
        <f t="shared" si="19"/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17"/>
        <v/>
      </c>
      <c r="AB417" s="9" t="str">
        <f t="shared" si="18"/>
        <v/>
      </c>
      <c r="AE417" s="9"/>
      <c r="AO417" s="9" t="str">
        <f t="shared" si="19"/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17"/>
        <v/>
      </c>
      <c r="AB418" s="9" t="str">
        <f t="shared" si="18"/>
        <v/>
      </c>
      <c r="AE418" s="9"/>
      <c r="AO418" s="9" t="str">
        <f t="shared" si="19"/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17"/>
        <v/>
      </c>
      <c r="AB419" s="9" t="str">
        <f t="shared" si="18"/>
        <v/>
      </c>
      <c r="AE419" s="9"/>
      <c r="AO419" s="9" t="str">
        <f t="shared" si="19"/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17"/>
        <v/>
      </c>
      <c r="AB420" s="9" t="str">
        <f t="shared" si="18"/>
        <v/>
      </c>
      <c r="AE420" s="9"/>
      <c r="AO420" s="9" t="str">
        <f t="shared" si="19"/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17"/>
        <v/>
      </c>
      <c r="AB421" s="9" t="str">
        <f t="shared" si="18"/>
        <v/>
      </c>
      <c r="AE421" s="9"/>
      <c r="AO421" s="9" t="str">
        <f t="shared" si="19"/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17"/>
        <v/>
      </c>
      <c r="AB422" s="9" t="str">
        <f t="shared" si="18"/>
        <v/>
      </c>
      <c r="AE422" s="9"/>
      <c r="AO422" s="9" t="str">
        <f t="shared" si="19"/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17"/>
        <v/>
      </c>
      <c r="AB423" s="9" t="str">
        <f t="shared" si="18"/>
        <v/>
      </c>
      <c r="AE423" s="9"/>
      <c r="AO423" s="9" t="str">
        <f t="shared" si="19"/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17"/>
        <v/>
      </c>
      <c r="AB424" s="9" t="str">
        <f t="shared" si="18"/>
        <v/>
      </c>
      <c r="AE424" s="9"/>
      <c r="AO424" s="9" t="str">
        <f t="shared" si="19"/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17"/>
        <v/>
      </c>
      <c r="AB425" s="9" t="str">
        <f t="shared" si="18"/>
        <v/>
      </c>
      <c r="AE425" s="9"/>
      <c r="AO425" s="9" t="str">
        <f t="shared" si="19"/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ref="AA426:AA489" si="20">IF(ISBLANK(Z426),  "", _xlfn.CONCAT("haas/entity/sensor/", LOWER(C426), "/", E426, "/config"))</f>
        <v/>
      </c>
      <c r="AB426" s="9" t="str">
        <f t="shared" si="18"/>
        <v/>
      </c>
      <c r="AE426" s="9"/>
      <c r="AO426" s="9" t="str">
        <f t="shared" si="19"/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20"/>
        <v/>
      </c>
      <c r="AB427" s="9" t="str">
        <f t="shared" si="18"/>
        <v/>
      </c>
      <c r="AE427" s="9"/>
      <c r="AO427" s="9" t="str">
        <f t="shared" si="19"/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si="20"/>
        <v/>
      </c>
      <c r="AB428" s="9" t="str">
        <f t="shared" si="18"/>
        <v/>
      </c>
      <c r="AE428" s="9"/>
      <c r="AO428" s="9" t="str">
        <f t="shared" si="19"/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20"/>
        <v/>
      </c>
      <c r="AB429" s="9" t="str">
        <f t="shared" si="18"/>
        <v/>
      </c>
      <c r="AE429" s="9"/>
      <c r="AO429" s="9" t="str">
        <f t="shared" si="19"/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20"/>
        <v/>
      </c>
      <c r="AB430" s="9" t="str">
        <f t="shared" si="18"/>
        <v/>
      </c>
      <c r="AE430" s="9"/>
      <c r="AO430" s="9" t="str">
        <f t="shared" si="19"/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20"/>
        <v/>
      </c>
      <c r="AB431" s="9" t="str">
        <f t="shared" si="18"/>
        <v/>
      </c>
      <c r="AE431" s="9"/>
      <c r="AO431" s="9" t="str">
        <f t="shared" si="19"/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20"/>
        <v/>
      </c>
      <c r="AB432" s="9" t="str">
        <f t="shared" si="18"/>
        <v/>
      </c>
      <c r="AE432" s="9"/>
      <c r="AO432" s="9" t="str">
        <f t="shared" si="19"/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20"/>
        <v/>
      </c>
      <c r="AB433" s="9" t="str">
        <f t="shared" si="18"/>
        <v/>
      </c>
      <c r="AE433" s="9"/>
      <c r="AO433" s="9" t="str">
        <f t="shared" si="19"/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20"/>
        <v/>
      </c>
      <c r="AB434" s="9" t="str">
        <f t="shared" si="18"/>
        <v/>
      </c>
      <c r="AE434" s="9"/>
      <c r="AO434" s="9" t="str">
        <f t="shared" si="19"/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20"/>
        <v/>
      </c>
      <c r="AB435" s="9" t="str">
        <f t="shared" si="18"/>
        <v/>
      </c>
      <c r="AE435" s="9"/>
      <c r="AO435" s="9" t="str">
        <f t="shared" si="19"/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20"/>
        <v/>
      </c>
      <c r="AB436" s="9" t="str">
        <f t="shared" si="18"/>
        <v/>
      </c>
      <c r="AE436" s="9"/>
      <c r="AO436" s="9" t="str">
        <f t="shared" si="19"/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20"/>
        <v/>
      </c>
      <c r="AB437" s="9" t="str">
        <f t="shared" si="18"/>
        <v/>
      </c>
      <c r="AE437" s="9"/>
      <c r="AO437" s="9" t="str">
        <f t="shared" si="19"/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20"/>
        <v/>
      </c>
      <c r="AB438" s="9" t="str">
        <f t="shared" si="18"/>
        <v/>
      </c>
      <c r="AE438" s="9"/>
      <c r="AO438" s="9" t="str">
        <f t="shared" si="19"/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20"/>
        <v/>
      </c>
      <c r="AB439" s="9" t="str">
        <f t="shared" si="18"/>
        <v/>
      </c>
      <c r="AE439" s="9"/>
      <c r="AO439" s="9" t="str">
        <f t="shared" si="19"/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20"/>
        <v/>
      </c>
      <c r="AB440" s="9" t="str">
        <f t="shared" si="18"/>
        <v/>
      </c>
      <c r="AE440" s="9"/>
      <c r="AO440" s="9" t="str">
        <f t="shared" si="19"/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20"/>
        <v/>
      </c>
      <c r="AB441" s="9" t="str">
        <f t="shared" si="18"/>
        <v/>
      </c>
      <c r="AE441" s="9"/>
      <c r="AO441" s="9" t="str">
        <f t="shared" si="19"/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 t="shared" si="20"/>
        <v/>
      </c>
      <c r="AB442" s="9" t="str">
        <f t="shared" si="18"/>
        <v/>
      </c>
      <c r="AE442" s="9"/>
      <c r="AO442" s="9" t="str">
        <f t="shared" si="19"/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 t="shared" si="20"/>
        <v/>
      </c>
      <c r="AB443" s="9" t="str">
        <f t="shared" si="18"/>
        <v/>
      </c>
      <c r="AE443" s="9"/>
      <c r="AO443" s="9" t="str">
        <f t="shared" si="19"/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 t="shared" si="20"/>
        <v/>
      </c>
      <c r="AB444" s="9" t="str">
        <f t="shared" si="18"/>
        <v/>
      </c>
      <c r="AE444" s="9"/>
      <c r="AO444" s="9" t="str">
        <f t="shared" si="19"/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 t="shared" si="20"/>
        <v/>
      </c>
      <c r="AB445" s="9" t="str">
        <f t="shared" si="18"/>
        <v/>
      </c>
      <c r="AE445" s="9"/>
      <c r="AO445" s="9" t="str">
        <f t="shared" si="19"/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20"/>
        <v/>
      </c>
      <c r="AB446" s="9" t="str">
        <f t="shared" si="18"/>
        <v/>
      </c>
      <c r="AE446" s="9"/>
      <c r="AO446" s="9" t="str">
        <f t="shared" si="19"/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20"/>
        <v/>
      </c>
      <c r="AB447" s="9" t="str">
        <f t="shared" si="18"/>
        <v/>
      </c>
      <c r="AE447" s="9"/>
      <c r="AO447" s="9" t="str">
        <f t="shared" si="19"/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 t="shared" si="20"/>
        <v/>
      </c>
      <c r="AB448" s="9" t="str">
        <f t="shared" si="18"/>
        <v/>
      </c>
      <c r="AE448" s="9"/>
      <c r="AO448" s="9" t="str">
        <f t="shared" si="19"/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 t="shared" si="20"/>
        <v/>
      </c>
      <c r="AB449" s="9" t="str">
        <f t="shared" si="18"/>
        <v/>
      </c>
      <c r="AE449" s="9"/>
      <c r="AO449" s="9" t="str">
        <f t="shared" si="19"/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20"/>
        <v/>
      </c>
      <c r="AB450" s="9" t="str">
        <f t="shared" si="18"/>
        <v/>
      </c>
      <c r="AE450" s="9"/>
      <c r="AO450" s="9" t="str">
        <f t="shared" si="19"/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20"/>
        <v/>
      </c>
      <c r="AB451" s="9" t="str">
        <f t="shared" si="18"/>
        <v/>
      </c>
      <c r="AE451" s="9"/>
      <c r="AO451" s="9" t="str">
        <f t="shared" si="19"/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 t="shared" si="20"/>
        <v/>
      </c>
      <c r="AB452" s="9" t="str">
        <f t="shared" ref="AB452:AB515" si="21">IF(ISBLANK(Z452),  "", _xlfn.CONCAT(LOWER(C452), "/", E452))</f>
        <v/>
      </c>
      <c r="AE452" s="9"/>
      <c r="AO452" s="9" t="str">
        <f t="shared" ref="AO452:AO515" si="22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20"/>
        <v/>
      </c>
      <c r="AB453" s="9" t="str">
        <f t="shared" si="21"/>
        <v/>
      </c>
      <c r="AE453" s="9"/>
      <c r="AO453" s="9" t="str">
        <f t="shared" si="22"/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 t="shared" si="20"/>
        <v/>
      </c>
      <c r="AB454" s="9" t="str">
        <f t="shared" si="21"/>
        <v/>
      </c>
      <c r="AE454" s="9"/>
      <c r="AO454" s="9" t="str">
        <f t="shared" si="22"/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20"/>
        <v/>
      </c>
      <c r="AB455" s="9" t="str">
        <f t="shared" si="21"/>
        <v/>
      </c>
      <c r="AE455" s="9"/>
      <c r="AO455" s="9" t="str">
        <f t="shared" si="22"/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20"/>
        <v/>
      </c>
      <c r="AB456" s="9" t="str">
        <f t="shared" si="21"/>
        <v/>
      </c>
      <c r="AE456" s="9"/>
      <c r="AO456" s="9" t="str">
        <f t="shared" si="22"/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20"/>
        <v/>
      </c>
      <c r="AB457" s="9" t="str">
        <f t="shared" si="21"/>
        <v/>
      </c>
      <c r="AE457" s="9"/>
      <c r="AO457" s="9" t="str">
        <f t="shared" si="22"/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20"/>
        <v/>
      </c>
      <c r="AB458" s="9" t="str">
        <f t="shared" si="21"/>
        <v/>
      </c>
      <c r="AE458" s="9"/>
      <c r="AO458" s="9" t="str">
        <f t="shared" si="22"/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20"/>
        <v/>
      </c>
      <c r="AB459" s="9" t="str">
        <f t="shared" si="21"/>
        <v/>
      </c>
      <c r="AE459" s="9"/>
      <c r="AO459" s="9" t="str">
        <f t="shared" si="22"/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20"/>
        <v/>
      </c>
      <c r="AB460" s="9" t="str">
        <f t="shared" si="21"/>
        <v/>
      </c>
      <c r="AE460" s="9"/>
      <c r="AO460" s="9" t="str">
        <f t="shared" si="22"/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20"/>
        <v/>
      </c>
      <c r="AB461" s="9" t="str">
        <f t="shared" si="21"/>
        <v/>
      </c>
      <c r="AE461" s="9"/>
      <c r="AO461" s="9" t="str">
        <f t="shared" si="22"/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20"/>
        <v/>
      </c>
      <c r="AB462" s="9" t="str">
        <f t="shared" si="21"/>
        <v/>
      </c>
      <c r="AE462" s="9"/>
      <c r="AO462" s="9" t="str">
        <f t="shared" si="22"/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20"/>
        <v/>
      </c>
      <c r="AB463" s="9" t="str">
        <f t="shared" si="21"/>
        <v/>
      </c>
      <c r="AE463" s="9"/>
      <c r="AO463" s="9" t="str">
        <f t="shared" si="22"/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20"/>
        <v/>
      </c>
      <c r="AB464" s="9" t="str">
        <f t="shared" si="21"/>
        <v/>
      </c>
      <c r="AE464" s="9"/>
      <c r="AO464" s="9" t="str">
        <f t="shared" si="22"/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20"/>
        <v/>
      </c>
      <c r="AB465" s="9" t="str">
        <f t="shared" si="21"/>
        <v/>
      </c>
      <c r="AE465" s="9"/>
      <c r="AO465" s="9" t="str">
        <f t="shared" si="22"/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20"/>
        <v/>
      </c>
      <c r="AB466" s="9" t="str">
        <f t="shared" si="21"/>
        <v/>
      </c>
      <c r="AE466" s="9"/>
      <c r="AO466" s="9" t="str">
        <f t="shared" si="22"/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20"/>
        <v/>
      </c>
      <c r="AB467" s="9" t="str">
        <f t="shared" si="21"/>
        <v/>
      </c>
      <c r="AE467" s="9"/>
      <c r="AO467" s="9" t="str">
        <f t="shared" si="22"/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20"/>
        <v/>
      </c>
      <c r="AB468" s="9" t="str">
        <f t="shared" si="21"/>
        <v/>
      </c>
      <c r="AE468" s="9"/>
      <c r="AO468" s="9" t="str">
        <f t="shared" si="22"/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20"/>
        <v/>
      </c>
      <c r="AB469" s="9" t="str">
        <f t="shared" si="21"/>
        <v/>
      </c>
      <c r="AE469" s="9"/>
      <c r="AO469" s="9" t="str">
        <f t="shared" si="22"/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20"/>
        <v/>
      </c>
      <c r="AB470" s="9" t="str">
        <f t="shared" si="21"/>
        <v/>
      </c>
      <c r="AE470" s="9"/>
      <c r="AO470" s="9" t="str">
        <f t="shared" si="22"/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20"/>
        <v/>
      </c>
      <c r="AB471" s="9" t="str">
        <f t="shared" si="21"/>
        <v/>
      </c>
      <c r="AE471" s="9"/>
      <c r="AO471" s="9" t="str">
        <f t="shared" si="22"/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20"/>
        <v/>
      </c>
      <c r="AB472" s="9" t="str">
        <f t="shared" si="21"/>
        <v/>
      </c>
      <c r="AE472" s="9"/>
      <c r="AO472" s="9" t="str">
        <f t="shared" si="22"/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20"/>
        <v/>
      </c>
      <c r="AB473" s="9" t="str">
        <f t="shared" si="21"/>
        <v/>
      </c>
      <c r="AE473" s="9"/>
      <c r="AO473" s="9" t="str">
        <f t="shared" si="22"/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20"/>
        <v/>
      </c>
      <c r="AB474" s="9" t="str">
        <f t="shared" si="21"/>
        <v/>
      </c>
      <c r="AE474" s="9"/>
      <c r="AO474" s="9" t="str">
        <f t="shared" si="22"/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20"/>
        <v/>
      </c>
      <c r="AB475" s="9" t="str">
        <f t="shared" si="21"/>
        <v/>
      </c>
      <c r="AE475" s="9"/>
      <c r="AO475" s="9" t="str">
        <f t="shared" si="22"/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20"/>
        <v/>
      </c>
      <c r="AB476" s="9" t="str">
        <f t="shared" si="21"/>
        <v/>
      </c>
      <c r="AE476" s="9"/>
      <c r="AO476" s="9" t="str">
        <f t="shared" si="22"/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20"/>
        <v/>
      </c>
      <c r="AB477" s="9" t="str">
        <f t="shared" si="21"/>
        <v/>
      </c>
      <c r="AE477" s="9"/>
      <c r="AO477" s="9" t="str">
        <f t="shared" si="22"/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20"/>
        <v/>
      </c>
      <c r="AB478" s="9" t="str">
        <f t="shared" si="21"/>
        <v/>
      </c>
      <c r="AE478" s="9"/>
      <c r="AO478" s="9" t="str">
        <f t="shared" si="22"/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20"/>
        <v/>
      </c>
      <c r="AB479" s="9" t="str">
        <f t="shared" si="21"/>
        <v/>
      </c>
      <c r="AE479" s="9"/>
      <c r="AO479" s="9" t="str">
        <f t="shared" si="22"/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20"/>
        <v/>
      </c>
      <c r="AB480" s="9" t="str">
        <f t="shared" si="21"/>
        <v/>
      </c>
      <c r="AE480" s="9"/>
      <c r="AO480" s="9" t="str">
        <f t="shared" si="22"/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20"/>
        <v/>
      </c>
      <c r="AB481" s="9" t="str">
        <f t="shared" si="21"/>
        <v/>
      </c>
      <c r="AE481" s="9"/>
      <c r="AO481" s="9" t="str">
        <f t="shared" si="22"/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20"/>
        <v/>
      </c>
      <c r="AB482" s="9" t="str">
        <f t="shared" si="21"/>
        <v/>
      </c>
      <c r="AE482" s="9"/>
      <c r="AO482" s="9" t="str">
        <f t="shared" si="22"/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20"/>
        <v/>
      </c>
      <c r="AB483" s="9" t="str">
        <f t="shared" si="21"/>
        <v/>
      </c>
      <c r="AE483" s="9"/>
      <c r="AO483" s="9" t="str">
        <f t="shared" si="22"/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20"/>
        <v/>
      </c>
      <c r="AB484" s="9" t="str">
        <f t="shared" si="21"/>
        <v/>
      </c>
      <c r="AE484" s="9"/>
      <c r="AO484" s="9" t="str">
        <f t="shared" si="22"/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20"/>
        <v/>
      </c>
      <c r="AB485" s="9" t="str">
        <f t="shared" si="21"/>
        <v/>
      </c>
      <c r="AE485" s="9"/>
      <c r="AO485" s="9" t="str">
        <f t="shared" si="22"/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20"/>
        <v/>
      </c>
      <c r="AB486" s="9" t="str">
        <f t="shared" si="21"/>
        <v/>
      </c>
      <c r="AE486" s="9"/>
      <c r="AO486" s="9" t="str">
        <f t="shared" si="22"/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20"/>
        <v/>
      </c>
      <c r="AB487" s="9" t="str">
        <f t="shared" si="21"/>
        <v/>
      </c>
      <c r="AE487" s="9"/>
      <c r="AO487" s="9" t="str">
        <f t="shared" si="22"/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20"/>
        <v/>
      </c>
      <c r="AB488" s="9" t="str">
        <f t="shared" si="21"/>
        <v/>
      </c>
      <c r="AE488" s="9"/>
      <c r="AO488" s="9" t="str">
        <f t="shared" si="22"/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20"/>
        <v/>
      </c>
      <c r="AB489" s="9" t="str">
        <f t="shared" si="21"/>
        <v/>
      </c>
      <c r="AE489" s="9"/>
      <c r="AO489" s="9" t="str">
        <f t="shared" si="22"/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ref="AA490:AA553" si="23">IF(ISBLANK(Z490),  "", _xlfn.CONCAT("haas/entity/sensor/", LOWER(C490), "/", E490, "/config"))</f>
        <v/>
      </c>
      <c r="AB490" s="9" t="str">
        <f t="shared" si="21"/>
        <v/>
      </c>
      <c r="AE490" s="9"/>
      <c r="AO490" s="9" t="str">
        <f t="shared" si="22"/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23"/>
        <v/>
      </c>
      <c r="AB491" s="9" t="str">
        <f t="shared" si="21"/>
        <v/>
      </c>
      <c r="AE491" s="9"/>
      <c r="AO491" s="9" t="str">
        <f t="shared" si="22"/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si="23"/>
        <v/>
      </c>
      <c r="AB492" s="9" t="str">
        <f t="shared" si="21"/>
        <v/>
      </c>
      <c r="AE492" s="9"/>
      <c r="AO492" s="9" t="str">
        <f t="shared" si="22"/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23"/>
        <v/>
      </c>
      <c r="AB493" s="9" t="str">
        <f t="shared" si="21"/>
        <v/>
      </c>
      <c r="AE493" s="9"/>
      <c r="AO493" s="9" t="str">
        <f t="shared" si="22"/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23"/>
        <v/>
      </c>
      <c r="AB494" s="9" t="str">
        <f t="shared" si="21"/>
        <v/>
      </c>
      <c r="AE494" s="9"/>
      <c r="AO494" s="9" t="str">
        <f t="shared" si="22"/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23"/>
        <v/>
      </c>
      <c r="AB495" s="9" t="str">
        <f t="shared" si="21"/>
        <v/>
      </c>
      <c r="AE495" s="9"/>
      <c r="AO495" s="9" t="str">
        <f t="shared" si="22"/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23"/>
        <v/>
      </c>
      <c r="AB496" s="9" t="str">
        <f t="shared" si="21"/>
        <v/>
      </c>
      <c r="AE496" s="9"/>
      <c r="AO496" s="9" t="str">
        <f t="shared" si="22"/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23"/>
        <v/>
      </c>
      <c r="AB497" s="9" t="str">
        <f t="shared" si="21"/>
        <v/>
      </c>
      <c r="AE497" s="9"/>
      <c r="AO497" s="9" t="str">
        <f t="shared" si="22"/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23"/>
        <v/>
      </c>
      <c r="AB498" s="9" t="str">
        <f t="shared" si="21"/>
        <v/>
      </c>
      <c r="AE498" s="9"/>
      <c r="AO498" s="9" t="str">
        <f t="shared" si="22"/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23"/>
        <v/>
      </c>
      <c r="AB499" s="9" t="str">
        <f t="shared" si="21"/>
        <v/>
      </c>
      <c r="AE499" s="9"/>
      <c r="AO499" s="9" t="str">
        <f t="shared" si="22"/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23"/>
        <v/>
      </c>
      <c r="AB500" s="9" t="str">
        <f t="shared" si="21"/>
        <v/>
      </c>
      <c r="AE500" s="9"/>
      <c r="AO500" s="9" t="str">
        <f t="shared" si="22"/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23"/>
        <v/>
      </c>
      <c r="AB501" s="9" t="str">
        <f t="shared" si="21"/>
        <v/>
      </c>
      <c r="AE501" s="9"/>
      <c r="AO501" s="9" t="str">
        <f t="shared" si="22"/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23"/>
        <v/>
      </c>
      <c r="AB502" s="9" t="str">
        <f t="shared" si="21"/>
        <v/>
      </c>
      <c r="AE502" s="9"/>
      <c r="AO502" s="9" t="str">
        <f t="shared" si="22"/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23"/>
        <v/>
      </c>
      <c r="AB503" s="9" t="str">
        <f t="shared" si="21"/>
        <v/>
      </c>
      <c r="AE503" s="9"/>
      <c r="AO503" s="9" t="str">
        <f t="shared" si="22"/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23"/>
        <v/>
      </c>
      <c r="AB504" s="9" t="str">
        <f t="shared" si="21"/>
        <v/>
      </c>
      <c r="AE504" s="9"/>
      <c r="AO504" s="9" t="str">
        <f t="shared" si="22"/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23"/>
        <v/>
      </c>
      <c r="AB505" s="9" t="str">
        <f t="shared" si="21"/>
        <v/>
      </c>
      <c r="AE505" s="9"/>
      <c r="AO505" s="9" t="str">
        <f t="shared" si="22"/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23"/>
        <v/>
      </c>
      <c r="AB506" s="9" t="str">
        <f t="shared" si="21"/>
        <v/>
      </c>
      <c r="AE506" s="9"/>
      <c r="AO506" s="9" t="str">
        <f t="shared" si="22"/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23"/>
        <v/>
      </c>
      <c r="AB507" s="9" t="str">
        <f t="shared" si="21"/>
        <v/>
      </c>
      <c r="AE507" s="9"/>
      <c r="AO507" s="9" t="str">
        <f t="shared" si="22"/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23"/>
        <v/>
      </c>
      <c r="AB508" s="9" t="str">
        <f t="shared" si="21"/>
        <v/>
      </c>
      <c r="AE508" s="9"/>
      <c r="AO508" s="9" t="str">
        <f t="shared" si="22"/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23"/>
        <v/>
      </c>
      <c r="AB509" s="9" t="str">
        <f t="shared" si="21"/>
        <v/>
      </c>
      <c r="AE509" s="9"/>
      <c r="AO509" s="9" t="str">
        <f t="shared" si="22"/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23"/>
        <v/>
      </c>
      <c r="AB510" s="9" t="str">
        <f t="shared" si="21"/>
        <v/>
      </c>
      <c r="AE510" s="9"/>
      <c r="AO510" s="9" t="str">
        <f t="shared" si="22"/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23"/>
        <v/>
      </c>
      <c r="AB511" s="9" t="str">
        <f t="shared" si="21"/>
        <v/>
      </c>
      <c r="AE511" s="9"/>
      <c r="AO511" s="9" t="str">
        <f t="shared" si="22"/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23"/>
        <v/>
      </c>
      <c r="AB512" s="9" t="str">
        <f t="shared" si="21"/>
        <v/>
      </c>
      <c r="AE512" s="9"/>
      <c r="AO512" s="9" t="str">
        <f t="shared" si="22"/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23"/>
        <v/>
      </c>
      <c r="AB513" s="9" t="str">
        <f t="shared" si="21"/>
        <v/>
      </c>
      <c r="AE513" s="9"/>
      <c r="AO513" s="9" t="str">
        <f t="shared" si="22"/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23"/>
        <v/>
      </c>
      <c r="AB514" s="9" t="str">
        <f t="shared" si="21"/>
        <v/>
      </c>
      <c r="AE514" s="9"/>
      <c r="AO514" s="9" t="str">
        <f t="shared" si="22"/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23"/>
        <v/>
      </c>
      <c r="AB515" s="9" t="str">
        <f t="shared" si="21"/>
        <v/>
      </c>
      <c r="AE515" s="9"/>
      <c r="AO515" s="9" t="str">
        <f t="shared" si="22"/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23"/>
        <v/>
      </c>
      <c r="AB516" s="9" t="str">
        <f t="shared" ref="AB516:AB579" si="24">IF(ISBLANK(Z516),  "", _xlfn.CONCAT(LOWER(C516), "/", E516))</f>
        <v/>
      </c>
      <c r="AE516" s="9"/>
      <c r="AO516" s="9" t="str">
        <f t="shared" ref="AO516:AO579" si="25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23"/>
        <v/>
      </c>
      <c r="AB517" s="9" t="str">
        <f t="shared" si="24"/>
        <v/>
      </c>
      <c r="AE517" s="9"/>
      <c r="AO517" s="9" t="str">
        <f t="shared" si="25"/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23"/>
        <v/>
      </c>
      <c r="AB518" s="9" t="str">
        <f t="shared" si="24"/>
        <v/>
      </c>
      <c r="AE518" s="9"/>
      <c r="AO518" s="9" t="str">
        <f t="shared" si="25"/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23"/>
        <v/>
      </c>
      <c r="AB519" s="9" t="str">
        <f t="shared" si="24"/>
        <v/>
      </c>
      <c r="AE519" s="9"/>
      <c r="AO519" s="9" t="str">
        <f t="shared" si="25"/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23"/>
        <v/>
      </c>
      <c r="AB520" s="9" t="str">
        <f t="shared" si="24"/>
        <v/>
      </c>
      <c r="AE520" s="9"/>
      <c r="AO520" s="9" t="str">
        <f t="shared" si="25"/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23"/>
        <v/>
      </c>
      <c r="AB521" s="9" t="str">
        <f t="shared" si="24"/>
        <v/>
      </c>
      <c r="AE521" s="9"/>
      <c r="AO521" s="9" t="str">
        <f t="shared" si="25"/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23"/>
        <v/>
      </c>
      <c r="AB522" s="9" t="str">
        <f t="shared" si="24"/>
        <v/>
      </c>
      <c r="AE522" s="9"/>
      <c r="AO522" s="9" t="str">
        <f t="shared" si="25"/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23"/>
        <v/>
      </c>
      <c r="AB523" s="9" t="str">
        <f t="shared" si="24"/>
        <v/>
      </c>
      <c r="AE523" s="9"/>
      <c r="AO523" s="9" t="str">
        <f t="shared" si="25"/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23"/>
        <v/>
      </c>
      <c r="AB524" s="9" t="str">
        <f t="shared" si="24"/>
        <v/>
      </c>
      <c r="AE524" s="9"/>
      <c r="AO524" s="9" t="str">
        <f t="shared" si="25"/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23"/>
        <v/>
      </c>
      <c r="AB525" s="9" t="str">
        <f t="shared" si="24"/>
        <v/>
      </c>
      <c r="AE525" s="9"/>
      <c r="AO525" s="9" t="str">
        <f t="shared" si="25"/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23"/>
        <v/>
      </c>
      <c r="AB526" s="9" t="str">
        <f t="shared" si="24"/>
        <v/>
      </c>
      <c r="AE526" s="9"/>
      <c r="AO526" s="9" t="str">
        <f t="shared" si="25"/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23"/>
        <v/>
      </c>
      <c r="AB527" s="9" t="str">
        <f t="shared" si="24"/>
        <v/>
      </c>
      <c r="AE527" s="9"/>
      <c r="AO527" s="9" t="str">
        <f t="shared" si="25"/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23"/>
        <v/>
      </c>
      <c r="AB528" s="9" t="str">
        <f t="shared" si="24"/>
        <v/>
      </c>
      <c r="AE528" s="9"/>
      <c r="AO528" s="9" t="str">
        <f t="shared" si="25"/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23"/>
        <v/>
      </c>
      <c r="AB529" s="9" t="str">
        <f t="shared" si="24"/>
        <v/>
      </c>
      <c r="AE529" s="9"/>
      <c r="AO529" s="9" t="str">
        <f t="shared" si="25"/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23"/>
        <v/>
      </c>
      <c r="AB530" s="9" t="str">
        <f t="shared" si="24"/>
        <v/>
      </c>
      <c r="AE530" s="9"/>
      <c r="AO530" s="9" t="str">
        <f t="shared" si="25"/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23"/>
        <v/>
      </c>
      <c r="AB531" s="9" t="str">
        <f t="shared" si="24"/>
        <v/>
      </c>
      <c r="AE531" s="9"/>
      <c r="AO531" s="9" t="str">
        <f t="shared" si="25"/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23"/>
        <v/>
      </c>
      <c r="AB532" s="9" t="str">
        <f t="shared" si="24"/>
        <v/>
      </c>
      <c r="AE532" s="9"/>
      <c r="AO532" s="9" t="str">
        <f t="shared" si="25"/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23"/>
        <v/>
      </c>
      <c r="AB533" s="9" t="str">
        <f t="shared" si="24"/>
        <v/>
      </c>
      <c r="AE533" s="9"/>
      <c r="AO533" s="9" t="str">
        <f t="shared" si="25"/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23"/>
        <v/>
      </c>
      <c r="AB534" s="9" t="str">
        <f t="shared" si="24"/>
        <v/>
      </c>
      <c r="AE534" s="9"/>
      <c r="AO534" s="9" t="str">
        <f t="shared" si="25"/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23"/>
        <v/>
      </c>
      <c r="AB535" s="9" t="str">
        <f t="shared" si="24"/>
        <v/>
      </c>
      <c r="AE535" s="9"/>
      <c r="AO535" s="9" t="str">
        <f t="shared" si="25"/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23"/>
        <v/>
      </c>
      <c r="AB536" s="9" t="str">
        <f t="shared" si="24"/>
        <v/>
      </c>
      <c r="AE536" s="9"/>
      <c r="AO536" s="9" t="str">
        <f t="shared" si="25"/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23"/>
        <v/>
      </c>
      <c r="AB537" s="9" t="str">
        <f t="shared" si="24"/>
        <v/>
      </c>
      <c r="AE537" s="9"/>
      <c r="AO537" s="9" t="str">
        <f t="shared" si="25"/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23"/>
        <v/>
      </c>
      <c r="AB538" s="9" t="str">
        <f t="shared" si="24"/>
        <v/>
      </c>
      <c r="AE538" s="9"/>
      <c r="AO538" s="9" t="str">
        <f t="shared" si="25"/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23"/>
        <v/>
      </c>
      <c r="AB539" s="9" t="str">
        <f t="shared" si="24"/>
        <v/>
      </c>
      <c r="AE539" s="9"/>
      <c r="AO539" s="9" t="str">
        <f t="shared" si="25"/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23"/>
        <v/>
      </c>
      <c r="AB540" s="9" t="str">
        <f t="shared" si="24"/>
        <v/>
      </c>
      <c r="AE540" s="9"/>
      <c r="AO540" s="9" t="str">
        <f t="shared" si="25"/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23"/>
        <v/>
      </c>
      <c r="AB541" s="9" t="str">
        <f t="shared" si="24"/>
        <v/>
      </c>
      <c r="AE541" s="9"/>
      <c r="AO541" s="9" t="str">
        <f t="shared" si="25"/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23"/>
        <v/>
      </c>
      <c r="AB542" s="9" t="str">
        <f t="shared" si="24"/>
        <v/>
      </c>
      <c r="AE542" s="9"/>
      <c r="AO542" s="9" t="str">
        <f t="shared" si="25"/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23"/>
        <v/>
      </c>
      <c r="AB543" s="9" t="str">
        <f t="shared" si="24"/>
        <v/>
      </c>
      <c r="AE543" s="9"/>
      <c r="AO543" s="9" t="str">
        <f t="shared" si="25"/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23"/>
        <v/>
      </c>
      <c r="AB544" s="9" t="str">
        <f t="shared" si="24"/>
        <v/>
      </c>
      <c r="AE544" s="9"/>
      <c r="AO544" s="9" t="str">
        <f t="shared" si="25"/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23"/>
        <v/>
      </c>
      <c r="AB545" s="9" t="str">
        <f t="shared" si="24"/>
        <v/>
      </c>
      <c r="AE545" s="9"/>
      <c r="AO545" s="9" t="str">
        <f t="shared" si="25"/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23"/>
        <v/>
      </c>
      <c r="AB546" s="9" t="str">
        <f t="shared" si="24"/>
        <v/>
      </c>
      <c r="AE546" s="9"/>
      <c r="AO546" s="9" t="str">
        <f t="shared" si="25"/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23"/>
        <v/>
      </c>
      <c r="AB547" s="9" t="str">
        <f t="shared" si="24"/>
        <v/>
      </c>
      <c r="AE547" s="9"/>
      <c r="AO547" s="9" t="str">
        <f t="shared" si="25"/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23"/>
        <v/>
      </c>
      <c r="AB548" s="9" t="str">
        <f t="shared" si="24"/>
        <v/>
      </c>
      <c r="AE548" s="9"/>
      <c r="AO548" s="9" t="str">
        <f t="shared" si="25"/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23"/>
        <v/>
      </c>
      <c r="AB549" s="9" t="str">
        <f t="shared" si="24"/>
        <v/>
      </c>
      <c r="AE549" s="9"/>
      <c r="AO549" s="9" t="str">
        <f t="shared" si="25"/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23"/>
        <v/>
      </c>
      <c r="AB550" s="9" t="str">
        <f t="shared" si="24"/>
        <v/>
      </c>
      <c r="AE550" s="9"/>
      <c r="AO550" s="9" t="str">
        <f t="shared" si="25"/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23"/>
        <v/>
      </c>
      <c r="AB551" s="9" t="str">
        <f t="shared" si="24"/>
        <v/>
      </c>
      <c r="AE551" s="9"/>
      <c r="AO551" s="9" t="str">
        <f t="shared" si="25"/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23"/>
        <v/>
      </c>
      <c r="AB552" s="9" t="str">
        <f t="shared" si="24"/>
        <v/>
      </c>
      <c r="AE552" s="9"/>
      <c r="AO552" s="9" t="str">
        <f t="shared" si="25"/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23"/>
        <v/>
      </c>
      <c r="AB553" s="9" t="str">
        <f t="shared" si="24"/>
        <v/>
      </c>
      <c r="AE553" s="9"/>
      <c r="AO553" s="9" t="str">
        <f t="shared" si="25"/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ref="AA554:AA617" si="26">IF(ISBLANK(Z554),  "", _xlfn.CONCAT("haas/entity/sensor/", LOWER(C554), "/", E554, "/config"))</f>
        <v/>
      </c>
      <c r="AB554" s="9" t="str">
        <f t="shared" si="24"/>
        <v/>
      </c>
      <c r="AE554" s="9"/>
      <c r="AO554" s="9" t="str">
        <f t="shared" si="25"/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26"/>
        <v/>
      </c>
      <c r="AB555" s="9" t="str">
        <f t="shared" si="24"/>
        <v/>
      </c>
      <c r="AE555" s="9"/>
      <c r="AO555" s="9" t="str">
        <f t="shared" si="25"/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si="26"/>
        <v/>
      </c>
      <c r="AB556" s="9" t="str">
        <f t="shared" si="24"/>
        <v/>
      </c>
      <c r="AE556" s="9"/>
      <c r="AO556" s="9" t="str">
        <f t="shared" si="25"/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26"/>
        <v/>
      </c>
      <c r="AB557" s="9" t="str">
        <f t="shared" si="24"/>
        <v/>
      </c>
      <c r="AE557" s="9"/>
      <c r="AO557" s="9" t="str">
        <f t="shared" si="25"/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26"/>
        <v/>
      </c>
      <c r="AB558" s="9" t="str">
        <f t="shared" si="24"/>
        <v/>
      </c>
      <c r="AE558" s="9"/>
      <c r="AO558" s="9" t="str">
        <f t="shared" si="25"/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26"/>
        <v/>
      </c>
      <c r="AB559" s="9" t="str">
        <f t="shared" si="24"/>
        <v/>
      </c>
      <c r="AE559" s="9"/>
      <c r="AO559" s="9" t="str">
        <f t="shared" si="25"/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26"/>
        <v/>
      </c>
      <c r="AB560" s="9" t="str">
        <f t="shared" si="24"/>
        <v/>
      </c>
      <c r="AE560" s="9"/>
      <c r="AO560" s="9" t="str">
        <f t="shared" si="25"/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26"/>
        <v/>
      </c>
      <c r="AB561" s="9" t="str">
        <f t="shared" si="24"/>
        <v/>
      </c>
      <c r="AE561" s="9"/>
      <c r="AO561" s="9" t="str">
        <f t="shared" si="25"/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26"/>
        <v/>
      </c>
      <c r="AB562" s="9" t="str">
        <f t="shared" si="24"/>
        <v/>
      </c>
      <c r="AE562" s="9"/>
      <c r="AO562" s="9" t="str">
        <f t="shared" si="25"/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26"/>
        <v/>
      </c>
      <c r="AB563" s="9" t="str">
        <f t="shared" si="24"/>
        <v/>
      </c>
      <c r="AE563" s="9"/>
      <c r="AO563" s="9" t="str">
        <f t="shared" si="25"/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26"/>
        <v/>
      </c>
      <c r="AB564" s="9" t="str">
        <f t="shared" si="24"/>
        <v/>
      </c>
      <c r="AE564" s="9"/>
      <c r="AO564" s="9" t="str">
        <f t="shared" si="25"/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26"/>
        <v/>
      </c>
      <c r="AB565" s="9" t="str">
        <f t="shared" si="24"/>
        <v/>
      </c>
      <c r="AE565" s="9"/>
      <c r="AO565" s="9" t="str">
        <f t="shared" si="25"/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26"/>
        <v/>
      </c>
      <c r="AB566" s="9" t="str">
        <f t="shared" si="24"/>
        <v/>
      </c>
      <c r="AE566" s="9"/>
      <c r="AO566" s="9" t="str">
        <f t="shared" si="25"/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26"/>
        <v/>
      </c>
      <c r="AB567" s="9" t="str">
        <f t="shared" si="24"/>
        <v/>
      </c>
      <c r="AE567" s="9"/>
      <c r="AO567" s="9" t="str">
        <f t="shared" si="25"/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26"/>
        <v/>
      </c>
      <c r="AB568" s="9" t="str">
        <f t="shared" si="24"/>
        <v/>
      </c>
      <c r="AE568" s="9"/>
      <c r="AO568" s="9" t="str">
        <f t="shared" si="25"/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26"/>
        <v/>
      </c>
      <c r="AB569" s="9" t="str">
        <f t="shared" si="24"/>
        <v/>
      </c>
      <c r="AE569" s="9"/>
      <c r="AO569" s="9" t="str">
        <f t="shared" si="25"/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26"/>
        <v/>
      </c>
      <c r="AB570" s="9" t="str">
        <f t="shared" si="24"/>
        <v/>
      </c>
      <c r="AE570" s="9"/>
      <c r="AO570" s="9" t="str">
        <f t="shared" si="25"/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26"/>
        <v/>
      </c>
      <c r="AB571" s="9" t="str">
        <f t="shared" si="24"/>
        <v/>
      </c>
      <c r="AE571" s="9"/>
      <c r="AO571" s="9" t="str">
        <f t="shared" si="25"/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26"/>
        <v/>
      </c>
      <c r="AB572" s="9" t="str">
        <f t="shared" si="24"/>
        <v/>
      </c>
      <c r="AE572" s="9"/>
      <c r="AO572" s="9" t="str">
        <f t="shared" si="25"/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26"/>
        <v/>
      </c>
      <c r="AB573" s="9" t="str">
        <f t="shared" si="24"/>
        <v/>
      </c>
      <c r="AE573" s="9"/>
      <c r="AO573" s="9" t="str">
        <f t="shared" si="25"/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26"/>
        <v/>
      </c>
      <c r="AB574" s="9" t="str">
        <f t="shared" si="24"/>
        <v/>
      </c>
      <c r="AE574" s="9"/>
      <c r="AO574" s="9" t="str">
        <f t="shared" si="25"/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26"/>
        <v/>
      </c>
      <c r="AB575" s="9" t="str">
        <f t="shared" si="24"/>
        <v/>
      </c>
      <c r="AE575" s="9"/>
      <c r="AO575" s="9" t="str">
        <f t="shared" si="25"/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26"/>
        <v/>
      </c>
      <c r="AB576" s="9" t="str">
        <f t="shared" si="24"/>
        <v/>
      </c>
      <c r="AE576" s="9"/>
      <c r="AO576" s="9" t="str">
        <f t="shared" si="25"/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26"/>
        <v/>
      </c>
      <c r="AB577" s="9" t="str">
        <f t="shared" si="24"/>
        <v/>
      </c>
      <c r="AE577" s="9"/>
      <c r="AO577" s="9" t="str">
        <f t="shared" si="25"/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26"/>
        <v/>
      </c>
      <c r="AB578" s="9" t="str">
        <f t="shared" si="24"/>
        <v/>
      </c>
      <c r="AE578" s="9"/>
      <c r="AO578" s="9" t="str">
        <f t="shared" si="25"/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26"/>
        <v/>
      </c>
      <c r="AB579" s="9" t="str">
        <f t="shared" si="24"/>
        <v/>
      </c>
      <c r="AE579" s="9"/>
      <c r="AO579" s="9" t="str">
        <f t="shared" si="25"/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26"/>
        <v/>
      </c>
      <c r="AB580" s="9" t="str">
        <f t="shared" ref="AB580:AB642" si="27">IF(ISBLANK(Z580),  "", _xlfn.CONCAT(LOWER(C580), "/", E580))</f>
        <v/>
      </c>
      <c r="AE580" s="9"/>
      <c r="AO580" s="9" t="str">
        <f t="shared" ref="AO580:AO643" si="28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26"/>
        <v/>
      </c>
      <c r="AB581" s="9" t="str">
        <f t="shared" si="27"/>
        <v/>
      </c>
      <c r="AE581" s="9"/>
      <c r="AO581" s="9" t="str">
        <f t="shared" si="28"/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26"/>
        <v/>
      </c>
      <c r="AB582" s="9" t="str">
        <f t="shared" si="27"/>
        <v/>
      </c>
      <c r="AE582" s="9"/>
      <c r="AO582" s="9" t="str">
        <f t="shared" si="28"/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26"/>
        <v/>
      </c>
      <c r="AB583" s="9" t="str">
        <f t="shared" si="27"/>
        <v/>
      </c>
      <c r="AE583" s="9"/>
      <c r="AO583" s="9" t="str">
        <f t="shared" si="28"/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26"/>
        <v/>
      </c>
      <c r="AB584" s="9" t="str">
        <f t="shared" si="27"/>
        <v/>
      </c>
      <c r="AE584" s="9"/>
      <c r="AO584" s="9" t="str">
        <f t="shared" si="28"/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26"/>
        <v/>
      </c>
      <c r="AB585" s="9" t="str">
        <f t="shared" si="27"/>
        <v/>
      </c>
      <c r="AE585" s="9"/>
      <c r="AO585" s="9" t="str">
        <f t="shared" si="28"/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26"/>
        <v/>
      </c>
      <c r="AB586" s="9" t="str">
        <f t="shared" si="27"/>
        <v/>
      </c>
      <c r="AE586" s="9"/>
      <c r="AO586" s="9" t="str">
        <f t="shared" si="28"/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26"/>
        <v/>
      </c>
      <c r="AB587" s="9" t="str">
        <f t="shared" si="27"/>
        <v/>
      </c>
      <c r="AE587" s="9"/>
      <c r="AO587" s="9" t="str">
        <f t="shared" si="28"/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26"/>
        <v/>
      </c>
      <c r="AB588" s="9" t="str">
        <f t="shared" si="27"/>
        <v/>
      </c>
      <c r="AE588" s="9"/>
      <c r="AO588" s="9" t="str">
        <f t="shared" si="28"/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26"/>
        <v/>
      </c>
      <c r="AB589" s="9" t="str">
        <f t="shared" si="27"/>
        <v/>
      </c>
      <c r="AE589" s="9"/>
      <c r="AO589" s="9" t="str">
        <f t="shared" si="28"/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26"/>
        <v/>
      </c>
      <c r="AB590" s="9" t="str">
        <f t="shared" si="27"/>
        <v/>
      </c>
      <c r="AE590" s="9"/>
      <c r="AO590" s="9" t="str">
        <f t="shared" si="28"/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26"/>
        <v/>
      </c>
      <c r="AB591" s="9" t="str">
        <f t="shared" si="27"/>
        <v/>
      </c>
      <c r="AE591" s="9"/>
      <c r="AO591" s="9" t="str">
        <f t="shared" si="28"/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26"/>
        <v/>
      </c>
      <c r="AB592" s="9" t="str">
        <f t="shared" si="27"/>
        <v/>
      </c>
      <c r="AE592" s="9"/>
      <c r="AO592" s="9" t="str">
        <f t="shared" si="28"/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26"/>
        <v/>
      </c>
      <c r="AB593" s="9" t="str">
        <f t="shared" si="27"/>
        <v/>
      </c>
      <c r="AE593" s="9"/>
      <c r="AO593" s="9" t="str">
        <f t="shared" si="28"/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26"/>
        <v/>
      </c>
      <c r="AB594" s="9" t="str">
        <f t="shared" si="27"/>
        <v/>
      </c>
      <c r="AE594" s="9"/>
      <c r="AO594" s="9" t="str">
        <f t="shared" si="28"/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26"/>
        <v/>
      </c>
      <c r="AB595" s="9" t="str">
        <f t="shared" si="27"/>
        <v/>
      </c>
      <c r="AE595" s="9"/>
      <c r="AO595" s="9" t="str">
        <f t="shared" si="28"/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26"/>
        <v/>
      </c>
      <c r="AB596" s="9" t="str">
        <f t="shared" si="27"/>
        <v/>
      </c>
      <c r="AE596" s="9"/>
      <c r="AO596" s="9" t="str">
        <f t="shared" si="28"/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26"/>
        <v/>
      </c>
      <c r="AB597" s="9" t="str">
        <f t="shared" si="27"/>
        <v/>
      </c>
      <c r="AE597" s="9"/>
      <c r="AO597" s="9" t="str">
        <f t="shared" si="28"/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26"/>
        <v/>
      </c>
      <c r="AB598" s="9" t="str">
        <f t="shared" si="27"/>
        <v/>
      </c>
      <c r="AE598" s="9"/>
      <c r="AO598" s="9" t="str">
        <f t="shared" si="28"/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26"/>
        <v/>
      </c>
      <c r="AB599" s="9" t="str">
        <f t="shared" si="27"/>
        <v/>
      </c>
      <c r="AE599" s="9"/>
      <c r="AO599" s="9" t="str">
        <f t="shared" si="28"/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26"/>
        <v/>
      </c>
      <c r="AB600" s="9" t="str">
        <f t="shared" si="27"/>
        <v/>
      </c>
      <c r="AE600" s="9"/>
      <c r="AO600" s="9" t="str">
        <f t="shared" si="28"/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26"/>
        <v/>
      </c>
      <c r="AB601" s="9" t="str">
        <f t="shared" si="27"/>
        <v/>
      </c>
      <c r="AE601" s="9"/>
      <c r="AO601" s="9" t="str">
        <f t="shared" si="28"/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26"/>
        <v/>
      </c>
      <c r="AB602" s="9" t="str">
        <f t="shared" si="27"/>
        <v/>
      </c>
      <c r="AE602" s="9"/>
      <c r="AO602" s="9" t="str">
        <f t="shared" si="28"/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26"/>
        <v/>
      </c>
      <c r="AB603" s="9" t="str">
        <f t="shared" si="27"/>
        <v/>
      </c>
      <c r="AE603" s="9"/>
      <c r="AO603" s="9" t="str">
        <f t="shared" si="28"/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26"/>
        <v/>
      </c>
      <c r="AB604" s="9" t="str">
        <f t="shared" si="27"/>
        <v/>
      </c>
      <c r="AE604" s="9"/>
      <c r="AO604" s="9" t="str">
        <f t="shared" si="28"/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26"/>
        <v/>
      </c>
      <c r="AB605" s="9" t="str">
        <f t="shared" si="27"/>
        <v/>
      </c>
      <c r="AE605" s="9"/>
      <c r="AO605" s="9" t="str">
        <f t="shared" si="28"/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26"/>
        <v/>
      </c>
      <c r="AB606" s="9" t="str">
        <f t="shared" si="27"/>
        <v/>
      </c>
      <c r="AE606" s="9"/>
      <c r="AO606" s="9" t="str">
        <f t="shared" si="28"/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26"/>
        <v/>
      </c>
      <c r="AB607" s="9" t="str">
        <f t="shared" si="27"/>
        <v/>
      </c>
      <c r="AE607" s="9"/>
      <c r="AO607" s="9" t="str">
        <f t="shared" si="28"/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26"/>
        <v/>
      </c>
      <c r="AB608" s="9" t="str">
        <f t="shared" si="27"/>
        <v/>
      </c>
      <c r="AE608" s="9"/>
      <c r="AO608" s="9" t="str">
        <f t="shared" si="28"/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26"/>
        <v/>
      </c>
      <c r="AB609" s="9" t="str">
        <f t="shared" si="27"/>
        <v/>
      </c>
      <c r="AE609" s="9"/>
      <c r="AO609" s="9" t="str">
        <f t="shared" si="28"/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26"/>
        <v/>
      </c>
      <c r="AB610" s="9" t="str">
        <f t="shared" si="27"/>
        <v/>
      </c>
      <c r="AE610" s="9"/>
      <c r="AO610" s="9" t="str">
        <f t="shared" si="28"/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26"/>
        <v/>
      </c>
      <c r="AB611" s="9" t="str">
        <f t="shared" si="27"/>
        <v/>
      </c>
      <c r="AE611" s="9"/>
      <c r="AO611" s="9" t="str">
        <f t="shared" si="28"/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26"/>
        <v/>
      </c>
      <c r="AB612" s="9" t="str">
        <f t="shared" si="27"/>
        <v/>
      </c>
      <c r="AE612" s="9"/>
      <c r="AO612" s="9" t="str">
        <f t="shared" si="28"/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26"/>
        <v/>
      </c>
      <c r="AB613" s="9" t="str">
        <f t="shared" si="27"/>
        <v/>
      </c>
      <c r="AE613" s="9"/>
      <c r="AO613" s="9" t="str">
        <f t="shared" si="28"/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26"/>
        <v/>
      </c>
      <c r="AB614" s="9" t="str">
        <f t="shared" si="27"/>
        <v/>
      </c>
      <c r="AE614" s="9"/>
      <c r="AO614" s="9" t="str">
        <f t="shared" si="28"/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26"/>
        <v/>
      </c>
      <c r="AB615" s="9" t="str">
        <f t="shared" si="27"/>
        <v/>
      </c>
      <c r="AE615" s="9"/>
      <c r="AO615" s="9" t="str">
        <f t="shared" si="28"/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26"/>
        <v/>
      </c>
      <c r="AB616" s="9" t="str">
        <f t="shared" si="27"/>
        <v/>
      </c>
      <c r="AE616" s="9"/>
      <c r="AO616" s="9" t="str">
        <f t="shared" si="28"/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26"/>
        <v/>
      </c>
      <c r="AB617" s="9" t="str">
        <f t="shared" si="27"/>
        <v/>
      </c>
      <c r="AE617" s="9"/>
      <c r="AO617" s="9" t="str">
        <f t="shared" si="28"/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ref="AA618:AA681" si="29">IF(ISBLANK(Z618),  "", _xlfn.CONCAT("haas/entity/sensor/", LOWER(C618), "/", E618, "/config"))</f>
        <v/>
      </c>
      <c r="AB618" s="9" t="str">
        <f t="shared" si="27"/>
        <v/>
      </c>
      <c r="AE618" s="9"/>
      <c r="AO618" s="9" t="str">
        <f t="shared" si="28"/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29"/>
        <v/>
      </c>
      <c r="AB619" s="9" t="str">
        <f t="shared" si="27"/>
        <v/>
      </c>
      <c r="AE619" s="9"/>
      <c r="AO619" s="9" t="str">
        <f t="shared" si="28"/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si="29"/>
        <v/>
      </c>
      <c r="AB620" s="9" t="str">
        <f t="shared" si="27"/>
        <v/>
      </c>
      <c r="AE620" s="9"/>
      <c r="AO620" s="9" t="str">
        <f t="shared" si="28"/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29"/>
        <v/>
      </c>
      <c r="AB621" s="9" t="str">
        <f t="shared" si="27"/>
        <v/>
      </c>
      <c r="AE621" s="9"/>
      <c r="AO621" s="9" t="str">
        <f t="shared" si="28"/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29"/>
        <v/>
      </c>
      <c r="AB622" s="9" t="str">
        <f t="shared" si="27"/>
        <v/>
      </c>
      <c r="AE622" s="9"/>
      <c r="AO622" s="9" t="str">
        <f t="shared" si="28"/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29"/>
        <v/>
      </c>
      <c r="AB623" s="9" t="str">
        <f t="shared" si="27"/>
        <v/>
      </c>
      <c r="AE623" s="9"/>
      <c r="AO623" s="9" t="str">
        <f t="shared" si="28"/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29"/>
        <v/>
      </c>
      <c r="AB624" s="9" t="str">
        <f t="shared" si="27"/>
        <v/>
      </c>
      <c r="AE624" s="9"/>
      <c r="AO624" s="9" t="str">
        <f t="shared" si="28"/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29"/>
        <v/>
      </c>
      <c r="AB625" s="9" t="str">
        <f t="shared" si="27"/>
        <v/>
      </c>
      <c r="AE625" s="9"/>
      <c r="AO625" s="9" t="str">
        <f t="shared" si="28"/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29"/>
        <v/>
      </c>
      <c r="AB626" s="9" t="str">
        <f t="shared" si="27"/>
        <v/>
      </c>
      <c r="AE626" s="9"/>
      <c r="AO626" s="9" t="str">
        <f t="shared" si="28"/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29"/>
        <v/>
      </c>
      <c r="AB627" s="9" t="str">
        <f t="shared" si="27"/>
        <v/>
      </c>
      <c r="AE627" s="9"/>
      <c r="AO627" s="9" t="str">
        <f t="shared" si="28"/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29"/>
        <v/>
      </c>
      <c r="AB628" s="9" t="str">
        <f t="shared" si="27"/>
        <v/>
      </c>
      <c r="AE628" s="9"/>
      <c r="AO628" s="9" t="str">
        <f t="shared" si="28"/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29"/>
        <v/>
      </c>
      <c r="AB629" s="9" t="str">
        <f t="shared" si="27"/>
        <v/>
      </c>
      <c r="AE629" s="9"/>
      <c r="AO629" s="9" t="str">
        <f t="shared" si="28"/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29"/>
        <v/>
      </c>
      <c r="AB630" s="9" t="str">
        <f t="shared" si="27"/>
        <v/>
      </c>
      <c r="AE630" s="9"/>
      <c r="AO630" s="9" t="str">
        <f t="shared" si="28"/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29"/>
        <v/>
      </c>
      <c r="AB631" s="9" t="str">
        <f t="shared" si="27"/>
        <v/>
      </c>
      <c r="AE631" s="9"/>
      <c r="AO631" s="9" t="str">
        <f t="shared" si="28"/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29"/>
        <v/>
      </c>
      <c r="AB632" s="9" t="str">
        <f t="shared" si="27"/>
        <v/>
      </c>
      <c r="AE632" s="9"/>
      <c r="AO632" s="9" t="str">
        <f t="shared" si="28"/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29"/>
        <v/>
      </c>
      <c r="AB633" s="9" t="str">
        <f t="shared" si="27"/>
        <v/>
      </c>
      <c r="AE633" s="9"/>
      <c r="AO633" s="9" t="str">
        <f t="shared" si="28"/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29"/>
        <v/>
      </c>
      <c r="AB634" s="9" t="str">
        <f t="shared" si="27"/>
        <v/>
      </c>
      <c r="AE634" s="9"/>
      <c r="AO634" s="9" t="str">
        <f t="shared" si="28"/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29"/>
        <v/>
      </c>
      <c r="AB635" s="9" t="str">
        <f t="shared" si="27"/>
        <v/>
      </c>
      <c r="AE635" s="9"/>
      <c r="AO635" s="9" t="str">
        <f t="shared" si="28"/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29"/>
        <v/>
      </c>
      <c r="AB636" s="9" t="str">
        <f t="shared" si="27"/>
        <v/>
      </c>
      <c r="AE636" s="9"/>
      <c r="AO636" s="9" t="str">
        <f t="shared" si="28"/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29"/>
        <v/>
      </c>
      <c r="AB637" s="9" t="str">
        <f t="shared" si="27"/>
        <v/>
      </c>
      <c r="AE637" s="9"/>
      <c r="AO637" s="9" t="str">
        <f t="shared" si="28"/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29"/>
        <v/>
      </c>
      <c r="AB638" s="9" t="str">
        <f t="shared" si="27"/>
        <v/>
      </c>
      <c r="AE638" s="9"/>
      <c r="AO638" s="9" t="str">
        <f t="shared" si="28"/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29"/>
        <v/>
      </c>
      <c r="AB639" s="9" t="str">
        <f t="shared" si="27"/>
        <v/>
      </c>
      <c r="AE639" s="9"/>
      <c r="AO639" s="9" t="str">
        <f t="shared" si="28"/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29"/>
        <v/>
      </c>
      <c r="AB640" s="9" t="str">
        <f t="shared" si="27"/>
        <v/>
      </c>
      <c r="AE640" s="9"/>
      <c r="AO640" s="9" t="str">
        <f t="shared" si="28"/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29"/>
        <v/>
      </c>
      <c r="AB641" s="9" t="str">
        <f t="shared" si="27"/>
        <v/>
      </c>
      <c r="AE641" s="9"/>
      <c r="AO641" s="9" t="str">
        <f t="shared" si="28"/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29"/>
        <v/>
      </c>
      <c r="AB642" s="9" t="str">
        <f t="shared" si="27"/>
        <v/>
      </c>
      <c r="AE642" s="9"/>
      <c r="AO642" s="9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2022-07-28T11:20:15Z</dcterms:modified>
</cp:coreProperties>
</file>