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024DD2E4-4B1E-7B43-B279-77AE1AAEF9C3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1" i="1"/>
  <c r="AW371" i="1"/>
  <c r="AX371" i="1" s="1"/>
  <c r="T371" i="1"/>
  <c r="F371" i="1"/>
  <c r="BM370" i="1"/>
  <c r="AW370" i="1"/>
  <c r="AX370" i="1" s="1"/>
  <c r="T370" i="1"/>
  <c r="F370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2" i="1"/>
  <c r="AX314" i="1"/>
  <c r="AX316" i="1"/>
  <c r="AX318" i="1"/>
  <c r="AX320" i="1"/>
  <c r="AX321" i="1"/>
  <c r="AX322" i="1"/>
  <c r="AX3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AY320" i="1" s="1"/>
  <c r="F321" i="1"/>
  <c r="AY321" i="1" s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AJ331" i="1"/>
  <c r="AJ288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5" i="1"/>
  <c r="AJ313" i="1"/>
  <c r="AJ26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377" i="1"/>
  <c r="AJ376" i="1"/>
  <c r="AJ375" i="1"/>
  <c r="AJ323" i="1"/>
  <c r="AJ319" i="1"/>
  <c r="AJ317" i="1"/>
  <c r="AJ280" i="1"/>
  <c r="AJ279" i="1"/>
  <c r="AJ278" i="1"/>
  <c r="AJ277" i="1"/>
  <c r="AJ276" i="1"/>
  <c r="AJ275" i="1"/>
  <c r="AJ274" i="1"/>
  <c r="AJ386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3" i="1"/>
  <c r="AJ382" i="1"/>
  <c r="AJ381" i="1"/>
  <c r="BA36" i="1"/>
  <c r="BA381" i="1"/>
  <c r="BA26" i="1"/>
  <c r="BM321" i="1"/>
  <c r="BA321" i="1"/>
  <c r="AK321" i="1"/>
  <c r="AJ321" i="1"/>
  <c r="AJ322" i="1"/>
  <c r="AK322" i="1"/>
  <c r="BA322" i="1"/>
  <c r="BM322" i="1"/>
  <c r="AJ312" i="1"/>
  <c r="AK312" i="1"/>
  <c r="BA312" i="1"/>
  <c r="BM312" i="1"/>
  <c r="BM309" i="1"/>
  <c r="BA309" i="1"/>
  <c r="AW309" i="1" s="1"/>
  <c r="AK309" i="1"/>
  <c r="BM316" i="1"/>
  <c r="BA316" i="1"/>
  <c r="AK316" i="1"/>
  <c r="AJ316" i="1"/>
  <c r="BM315" i="1"/>
  <c r="BA315" i="1"/>
  <c r="AW315" i="1" s="1"/>
  <c r="AV315" i="1" s="1"/>
  <c r="AR315" i="1"/>
  <c r="AK315" i="1"/>
  <c r="BM314" i="1"/>
  <c r="BA314" i="1"/>
  <c r="AK314" i="1"/>
  <c r="AJ314" i="1"/>
  <c r="BM313" i="1"/>
  <c r="BA313" i="1"/>
  <c r="AW313" i="1" s="1"/>
  <c r="AV313" i="1" s="1"/>
  <c r="AR313" i="1"/>
  <c r="AK313" i="1"/>
  <c r="AJ320" i="1"/>
  <c r="AK320" i="1"/>
  <c r="BA320" i="1"/>
  <c r="BM320" i="1"/>
  <c r="AJ318" i="1"/>
  <c r="AK318" i="1"/>
  <c r="BA318" i="1"/>
  <c r="BM318" i="1"/>
  <c r="AJ324" i="1"/>
  <c r="AK324" i="1"/>
  <c r="BA324" i="1"/>
  <c r="BM324" i="1"/>
  <c r="AR54" i="1"/>
  <c r="AR44" i="1"/>
  <c r="BM319" i="1"/>
  <c r="BA319" i="1"/>
  <c r="AW319" i="1" s="1"/>
  <c r="AV319" i="1" s="1"/>
  <c r="AK319" i="1"/>
  <c r="BM317" i="1"/>
  <c r="BA317" i="1"/>
  <c r="AW317" i="1" s="1"/>
  <c r="AK317" i="1"/>
  <c r="BA323" i="1"/>
  <c r="AW323" i="1" s="1"/>
  <c r="AK323" i="1"/>
  <c r="BM323" i="1"/>
  <c r="BM280" i="1"/>
  <c r="BA280" i="1"/>
  <c r="AW280" i="1" s="1"/>
  <c r="AV280" i="1" s="1"/>
  <c r="AK280" i="1"/>
  <c r="BM279" i="1"/>
  <c r="BA279" i="1"/>
  <c r="AW279" i="1" s="1"/>
  <c r="AV279" i="1" s="1"/>
  <c r="AK27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BM308" i="1"/>
  <c r="BA308" i="1"/>
  <c r="AW308" i="1" s="1"/>
  <c r="BM307" i="1"/>
  <c r="BA307" i="1"/>
  <c r="AW307" i="1" s="1"/>
  <c r="BM306" i="1"/>
  <c r="BA306" i="1"/>
  <c r="AW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AV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310" i="1"/>
  <c r="BA310" i="1"/>
  <c r="AW310" i="1"/>
  <c r="AX310" i="1" s="1"/>
  <c r="AV310" i="1"/>
  <c r="BM311" i="1"/>
  <c r="BA311" i="1"/>
  <c r="AW311" i="1"/>
  <c r="AX311" i="1" s="1"/>
  <c r="AV311" i="1"/>
  <c r="AR78" i="1"/>
  <c r="AR77" i="1"/>
  <c r="AR76" i="1"/>
  <c r="AR75" i="1"/>
  <c r="AR74" i="1"/>
  <c r="AR73" i="1"/>
  <c r="AR88" i="1"/>
  <c r="AR87" i="1"/>
  <c r="AR85" i="1"/>
  <c r="AR84" i="1"/>
  <c r="AR288" i="1"/>
  <c r="AR94" i="1"/>
  <c r="AR93" i="1"/>
  <c r="AR92" i="1"/>
  <c r="AR90" i="1"/>
  <c r="AR26" i="1"/>
  <c r="AY41" i="1" l="1"/>
  <c r="AY42" i="1"/>
  <c r="AY223" i="1"/>
  <c r="AY226" i="1"/>
  <c r="AX224" i="1"/>
  <c r="AV224" i="1"/>
  <c r="AY224" i="1"/>
  <c r="AV223" i="1"/>
  <c r="AY225" i="1"/>
  <c r="AV225" i="1"/>
  <c r="AV226" i="1"/>
  <c r="AY371" i="1"/>
  <c r="AY370" i="1"/>
  <c r="AV370" i="1"/>
  <c r="AV371" i="1"/>
  <c r="AX307" i="1"/>
  <c r="AX308" i="1"/>
  <c r="AX296" i="1"/>
  <c r="AX317" i="1"/>
  <c r="AX306" i="1"/>
  <c r="AX309" i="1"/>
  <c r="AX292" i="1"/>
  <c r="AX304" i="1"/>
  <c r="AX297" i="1"/>
  <c r="AX298" i="1"/>
  <c r="AX293" i="1"/>
  <c r="AX305" i="1"/>
  <c r="AX301" i="1"/>
  <c r="AX302" i="1"/>
  <c r="AX295" i="1"/>
  <c r="AX279" i="1"/>
  <c r="AX294" i="1"/>
  <c r="AX299" i="1"/>
  <c r="AX300" i="1"/>
  <c r="AX323" i="1"/>
  <c r="AX319" i="1"/>
  <c r="AX313" i="1"/>
  <c r="AX291" i="1"/>
  <c r="AX303" i="1"/>
  <c r="AX280" i="1"/>
  <c r="AX315" i="1"/>
  <c r="AY15" i="1"/>
  <c r="AY319" i="1"/>
  <c r="AV323" i="1"/>
  <c r="AY323" i="1"/>
  <c r="AY295" i="1"/>
  <c r="AY294" i="1"/>
  <c r="AV306" i="1"/>
  <c r="AY306" i="1"/>
  <c r="AY313" i="1"/>
  <c r="AV298" i="1"/>
  <c r="AY298" i="1"/>
  <c r="AY292" i="1"/>
  <c r="AV307" i="1"/>
  <c r="AV299" i="1"/>
  <c r="AY299" i="1"/>
  <c r="AV300" i="1"/>
  <c r="AY300" i="1"/>
  <c r="AV308" i="1"/>
  <c r="AY308" i="1"/>
  <c r="AY280" i="1"/>
  <c r="AV302" i="1"/>
  <c r="AY302" i="1"/>
  <c r="AY317" i="1"/>
  <c r="AV296" i="1"/>
  <c r="AY296" i="1"/>
  <c r="AV309" i="1"/>
  <c r="AY309" i="1"/>
  <c r="AY305" i="1"/>
  <c r="AY279" i="1"/>
  <c r="AV297" i="1"/>
  <c r="AY297" i="1"/>
  <c r="AV301" i="1"/>
  <c r="AY301" i="1"/>
  <c r="AY17" i="1"/>
  <c r="AY5" i="1"/>
  <c r="AY25" i="1"/>
  <c r="AY13" i="1"/>
  <c r="AY318" i="1"/>
  <c r="AY307" i="1"/>
  <c r="AY27" i="1"/>
  <c r="AY31" i="1"/>
  <c r="AY19" i="1"/>
  <c r="AY7" i="1"/>
  <c r="AV317" i="1"/>
  <c r="AY311" i="1"/>
  <c r="AY293" i="1"/>
  <c r="AY316" i="1"/>
  <c r="AY304" i="1"/>
  <c r="AY315" i="1"/>
  <c r="AY303" i="1"/>
  <c r="AY291" i="1"/>
  <c r="AY97" i="1"/>
  <c r="AY23" i="1"/>
  <c r="AY11" i="1"/>
  <c r="AY314" i="1"/>
  <c r="AY21" i="1"/>
  <c r="AY9" i="1"/>
  <c r="AY324" i="1"/>
  <c r="AY312" i="1"/>
  <c r="AY322" i="1"/>
  <c r="AY310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8" i="1"/>
  <c r="AK277" i="1"/>
  <c r="AK276" i="1"/>
  <c r="AK275" i="1"/>
  <c r="AK274" i="1"/>
  <c r="AK386" i="1"/>
  <c r="AK381" i="1"/>
  <c r="AK375" i="1"/>
  <c r="AK216" i="1"/>
  <c r="AK212" i="1"/>
  <c r="AK194" i="1"/>
  <c r="AK189" i="1"/>
  <c r="AK166" i="1"/>
  <c r="AK113" i="1"/>
  <c r="AK383" i="1"/>
  <c r="AK382" i="1"/>
  <c r="AK377" i="1"/>
  <c r="AK376" i="1"/>
  <c r="AK218" i="1"/>
  <c r="AK217" i="1"/>
  <c r="AK214" i="1"/>
  <c r="AK213" i="1"/>
  <c r="AK190" i="1"/>
  <c r="AK115" i="1"/>
  <c r="AK114" i="1"/>
  <c r="AM113" i="1"/>
  <c r="AK331" i="1"/>
  <c r="AK288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6" i="1"/>
  <c r="AM383" i="1"/>
  <c r="AM382" i="1"/>
  <c r="AM381" i="1"/>
  <c r="AM377" i="1"/>
  <c r="AM376" i="1"/>
  <c r="AM375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2" i="1"/>
  <c r="AX452" i="1" s="1"/>
  <c r="AV452" i="1"/>
  <c r="AW450" i="1"/>
  <c r="AX450" i="1" s="1"/>
  <c r="AV450" i="1"/>
  <c r="AW449" i="1"/>
  <c r="AX449" i="1" s="1"/>
  <c r="AV449" i="1"/>
  <c r="AW447" i="1"/>
  <c r="AX447" i="1" s="1"/>
  <c r="AV447" i="1"/>
  <c r="AW446" i="1"/>
  <c r="AX446" i="1" s="1"/>
  <c r="AV446" i="1"/>
  <c r="AW445" i="1"/>
  <c r="AX445" i="1" s="1"/>
  <c r="AV445" i="1"/>
  <c r="AW442" i="1"/>
  <c r="AX442" i="1" s="1"/>
  <c r="AV442" i="1"/>
  <c r="AW441" i="1"/>
  <c r="AX441" i="1" s="1"/>
  <c r="AV441" i="1"/>
  <c r="AW440" i="1"/>
  <c r="AX440" i="1" s="1"/>
  <c r="AV440" i="1"/>
  <c r="AW437" i="1"/>
  <c r="AX437" i="1" s="1"/>
  <c r="AV437" i="1"/>
  <c r="AW436" i="1"/>
  <c r="AX436" i="1" s="1"/>
  <c r="AV436" i="1"/>
  <c r="AW428" i="1"/>
  <c r="AX428" i="1" s="1"/>
  <c r="AV428" i="1"/>
  <c r="AW423" i="1"/>
  <c r="AX423" i="1" s="1"/>
  <c r="AV423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325" i="1"/>
  <c r="AX325" i="1" s="1"/>
  <c r="AV325" i="1"/>
  <c r="AW290" i="1"/>
  <c r="AX290" i="1" s="1"/>
  <c r="AV290" i="1"/>
  <c r="AW289" i="1"/>
  <c r="AX289" i="1" s="1"/>
  <c r="AV289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59" i="1"/>
  <c r="AX459" i="1" s="1"/>
  <c r="AW464" i="1"/>
  <c r="AX464" i="1" s="1"/>
  <c r="AW473" i="1"/>
  <c r="AX473" i="1" s="1"/>
  <c r="AW472" i="1"/>
  <c r="AX472" i="1" s="1"/>
  <c r="AW475" i="1"/>
  <c r="AX475" i="1" s="1"/>
  <c r="AW471" i="1"/>
  <c r="AX471" i="1" s="1"/>
  <c r="AW470" i="1"/>
  <c r="AX470" i="1" s="1"/>
  <c r="AW469" i="1"/>
  <c r="AX469" i="1" s="1"/>
  <c r="AW468" i="1"/>
  <c r="AX468" i="1" s="1"/>
  <c r="AW467" i="1"/>
  <c r="AX467" i="1" s="1"/>
  <c r="AW466" i="1"/>
  <c r="AX466" i="1" s="1"/>
  <c r="AW465" i="1"/>
  <c r="AX465" i="1" s="1"/>
  <c r="BA458" i="1"/>
  <c r="BA457" i="1"/>
  <c r="BA456" i="1"/>
  <c r="BA455" i="1"/>
  <c r="BA454" i="1"/>
  <c r="BA453" i="1"/>
  <c r="BA452" i="1"/>
  <c r="BA450" i="1"/>
  <c r="BA449" i="1"/>
  <c r="BA447" i="1"/>
  <c r="BA446" i="1"/>
  <c r="BA445" i="1"/>
  <c r="BA442" i="1"/>
  <c r="BA441" i="1"/>
  <c r="BA440" i="1"/>
  <c r="BA437" i="1"/>
  <c r="BA436" i="1"/>
  <c r="BA428" i="1"/>
  <c r="BA423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39" i="1"/>
  <c r="BA338" i="1"/>
  <c r="BA337" i="1"/>
  <c r="BA336" i="1"/>
  <c r="BA330" i="1"/>
  <c r="BA329" i="1"/>
  <c r="BA328" i="1"/>
  <c r="BA327" i="1"/>
  <c r="BA326" i="1"/>
  <c r="BA325" i="1"/>
  <c r="BA290" i="1"/>
  <c r="BA289" i="1"/>
  <c r="BA287" i="1"/>
  <c r="BA286" i="1"/>
  <c r="BA285" i="1"/>
  <c r="BA284" i="1"/>
  <c r="BA283" i="1"/>
  <c r="BA282" i="1"/>
  <c r="BA281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3" i="1"/>
  <c r="BA438" i="1"/>
  <c r="BA474" i="1"/>
  <c r="BA273" i="1"/>
  <c r="AW273" i="1" s="1"/>
  <c r="AX273" i="1" s="1"/>
  <c r="BA463" i="1"/>
  <c r="BA462" i="1"/>
  <c r="BA461" i="1"/>
  <c r="BA460" i="1"/>
  <c r="BA459" i="1"/>
  <c r="BA451" i="1"/>
  <c r="BA448" i="1"/>
  <c r="BA385" i="1"/>
  <c r="AW385" i="1" s="1"/>
  <c r="AX385" i="1" s="1"/>
  <c r="BA384" i="1"/>
  <c r="AW384" i="1" s="1"/>
  <c r="AX384" i="1" s="1"/>
  <c r="BA379" i="1"/>
  <c r="AW379" i="1" s="1"/>
  <c r="AX379" i="1" s="1"/>
  <c r="BA378" i="1"/>
  <c r="AW378" i="1" s="1"/>
  <c r="AX378" i="1" s="1"/>
  <c r="BA373" i="1"/>
  <c r="AW373" i="1" s="1"/>
  <c r="AX373" i="1" s="1"/>
  <c r="BA372" i="1"/>
  <c r="AW372" i="1" s="1"/>
  <c r="AX372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340" i="1"/>
  <c r="AW340" i="1" s="1"/>
  <c r="AX340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44" i="1"/>
  <c r="BA439" i="1"/>
  <c r="BA386" i="1"/>
  <c r="BA383" i="1"/>
  <c r="AW383" i="1" s="1"/>
  <c r="AX383" i="1" s="1"/>
  <c r="BA382" i="1"/>
  <c r="AW382" i="1" s="1"/>
  <c r="AX382" i="1" s="1"/>
  <c r="AW381" i="1"/>
  <c r="AX381" i="1" s="1"/>
  <c r="BA380" i="1"/>
  <c r="AW380" i="1" s="1"/>
  <c r="AX380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89" i="1"/>
  <c r="BA388" i="1"/>
  <c r="BA387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4" i="1"/>
  <c r="BA335" i="1"/>
  <c r="AW335" i="1" s="1"/>
  <c r="AX335" i="1" s="1"/>
  <c r="BA334" i="1"/>
  <c r="AW334" i="1" s="1"/>
  <c r="AX334" i="1" s="1"/>
  <c r="BA333" i="1"/>
  <c r="AW333" i="1" s="1"/>
  <c r="AX333" i="1" s="1"/>
  <c r="BA332" i="1"/>
  <c r="AW332" i="1" s="1"/>
  <c r="AX332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4" i="1"/>
  <c r="AW424" i="1" s="1"/>
  <c r="AX424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392" i="1"/>
  <c r="BA391" i="1"/>
  <c r="BA390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7" i="1"/>
  <c r="AW427" i="1" s="1"/>
  <c r="AX427" i="1" s="1"/>
  <c r="BA426" i="1"/>
  <c r="AW426" i="1" s="1"/>
  <c r="AX426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331" i="1"/>
  <c r="AW331" i="1" s="1"/>
  <c r="AX331" i="1" s="1"/>
  <c r="BA288" i="1"/>
  <c r="AW288" i="1" s="1"/>
  <c r="AX288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73" i="1"/>
  <c r="BA472" i="1"/>
  <c r="BA475" i="1"/>
  <c r="BA471" i="1"/>
  <c r="BA470" i="1"/>
  <c r="BA469" i="1"/>
  <c r="BA468" i="1"/>
  <c r="BA467" i="1"/>
  <c r="BA466" i="1"/>
  <c r="BA465" i="1"/>
  <c r="BA435" i="1"/>
  <c r="AW435" i="1" s="1"/>
  <c r="AX435" i="1" s="1"/>
  <c r="BA425" i="1"/>
  <c r="AW425" i="1" s="1"/>
  <c r="AX425" i="1" s="1"/>
  <c r="S355" i="1"/>
  <c r="S354" i="1"/>
  <c r="S353" i="1"/>
  <c r="S352" i="1"/>
  <c r="S351" i="1"/>
  <c r="S349" i="1"/>
  <c r="S381" i="1"/>
  <c r="S380" i="1"/>
  <c r="S375" i="1"/>
  <c r="S374" i="1"/>
  <c r="S369" i="1"/>
  <c r="S368" i="1"/>
  <c r="S367" i="1"/>
  <c r="S366" i="1"/>
  <c r="S363" i="1"/>
  <c r="S362" i="1"/>
  <c r="S361" i="1"/>
  <c r="S347" i="1"/>
  <c r="S345" i="1"/>
  <c r="S385" i="1"/>
  <c r="S384" i="1"/>
  <c r="T216" i="1"/>
  <c r="T212" i="1"/>
  <c r="T381" i="1"/>
  <c r="T375" i="1"/>
  <c r="T113" i="1"/>
  <c r="S430" i="1"/>
  <c r="S431" i="1"/>
  <c r="S434" i="1"/>
  <c r="S433" i="1"/>
  <c r="S341" i="1"/>
  <c r="S340" i="1"/>
  <c r="S343" i="1"/>
  <c r="S342" i="1"/>
  <c r="S365" i="1"/>
  <c r="S364" i="1"/>
  <c r="T357" i="1"/>
  <c r="T359" i="1"/>
  <c r="T210" i="1"/>
  <c r="T341" i="1"/>
  <c r="T353" i="1"/>
  <c r="T351" i="1"/>
  <c r="T349" i="1"/>
  <c r="T355" i="1"/>
  <c r="T369" i="1"/>
  <c r="T367" i="1"/>
  <c r="T345" i="1"/>
  <c r="T361" i="1"/>
  <c r="T347" i="1"/>
  <c r="T363" i="1"/>
  <c r="T385" i="1"/>
  <c r="T343" i="1"/>
  <c r="T365" i="1"/>
  <c r="T110" i="1"/>
  <c r="T111" i="1"/>
  <c r="S418" i="1"/>
  <c r="S420" i="1"/>
  <c r="S421" i="1"/>
  <c r="S432" i="1"/>
  <c r="S419" i="1"/>
  <c r="S417" i="1"/>
  <c r="S416" i="1"/>
  <c r="S360" i="1"/>
  <c r="S219" i="1"/>
  <c r="S221" i="1"/>
  <c r="S344" i="1"/>
  <c r="S346" i="1"/>
  <c r="S348" i="1"/>
  <c r="S350" i="1"/>
  <c r="BB463" i="1"/>
  <c r="AW463" i="1" s="1"/>
  <c r="AX463" i="1" s="1"/>
  <c r="BB462" i="1"/>
  <c r="AW462" i="1" s="1"/>
  <c r="AX462" i="1" s="1"/>
  <c r="BB461" i="1"/>
  <c r="AW461" i="1" s="1"/>
  <c r="AX461" i="1" s="1"/>
  <c r="BB460" i="1"/>
  <c r="AW460" i="1" s="1"/>
  <c r="AX460" i="1" s="1"/>
  <c r="BB451" i="1"/>
  <c r="AW451" i="1" s="1"/>
  <c r="AX451" i="1" s="1"/>
  <c r="BB448" i="1"/>
  <c r="AW448" i="1" s="1"/>
  <c r="AX448" i="1" s="1"/>
  <c r="AZ474" i="1"/>
  <c r="AW474" i="1" s="1"/>
  <c r="AX474" i="1" s="1"/>
  <c r="AZ443" i="1"/>
  <c r="AW443" i="1" s="1"/>
  <c r="AX443" i="1" s="1"/>
  <c r="AZ438" i="1"/>
  <c r="AW438" i="1" s="1"/>
  <c r="AX438" i="1" s="1"/>
  <c r="AZ444" i="1"/>
  <c r="AW444" i="1" s="1"/>
  <c r="AX444" i="1" s="1"/>
  <c r="AZ439" i="1"/>
  <c r="AW439" i="1" s="1"/>
  <c r="AX439" i="1" s="1"/>
  <c r="AZ389" i="1"/>
  <c r="AW389" i="1" s="1"/>
  <c r="AX389" i="1" s="1"/>
  <c r="AZ388" i="1"/>
  <c r="AW388" i="1" s="1"/>
  <c r="AX388" i="1" s="1"/>
  <c r="AZ387" i="1"/>
  <c r="AW387" i="1" s="1"/>
  <c r="AX387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2" i="1"/>
  <c r="AW392" i="1" s="1"/>
  <c r="AX392" i="1" s="1"/>
  <c r="AZ391" i="1"/>
  <c r="AW391" i="1" s="1"/>
  <c r="AX391" i="1" s="1"/>
  <c r="AZ390" i="1"/>
  <c r="AW390" i="1" s="1"/>
  <c r="AX390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8" i="1"/>
  <c r="S356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81" i="1"/>
  <c r="BM282" i="1"/>
  <c r="BM283" i="1"/>
  <c r="BM284" i="1"/>
  <c r="BM285" i="1"/>
  <c r="BM286" i="1"/>
  <c r="BM287" i="1"/>
  <c r="BM288" i="1"/>
  <c r="BM289" i="1"/>
  <c r="BM290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AT381" i="1"/>
  <c r="AL381" i="1"/>
  <c r="R113" i="1"/>
  <c r="S113" i="1" s="1"/>
  <c r="R112" i="1"/>
  <c r="S112" i="1" s="1"/>
  <c r="AT113" i="1"/>
  <c r="AL113" i="1"/>
  <c r="AT375" i="1"/>
  <c r="AL375" i="1"/>
  <c r="AT386" i="1"/>
  <c r="AL386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79" i="1"/>
  <c r="T373" i="1"/>
  <c r="T192" i="1"/>
  <c r="T187" i="1"/>
  <c r="AT220" i="1"/>
  <c r="AT222" i="1"/>
  <c r="T429" i="1"/>
  <c r="T378" i="1"/>
  <c r="T372" i="1"/>
  <c r="T191" i="1"/>
  <c r="T186" i="1"/>
  <c r="S359" i="1"/>
  <c r="S357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2" i="1"/>
  <c r="AT391" i="1"/>
  <c r="AT474" i="1"/>
  <c r="AT390" i="1"/>
  <c r="AT389" i="1"/>
  <c r="AT388" i="1"/>
  <c r="AT387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Y331" i="1" l="1"/>
  <c r="AY212" i="1"/>
  <c r="AY381" i="1"/>
  <c r="AV389" i="1"/>
  <c r="AV154" i="1"/>
  <c r="AY47" i="1"/>
  <c r="AV119" i="1"/>
  <c r="AY326" i="1"/>
  <c r="AY201" i="1"/>
  <c r="AY202" i="1"/>
  <c r="AY98" i="1"/>
  <c r="AY104" i="1"/>
  <c r="AY327" i="1"/>
  <c r="AY338" i="1"/>
  <c r="AV82" i="1"/>
  <c r="AY449" i="1"/>
  <c r="AY8" i="1"/>
  <c r="AY344" i="1"/>
  <c r="AY219" i="1"/>
  <c r="AV130" i="1"/>
  <c r="AV178" i="1"/>
  <c r="AY216" i="1"/>
  <c r="AY186" i="1"/>
  <c r="AY472" i="1"/>
  <c r="AY96" i="1"/>
  <c r="AY140" i="1"/>
  <c r="AV434" i="1"/>
  <c r="AY437" i="1"/>
  <c r="AY128" i="1"/>
  <c r="AV471" i="1"/>
  <c r="AY74" i="1"/>
  <c r="AV420" i="1"/>
  <c r="AY420" i="1"/>
  <c r="AY217" i="1"/>
  <c r="AY473" i="1"/>
  <c r="AY99" i="1"/>
  <c r="AY281" i="1"/>
  <c r="AY287" i="1"/>
  <c r="AY339" i="1"/>
  <c r="AY398" i="1"/>
  <c r="AY410" i="1"/>
  <c r="AY4" i="1"/>
  <c r="AY28" i="1"/>
  <c r="AY26" i="1"/>
  <c r="AV153" i="1"/>
  <c r="AY153" i="1"/>
  <c r="AY353" i="1"/>
  <c r="AY111" i="1"/>
  <c r="AY448" i="1"/>
  <c r="AY87" i="1"/>
  <c r="AY164" i="1"/>
  <c r="AY205" i="1"/>
  <c r="AY75" i="1"/>
  <c r="AY88" i="1"/>
  <c r="AV421" i="1"/>
  <c r="AY421" i="1"/>
  <c r="AV188" i="1"/>
  <c r="AY188" i="1"/>
  <c r="AY191" i="1"/>
  <c r="AY378" i="1"/>
  <c r="AY341" i="1"/>
  <c r="AY413" i="1"/>
  <c r="AY110" i="1"/>
  <c r="AY443" i="1"/>
  <c r="AY90" i="1"/>
  <c r="AV422" i="1"/>
  <c r="AY422" i="1"/>
  <c r="AY69" i="1"/>
  <c r="AV189" i="1"/>
  <c r="AY189" i="1"/>
  <c r="AY192" i="1"/>
  <c r="AY349" i="1"/>
  <c r="AV361" i="1"/>
  <c r="AY379" i="1"/>
  <c r="AV459" i="1"/>
  <c r="AY232" i="1"/>
  <c r="AY238" i="1"/>
  <c r="AY244" i="1"/>
  <c r="AY256" i="1"/>
  <c r="AY268" i="1"/>
  <c r="AY329" i="1"/>
  <c r="AY399" i="1"/>
  <c r="AY411" i="1"/>
  <c r="AV288" i="1"/>
  <c r="AV444" i="1"/>
  <c r="AY356" i="1"/>
  <c r="AY174" i="1"/>
  <c r="AV176" i="1"/>
  <c r="AY176" i="1"/>
  <c r="AY461" i="1"/>
  <c r="AY425" i="1"/>
  <c r="AV32" i="1"/>
  <c r="AV275" i="1"/>
  <c r="AY275" i="1"/>
  <c r="AV70" i="1"/>
  <c r="AY70" i="1"/>
  <c r="AY190" i="1"/>
  <c r="AY375" i="1"/>
  <c r="AY350" i="1"/>
  <c r="AY362" i="1"/>
  <c r="AY384" i="1"/>
  <c r="AV142" i="1"/>
  <c r="AY456" i="1"/>
  <c r="AV177" i="1"/>
  <c r="AY177" i="1"/>
  <c r="AY138" i="1"/>
  <c r="AV387" i="1"/>
  <c r="AY387" i="1"/>
  <c r="AV435" i="1"/>
  <c r="AY435" i="1"/>
  <c r="AV276" i="1"/>
  <c r="AY276" i="1"/>
  <c r="AY71" i="1"/>
  <c r="AV109" i="1"/>
  <c r="AY109" i="1"/>
  <c r="AY193" i="1"/>
  <c r="AY466" i="1"/>
  <c r="AY233" i="1"/>
  <c r="AY245" i="1"/>
  <c r="AY257" i="1"/>
  <c r="AY269" i="1"/>
  <c r="AY412" i="1"/>
  <c r="AY446" i="1"/>
  <c r="AY365" i="1"/>
  <c r="AY468" i="1"/>
  <c r="AV469" i="1"/>
  <c r="AV155" i="1"/>
  <c r="AY155" i="1"/>
  <c r="AY76" i="1"/>
  <c r="AY152" i="1"/>
  <c r="AV94" i="1"/>
  <c r="AY94" i="1"/>
  <c r="AV277" i="1"/>
  <c r="AY277" i="1"/>
  <c r="AY72" i="1"/>
  <c r="AY116" i="1"/>
  <c r="AY194" i="1"/>
  <c r="AY377" i="1"/>
  <c r="AV433" i="1"/>
  <c r="AY433" i="1"/>
  <c r="AY352" i="1"/>
  <c r="AY364" i="1"/>
  <c r="AY467" i="1"/>
  <c r="AY62" i="1"/>
  <c r="AY390" i="1"/>
  <c r="AY451" i="1"/>
  <c r="AY464" i="1"/>
  <c r="AY391" i="1"/>
  <c r="AV133" i="1"/>
  <c r="AY185" i="1"/>
  <c r="AY18" i="1"/>
  <c r="AY55" i="1"/>
  <c r="AV107" i="1"/>
  <c r="AY334" i="1"/>
  <c r="AV167" i="1"/>
  <c r="AY426" i="1"/>
  <c r="AY427" i="1"/>
  <c r="AY86" i="1"/>
  <c r="AY169" i="1"/>
  <c r="AY463" i="1"/>
  <c r="AY181" i="1"/>
  <c r="AY439" i="1"/>
  <c r="AY121" i="1"/>
  <c r="AY229" i="1"/>
  <c r="AY265" i="1"/>
  <c r="AY402" i="1"/>
  <c r="AY440" i="1"/>
  <c r="AY49" i="1"/>
  <c r="AY63" i="1"/>
  <c r="AV335" i="1"/>
  <c r="AY48" i="1"/>
  <c r="AY241" i="1"/>
  <c r="AV144" i="1"/>
  <c r="AY50" i="1"/>
  <c r="AY345" i="1"/>
  <c r="AY357" i="1"/>
  <c r="AY369" i="1"/>
  <c r="AY475" i="1"/>
  <c r="AY230" i="1"/>
  <c r="AY403" i="1"/>
  <c r="AY415" i="1"/>
  <c r="AY6" i="1"/>
  <c r="AY414" i="1"/>
  <c r="AY156" i="1"/>
  <c r="AV145" i="1"/>
  <c r="AY12" i="1"/>
  <c r="AY346" i="1"/>
  <c r="AV157" i="1"/>
  <c r="AV179" i="1"/>
  <c r="AY452" i="1"/>
  <c r="AY231" i="1"/>
  <c r="AY243" i="1"/>
  <c r="AY255" i="1"/>
  <c r="AY147" i="1"/>
  <c r="AY374" i="1"/>
  <c r="AV108" i="1"/>
  <c r="AY209" i="1"/>
  <c r="AY51" i="1"/>
  <c r="AY123" i="1"/>
  <c r="AY197" i="1"/>
  <c r="AV348" i="1"/>
  <c r="AY336" i="1"/>
  <c r="AY30" i="1"/>
  <c r="AY267" i="1"/>
  <c r="AV360" i="1"/>
  <c r="AY135" i="1"/>
  <c r="AY159" i="1"/>
  <c r="AY286" i="1"/>
  <c r="AY37" i="1"/>
  <c r="AY44" i="1"/>
  <c r="AY54" i="1"/>
  <c r="AY84" i="1"/>
  <c r="AY85" i="1"/>
  <c r="AY35" i="1"/>
  <c r="AY36" i="1"/>
  <c r="AY382" i="1"/>
  <c r="AY383" i="1"/>
  <c r="AY114" i="1"/>
  <c r="AW166" i="1"/>
  <c r="AX166" i="1" s="1"/>
  <c r="AY92" i="1"/>
  <c r="AY33" i="1"/>
  <c r="AY376" i="1"/>
  <c r="AY79" i="1"/>
  <c r="AW386" i="1"/>
  <c r="AX386" i="1" s="1"/>
  <c r="AY213" i="1"/>
  <c r="AY458" i="1"/>
  <c r="AY388" i="1"/>
  <c r="AY251" i="1"/>
  <c r="AY227" i="1"/>
  <c r="AY56" i="1"/>
  <c r="AY438" i="1"/>
  <c r="AY198" i="1"/>
  <c r="AY61" i="1"/>
  <c r="AY450" i="1"/>
  <c r="AY131" i="1"/>
  <c r="AY396" i="1"/>
  <c r="AY20" i="1"/>
  <c r="AY423" i="1"/>
  <c r="AY242" i="1"/>
  <c r="AY351" i="1"/>
  <c r="AV162" i="1"/>
  <c r="AV419" i="1"/>
  <c r="AV146" i="1"/>
  <c r="AY146" i="1"/>
  <c r="AV163" i="1"/>
  <c r="AV204" i="1"/>
  <c r="AY204" i="1"/>
  <c r="AY14" i="1"/>
  <c r="AY52" i="1"/>
  <c r="AV67" i="1"/>
  <c r="AV273" i="1"/>
  <c r="AY148" i="1"/>
  <c r="AY404" i="1"/>
  <c r="AV4" i="1"/>
  <c r="AV28" i="1"/>
  <c r="AY68" i="1"/>
  <c r="AY210" i="1"/>
  <c r="AY358" i="1"/>
  <c r="AY32" i="1"/>
  <c r="AY470" i="1"/>
  <c r="AY143" i="1"/>
  <c r="AY289" i="1"/>
  <c r="AY108" i="1"/>
  <c r="AY254" i="1"/>
  <c r="AY400" i="1"/>
  <c r="AY73" i="1"/>
  <c r="AY215" i="1"/>
  <c r="AY363" i="1"/>
  <c r="AY126" i="1"/>
  <c r="AY102" i="1"/>
  <c r="AY43" i="1"/>
  <c r="AY81" i="1"/>
  <c r="AY397" i="1"/>
  <c r="AY65" i="1"/>
  <c r="AV158" i="1"/>
  <c r="AY158" i="1"/>
  <c r="AV184" i="1"/>
  <c r="AV16" i="1"/>
  <c r="AY53" i="1"/>
  <c r="AY218" i="1"/>
  <c r="AY429" i="1"/>
  <c r="AY80" i="1"/>
  <c r="AY220" i="1"/>
  <c r="AY372" i="1"/>
  <c r="AY46" i="1"/>
  <c r="AY447" i="1"/>
  <c r="AY120" i="1"/>
  <c r="AY266" i="1"/>
  <c r="AY462" i="1"/>
  <c r="AY347" i="1"/>
  <c r="AY430" i="1"/>
  <c r="AY445" i="1"/>
  <c r="AY172" i="1"/>
  <c r="AY165" i="1"/>
  <c r="AY359" i="1"/>
  <c r="AY149" i="1"/>
  <c r="AV185" i="1"/>
  <c r="AY206" i="1"/>
  <c r="AV55" i="1"/>
  <c r="AY100" i="1"/>
  <c r="AY282" i="1"/>
  <c r="AY393" i="1"/>
  <c r="AY405" i="1"/>
  <c r="AY428" i="1"/>
  <c r="AY453" i="1"/>
  <c r="AY58" i="1"/>
  <c r="AY200" i="1"/>
  <c r="AY348" i="1"/>
  <c r="AY459" i="1"/>
  <c r="AY132" i="1"/>
  <c r="AY278" i="1"/>
  <c r="AY424" i="1"/>
  <c r="AY389" i="1"/>
  <c r="AY328" i="1"/>
  <c r="AY474" i="1"/>
  <c r="AY273" i="1"/>
  <c r="AY208" i="1"/>
  <c r="AY187" i="1"/>
  <c r="AY67" i="1"/>
  <c r="AY93" i="1"/>
  <c r="AY392" i="1"/>
  <c r="AY137" i="1"/>
  <c r="AY195" i="1"/>
  <c r="AY207" i="1"/>
  <c r="AY77" i="1"/>
  <c r="AV431" i="1"/>
  <c r="AV209" i="1"/>
  <c r="AY465" i="1"/>
  <c r="AY250" i="1"/>
  <c r="AY360" i="1"/>
  <c r="AY325" i="1"/>
  <c r="AY471" i="1"/>
  <c r="AY144" i="1"/>
  <c r="AY290" i="1"/>
  <c r="AY436" i="1"/>
  <c r="AY401" i="1"/>
  <c r="AY340" i="1"/>
  <c r="AY457" i="1"/>
  <c r="AY199" i="1"/>
  <c r="AY141" i="1"/>
  <c r="AY236" i="1"/>
  <c r="AY150" i="1"/>
  <c r="AV122" i="1"/>
  <c r="AY122" i="1"/>
  <c r="AV138" i="1"/>
  <c r="AV151" i="1"/>
  <c r="AV168" i="1"/>
  <c r="AY168" i="1"/>
  <c r="AV196" i="1"/>
  <c r="AV466" i="1"/>
  <c r="AY38" i="1"/>
  <c r="AY101" i="1"/>
  <c r="AY283" i="1"/>
  <c r="AY330" i="1"/>
  <c r="AY262" i="1"/>
  <c r="AY408" i="1"/>
  <c r="AY82" i="1"/>
  <c r="AY228" i="1"/>
  <c r="AY337" i="1"/>
  <c r="AY10" i="1"/>
  <c r="AY260" i="1"/>
  <c r="AY162" i="1"/>
  <c r="AY91" i="1"/>
  <c r="AY237" i="1"/>
  <c r="AY105" i="1"/>
  <c r="AV115" i="1"/>
  <c r="AV180" i="1"/>
  <c r="AY180" i="1"/>
  <c r="AV139" i="1"/>
  <c r="AV197" i="1"/>
  <c r="AV79" i="1"/>
  <c r="AV467" i="1"/>
  <c r="AY274" i="1"/>
  <c r="AY240" i="1"/>
  <c r="AY59" i="1"/>
  <c r="AY22" i="1"/>
  <c r="AY460" i="1"/>
  <c r="AY133" i="1"/>
  <c r="AY431" i="1"/>
  <c r="AY263" i="1"/>
  <c r="AY239" i="1"/>
  <c r="AY455" i="1"/>
  <c r="AY16" i="1"/>
  <c r="AY184" i="1"/>
  <c r="AY103" i="1"/>
  <c r="AY249" i="1"/>
  <c r="AY124" i="1"/>
  <c r="AY170" i="1"/>
  <c r="AV332" i="1"/>
  <c r="AY380" i="1"/>
  <c r="AY40" i="1"/>
  <c r="AY89" i="1"/>
  <c r="AY234" i="1"/>
  <c r="AY246" i="1"/>
  <c r="AY258" i="1"/>
  <c r="AY270" i="1"/>
  <c r="AY432" i="1"/>
  <c r="AY106" i="1"/>
  <c r="AY252" i="1"/>
  <c r="AY361" i="1"/>
  <c r="AY34" i="1"/>
  <c r="AY178" i="1"/>
  <c r="AY145" i="1"/>
  <c r="AY394" i="1"/>
  <c r="AY406" i="1"/>
  <c r="AY222" i="1"/>
  <c r="AY385" i="1"/>
  <c r="AY115" i="1"/>
  <c r="AY285" i="1"/>
  <c r="AY45" i="1"/>
  <c r="AY117" i="1"/>
  <c r="AV134" i="1"/>
  <c r="AY134" i="1"/>
  <c r="AY182" i="1"/>
  <c r="AY125" i="1"/>
  <c r="AY171" i="1"/>
  <c r="AV333" i="1"/>
  <c r="AY342" i="1"/>
  <c r="AY354" i="1"/>
  <c r="AY366" i="1"/>
  <c r="AY444" i="1"/>
  <c r="AY118" i="1"/>
  <c r="AY264" i="1"/>
  <c r="AY83" i="1"/>
  <c r="AY157" i="1"/>
  <c r="AY373" i="1"/>
  <c r="AY442" i="1"/>
  <c r="AY335" i="1"/>
  <c r="AY454" i="1"/>
  <c r="AY39" i="1"/>
  <c r="AY248" i="1"/>
  <c r="AY127" i="1"/>
  <c r="AY333" i="1"/>
  <c r="AY203" i="1"/>
  <c r="AY183" i="1"/>
  <c r="AY416" i="1"/>
  <c r="AY112" i="1"/>
  <c r="AV382" i="1"/>
  <c r="AY343" i="1"/>
  <c r="AY355" i="1"/>
  <c r="AY367" i="1"/>
  <c r="AY235" i="1"/>
  <c r="AY247" i="1"/>
  <c r="AY259" i="1"/>
  <c r="AY271" i="1"/>
  <c r="AY24" i="1"/>
  <c r="AY130" i="1"/>
  <c r="AY95" i="1"/>
  <c r="AY60" i="1"/>
  <c r="AY167" i="1"/>
  <c r="AY261" i="1"/>
  <c r="AY196" i="1"/>
  <c r="AY129" i="1"/>
  <c r="AY272" i="1"/>
  <c r="AY139" i="1"/>
  <c r="AY57" i="1"/>
  <c r="AY211" i="1"/>
  <c r="AV219" i="1"/>
  <c r="AY136" i="1"/>
  <c r="AY221" i="1"/>
  <c r="AY160" i="1"/>
  <c r="AY417" i="1"/>
  <c r="AY113" i="1"/>
  <c r="AV383" i="1"/>
  <c r="AV344" i="1"/>
  <c r="AV356" i="1"/>
  <c r="AV368" i="1"/>
  <c r="AY142" i="1"/>
  <c r="AY288" i="1"/>
  <c r="AY434" i="1"/>
  <c r="AY107" i="1"/>
  <c r="AY253" i="1"/>
  <c r="AY214" i="1"/>
  <c r="AY179" i="1"/>
  <c r="AY175" i="1"/>
  <c r="AY469" i="1"/>
  <c r="AY409" i="1"/>
  <c r="AY284" i="1"/>
  <c r="AY66" i="1"/>
  <c r="AY368" i="1"/>
  <c r="AY151" i="1"/>
  <c r="AY407" i="1"/>
  <c r="AY161" i="1"/>
  <c r="AV443" i="1"/>
  <c r="AV54" i="1"/>
  <c r="AV418" i="1"/>
  <c r="AY64" i="1"/>
  <c r="AV114" i="1"/>
  <c r="AV345" i="1"/>
  <c r="AV357" i="1"/>
  <c r="AV369" i="1"/>
  <c r="AY441" i="1"/>
  <c r="AY154" i="1"/>
  <c r="AY119" i="1"/>
  <c r="AY419" i="1"/>
  <c r="AY395" i="1"/>
  <c r="AY332" i="1"/>
  <c r="AY78" i="1"/>
  <c r="AY418" i="1"/>
  <c r="AY163" i="1"/>
  <c r="AV65" i="1"/>
  <c r="AV147" i="1"/>
  <c r="AV205" i="1"/>
  <c r="AV53" i="1"/>
  <c r="AV429" i="1"/>
  <c r="AV206" i="1"/>
  <c r="AV77" i="1"/>
  <c r="AV427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1" i="1"/>
  <c r="AV218" i="1"/>
  <c r="AV379" i="1"/>
  <c r="AV392" i="1"/>
  <c r="AV461" i="1"/>
  <c r="AV190" i="1"/>
  <c r="AV465" i="1"/>
  <c r="AV203" i="1"/>
  <c r="AV12" i="1"/>
  <c r="AV191" i="1"/>
  <c r="AV76" i="1"/>
  <c r="AV33" i="1"/>
  <c r="AV22" i="1"/>
  <c r="AV193" i="1"/>
  <c r="AV376" i="1"/>
  <c r="AV351" i="1"/>
  <c r="AV363" i="1"/>
  <c r="AV202" i="1"/>
  <c r="AV64" i="1"/>
  <c r="AV448" i="1"/>
  <c r="AV464" i="1"/>
  <c r="AV34" i="1"/>
  <c r="AV59" i="1"/>
  <c r="AV194" i="1"/>
  <c r="AV377" i="1"/>
  <c r="AV340" i="1"/>
  <c r="AV352" i="1"/>
  <c r="AV364" i="1"/>
  <c r="AV96" i="1"/>
  <c r="AV75" i="1"/>
  <c r="AV278" i="1"/>
  <c r="AV60" i="1"/>
  <c r="AV380" i="1"/>
  <c r="AV341" i="1"/>
  <c r="AV353" i="1"/>
  <c r="AV365" i="1"/>
  <c r="AV10" i="1"/>
  <c r="AV475" i="1"/>
  <c r="AV87" i="1"/>
  <c r="AV217" i="1"/>
  <c r="AV390" i="1"/>
  <c r="AV88" i="1"/>
  <c r="AV391" i="1"/>
  <c r="AV274" i="1"/>
  <c r="AV439" i="1"/>
  <c r="AV36" i="1"/>
  <c r="AV331" i="1"/>
  <c r="AV424" i="1"/>
  <c r="AV381" i="1"/>
  <c r="AV110" i="1"/>
  <c r="AV342" i="1"/>
  <c r="AV354" i="1"/>
  <c r="AV366" i="1"/>
  <c r="AV48" i="1"/>
  <c r="AV62" i="1"/>
  <c r="AV334" i="1"/>
  <c r="AV112" i="1"/>
  <c r="AV111" i="1"/>
  <c r="AV343" i="1"/>
  <c r="AV355" i="1"/>
  <c r="AV367" i="1"/>
  <c r="AV474" i="1"/>
  <c r="AV216" i="1"/>
  <c r="AV472" i="1"/>
  <c r="AV14" i="1"/>
  <c r="AV473" i="1"/>
  <c r="AV26" i="1"/>
  <c r="AV460" i="1"/>
  <c r="AV83" i="1"/>
  <c r="AV113" i="1"/>
  <c r="AV214" i="1"/>
  <c r="AV51" i="1"/>
  <c r="AV6" i="1"/>
  <c r="AV221" i="1"/>
  <c r="AV131" i="1"/>
  <c r="AV374" i="1"/>
  <c r="AV57" i="1"/>
  <c r="AV462" i="1"/>
  <c r="AV58" i="1"/>
  <c r="AV71" i="1"/>
  <c r="AV200" i="1"/>
  <c r="AV152" i="1"/>
  <c r="AV388" i="1"/>
  <c r="AV45" i="1"/>
  <c r="AV72" i="1"/>
  <c r="AV116" i="1"/>
  <c r="AV417" i="1"/>
  <c r="AV46" i="1"/>
  <c r="AV118" i="1"/>
  <c r="AV416" i="1"/>
  <c r="AV182" i="1"/>
  <c r="AV47" i="1"/>
  <c r="AV212" i="1"/>
  <c r="AV470" i="1"/>
  <c r="AV84" i="1"/>
  <c r="AV183" i="1"/>
  <c r="AV213" i="1"/>
  <c r="AV132" i="1"/>
  <c r="AV430" i="1"/>
  <c r="AV349" i="1"/>
  <c r="AV425" i="1"/>
  <c r="AV375" i="1"/>
  <c r="AV350" i="1"/>
  <c r="AV222" i="1"/>
  <c r="AV463" i="1"/>
  <c r="AV129" i="1"/>
  <c r="AV161" i="1"/>
  <c r="AV174" i="1"/>
  <c r="AV215" i="1"/>
  <c r="AV73" i="1"/>
  <c r="AV186" i="1"/>
  <c r="AV346" i="1"/>
  <c r="AV358" i="1"/>
  <c r="AV372" i="1"/>
  <c r="AV220" i="1"/>
  <c r="AV74" i="1"/>
  <c r="AV187" i="1"/>
  <c r="AV347" i="1"/>
  <c r="AV359" i="1"/>
  <c r="AV373" i="1"/>
  <c r="AV164" i="1"/>
  <c r="AV68" i="1"/>
  <c r="AV378" i="1"/>
  <c r="AV175" i="1"/>
  <c r="AV149" i="1"/>
  <c r="AV165" i="1"/>
  <c r="AV90" i="1"/>
  <c r="AV18" i="1"/>
  <c r="AV69" i="1"/>
  <c r="AV192" i="1"/>
  <c r="AV92" i="1"/>
  <c r="AV426" i="1"/>
  <c r="AV20" i="1"/>
  <c r="AV362" i="1"/>
  <c r="AV384" i="1"/>
  <c r="AV78" i="1"/>
  <c r="AV93" i="1"/>
  <c r="AV432" i="1"/>
  <c r="AV210" i="1"/>
  <c r="AV385" i="1"/>
  <c r="AV140" i="1"/>
  <c r="AV198" i="1"/>
  <c r="AV35" i="1"/>
  <c r="AV80" i="1"/>
  <c r="AV211" i="1"/>
  <c r="AV468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8" i="1"/>
  <c r="AV207" i="1"/>
  <c r="AV160" i="1"/>
  <c r="AV156" i="1"/>
  <c r="AY166" i="1" l="1"/>
  <c r="AY386" i="1"/>
  <c r="AV166" i="1"/>
  <c r="AV386" i="1"/>
  <c r="AY173" i="1"/>
  <c r="AV173" i="1"/>
</calcChain>
</file>

<file path=xl/sharedStrings.xml><?xml version="1.0" encoding="utf-8"?>
<sst xmlns="http://schemas.openxmlformats.org/spreadsheetml/2006/main" count="7452" uniqueCount="1478">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</sst>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75" totalsRowShown="0" headerRowDxfId="67" dataDxfId="65" headerRowBorderDxfId="66">
  <autoFilter ref="A3:BM475" xr:uid="{00000000-0009-0000-0100-000002000000}"/>
  <sortState xmlns:xlrd2="http://schemas.microsoft.com/office/spreadsheetml/2017/richdata2" ref="A4:BM475">
    <sortCondition ref="A3:A475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75"/>
  <sheetViews>
    <sheetView tabSelected="1" zoomScale="120" zoomScaleNormal="120" workbookViewId="0">
      <selection activeCell="B42" sqref="B42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bestFit="1" customWidth="1"/>
    <col min="7" max="7" width="46.1640625" style="18" bestFit="1" customWidth="1"/>
    <col min="8" max="8" width="24.5" style="18" bestFit="1" customWidth="1"/>
    <col min="9" max="9" width="25.6640625" style="18" customWidth="1"/>
    <col min="10" max="10" width="36.6640625" style="18" bestFit="1" customWidth="1"/>
    <col min="11" max="11" width="56.1640625" style="18" bestFit="1" customWidth="1"/>
    <col min="12" max="12" width="28.33203125" style="18" bestFit="1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bestFit="1" customWidth="1"/>
    <col min="19" max="19" width="25.5" style="18" customWidth="1"/>
    <col min="20" max="20" width="26" style="18" customWidth="1"/>
    <col min="21" max="21" width="21.6640625" style="56" bestFit="1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bestFit="1" customWidth="1"/>
    <col min="27" max="27" width="115.1640625" style="19" bestFit="1" customWidth="1"/>
    <col min="28" max="28" width="23.33203125" style="19" bestFit="1" customWidth="1"/>
    <col min="29" max="29" width="22.1640625" style="18" bestFit="1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bestFit="1" customWidth="1"/>
    <col min="37" max="37" width="51.5" style="18" bestFit="1" customWidth="1"/>
    <col min="38" max="38" width="52.5" style="18" bestFit="1" customWidth="1"/>
    <col min="39" max="39" width="48.33203125" style="18" bestFit="1" customWidth="1"/>
    <col min="40" max="40" width="37.83203125" style="18" bestFit="1" customWidth="1"/>
    <col min="41" max="41" width="23" style="18" customWidth="1"/>
    <col min="42" max="42" width="23.33203125" style="18" customWidth="1"/>
    <col min="43" max="43" width="22.5" style="18" bestFit="1" customWidth="1"/>
    <col min="44" max="44" width="252.33203125" style="18" bestFit="1" customWidth="1"/>
    <col min="45" max="45" width="22.5" style="18" bestFit="1" customWidth="1"/>
    <col min="46" max="46" width="63.33203125" style="19" bestFit="1" customWidth="1"/>
    <col min="47" max="47" width="33" style="18" bestFit="1" customWidth="1"/>
    <col min="48" max="48" width="35.1640625" style="18" bestFit="1" customWidth="1"/>
    <col min="49" max="49" width="30.6640625" style="19" bestFit="1" customWidth="1"/>
    <col min="50" max="50" width="65.33203125" style="18" bestFit="1" customWidth="1"/>
    <col min="51" max="51" width="29.5" style="18" bestFit="1" customWidth="1"/>
    <col min="52" max="52" width="28.83203125" style="18" bestFit="1" customWidth="1"/>
    <col min="53" max="53" width="28.6640625" style="18" bestFit="1" customWidth="1"/>
    <col min="54" max="54" width="29.33203125" style="18" customWidth="1"/>
    <col min="55" max="55" width="26" style="18" bestFit="1" customWidth="1"/>
    <col min="56" max="56" width="25.5" style="18" bestFit="1" customWidth="1"/>
    <col min="57" max="57" width="31.83203125" style="18" bestFit="1" customWidth="1"/>
    <col min="58" max="58" width="23.1640625" style="18" bestFit="1" customWidth="1"/>
    <col min="59" max="59" width="30.6640625" style="18" bestFit="1" customWidth="1"/>
    <col min="60" max="60" width="29.5" style="18" bestFit="1" customWidth="1"/>
    <col min="61" max="61" width="28.83203125" style="18" bestFit="1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529</v>
      </c>
      <c r="K1" s="2" t="s">
        <v>1312</v>
      </c>
      <c r="L1" s="2" t="s">
        <v>1312</v>
      </c>
      <c r="M1" s="2" t="s">
        <v>272</v>
      </c>
      <c r="N1" s="2" t="s">
        <v>273</v>
      </c>
      <c r="O1" s="6" t="s">
        <v>842</v>
      </c>
      <c r="P1" s="5" t="s">
        <v>842</v>
      </c>
      <c r="Q1" s="5" t="s">
        <v>842</v>
      </c>
      <c r="R1" s="5" t="s">
        <v>842</v>
      </c>
      <c r="S1" s="5" t="s">
        <v>842</v>
      </c>
      <c r="T1" s="54" t="s">
        <v>843</v>
      </c>
      <c r="U1" s="5" t="s">
        <v>272</v>
      </c>
      <c r="V1" s="6" t="s">
        <v>272</v>
      </c>
      <c r="W1" s="7" t="s">
        <v>543</v>
      </c>
      <c r="X1" s="7" t="s">
        <v>543</v>
      </c>
      <c r="Y1" s="7" t="s">
        <v>543</v>
      </c>
      <c r="Z1" s="7" t="s">
        <v>610</v>
      </c>
      <c r="AA1" s="7" t="s">
        <v>1005</v>
      </c>
      <c r="AB1" s="7" t="s">
        <v>188</v>
      </c>
      <c r="AC1" s="7" t="s">
        <v>189</v>
      </c>
      <c r="AD1" s="16" t="s">
        <v>190</v>
      </c>
      <c r="AE1" s="16" t="s">
        <v>1293</v>
      </c>
      <c r="AF1" s="7" t="s">
        <v>188</v>
      </c>
      <c r="AG1" s="7" t="s">
        <v>188</v>
      </c>
      <c r="AH1" s="7" t="s">
        <v>1006</v>
      </c>
      <c r="AI1" s="7" t="s">
        <v>188</v>
      </c>
      <c r="AJ1" s="7" t="s">
        <v>188</v>
      </c>
      <c r="AK1" s="7" t="s">
        <v>188</v>
      </c>
      <c r="AL1" s="7" t="s">
        <v>1006</v>
      </c>
      <c r="AM1" s="7" t="s">
        <v>1006</v>
      </c>
      <c r="AN1" s="7" t="s">
        <v>1006</v>
      </c>
      <c r="AO1" s="7" t="s">
        <v>1006</v>
      </c>
      <c r="AP1" s="7" t="s">
        <v>1006</v>
      </c>
      <c r="AQ1" s="7" t="s">
        <v>1006</v>
      </c>
      <c r="AR1" s="7" t="s">
        <v>188</v>
      </c>
      <c r="AS1" s="7" t="s">
        <v>188</v>
      </c>
      <c r="AT1" s="7" t="s">
        <v>188</v>
      </c>
      <c r="AU1" s="7" t="s">
        <v>896</v>
      </c>
      <c r="AV1" s="7" t="s">
        <v>509</v>
      </c>
      <c r="AW1" s="7" t="s">
        <v>509</v>
      </c>
      <c r="AX1" s="7" t="s">
        <v>1452</v>
      </c>
      <c r="AY1" s="7" t="s">
        <v>1452</v>
      </c>
      <c r="AZ1" s="7" t="s">
        <v>896</v>
      </c>
      <c r="BA1" s="7" t="s">
        <v>509</v>
      </c>
      <c r="BB1" s="7" t="s">
        <v>509</v>
      </c>
      <c r="BC1" s="7" t="s">
        <v>509</v>
      </c>
      <c r="BD1" s="7" t="s">
        <v>509</v>
      </c>
      <c r="BE1" s="7" t="s">
        <v>509</v>
      </c>
      <c r="BF1" s="7" t="s">
        <v>509</v>
      </c>
      <c r="BG1" s="7" t="s">
        <v>786</v>
      </c>
      <c r="BH1" s="7" t="s">
        <v>786</v>
      </c>
      <c r="BI1" s="7" t="s">
        <v>896</v>
      </c>
      <c r="BJ1" s="7" t="s">
        <v>509</v>
      </c>
      <c r="BK1" s="7" t="s">
        <v>782</v>
      </c>
      <c r="BL1" s="7" t="s">
        <v>509</v>
      </c>
      <c r="BM1" s="7" t="s">
        <v>783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1294</v>
      </c>
      <c r="E2" s="3" t="s">
        <v>1295</v>
      </c>
      <c r="F2" s="3" t="s">
        <v>1296</v>
      </c>
      <c r="G2" s="3" t="s">
        <v>185</v>
      </c>
      <c r="H2" s="3" t="s">
        <v>152</v>
      </c>
      <c r="I2" s="3" t="s">
        <v>153</v>
      </c>
      <c r="J2" s="4" t="s">
        <v>534</v>
      </c>
      <c r="K2" s="3" t="s">
        <v>1297</v>
      </c>
      <c r="L2" s="3" t="s">
        <v>1298</v>
      </c>
      <c r="M2" s="3" t="s">
        <v>1299</v>
      </c>
      <c r="N2" s="3" t="s">
        <v>1300</v>
      </c>
      <c r="O2" s="17" t="s">
        <v>885</v>
      </c>
      <c r="P2" s="4" t="s">
        <v>889</v>
      </c>
      <c r="Q2" s="4" t="s">
        <v>844</v>
      </c>
      <c r="R2" s="4" t="s">
        <v>844</v>
      </c>
      <c r="S2" s="4" t="s">
        <v>845</v>
      </c>
      <c r="T2" s="4" t="s">
        <v>846</v>
      </c>
      <c r="U2" s="4" t="s">
        <v>530</v>
      </c>
      <c r="V2" s="8" t="s">
        <v>318</v>
      </c>
      <c r="W2" s="8" t="s">
        <v>551</v>
      </c>
      <c r="X2" s="8" t="s">
        <v>552</v>
      </c>
      <c r="Y2" s="13" t="s">
        <v>544</v>
      </c>
      <c r="Z2" s="8" t="s">
        <v>611</v>
      </c>
      <c r="AA2" s="8" t="s">
        <v>1004</v>
      </c>
      <c r="AB2" s="9" t="s">
        <v>154</v>
      </c>
      <c r="AC2" s="9" t="s">
        <v>155</v>
      </c>
      <c r="AD2" s="13" t="s">
        <v>178</v>
      </c>
      <c r="AE2" s="10" t="s">
        <v>1301</v>
      </c>
      <c r="AF2" s="10" t="s">
        <v>156</v>
      </c>
      <c r="AG2" s="10" t="s">
        <v>157</v>
      </c>
      <c r="AH2" s="10" t="s">
        <v>1010</v>
      </c>
      <c r="AI2" s="10" t="s">
        <v>158</v>
      </c>
      <c r="AJ2" s="11" t="s">
        <v>1302</v>
      </c>
      <c r="AK2" s="10" t="s">
        <v>1303</v>
      </c>
      <c r="AL2" s="10" t="s">
        <v>1007</v>
      </c>
      <c r="AM2" s="10" t="s">
        <v>1017</v>
      </c>
      <c r="AN2" s="10" t="s">
        <v>1026</v>
      </c>
      <c r="AO2" s="10" t="s">
        <v>1027</v>
      </c>
      <c r="AP2" s="10" t="s">
        <v>1022</v>
      </c>
      <c r="AQ2" s="10" t="s">
        <v>1023</v>
      </c>
      <c r="AR2" s="9" t="s">
        <v>159</v>
      </c>
      <c r="AS2" s="10" t="s">
        <v>582</v>
      </c>
      <c r="AT2" s="12" t="s">
        <v>164</v>
      </c>
      <c r="AU2" s="12" t="s">
        <v>1117</v>
      </c>
      <c r="AV2" s="10" t="s">
        <v>344</v>
      </c>
      <c r="AW2" s="10" t="s">
        <v>161</v>
      </c>
      <c r="AX2" s="10" t="s">
        <v>1453</v>
      </c>
      <c r="AY2" s="10" t="s">
        <v>1449</v>
      </c>
      <c r="AZ2" s="10" t="s">
        <v>1222</v>
      </c>
      <c r="BA2" s="10" t="s">
        <v>1223</v>
      </c>
      <c r="BB2" s="10" t="s">
        <v>1224</v>
      </c>
      <c r="BC2" s="10" t="s">
        <v>162</v>
      </c>
      <c r="BD2" s="10" t="s">
        <v>163</v>
      </c>
      <c r="BE2" s="12" t="s">
        <v>160</v>
      </c>
      <c r="BF2" s="10" t="s">
        <v>1304</v>
      </c>
      <c r="BG2" s="10" t="s">
        <v>1348</v>
      </c>
      <c r="BH2" s="10" t="s">
        <v>1347</v>
      </c>
      <c r="BI2" s="10" t="s">
        <v>897</v>
      </c>
      <c r="BJ2" s="10" t="s">
        <v>784</v>
      </c>
      <c r="BK2" s="10" t="s">
        <v>781</v>
      </c>
      <c r="BL2" s="10" t="s">
        <v>343</v>
      </c>
      <c r="BM2" s="12" t="s">
        <v>785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531</v>
      </c>
      <c r="K3" s="46" t="s">
        <v>764</v>
      </c>
      <c r="L3" s="46" t="s">
        <v>765</v>
      </c>
      <c r="M3" s="46" t="s">
        <v>1305</v>
      </c>
      <c r="N3" s="46" t="s">
        <v>1306</v>
      </c>
      <c r="O3" s="48" t="s">
        <v>884</v>
      </c>
      <c r="P3" s="47" t="s">
        <v>847</v>
      </c>
      <c r="Q3" s="47" t="s">
        <v>848</v>
      </c>
      <c r="R3" s="49" t="s">
        <v>849</v>
      </c>
      <c r="S3" s="49" t="s">
        <v>850</v>
      </c>
      <c r="T3" s="55" t="s">
        <v>840</v>
      </c>
      <c r="U3" s="47" t="s">
        <v>528</v>
      </c>
      <c r="V3" s="1" t="s">
        <v>317</v>
      </c>
      <c r="W3" s="1" t="s">
        <v>606</v>
      </c>
      <c r="X3" s="1" t="s">
        <v>607</v>
      </c>
      <c r="Y3" s="1" t="s">
        <v>608</v>
      </c>
      <c r="Z3" s="1" t="s">
        <v>609</v>
      </c>
      <c r="AA3" s="1" t="s">
        <v>1003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1009</v>
      </c>
      <c r="AI3" s="50" t="s">
        <v>13</v>
      </c>
      <c r="AJ3" s="50" t="s">
        <v>14</v>
      </c>
      <c r="AK3" s="50" t="s">
        <v>15</v>
      </c>
      <c r="AL3" s="50" t="s">
        <v>1008</v>
      </c>
      <c r="AM3" s="50" t="s">
        <v>1016</v>
      </c>
      <c r="AN3" s="50" t="s">
        <v>1024</v>
      </c>
      <c r="AO3" s="50" t="s">
        <v>1025</v>
      </c>
      <c r="AP3" s="50" t="s">
        <v>1018</v>
      </c>
      <c r="AQ3" s="50" t="s">
        <v>1019</v>
      </c>
      <c r="AR3" s="50" t="s">
        <v>16</v>
      </c>
      <c r="AS3" s="50" t="s">
        <v>17</v>
      </c>
      <c r="AT3" s="51" t="s">
        <v>24</v>
      </c>
      <c r="AU3" s="51" t="s">
        <v>1116</v>
      </c>
      <c r="AV3" s="50" t="s">
        <v>20</v>
      </c>
      <c r="AW3" s="50" t="s">
        <v>18</v>
      </c>
      <c r="AX3" s="50" t="s">
        <v>1450</v>
      </c>
      <c r="AY3" s="50" t="s">
        <v>1451</v>
      </c>
      <c r="AZ3" s="50" t="s">
        <v>1213</v>
      </c>
      <c r="BA3" s="50" t="s">
        <v>1214</v>
      </c>
      <c r="BB3" s="50" t="s">
        <v>1215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1349</v>
      </c>
      <c r="BH3" s="50" t="s">
        <v>1346</v>
      </c>
      <c r="BI3" s="50" t="s">
        <v>895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538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1373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474</v>
      </c>
      <c r="BC4" s="61" t="s">
        <v>36</v>
      </c>
      <c r="BD4" s="61" t="s">
        <v>37</v>
      </c>
      <c r="BE4" s="61" t="s">
        <v>1225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496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675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676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1361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1128</v>
      </c>
      <c r="BC6" s="61" t="s">
        <v>1126</v>
      </c>
      <c r="BD6" s="61" t="s">
        <v>128</v>
      </c>
      <c r="BE6" s="61" t="s">
        <v>475</v>
      </c>
      <c r="BF6" s="61" t="s">
        <v>130</v>
      </c>
      <c r="BG6" s="61"/>
      <c r="BH6" s="61"/>
      <c r="BI6" s="61"/>
      <c r="BJ6" s="61" t="s">
        <v>414</v>
      </c>
      <c r="BK6" s="64" t="s">
        <v>482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676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824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496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677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678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1367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1128</v>
      </c>
      <c r="BC8" s="61" t="s">
        <v>1126</v>
      </c>
      <c r="BD8" s="61" t="s">
        <v>128</v>
      </c>
      <c r="BE8" s="61" t="s">
        <v>475</v>
      </c>
      <c r="BF8" s="61" t="s">
        <v>127</v>
      </c>
      <c r="BG8" s="61"/>
      <c r="BH8" s="61"/>
      <c r="BI8" s="61"/>
      <c r="BJ8" s="61" t="s">
        <v>414</v>
      </c>
      <c r="BK8" s="61" t="s">
        <v>481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678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824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496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679</v>
      </c>
      <c r="F10" s="62" t="str">
        <f>IF(ISBLANK(Table2[[#This Row],[unique_id]]), "", PROPER(SUBSTITUTE(Table2[[#This Row],[unique_id]], "_", " ")))</f>
        <v>Bertram 2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680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1363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1127</v>
      </c>
      <c r="BC10" s="61" t="s">
        <v>1129</v>
      </c>
      <c r="BD10" s="61" t="s">
        <v>128</v>
      </c>
      <c r="BE10" s="61" t="s">
        <v>476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680</v>
      </c>
      <c r="F11" s="62" t="str">
        <f>IF(ISBLANK(Table2[[#This Row],[unique_id]]), "", PROPER(SUBSTITUTE(Table2[[#This Row],[unique_id]], "_", " ")))</f>
        <v>Compensation Sensor Bertram 2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496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681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682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1370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1128</v>
      </c>
      <c r="BC12" s="61" t="s">
        <v>1126</v>
      </c>
      <c r="BD12" s="61" t="s">
        <v>128</v>
      </c>
      <c r="BE12" s="61" t="s">
        <v>475</v>
      </c>
      <c r="BF12" s="61" t="s">
        <v>194</v>
      </c>
      <c r="BG12" s="61"/>
      <c r="BH12" s="61"/>
      <c r="BI12" s="61"/>
      <c r="BJ12" s="61" t="s">
        <v>414</v>
      </c>
      <c r="BK12" s="61" t="s">
        <v>477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682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496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659</v>
      </c>
      <c r="F14" s="62" t="str">
        <f>IF(ISBLANK(Table2[[#This Row],[unique_id]]), "", PROPER(SUBSTITUTE(Table2[[#This Row],[unique_id]], "_", " ")))</f>
        <v>Bertram 2 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660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1365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1128</v>
      </c>
      <c r="BC14" s="61" t="s">
        <v>1129</v>
      </c>
      <c r="BD14" s="61" t="s">
        <v>128</v>
      </c>
      <c r="BE14" s="61" t="s">
        <v>476</v>
      </c>
      <c r="BF14" s="61" t="s">
        <v>215</v>
      </c>
      <c r="BG14" s="61"/>
      <c r="BH14" s="61"/>
      <c r="BI14" s="61"/>
      <c r="BJ14" s="61" t="s">
        <v>414</v>
      </c>
      <c r="BK14" s="61" t="s">
        <v>478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660</v>
      </c>
      <c r="F15" s="62" t="str">
        <f>IF(ISBLANK(Table2[[#This Row],[unique_id]]), "", PROPER(SUBSTITUTE(Table2[[#This Row],[unique_id]], "_", " ")))</f>
        <v>Compensation Sensor Bertram 2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496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661</v>
      </c>
      <c r="F16" s="62" t="str">
        <f>IF(ISBLANK(Table2[[#This Row],[unique_id]]), "", PROPER(SUBSTITUTE(Table2[[#This Row],[unique_id]], "_", " ")))</f>
        <v>Bertram 2 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662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1362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1128</v>
      </c>
      <c r="BC16" s="61" t="s">
        <v>1129</v>
      </c>
      <c r="BD16" s="61" t="s">
        <v>128</v>
      </c>
      <c r="BE16" s="61" t="s">
        <v>476</v>
      </c>
      <c r="BF16" s="61" t="s">
        <v>208</v>
      </c>
      <c r="BG16" s="61"/>
      <c r="BH16" s="61"/>
      <c r="BI16" s="61"/>
      <c r="BJ16" s="61" t="s">
        <v>414</v>
      </c>
      <c r="BK16" s="61" t="s">
        <v>480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662</v>
      </c>
      <c r="F17" s="62" t="str">
        <f>IF(ISBLANK(Table2[[#This Row],[unique_id]]), "", PROPER(SUBSTITUTE(Table2[[#This Row],[unique_id]], "_", " ")))</f>
        <v>Compensation Sensor Bertram 2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496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663</v>
      </c>
      <c r="F18" s="62" t="str">
        <f>IF(ISBLANK(Table2[[#This Row],[unique_id]]), "", PROPER(SUBSTITUTE(Table2[[#This Row],[unique_id]], "_", " ")))</f>
        <v>Bertram 2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664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1364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1127</v>
      </c>
      <c r="BC18" s="61" t="s">
        <v>1129</v>
      </c>
      <c r="BD18" s="61" t="s">
        <v>128</v>
      </c>
      <c r="BE18" s="61" t="s">
        <v>476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664</v>
      </c>
      <c r="F19" s="62" t="str">
        <f>IF(ISBLANK(Table2[[#This Row],[unique_id]]), "", PROPER(SUBSTITUTE(Table2[[#This Row],[unique_id]], "_", " ")))</f>
        <v>Compensation Sensor Bertram 2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496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665</v>
      </c>
      <c r="F20" s="62" t="str">
        <f>IF(ISBLANK(Table2[[#This Row],[unique_id]]), "", PROPER(SUBSTITUTE(Table2[[#This Row],[unique_id]], "_", " ")))</f>
        <v>Bertram 2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666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1363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1127</v>
      </c>
      <c r="BC20" s="61" t="s">
        <v>1129</v>
      </c>
      <c r="BD20" s="61" t="s">
        <v>128</v>
      </c>
      <c r="BE20" s="61" t="s">
        <v>476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666</v>
      </c>
      <c r="F21" s="62" t="str">
        <f>IF(ISBLANK(Table2[[#This Row],[unique_id]]), "", PROPER(SUBSTITUTE(Table2[[#This Row],[unique_id]], "_", " ")))</f>
        <v>Compensation Sensor Bertram 2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496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667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668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1369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1128</v>
      </c>
      <c r="BC22" s="61" t="s">
        <v>1126</v>
      </c>
      <c r="BD22" s="61" t="s">
        <v>128</v>
      </c>
      <c r="BE22" s="61" t="s">
        <v>475</v>
      </c>
      <c r="BF22" s="61" t="s">
        <v>216</v>
      </c>
      <c r="BG22" s="61"/>
      <c r="BH22" s="61"/>
      <c r="BI22" s="61"/>
      <c r="BJ22" s="61" t="s">
        <v>414</v>
      </c>
      <c r="BK22" s="64" t="s">
        <v>479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668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496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1355</v>
      </c>
      <c r="F24" s="30" t="str">
        <f>IF(ISBLANK(Table2[[#This Row],[unique_id]]), "", PROPER(SUBSTITUTE(Table2[[#This Row],[unique_id]], "_", " ")))</f>
        <v>Wardrobe Temperature</v>
      </c>
      <c r="G24" s="28" t="s">
        <v>555</v>
      </c>
      <c r="H24" s="28" t="s">
        <v>87</v>
      </c>
      <c r="I24" s="28" t="s">
        <v>30</v>
      </c>
      <c r="J24" s="28"/>
      <c r="K24" s="28" t="s">
        <v>1356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1372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1373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1454</v>
      </c>
      <c r="BC24" s="28" t="s">
        <v>36</v>
      </c>
      <c r="BD24" s="28" t="s">
        <v>37</v>
      </c>
      <c r="BE24" s="28" t="s">
        <v>1225</v>
      </c>
      <c r="BF24" s="28" t="s">
        <v>555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1356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555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496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555</v>
      </c>
      <c r="BG25" s="28"/>
      <c r="BH25" s="28"/>
      <c r="BI25" s="28"/>
      <c r="BJ25" s="28"/>
      <c r="BK25" s="28"/>
      <c r="BL25" s="28"/>
      <c r="BM25" s="28"/>
    </row>
    <row r="26" spans="1:65" ht="16" customHeight="1">
      <c r="A26" s="18">
        <v>1022</v>
      </c>
      <c r="B26" s="33" t="s">
        <v>26</v>
      </c>
      <c r="C26" s="33" t="s">
        <v>1283</v>
      </c>
      <c r="D26" s="33" t="s">
        <v>27</v>
      </c>
      <c r="E26" s="33" t="s">
        <v>1358</v>
      </c>
      <c r="F26" s="35" t="str">
        <f>IF(ISBLANK(Table2[[#This Row],[unique_id]]), "", PROPER(SUBSTITUTE(Table2[[#This Row],[unique_id]], "_", " ")))</f>
        <v>Utility Temperature</v>
      </c>
      <c r="G26" s="33" t="s">
        <v>1357</v>
      </c>
      <c r="H26" s="33" t="s">
        <v>87</v>
      </c>
      <c r="I26" s="33" t="s">
        <v>30</v>
      </c>
      <c r="J26" s="33"/>
      <c r="K26" s="33" t="s">
        <v>1359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1371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1310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1287</v>
      </c>
      <c r="BD26" s="33" t="s">
        <v>1283</v>
      </c>
      <c r="BE26" s="33" t="s">
        <v>1288</v>
      </c>
      <c r="BF26" s="33" t="s">
        <v>28</v>
      </c>
      <c r="BG26" s="33"/>
      <c r="BH26" s="33"/>
      <c r="BI26" s="33"/>
      <c r="BJ26" s="33"/>
      <c r="BK26" s="33" t="s">
        <v>1307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>
      <c r="A27" s="67">
        <v>1023</v>
      </c>
      <c r="B27" s="33" t="s">
        <v>26</v>
      </c>
      <c r="C27" s="33" t="s">
        <v>1283</v>
      </c>
      <c r="D27" s="33" t="s">
        <v>27</v>
      </c>
      <c r="E27" s="33" t="s">
        <v>1359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1357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496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>
      <c r="A28" s="67">
        <v>1024</v>
      </c>
      <c r="B28" s="33" t="s">
        <v>26</v>
      </c>
      <c r="C28" s="33" t="s">
        <v>788</v>
      </c>
      <c r="D28" s="33" t="s">
        <v>27</v>
      </c>
      <c r="E28" s="33" t="s">
        <v>1200</v>
      </c>
      <c r="F28" s="35" t="str">
        <f>IF(ISBLANK(Table2[[#This Row],[unique_id]]), "", PROPER(SUBSTITUTE(Table2[[#This Row],[unique_id]], "_", " ")))</f>
        <v>Deck Festoons Plug Temperature</v>
      </c>
      <c r="G28" s="33" t="s">
        <v>416</v>
      </c>
      <c r="H28" s="33" t="s">
        <v>87</v>
      </c>
      <c r="I28" s="33" t="s">
        <v>30</v>
      </c>
      <c r="J28" s="33"/>
      <c r="K28" s="33" t="s">
        <v>1350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496</v>
      </c>
      <c r="V28" s="36" t="s">
        <v>1366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1011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1031</v>
      </c>
      <c r="AO28" s="33" t="s">
        <v>1032</v>
      </c>
      <c r="AP28" s="33" t="s">
        <v>1020</v>
      </c>
      <c r="AQ28" s="33" t="s">
        <v>1021</v>
      </c>
      <c r="AR28" s="33" t="s">
        <v>1281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822</v>
      </c>
      <c r="BC28" s="33" t="s">
        <v>1278</v>
      </c>
      <c r="BD28" s="33" t="s">
        <v>1277</v>
      </c>
      <c r="BE28" s="33" t="s">
        <v>999</v>
      </c>
      <c r="BF28" s="33" t="s">
        <v>363</v>
      </c>
      <c r="BG28" s="33" t="s">
        <v>416</v>
      </c>
      <c r="BH28" s="33" t="s">
        <v>416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>
      <c r="A29" s="18">
        <v>1025</v>
      </c>
      <c r="B29" s="33" t="s">
        <v>26</v>
      </c>
      <c r="C29" s="33" t="s">
        <v>788</v>
      </c>
      <c r="D29" s="33" t="s">
        <v>27</v>
      </c>
      <c r="E29" s="33" t="s">
        <v>1350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416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496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416</v>
      </c>
      <c r="BH29" s="33" t="s">
        <v>416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669</v>
      </c>
      <c r="F30" s="62" t="str">
        <f>IF(ISBLANK(Table2[[#This Row],[unique_id]]), "", PROPER(SUBSTITUTE(Table2[[#This Row],[unique_id]], "_", " ")))</f>
        <v>Bertram 2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670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1363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1127</v>
      </c>
      <c r="BC30" s="61" t="s">
        <v>1129</v>
      </c>
      <c r="BD30" s="61" t="s">
        <v>128</v>
      </c>
      <c r="BE30" s="61" t="s">
        <v>476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670</v>
      </c>
      <c r="F31" s="62" t="str">
        <f>IF(ISBLANK(Table2[[#This Row],[unique_id]]), "", PROPER(SUBSTITUTE(Table2[[#This Row],[unique_id]], "_", " ")))</f>
        <v>Compensation Sensor Bertram 2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496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1313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1373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474</v>
      </c>
      <c r="BC32" s="18" t="s">
        <v>36</v>
      </c>
      <c r="BD32" s="18" t="s">
        <v>37</v>
      </c>
      <c r="BE32" s="18" t="s">
        <v>1225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1314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1373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474</v>
      </c>
      <c r="BC33" s="18" t="s">
        <v>36</v>
      </c>
      <c r="BD33" s="18" t="s">
        <v>37</v>
      </c>
      <c r="BE33" s="18" t="s">
        <v>1225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1315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1373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474</v>
      </c>
      <c r="BC34" s="18" t="s">
        <v>36</v>
      </c>
      <c r="BD34" s="18" t="s">
        <v>37</v>
      </c>
      <c r="BE34" s="18" t="s">
        <v>1225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1316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1373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474</v>
      </c>
      <c r="BC35" s="18" t="s">
        <v>36</v>
      </c>
      <c r="BD35" s="18" t="s">
        <v>37</v>
      </c>
      <c r="BE35" s="18" t="s">
        <v>1225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1317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1373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1454</v>
      </c>
      <c r="BC36" s="18" t="s">
        <v>36</v>
      </c>
      <c r="BD36" s="18" t="s">
        <v>37</v>
      </c>
      <c r="BE36" s="18" t="s">
        <v>1225</v>
      </c>
      <c r="BF36" s="18" t="s">
        <v>555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1318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1373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474</v>
      </c>
      <c r="BC37" s="18" t="s">
        <v>36</v>
      </c>
      <c r="BD37" s="18" t="s">
        <v>37</v>
      </c>
      <c r="BE37" s="18" t="s">
        <v>1225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>
      <c r="A38" s="18">
        <v>1034</v>
      </c>
      <c r="B38" s="18" t="s">
        <v>26</v>
      </c>
      <c r="C38" s="18" t="s">
        <v>500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510</v>
      </c>
      <c r="D39" s="18" t="s">
        <v>27</v>
      </c>
      <c r="E39" s="18" t="s">
        <v>589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513</v>
      </c>
      <c r="I39" s="18" t="s">
        <v>30</v>
      </c>
      <c r="M39" s="18" t="s">
        <v>90</v>
      </c>
      <c r="O39" s="19"/>
      <c r="P39" s="18"/>
      <c r="T39" s="23"/>
      <c r="U39" s="18" t="s">
        <v>496</v>
      </c>
      <c r="V39" s="19"/>
      <c r="W39" s="19"/>
      <c r="X39" s="19"/>
      <c r="Y39" s="19"/>
      <c r="Z39" s="19"/>
      <c r="AB39" s="18"/>
      <c r="AE39" s="18" t="s">
        <v>516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510</v>
      </c>
      <c r="D40" s="18" t="s">
        <v>27</v>
      </c>
      <c r="E40" s="18" t="s">
        <v>514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513</v>
      </c>
      <c r="I40" s="18" t="s">
        <v>30</v>
      </c>
      <c r="M40" s="18" t="s">
        <v>90</v>
      </c>
      <c r="O40" s="19"/>
      <c r="P40" s="18"/>
      <c r="T40" s="23"/>
      <c r="U40" s="18" t="s">
        <v>496</v>
      </c>
      <c r="V40" s="19"/>
      <c r="W40" s="19"/>
      <c r="X40" s="19"/>
      <c r="Y40" s="19"/>
      <c r="Z40" s="19"/>
      <c r="AB40" s="18"/>
      <c r="AE40" s="18" t="s">
        <v>516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642</v>
      </c>
      <c r="C41" s="71" t="s">
        <v>510</v>
      </c>
      <c r="D41" s="71" t="s">
        <v>27</v>
      </c>
      <c r="E41" s="71" t="s">
        <v>1475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513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496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516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642</v>
      </c>
      <c r="C42" s="71" t="s">
        <v>510</v>
      </c>
      <c r="D42" s="71" t="s">
        <v>27</v>
      </c>
      <c r="E42" s="71" t="s">
        <v>1474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513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496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516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500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513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516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1319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496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474</v>
      </c>
      <c r="BC44" s="18" t="s">
        <v>36</v>
      </c>
      <c r="BD44" s="18" t="s">
        <v>37</v>
      </c>
      <c r="BE44" s="18" t="s">
        <v>1225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1320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496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1128</v>
      </c>
      <c r="BC45" s="18" t="s">
        <v>1126</v>
      </c>
      <c r="BD45" s="18" t="s">
        <v>128</v>
      </c>
      <c r="BE45" s="18" t="s">
        <v>475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1321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496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1128</v>
      </c>
      <c r="BC46" s="18" t="s">
        <v>1126</v>
      </c>
      <c r="BD46" s="18" t="s">
        <v>128</v>
      </c>
      <c r="BE46" s="18" t="s">
        <v>475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1322</v>
      </c>
      <c r="F47" s="22" t="str">
        <f>IF(ISBLANK(Table2[[#This Row],[unique_id]]), "", PROPER(SUBSTITUTE(Table2[[#This Row],[unique_id]], "_", " ")))</f>
        <v>Bertram 2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496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1127</v>
      </c>
      <c r="BC47" s="18" t="s">
        <v>1129</v>
      </c>
      <c r="BD47" s="18" t="s">
        <v>128</v>
      </c>
      <c r="BE47" s="18" t="s">
        <v>476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1323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496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1128</v>
      </c>
      <c r="BC48" s="18" t="s">
        <v>1126</v>
      </c>
      <c r="BD48" s="18" t="s">
        <v>128</v>
      </c>
      <c r="BE48" s="18" t="s">
        <v>475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1324</v>
      </c>
      <c r="F49" s="22" t="str">
        <f>IF(ISBLANK(Table2[[#This Row],[unique_id]]), "", PROPER(SUBSTITUTE(Table2[[#This Row],[unique_id]], "_", " ")))</f>
        <v>Bertram 2 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496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1127</v>
      </c>
      <c r="BC49" s="18" t="s">
        <v>1129</v>
      </c>
      <c r="BD49" s="18" t="s">
        <v>128</v>
      </c>
      <c r="BE49" s="18" t="s">
        <v>476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1325</v>
      </c>
      <c r="F50" s="22" t="str">
        <f>IF(ISBLANK(Table2[[#This Row],[unique_id]]), "", PROPER(SUBSTITUTE(Table2[[#This Row],[unique_id]], "_", " ")))</f>
        <v>Bertram 2 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496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1127</v>
      </c>
      <c r="BC50" s="18" t="s">
        <v>1129</v>
      </c>
      <c r="BD50" s="18" t="s">
        <v>128</v>
      </c>
      <c r="BE50" s="18" t="s">
        <v>476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1326</v>
      </c>
      <c r="F51" s="22" t="str">
        <f>IF(ISBLANK(Table2[[#This Row],[unique_id]]), "", PROPER(SUBSTITUTE(Table2[[#This Row],[unique_id]], "_", " ")))</f>
        <v>Bertram 2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496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1127</v>
      </c>
      <c r="BC51" s="18" t="s">
        <v>1129</v>
      </c>
      <c r="BD51" s="18" t="s">
        <v>128</v>
      </c>
      <c r="BE51" s="18" t="s">
        <v>476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1327</v>
      </c>
      <c r="F52" s="22" t="str">
        <f>IF(ISBLANK(Table2[[#This Row],[unique_id]]), "", PROPER(SUBSTITUTE(Table2[[#This Row],[unique_id]], "_", " ")))</f>
        <v>Bertram 2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496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1127</v>
      </c>
      <c r="BC52" s="18" t="s">
        <v>1129</v>
      </c>
      <c r="BD52" s="18" t="s">
        <v>128</v>
      </c>
      <c r="BE52" s="18" t="s">
        <v>476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1328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496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1128</v>
      </c>
      <c r="BC53" s="18" t="s">
        <v>1126</v>
      </c>
      <c r="BD53" s="18" t="s">
        <v>128</v>
      </c>
      <c r="BE53" s="18" t="s">
        <v>475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1360</v>
      </c>
      <c r="F54" s="22" t="str">
        <f>IF(ISBLANK(Table2[[#This Row],[unique_id]]), "", PROPER(SUBSTITUTE(Table2[[#This Row],[unique_id]], "_", " ")))</f>
        <v>Wardrobe Humidity</v>
      </c>
      <c r="G54" s="18" t="s">
        <v>555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496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1454</v>
      </c>
      <c r="BC54" s="18" t="s">
        <v>36</v>
      </c>
      <c r="BD54" s="18" t="s">
        <v>37</v>
      </c>
      <c r="BE54" s="18" t="s">
        <v>1225</v>
      </c>
      <c r="BF54" s="18" t="s">
        <v>555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1329</v>
      </c>
      <c r="F55" s="22" t="str">
        <f>IF(ISBLANK(Table2[[#This Row],[unique_id]]), "", PROPER(SUBSTITUTE(Table2[[#This Row],[unique_id]], "_", " ")))</f>
        <v>Bertram 2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496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1127</v>
      </c>
      <c r="BC55" s="18" t="s">
        <v>1129</v>
      </c>
      <c r="BD55" s="18" t="s">
        <v>128</v>
      </c>
      <c r="BE55" s="18" t="s">
        <v>476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>
      <c r="A56" s="18">
        <v>1062</v>
      </c>
      <c r="B56" s="18" t="s">
        <v>26</v>
      </c>
      <c r="C56" s="18" t="s">
        <v>500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>
      <c r="A57" s="18">
        <v>1100</v>
      </c>
      <c r="B57" s="18" t="s">
        <v>642</v>
      </c>
      <c r="C57" s="18" t="s">
        <v>128</v>
      </c>
      <c r="D57" s="18" t="s">
        <v>27</v>
      </c>
      <c r="E57" s="18" t="s">
        <v>1330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1128</v>
      </c>
      <c r="BC57" s="18" t="s">
        <v>1126</v>
      </c>
      <c r="BD57" s="18" t="s">
        <v>128</v>
      </c>
      <c r="BE57" s="18" t="s">
        <v>475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1331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496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1128</v>
      </c>
      <c r="BC58" s="18" t="s">
        <v>1126</v>
      </c>
      <c r="BD58" s="18" t="s">
        <v>128</v>
      </c>
      <c r="BE58" s="18" t="s">
        <v>475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>
      <c r="A59" s="18">
        <v>1102</v>
      </c>
      <c r="B59" s="18" t="s">
        <v>642</v>
      </c>
      <c r="C59" s="18" t="s">
        <v>128</v>
      </c>
      <c r="D59" s="18" t="s">
        <v>27</v>
      </c>
      <c r="E59" s="18" t="s">
        <v>1332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1128</v>
      </c>
      <c r="BC59" s="18" t="s">
        <v>1126</v>
      </c>
      <c r="BD59" s="18" t="s">
        <v>128</v>
      </c>
      <c r="BE59" s="18" t="s">
        <v>475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1333</v>
      </c>
      <c r="F60" s="22" t="str">
        <f>IF(ISBLANK(Table2[[#This Row],[unique_id]]), "", PROPER(SUBSTITUTE(Table2[[#This Row],[unique_id]], "_", " ")))</f>
        <v>Bertram 2 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496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1127</v>
      </c>
      <c r="BC60" s="18" t="s">
        <v>1129</v>
      </c>
      <c r="BD60" s="18" t="s">
        <v>128</v>
      </c>
      <c r="BE60" s="18" t="s">
        <v>476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1334</v>
      </c>
      <c r="F61" s="22" t="str">
        <f>IF(ISBLANK(Table2[[#This Row],[unique_id]]), "", PROPER(SUBSTITUTE(Table2[[#This Row],[unique_id]], "_", " ")))</f>
        <v>Bertram 2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496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1127</v>
      </c>
      <c r="BC61" s="18" t="s">
        <v>1129</v>
      </c>
      <c r="BD61" s="18" t="s">
        <v>128</v>
      </c>
      <c r="BE61" s="18" t="s">
        <v>476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1335</v>
      </c>
      <c r="F62" s="22" t="str">
        <f>IF(ISBLANK(Table2[[#This Row],[unique_id]]), "", PROPER(SUBSTITUTE(Table2[[#This Row],[unique_id]], "_", " ")))</f>
        <v>Bertram 2 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496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1127</v>
      </c>
      <c r="BC62" s="18" t="s">
        <v>1129</v>
      </c>
      <c r="BD62" s="18" t="s">
        <v>128</v>
      </c>
      <c r="BE62" s="18" t="s">
        <v>476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1336</v>
      </c>
      <c r="F63" s="22" t="str">
        <f>IF(ISBLANK(Table2[[#This Row],[unique_id]]), "", PROPER(SUBSTITUTE(Table2[[#This Row],[unique_id]], "_", " ")))</f>
        <v>Bertram 2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496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1127</v>
      </c>
      <c r="BC63" s="18" t="s">
        <v>1129</v>
      </c>
      <c r="BD63" s="18" t="s">
        <v>128</v>
      </c>
      <c r="BE63" s="18" t="s">
        <v>476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1337</v>
      </c>
      <c r="F64" s="22" t="str">
        <f>IF(ISBLANK(Table2[[#This Row],[unique_id]]), "", PROPER(SUBSTITUTE(Table2[[#This Row],[unique_id]], "_", " ")))</f>
        <v>Bertram 2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496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1127</v>
      </c>
      <c r="BC64" s="18" t="s">
        <v>1129</v>
      </c>
      <c r="BD64" s="18" t="s">
        <v>128</v>
      </c>
      <c r="BE64" s="18" t="s">
        <v>476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>
      <c r="A65" s="18">
        <v>1108</v>
      </c>
      <c r="B65" s="18" t="s">
        <v>642</v>
      </c>
      <c r="C65" s="18" t="s">
        <v>128</v>
      </c>
      <c r="D65" s="18" t="s">
        <v>27</v>
      </c>
      <c r="E65" s="18" t="s">
        <v>1338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1128</v>
      </c>
      <c r="BC65" s="18" t="s">
        <v>1126</v>
      </c>
      <c r="BD65" s="18" t="s">
        <v>128</v>
      </c>
      <c r="BE65" s="18" t="s">
        <v>475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>
      <c r="A66" s="18">
        <v>1109</v>
      </c>
      <c r="B66" s="18" t="s">
        <v>26</v>
      </c>
      <c r="C66" s="18" t="s">
        <v>500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1339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496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1128</v>
      </c>
      <c r="BC67" s="18" t="s">
        <v>1126</v>
      </c>
      <c r="BD67" s="18" t="s">
        <v>128</v>
      </c>
      <c r="BE67" s="18" t="s">
        <v>475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1340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496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1128</v>
      </c>
      <c r="BC68" s="18" t="s">
        <v>1126</v>
      </c>
      <c r="BD68" s="18" t="s">
        <v>128</v>
      </c>
      <c r="BE68" s="18" t="s">
        <v>475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1341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496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1128</v>
      </c>
      <c r="BC69" s="18" t="s">
        <v>1126</v>
      </c>
      <c r="BD69" s="18" t="s">
        <v>128</v>
      </c>
      <c r="BE69" s="18" t="s">
        <v>475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1342</v>
      </c>
      <c r="F70" s="22" t="str">
        <f>IF(ISBLANK(Table2[[#This Row],[unique_id]]), "", PROPER(SUBSTITUTE(Table2[[#This Row],[unique_id]], "_", " ")))</f>
        <v>Bertram 2 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496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1127</v>
      </c>
      <c r="BC70" s="18" t="s">
        <v>1129</v>
      </c>
      <c r="BD70" s="18" t="s">
        <v>128</v>
      </c>
      <c r="BE70" s="18" t="s">
        <v>476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1343</v>
      </c>
      <c r="F71" s="22" t="str">
        <f>IF(ISBLANK(Table2[[#This Row],[unique_id]]), "", PROPER(SUBSTITUTE(Table2[[#This Row],[unique_id]], "_", " ")))</f>
        <v>Bertram 2 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496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1127</v>
      </c>
      <c r="BC71" s="18" t="s">
        <v>1129</v>
      </c>
      <c r="BD71" s="18" t="s">
        <v>128</v>
      </c>
      <c r="BE71" s="18" t="s">
        <v>476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1344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496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1128</v>
      </c>
      <c r="BC72" s="18" t="s">
        <v>1126</v>
      </c>
      <c r="BD72" s="18" t="s">
        <v>128</v>
      </c>
      <c r="BE72" s="18" t="s">
        <v>475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474</v>
      </c>
      <c r="BC73" s="18" t="s">
        <v>36</v>
      </c>
      <c r="BD73" s="18" t="s">
        <v>37</v>
      </c>
      <c r="BE73" s="18" t="s">
        <v>1225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474</v>
      </c>
      <c r="BC74" s="18" t="s">
        <v>36</v>
      </c>
      <c r="BD74" s="18" t="s">
        <v>37</v>
      </c>
      <c r="BE74" s="18" t="s">
        <v>1225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474</v>
      </c>
      <c r="BC75" s="18" t="s">
        <v>36</v>
      </c>
      <c r="BD75" s="18" t="s">
        <v>37</v>
      </c>
      <c r="BE75" s="18" t="s">
        <v>1225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474</v>
      </c>
      <c r="BC76" s="18" t="s">
        <v>36</v>
      </c>
      <c r="BD76" s="18" t="s">
        <v>37</v>
      </c>
      <c r="BE76" s="18" t="s">
        <v>1225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474</v>
      </c>
      <c r="BC77" s="18" t="s">
        <v>36</v>
      </c>
      <c r="BD77" s="18" t="s">
        <v>37</v>
      </c>
      <c r="BE77" s="18" t="s">
        <v>1225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474</v>
      </c>
      <c r="BC78" s="18" t="s">
        <v>36</v>
      </c>
      <c r="BD78" s="18" t="s">
        <v>37</v>
      </c>
      <c r="BE78" s="18" t="s">
        <v>1225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1373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474</v>
      </c>
      <c r="BC79" s="18" t="s">
        <v>36</v>
      </c>
      <c r="BD79" s="18" t="s">
        <v>37</v>
      </c>
      <c r="BE79" s="18" t="s">
        <v>1225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1373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474</v>
      </c>
      <c r="BC80" s="18" t="s">
        <v>36</v>
      </c>
      <c r="BD80" s="18" t="s">
        <v>37</v>
      </c>
      <c r="BE80" s="18" t="s">
        <v>1225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1374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474</v>
      </c>
      <c r="BC81" s="18" t="s">
        <v>36</v>
      </c>
      <c r="BD81" s="18" t="s">
        <v>37</v>
      </c>
      <c r="BE81" s="18" t="s">
        <v>1225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1373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474</v>
      </c>
      <c r="BC82" s="18" t="s">
        <v>36</v>
      </c>
      <c r="BD82" s="18" t="s">
        <v>37</v>
      </c>
      <c r="BE82" s="18" t="s">
        <v>1225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1373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474</v>
      </c>
      <c r="BC83" s="18" t="s">
        <v>36</v>
      </c>
      <c r="BD83" s="18" t="s">
        <v>37</v>
      </c>
      <c r="BE83" s="18" t="s">
        <v>1225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474</v>
      </c>
      <c r="BC84" s="18" t="s">
        <v>36</v>
      </c>
      <c r="BD84" s="18" t="s">
        <v>37</v>
      </c>
      <c r="BE84" s="18" t="s">
        <v>1225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496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474</v>
      </c>
      <c r="BC85" s="18" t="s">
        <v>36</v>
      </c>
      <c r="BD85" s="18" t="s">
        <v>37</v>
      </c>
      <c r="BE85" s="18" t="s">
        <v>1225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>
      <c r="A86" s="18">
        <v>1352</v>
      </c>
      <c r="B86" s="18" t="s">
        <v>26</v>
      </c>
      <c r="C86" s="18" t="s">
        <v>500</v>
      </c>
      <c r="D86" s="18" t="s">
        <v>338</v>
      </c>
      <c r="E86" s="18" t="s">
        <v>498</v>
      </c>
      <c r="F86" s="22" t="str">
        <f>IF(ISBLANK(Table2[[#This Row],[unique_id]]), "", PROPER(SUBSTITUTE(Table2[[#This Row],[unique_id]], "_", " ")))</f>
        <v>Graph Break</v>
      </c>
      <c r="G86" s="18" t="s">
        <v>499</v>
      </c>
      <c r="H86" s="18" t="s">
        <v>59</v>
      </c>
      <c r="I86" s="18" t="s">
        <v>184</v>
      </c>
      <c r="O86" s="19"/>
      <c r="P86" s="18"/>
      <c r="T86" s="23"/>
      <c r="U86" s="18" t="s">
        <v>496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496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474</v>
      </c>
      <c r="BC87" s="18" t="s">
        <v>36</v>
      </c>
      <c r="BD87" s="18" t="s">
        <v>37</v>
      </c>
      <c r="BE87" s="18" t="s">
        <v>1225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474</v>
      </c>
      <c r="BC88" s="18" t="s">
        <v>36</v>
      </c>
      <c r="BD88" s="18" t="s">
        <v>37</v>
      </c>
      <c r="BE88" s="18" t="s">
        <v>1225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474</v>
      </c>
      <c r="BC90" s="18" t="s">
        <v>36</v>
      </c>
      <c r="BD90" s="18" t="s">
        <v>37</v>
      </c>
      <c r="BE90" s="18" t="s">
        <v>1225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>
      <c r="A91" s="18">
        <v>1357</v>
      </c>
      <c r="B91" s="18" t="s">
        <v>26</v>
      </c>
      <c r="C91" s="18" t="s">
        <v>500</v>
      </c>
      <c r="D91" s="18" t="s">
        <v>338</v>
      </c>
      <c r="E91" s="18" t="s">
        <v>498</v>
      </c>
      <c r="F91" s="22" t="str">
        <f>IF(ISBLANK(Table2[[#This Row],[unique_id]]), "", PROPER(SUBSTITUTE(Table2[[#This Row],[unique_id]], "_", " ")))</f>
        <v>Graph Break</v>
      </c>
      <c r="G91" s="18" t="s">
        <v>499</v>
      </c>
      <c r="H91" s="18" t="s">
        <v>59</v>
      </c>
      <c r="I91" s="18" t="s">
        <v>184</v>
      </c>
      <c r="O91" s="19"/>
      <c r="P91" s="18"/>
      <c r="T91" s="23"/>
      <c r="U91" s="18" t="s">
        <v>496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496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474</v>
      </c>
      <c r="BC92" s="18" t="s">
        <v>36</v>
      </c>
      <c r="BD92" s="18" t="s">
        <v>37</v>
      </c>
      <c r="BE92" s="18" t="s">
        <v>1225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474</v>
      </c>
      <c r="BC93" s="18" t="s">
        <v>36</v>
      </c>
      <c r="BD93" s="18" t="s">
        <v>37</v>
      </c>
      <c r="BE93" s="18" t="s">
        <v>1225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474</v>
      </c>
      <c r="BC94" s="18" t="s">
        <v>36</v>
      </c>
      <c r="BD94" s="18" t="s">
        <v>37</v>
      </c>
      <c r="BE94" s="18" t="s">
        <v>1225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>
      <c r="A95" s="18">
        <v>1361</v>
      </c>
      <c r="B95" s="18" t="s">
        <v>26</v>
      </c>
      <c r="C95" s="18" t="s">
        <v>500</v>
      </c>
      <c r="D95" s="18" t="s">
        <v>338</v>
      </c>
      <c r="E95" s="18" t="s">
        <v>498</v>
      </c>
      <c r="F95" s="22" t="str">
        <f>IF(ISBLANK(Table2[[#This Row],[unique_id]]), "", PROPER(SUBSTITUTE(Table2[[#This Row],[unique_id]], "_", " ")))</f>
        <v>Graph Break</v>
      </c>
      <c r="G95" s="18" t="s">
        <v>499</v>
      </c>
      <c r="H95" s="18" t="s">
        <v>59</v>
      </c>
      <c r="I95" s="18" t="s">
        <v>184</v>
      </c>
      <c r="O95" s="19"/>
      <c r="P95" s="18"/>
      <c r="T95" s="23"/>
      <c r="U95" s="18" t="s">
        <v>496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>
      <c r="A96" s="18">
        <v>1362</v>
      </c>
      <c r="B96" s="33" t="s">
        <v>26</v>
      </c>
      <c r="C96" s="33" t="s">
        <v>788</v>
      </c>
      <c r="D96" s="33" t="s">
        <v>27</v>
      </c>
      <c r="E96" s="33" t="s">
        <v>1202</v>
      </c>
      <c r="F96" s="35" t="str">
        <f>IF(ISBLANK(Table2[[#This Row],[unique_id]]), "", PROPER(SUBSTITUTE(Table2[[#This Row],[unique_id]], "_", " ")))</f>
        <v>Landing Festoons Plug Temperature</v>
      </c>
      <c r="G96" s="33" t="s">
        <v>1345</v>
      </c>
      <c r="H96" s="33" t="s">
        <v>743</v>
      </c>
      <c r="I96" s="33" t="s">
        <v>184</v>
      </c>
      <c r="J96" s="33"/>
      <c r="K96" s="33" t="s">
        <v>1353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496</v>
      </c>
      <c r="V96" s="36" t="s">
        <v>1368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504</v>
      </c>
      <c r="AF96" s="33">
        <v>10</v>
      </c>
      <c r="AG96" s="36" t="s">
        <v>34</v>
      </c>
      <c r="AH96" s="36" t="s">
        <v>1011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1031</v>
      </c>
      <c r="AO96" s="33" t="s">
        <v>1032</v>
      </c>
      <c r="AP96" s="33" t="s">
        <v>1020</v>
      </c>
      <c r="AQ96" s="33" t="s">
        <v>1021</v>
      </c>
      <c r="AR96" s="33" t="s">
        <v>1280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822</v>
      </c>
      <c r="BC96" s="33" t="s">
        <v>1279</v>
      </c>
      <c r="BD96" s="33" t="s">
        <v>1277</v>
      </c>
      <c r="BE96" s="33" t="s">
        <v>999</v>
      </c>
      <c r="BF96" s="33" t="s">
        <v>620</v>
      </c>
      <c r="BG96" s="33" t="s">
        <v>416</v>
      </c>
      <c r="BH96" s="33" t="s">
        <v>416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>
      <c r="A97" s="18">
        <v>1363</v>
      </c>
      <c r="B97" s="33" t="s">
        <v>26</v>
      </c>
      <c r="C97" s="33" t="s">
        <v>788</v>
      </c>
      <c r="D97" s="33" t="s">
        <v>27</v>
      </c>
      <c r="E97" s="33" t="s">
        <v>1353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1345</v>
      </c>
      <c r="H97" s="33" t="s">
        <v>743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496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504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620</v>
      </c>
      <c r="BG97" s="33" t="s">
        <v>416</v>
      </c>
      <c r="BH97" s="33" t="s">
        <v>416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742</v>
      </c>
      <c r="F98" s="22" t="str">
        <f>IF(ISBLANK(Table2[[#This Row],[unique_id]]), "", PROPER(SUBSTITUTE(Table2[[#This Row],[unique_id]], "_", " ")))</f>
        <v>Home Security</v>
      </c>
      <c r="G98" s="18" t="s">
        <v>740</v>
      </c>
      <c r="H98" s="18" t="s">
        <v>315</v>
      </c>
      <c r="I98" s="18" t="s">
        <v>132</v>
      </c>
      <c r="J98" s="18" t="s">
        <v>741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755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787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501</v>
      </c>
      <c r="F99" s="22" t="str">
        <f>IF(ISBLANK(Table2[[#This Row],[unique_id]]), "", PROPER(SUBSTITUTE(Table2[[#This Row],[unique_id]], "_", " ")))</f>
        <v>Home Movie</v>
      </c>
      <c r="G99" s="18" t="s">
        <v>506</v>
      </c>
      <c r="H99" s="18" t="s">
        <v>315</v>
      </c>
      <c r="I99" s="18" t="s">
        <v>132</v>
      </c>
      <c r="J99" s="18" t="s">
        <v>535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491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787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537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787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490</v>
      </c>
      <c r="F101" s="22" t="str">
        <f>IF(ISBLANK(Table2[[#This Row],[unique_id]]), "", PROPER(SUBSTITUTE(Table2[[#This Row],[unique_id]], "_", " ")))</f>
        <v>Home Reset</v>
      </c>
      <c r="G101" s="18" t="s">
        <v>507</v>
      </c>
      <c r="H101" s="18" t="s">
        <v>315</v>
      </c>
      <c r="I101" s="18" t="s">
        <v>132</v>
      </c>
      <c r="J101" s="18" t="s">
        <v>536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492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787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>
      <c r="A102" s="18">
        <v>1404</v>
      </c>
      <c r="B102" s="18" t="s">
        <v>26</v>
      </c>
      <c r="C102" s="18" t="s">
        <v>759</v>
      </c>
      <c r="D102" s="18" t="s">
        <v>760</v>
      </c>
      <c r="E102" s="18" t="s">
        <v>761</v>
      </c>
      <c r="F102" s="22" t="str">
        <f>IF(ISBLANK(Table2[[#This Row],[unique_id]]), "", PROPER(SUBSTITUTE(Table2[[#This Row],[unique_id]], "_", " ")))</f>
        <v>Home Secure Back Door Off</v>
      </c>
      <c r="G102" s="18" t="s">
        <v>762</v>
      </c>
      <c r="H102" s="18" t="s">
        <v>315</v>
      </c>
      <c r="I102" s="18" t="s">
        <v>132</v>
      </c>
      <c r="K102" s="18" t="s">
        <v>763</v>
      </c>
      <c r="L102" s="18" t="s">
        <v>766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767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customHeight="1">
      <c r="A103" s="18">
        <v>1405</v>
      </c>
      <c r="B103" s="18" t="s">
        <v>26</v>
      </c>
      <c r="C103" s="18" t="s">
        <v>759</v>
      </c>
      <c r="D103" s="18" t="s">
        <v>760</v>
      </c>
      <c r="E103" s="18" t="s">
        <v>768</v>
      </c>
      <c r="F103" s="22" t="str">
        <f>IF(ISBLANK(Table2[[#This Row],[unique_id]]), "", PROPER(SUBSTITUTE(Table2[[#This Row],[unique_id]], "_", " ")))</f>
        <v>Home Secure Front Door Off</v>
      </c>
      <c r="G103" s="18" t="s">
        <v>769</v>
      </c>
      <c r="H103" s="18" t="s">
        <v>315</v>
      </c>
      <c r="I103" s="18" t="s">
        <v>132</v>
      </c>
      <c r="K103" s="18" t="s">
        <v>770</v>
      </c>
      <c r="L103" s="18" t="s">
        <v>766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767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customHeight="1">
      <c r="A104" s="18">
        <v>1406</v>
      </c>
      <c r="B104" s="18" t="s">
        <v>26</v>
      </c>
      <c r="C104" s="18" t="s">
        <v>759</v>
      </c>
      <c r="D104" s="18" t="s">
        <v>760</v>
      </c>
      <c r="E104" s="18" t="s">
        <v>773</v>
      </c>
      <c r="F104" s="22" t="str">
        <f>IF(ISBLANK(Table2[[#This Row],[unique_id]]), "", PROPER(SUBSTITUTE(Table2[[#This Row],[unique_id]], "_", " ")))</f>
        <v>Home Sleep On</v>
      </c>
      <c r="G104" s="18" t="s">
        <v>771</v>
      </c>
      <c r="H104" s="18" t="s">
        <v>315</v>
      </c>
      <c r="I104" s="18" t="s">
        <v>132</v>
      </c>
      <c r="K104" s="18" t="s">
        <v>775</v>
      </c>
      <c r="L104" s="18" t="s">
        <v>776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customHeight="1">
      <c r="A105" s="18">
        <v>1407</v>
      </c>
      <c r="B105" s="18" t="s">
        <v>26</v>
      </c>
      <c r="C105" s="18" t="s">
        <v>759</v>
      </c>
      <c r="D105" s="18" t="s">
        <v>760</v>
      </c>
      <c r="E105" s="18" t="s">
        <v>774</v>
      </c>
      <c r="F105" s="22" t="str">
        <f>IF(ISBLANK(Table2[[#This Row],[unique_id]]), "", PROPER(SUBSTITUTE(Table2[[#This Row],[unique_id]], "_", " ")))</f>
        <v>Home Sleep Off</v>
      </c>
      <c r="G105" s="18" t="s">
        <v>772</v>
      </c>
      <c r="H105" s="18" t="s">
        <v>315</v>
      </c>
      <c r="I105" s="18" t="s">
        <v>132</v>
      </c>
      <c r="K105" s="18" t="s">
        <v>775</v>
      </c>
      <c r="L105" s="18" t="s">
        <v>766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777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customHeight="1">
      <c r="A106" s="18">
        <v>1408</v>
      </c>
      <c r="B106" s="18" t="s">
        <v>26</v>
      </c>
      <c r="C106" s="18" t="s">
        <v>500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455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815</v>
      </c>
      <c r="M107" s="18" t="s">
        <v>136</v>
      </c>
      <c r="O107" s="19" t="s">
        <v>886</v>
      </c>
      <c r="P107" s="18" t="s">
        <v>166</v>
      </c>
      <c r="Q107" s="18" t="s">
        <v>856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851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533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446</v>
      </c>
      <c r="BK107" s="18" t="s">
        <v>377</v>
      </c>
      <c r="BL107" s="18" t="s">
        <v>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8" spans="1:65" ht="16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456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815</v>
      </c>
      <c r="M108" s="18" t="s">
        <v>136</v>
      </c>
      <c r="O108" s="19" t="s">
        <v>886</v>
      </c>
      <c r="P108" s="18" t="s">
        <v>166</v>
      </c>
      <c r="Q108" s="18" t="s">
        <v>856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851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533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446</v>
      </c>
      <c r="BK108" s="18" t="s">
        <v>378</v>
      </c>
      <c r="BL108" s="18" t="s">
        <v>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9" spans="1:65" ht="16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457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533</v>
      </c>
      <c r="M109" s="18" t="s">
        <v>136</v>
      </c>
      <c r="O109" s="19" t="s">
        <v>886</v>
      </c>
      <c r="P109" s="18" t="s">
        <v>166</v>
      </c>
      <c r="Q109" s="18" t="s">
        <v>856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851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533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446</v>
      </c>
      <c r="BK109" s="18" t="s">
        <v>381</v>
      </c>
      <c r="BL109" s="18" t="s">
        <v>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0" spans="1:65" ht="16" customHeight="1">
      <c r="A110" s="18">
        <v>1503</v>
      </c>
      <c r="B110" s="28" t="s">
        <v>26</v>
      </c>
      <c r="C110" s="28" t="s">
        <v>909</v>
      </c>
      <c r="D110" s="28" t="s">
        <v>149</v>
      </c>
      <c r="E110" s="29" t="s">
        <v>1042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886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533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1039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886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533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1108</v>
      </c>
      <c r="BJ111" s="28" t="s">
        <v>446</v>
      </c>
      <c r="BK111" s="30" t="s">
        <v>369</v>
      </c>
      <c r="BL111" s="30" t="s">
        <v>445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2" spans="1:65" ht="16" customHeight="1">
      <c r="A112" s="18">
        <v>1505</v>
      </c>
      <c r="B112" s="33" t="s">
        <v>26</v>
      </c>
      <c r="C112" s="33" t="s">
        <v>909</v>
      </c>
      <c r="D112" s="33" t="s">
        <v>149</v>
      </c>
      <c r="E112" s="34" t="s">
        <v>1036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886</v>
      </c>
      <c r="P112" s="33" t="s">
        <v>166</v>
      </c>
      <c r="Q112" s="33" t="s">
        <v>856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1230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533</v>
      </c>
      <c r="BC112" s="33" t="s">
        <v>1030</v>
      </c>
      <c r="BD112" s="33" t="s">
        <v>1277</v>
      </c>
      <c r="BE112" s="33" t="s">
        <v>999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customHeight="1">
      <c r="A113" s="18">
        <v>1506</v>
      </c>
      <c r="B113" s="33" t="s">
        <v>26</v>
      </c>
      <c r="C113" s="33" t="s">
        <v>788</v>
      </c>
      <c r="D113" s="33" t="s">
        <v>129</v>
      </c>
      <c r="E113" s="33" t="s">
        <v>934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533</v>
      </c>
      <c r="K113" s="33"/>
      <c r="L113" s="33"/>
      <c r="M113" s="33" t="s">
        <v>136</v>
      </c>
      <c r="N113" s="33"/>
      <c r="O113" s="36" t="s">
        <v>886</v>
      </c>
      <c r="P113" s="33" t="s">
        <v>166</v>
      </c>
      <c r="Q113" s="33" t="s">
        <v>856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1274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1011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1031</v>
      </c>
      <c r="AO113" s="33" t="s">
        <v>1032</v>
      </c>
      <c r="AP113" s="33" t="s">
        <v>1020</v>
      </c>
      <c r="AQ113" s="33" t="s">
        <v>1021</v>
      </c>
      <c r="AR113" s="33" t="s">
        <v>1100</v>
      </c>
      <c r="AS113" s="33">
        <v>1</v>
      </c>
      <c r="AT113" s="38" t="str">
        <f>HYPERLINK(_xlfn.CONCAT("http://", Table2[[#This Row],[connection_ip]], "/?"))</f>
        <v>http://10.0.6.104/?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533</v>
      </c>
      <c r="BC113" s="33" t="s">
        <v>1030</v>
      </c>
      <c r="BD113" s="33" t="s">
        <v>1277</v>
      </c>
      <c r="BE113" s="33" t="s">
        <v>999</v>
      </c>
      <c r="BF113" s="33" t="s">
        <v>208</v>
      </c>
      <c r="BG113" s="33"/>
      <c r="BH113" s="33"/>
      <c r="BI113" s="33"/>
      <c r="BJ113" s="33" t="s">
        <v>446</v>
      </c>
      <c r="BK113" s="33" t="s">
        <v>1040</v>
      </c>
      <c r="BL113" s="33" t="s">
        <v>1041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4" spans="1:65" ht="16" customHeight="1">
      <c r="A114" s="59">
        <v>1507</v>
      </c>
      <c r="B114" s="33" t="s">
        <v>26</v>
      </c>
      <c r="C114" s="33" t="s">
        <v>788</v>
      </c>
      <c r="D114" s="33" t="s">
        <v>27</v>
      </c>
      <c r="E114" s="33" t="s">
        <v>1043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1012</v>
      </c>
      <c r="AE114" s="33"/>
      <c r="AF114" s="33">
        <v>10</v>
      </c>
      <c r="AG114" s="36" t="s">
        <v>34</v>
      </c>
      <c r="AH114" s="36" t="s">
        <v>1011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1031</v>
      </c>
      <c r="AO114" s="33" t="s">
        <v>1032</v>
      </c>
      <c r="AP114" s="33" t="s">
        <v>1020</v>
      </c>
      <c r="AQ114" s="33" t="s">
        <v>1021</v>
      </c>
      <c r="AR114" s="33" t="s">
        <v>1271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533</v>
      </c>
      <c r="BC114" s="33" t="s">
        <v>1030</v>
      </c>
      <c r="BD114" s="33" t="s">
        <v>1277</v>
      </c>
      <c r="BE114" s="33" t="s">
        <v>999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customHeight="1">
      <c r="A115" s="18">
        <v>1508</v>
      </c>
      <c r="B115" s="33" t="s">
        <v>26</v>
      </c>
      <c r="C115" s="33" t="s">
        <v>788</v>
      </c>
      <c r="D115" s="33" t="s">
        <v>27</v>
      </c>
      <c r="E115" s="33" t="s">
        <v>1044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1013</v>
      </c>
      <c r="AE115" s="33"/>
      <c r="AF115" s="33">
        <v>10</v>
      </c>
      <c r="AG115" s="36" t="s">
        <v>34</v>
      </c>
      <c r="AH115" s="36" t="s">
        <v>1011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1031</v>
      </c>
      <c r="AO115" s="33" t="s">
        <v>1032</v>
      </c>
      <c r="AP115" s="33" t="s">
        <v>1020</v>
      </c>
      <c r="AQ115" s="33" t="s">
        <v>1021</v>
      </c>
      <c r="AR115" s="33" t="s">
        <v>1272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533</v>
      </c>
      <c r="BC115" s="33" t="s">
        <v>1030</v>
      </c>
      <c r="BD115" s="33" t="s">
        <v>1277</v>
      </c>
      <c r="BE115" s="33" t="s">
        <v>999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458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533</v>
      </c>
      <c r="M116" s="18" t="s">
        <v>136</v>
      </c>
      <c r="O116" s="19" t="s">
        <v>886</v>
      </c>
      <c r="P116" s="18" t="s">
        <v>166</v>
      </c>
      <c r="Q116" s="18" t="s">
        <v>856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851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533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446</v>
      </c>
      <c r="BK116" s="18" t="s">
        <v>382</v>
      </c>
      <c r="BL116" s="18" t="s">
        <v>452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7" spans="1:65" ht="16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459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816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460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886</v>
      </c>
      <c r="P118" s="18" t="s">
        <v>166</v>
      </c>
      <c r="Q118" s="18" t="s">
        <v>856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851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1153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446</v>
      </c>
      <c r="BK118" s="18" t="s">
        <v>379</v>
      </c>
      <c r="BL118" s="18" t="s">
        <v>453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9" spans="1:65" ht="16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461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886</v>
      </c>
      <c r="P119" s="18" t="s">
        <v>166</v>
      </c>
      <c r="Q119" s="18" t="s">
        <v>856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851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1154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446</v>
      </c>
      <c r="BK119" s="18" t="s">
        <v>380</v>
      </c>
      <c r="BL119" s="21" t="s">
        <v>454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0" spans="1:65" ht="16" customHeight="1">
      <c r="A120" s="18">
        <v>1513</v>
      </c>
      <c r="B120" s="18" t="s">
        <v>26</v>
      </c>
      <c r="C120" s="18" t="s">
        <v>500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455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817</v>
      </c>
      <c r="M121" s="18" t="s">
        <v>136</v>
      </c>
      <c r="O121" s="19" t="s">
        <v>886</v>
      </c>
      <c r="P121" s="18" t="s">
        <v>166</v>
      </c>
      <c r="Q121" s="18" t="s">
        <v>856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869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583</v>
      </c>
      <c r="K122" s="18" t="s">
        <v>997</v>
      </c>
      <c r="M122" s="18" t="s">
        <v>136</v>
      </c>
      <c r="O122" s="19"/>
      <c r="P122" s="18"/>
      <c r="T122" s="23"/>
      <c r="U122" s="18"/>
      <c r="V122" s="19"/>
      <c r="W122" s="19" t="s">
        <v>550</v>
      </c>
      <c r="X122" s="25">
        <v>100</v>
      </c>
      <c r="Y122" s="26" t="s">
        <v>854</v>
      </c>
      <c r="Z122" s="26" t="s">
        <v>1102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583</v>
      </c>
      <c r="BC122" s="18" t="s">
        <v>628</v>
      </c>
      <c r="BD122" s="18" t="s">
        <v>383</v>
      </c>
      <c r="BE122" s="18" t="s">
        <v>625</v>
      </c>
      <c r="BF122" s="18" t="s">
        <v>130</v>
      </c>
      <c r="BH122" s="18" t="s">
        <v>780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1045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886</v>
      </c>
      <c r="P123" s="18" t="s">
        <v>166</v>
      </c>
      <c r="Q123" s="18" t="s">
        <v>856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549</v>
      </c>
      <c r="X123" s="25">
        <v>100</v>
      </c>
      <c r="Y123" s="26" t="s">
        <v>852</v>
      </c>
      <c r="Z123" s="26" t="s">
        <v>1102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1130</v>
      </c>
      <c r="BC123" s="18" t="s">
        <v>628</v>
      </c>
      <c r="BD123" s="18" t="s">
        <v>383</v>
      </c>
      <c r="BE123" s="18" t="s">
        <v>625</v>
      </c>
      <c r="BF123" s="18" t="s">
        <v>130</v>
      </c>
      <c r="BH123" s="18" t="s">
        <v>780</v>
      </c>
      <c r="BK123" s="18" t="s">
        <v>556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583</v>
      </c>
      <c r="K124" s="18" t="s">
        <v>997</v>
      </c>
      <c r="M124" s="18" t="s">
        <v>136</v>
      </c>
      <c r="O124" s="19"/>
      <c r="P124" s="18"/>
      <c r="T124" s="23"/>
      <c r="U124" s="18"/>
      <c r="V124" s="19"/>
      <c r="W124" s="19" t="s">
        <v>550</v>
      </c>
      <c r="X124" s="25">
        <v>101</v>
      </c>
      <c r="Y124" s="26" t="s">
        <v>854</v>
      </c>
      <c r="Z124" s="26" t="s">
        <v>1102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583</v>
      </c>
      <c r="BC124" s="18" t="s">
        <v>628</v>
      </c>
      <c r="BD124" s="18" t="s">
        <v>383</v>
      </c>
      <c r="BE124" s="18" t="s">
        <v>625</v>
      </c>
      <c r="BF124" s="18" t="s">
        <v>127</v>
      </c>
      <c r="BH124" s="18" t="s">
        <v>780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1046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886</v>
      </c>
      <c r="P125" s="18" t="s">
        <v>166</v>
      </c>
      <c r="Q125" s="18" t="s">
        <v>856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549</v>
      </c>
      <c r="X125" s="25">
        <v>101</v>
      </c>
      <c r="Y125" s="26" t="s">
        <v>852</v>
      </c>
      <c r="Z125" s="26" t="s">
        <v>1102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1130</v>
      </c>
      <c r="BC125" s="18" t="s">
        <v>628</v>
      </c>
      <c r="BD125" s="18" t="s">
        <v>383</v>
      </c>
      <c r="BE125" s="18" t="s">
        <v>625</v>
      </c>
      <c r="BF125" s="18" t="s">
        <v>127</v>
      </c>
      <c r="BH125" s="18" t="s">
        <v>780</v>
      </c>
      <c r="BK125" s="18" t="s">
        <v>581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456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817</v>
      </c>
      <c r="M126" s="18" t="s">
        <v>136</v>
      </c>
      <c r="O126" s="19" t="s">
        <v>886</v>
      </c>
      <c r="P126" s="18" t="s">
        <v>166</v>
      </c>
      <c r="Q126" s="18" t="s">
        <v>856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870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448</v>
      </c>
      <c r="F127" s="22" t="str">
        <f>IF(ISBLANK(Table2[[#This Row],[unique_id]]), "", PROPER(SUBSTITUTE(Table2[[#This Row],[unique_id]], "_", " ")))</f>
        <v>Edwin Night Light</v>
      </c>
      <c r="G127" s="18" t="s">
        <v>447</v>
      </c>
      <c r="H127" s="18" t="s">
        <v>139</v>
      </c>
      <c r="I127" s="18" t="s">
        <v>132</v>
      </c>
      <c r="J127" s="18" t="s">
        <v>584</v>
      </c>
      <c r="K127" s="18" t="s">
        <v>994</v>
      </c>
      <c r="M127" s="18" t="s">
        <v>136</v>
      </c>
      <c r="O127" s="19"/>
      <c r="P127" s="18"/>
      <c r="T127" s="23"/>
      <c r="U127" s="18"/>
      <c r="V127" s="19"/>
      <c r="W127" s="19" t="s">
        <v>550</v>
      </c>
      <c r="X127" s="25">
        <v>102</v>
      </c>
      <c r="Y127" s="26" t="s">
        <v>854</v>
      </c>
      <c r="Z127" s="26" t="s">
        <v>1103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584</v>
      </c>
      <c r="BC127" s="18" t="s">
        <v>547</v>
      </c>
      <c r="BD127" s="18" t="s">
        <v>383</v>
      </c>
      <c r="BE127" s="18" t="s">
        <v>548</v>
      </c>
      <c r="BF127" s="18" t="s">
        <v>127</v>
      </c>
      <c r="BH127" s="18" t="s">
        <v>780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1047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886</v>
      </c>
      <c r="P128" s="18" t="s">
        <v>166</v>
      </c>
      <c r="Q128" s="18" t="s">
        <v>856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549</v>
      </c>
      <c r="X128" s="25">
        <v>102</v>
      </c>
      <c r="Y128" s="26" t="s">
        <v>852</v>
      </c>
      <c r="Z128" s="26" t="s">
        <v>1103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1131</v>
      </c>
      <c r="BC128" s="18" t="s">
        <v>547</v>
      </c>
      <c r="BD128" s="18" t="s">
        <v>383</v>
      </c>
      <c r="BE128" s="18" t="s">
        <v>548</v>
      </c>
      <c r="BF128" s="18" t="s">
        <v>127</v>
      </c>
      <c r="BH128" s="18" t="s">
        <v>780</v>
      </c>
      <c r="BK128" s="18" t="s">
        <v>557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819</v>
      </c>
      <c r="K129" s="18" t="s">
        <v>1033</v>
      </c>
      <c r="M129" s="18" t="s">
        <v>136</v>
      </c>
      <c r="O129" s="19"/>
      <c r="P129" s="18"/>
      <c r="T129" s="23"/>
      <c r="U129" s="18"/>
      <c r="V129" s="19"/>
      <c r="W129" s="19" t="s">
        <v>550</v>
      </c>
      <c r="X129" s="25">
        <v>103</v>
      </c>
      <c r="Y129" s="26" t="s">
        <v>854</v>
      </c>
      <c r="Z129" s="26" t="s">
        <v>1104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1132</v>
      </c>
      <c r="BC129" s="18" t="s">
        <v>547</v>
      </c>
      <c r="BD129" s="18" t="s">
        <v>383</v>
      </c>
      <c r="BE129" s="18" t="s">
        <v>548</v>
      </c>
      <c r="BF129" s="18" t="s">
        <v>417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1048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886</v>
      </c>
      <c r="P130" s="18" t="s">
        <v>166</v>
      </c>
      <c r="Q130" s="18" t="s">
        <v>856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549</v>
      </c>
      <c r="X130" s="25">
        <v>103</v>
      </c>
      <c r="Y130" s="26" t="s">
        <v>852</v>
      </c>
      <c r="Z130" s="26" t="s">
        <v>1104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1133</v>
      </c>
      <c r="BC130" s="18" t="s">
        <v>547</v>
      </c>
      <c r="BD130" s="18" t="s">
        <v>383</v>
      </c>
      <c r="BE130" s="18" t="s">
        <v>548</v>
      </c>
      <c r="BF130" s="18" t="s">
        <v>417</v>
      </c>
      <c r="BK130" s="18" t="s">
        <v>558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1049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886</v>
      </c>
      <c r="P131" s="18" t="s">
        <v>166</v>
      </c>
      <c r="Q131" s="18" t="s">
        <v>856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549</v>
      </c>
      <c r="X131" s="25">
        <v>103</v>
      </c>
      <c r="Y131" s="26" t="s">
        <v>852</v>
      </c>
      <c r="Z131" s="26" t="s">
        <v>1104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1134</v>
      </c>
      <c r="BC131" s="18" t="s">
        <v>547</v>
      </c>
      <c r="BD131" s="18" t="s">
        <v>383</v>
      </c>
      <c r="BE131" s="18" t="s">
        <v>548</v>
      </c>
      <c r="BF131" s="18" t="s">
        <v>417</v>
      </c>
      <c r="BK131" s="18" t="s">
        <v>559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1050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886</v>
      </c>
      <c r="P132" s="18" t="s">
        <v>166</v>
      </c>
      <c r="Q132" s="18" t="s">
        <v>856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549</v>
      </c>
      <c r="X132" s="25">
        <v>103</v>
      </c>
      <c r="Y132" s="26" t="s">
        <v>852</v>
      </c>
      <c r="Z132" s="26" t="s">
        <v>1104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1135</v>
      </c>
      <c r="BC132" s="18" t="s">
        <v>547</v>
      </c>
      <c r="BD132" s="18" t="s">
        <v>383</v>
      </c>
      <c r="BE132" s="18" t="s">
        <v>548</v>
      </c>
      <c r="BF132" s="18" t="s">
        <v>417</v>
      </c>
      <c r="BK132" s="18" t="s">
        <v>560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1051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886</v>
      </c>
      <c r="P133" s="18" t="s">
        <v>166</v>
      </c>
      <c r="Q133" s="18" t="s">
        <v>856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549</v>
      </c>
      <c r="X133" s="25">
        <v>103</v>
      </c>
      <c r="Y133" s="26" t="s">
        <v>852</v>
      </c>
      <c r="Z133" s="26" t="s">
        <v>1104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1136</v>
      </c>
      <c r="BC133" s="18" t="s">
        <v>547</v>
      </c>
      <c r="BD133" s="18" t="s">
        <v>383</v>
      </c>
      <c r="BE133" s="18" t="s">
        <v>548</v>
      </c>
      <c r="BF133" s="18" t="s">
        <v>417</v>
      </c>
      <c r="BK133" s="18" t="s">
        <v>561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customHeight="1">
      <c r="A134" s="18">
        <v>1613</v>
      </c>
      <c r="B134" s="18" t="s">
        <v>26</v>
      </c>
      <c r="C134" s="18" t="s">
        <v>510</v>
      </c>
      <c r="D134" s="18" t="s">
        <v>137</v>
      </c>
      <c r="E134" s="18" t="s">
        <v>965</v>
      </c>
      <c r="F134" s="22" t="str">
        <f>IF(ISBLANK(Table2[[#This Row],[unique_id]]), "", PROPER(SUBSTITUTE(Table2[[#This Row],[unique_id]], "_", " ")))</f>
        <v>Hallway Sconces</v>
      </c>
      <c r="G134" s="18" t="s">
        <v>967</v>
      </c>
      <c r="H134" s="18" t="s">
        <v>139</v>
      </c>
      <c r="I134" s="18" t="s">
        <v>132</v>
      </c>
      <c r="J134" s="18" t="s">
        <v>957</v>
      </c>
      <c r="K134" s="18" t="s">
        <v>1033</v>
      </c>
      <c r="M134" s="18" t="s">
        <v>136</v>
      </c>
      <c r="O134" s="19"/>
      <c r="P134" s="18"/>
      <c r="T134" s="23"/>
      <c r="U134" s="18"/>
      <c r="V134" s="19"/>
      <c r="W134" s="19" t="s">
        <v>550</v>
      </c>
      <c r="X134" s="25">
        <v>120</v>
      </c>
      <c r="Y134" s="26" t="s">
        <v>854</v>
      </c>
      <c r="Z134" s="19" t="s">
        <v>1105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957</v>
      </c>
      <c r="BC134" s="18" t="s">
        <v>960</v>
      </c>
      <c r="BD134" s="18" t="s">
        <v>510</v>
      </c>
      <c r="BE134" s="18" t="s">
        <v>958</v>
      </c>
      <c r="BF134" s="18" t="s">
        <v>417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>
      <c r="A135" s="18">
        <v>1614</v>
      </c>
      <c r="B135" s="18" t="s">
        <v>26</v>
      </c>
      <c r="C135" s="18" t="s">
        <v>510</v>
      </c>
      <c r="D135" s="18" t="s">
        <v>137</v>
      </c>
      <c r="E135" s="18" t="s">
        <v>966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886</v>
      </c>
      <c r="P135" s="18" t="s">
        <v>166</v>
      </c>
      <c r="Q135" s="18" t="s">
        <v>856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549</v>
      </c>
      <c r="X135" s="25">
        <v>120</v>
      </c>
      <c r="Y135" s="26" t="s">
        <v>852</v>
      </c>
      <c r="Z135" s="19" t="s">
        <v>1105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1119</v>
      </c>
      <c r="BC135" s="18" t="s">
        <v>960</v>
      </c>
      <c r="BD135" s="18" t="s">
        <v>510</v>
      </c>
      <c r="BE135" s="18" t="s">
        <v>958</v>
      </c>
      <c r="BF135" s="18" t="s">
        <v>417</v>
      </c>
      <c r="BK135" s="18" t="s">
        <v>968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customHeight="1">
      <c r="A136" s="18">
        <v>1615</v>
      </c>
      <c r="B136" s="18" t="s">
        <v>26</v>
      </c>
      <c r="C136" s="18" t="s">
        <v>510</v>
      </c>
      <c r="D136" s="18" t="s">
        <v>137</v>
      </c>
      <c r="E136" s="18" t="s">
        <v>1448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886</v>
      </c>
      <c r="P136" s="18" t="s">
        <v>166</v>
      </c>
      <c r="Q136" s="18" t="s">
        <v>856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549</v>
      </c>
      <c r="X136" s="25">
        <v>120</v>
      </c>
      <c r="Y136" s="26" t="s">
        <v>852</v>
      </c>
      <c r="Z136" s="19" t="s">
        <v>1105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1120</v>
      </c>
      <c r="BC136" s="18" t="s">
        <v>960</v>
      </c>
      <c r="BD136" s="18" t="s">
        <v>510</v>
      </c>
      <c r="BE136" s="18" t="s">
        <v>958</v>
      </c>
      <c r="BF136" s="18" t="s">
        <v>417</v>
      </c>
      <c r="BK136" s="18" t="s">
        <v>969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819</v>
      </c>
      <c r="K137" s="18" t="s">
        <v>993</v>
      </c>
      <c r="M137" s="18" t="s">
        <v>136</v>
      </c>
      <c r="O137" s="19"/>
      <c r="P137" s="18"/>
      <c r="T137" s="23"/>
      <c r="U137" s="18"/>
      <c r="V137" s="19"/>
      <c r="W137" s="19" t="s">
        <v>550</v>
      </c>
      <c r="X137" s="25">
        <v>104</v>
      </c>
      <c r="Y137" s="26" t="s">
        <v>854</v>
      </c>
      <c r="Z137" s="26" t="s">
        <v>1102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1132</v>
      </c>
      <c r="BC137" s="18" t="s">
        <v>547</v>
      </c>
      <c r="BD137" s="18" t="s">
        <v>383</v>
      </c>
      <c r="BE137" s="18" t="s">
        <v>548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1052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886</v>
      </c>
      <c r="P138" s="18" t="s">
        <v>166</v>
      </c>
      <c r="Q138" s="18" t="s">
        <v>856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549</v>
      </c>
      <c r="X138" s="25">
        <v>104</v>
      </c>
      <c r="Y138" s="26" t="s">
        <v>852</v>
      </c>
      <c r="Z138" s="26" t="s">
        <v>1102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1133</v>
      </c>
      <c r="BC138" s="18" t="s">
        <v>547</v>
      </c>
      <c r="BD138" s="18" t="s">
        <v>383</v>
      </c>
      <c r="BE138" s="18" t="s">
        <v>548</v>
      </c>
      <c r="BF138" s="18" t="s">
        <v>195</v>
      </c>
      <c r="BK138" s="18" t="s">
        <v>562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1053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886</v>
      </c>
      <c r="P139" s="18" t="s">
        <v>166</v>
      </c>
      <c r="Q139" s="18" t="s">
        <v>856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549</v>
      </c>
      <c r="X139" s="25">
        <v>104</v>
      </c>
      <c r="Y139" s="26" t="s">
        <v>852</v>
      </c>
      <c r="Z139" s="26" t="s">
        <v>1102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1134</v>
      </c>
      <c r="BC139" s="18" t="s">
        <v>547</v>
      </c>
      <c r="BD139" s="18" t="s">
        <v>383</v>
      </c>
      <c r="BE139" s="18" t="s">
        <v>548</v>
      </c>
      <c r="BF139" s="18" t="s">
        <v>195</v>
      </c>
      <c r="BK139" s="18" t="s">
        <v>563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1054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886</v>
      </c>
      <c r="P140" s="18" t="s">
        <v>166</v>
      </c>
      <c r="Q140" s="18" t="s">
        <v>856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549</v>
      </c>
      <c r="X140" s="25">
        <v>104</v>
      </c>
      <c r="Y140" s="26" t="s">
        <v>852</v>
      </c>
      <c r="Z140" s="26" t="s">
        <v>1102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1135</v>
      </c>
      <c r="BC140" s="18" t="s">
        <v>547</v>
      </c>
      <c r="BD140" s="18" t="s">
        <v>383</v>
      </c>
      <c r="BE140" s="18" t="s">
        <v>548</v>
      </c>
      <c r="BF140" s="18" t="s">
        <v>195</v>
      </c>
      <c r="BK140" s="18" t="s">
        <v>564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1055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886</v>
      </c>
      <c r="P141" s="18" t="s">
        <v>166</v>
      </c>
      <c r="Q141" s="18" t="s">
        <v>856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549</v>
      </c>
      <c r="X141" s="25">
        <v>104</v>
      </c>
      <c r="Y141" s="26" t="s">
        <v>852</v>
      </c>
      <c r="Z141" s="26" t="s">
        <v>1102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1136</v>
      </c>
      <c r="BC141" s="18" t="s">
        <v>547</v>
      </c>
      <c r="BD141" s="18" t="s">
        <v>383</v>
      </c>
      <c r="BE141" s="18" t="s">
        <v>548</v>
      </c>
      <c r="BF141" s="18" t="s">
        <v>195</v>
      </c>
      <c r="BK141" s="18" t="s">
        <v>565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1056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886</v>
      </c>
      <c r="P142" s="18" t="s">
        <v>166</v>
      </c>
      <c r="Q142" s="18" t="s">
        <v>856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549</v>
      </c>
      <c r="X142" s="25">
        <v>104</v>
      </c>
      <c r="Y142" s="26" t="s">
        <v>852</v>
      </c>
      <c r="Z142" s="26" t="s">
        <v>1102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1137</v>
      </c>
      <c r="BC142" s="18" t="s">
        <v>547</v>
      </c>
      <c r="BD142" s="18" t="s">
        <v>383</v>
      </c>
      <c r="BE142" s="18" t="s">
        <v>548</v>
      </c>
      <c r="BF142" s="18" t="s">
        <v>195</v>
      </c>
      <c r="BK142" s="18" t="s">
        <v>566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1057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886</v>
      </c>
      <c r="P143" s="18" t="s">
        <v>166</v>
      </c>
      <c r="Q143" s="18" t="s">
        <v>856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549</v>
      </c>
      <c r="X143" s="25">
        <v>104</v>
      </c>
      <c r="Y143" s="26" t="s">
        <v>852</v>
      </c>
      <c r="Z143" s="26" t="s">
        <v>1102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1138</v>
      </c>
      <c r="BC143" s="18" t="s">
        <v>547</v>
      </c>
      <c r="BD143" s="18" t="s">
        <v>383</v>
      </c>
      <c r="BE143" s="18" t="s">
        <v>548</v>
      </c>
      <c r="BF143" s="18" t="s">
        <v>195</v>
      </c>
      <c r="BK143" s="18" t="s">
        <v>567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819</v>
      </c>
      <c r="K144" s="18" t="s">
        <v>993</v>
      </c>
      <c r="M144" s="18" t="s">
        <v>136</v>
      </c>
      <c r="O144" s="19"/>
      <c r="P144" s="18"/>
      <c r="T144" s="23"/>
      <c r="U144" s="18"/>
      <c r="V144" s="19"/>
      <c r="W144" s="19" t="s">
        <v>550</v>
      </c>
      <c r="X144" s="25">
        <v>105</v>
      </c>
      <c r="Y144" s="26" t="s">
        <v>854</v>
      </c>
      <c r="Z144" s="26" t="s">
        <v>1102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1132</v>
      </c>
      <c r="BC144" s="18" t="s">
        <v>547</v>
      </c>
      <c r="BD144" s="18" t="s">
        <v>383</v>
      </c>
      <c r="BE144" s="18" t="s">
        <v>548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1058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886</v>
      </c>
      <c r="P145" s="18" t="s">
        <v>166</v>
      </c>
      <c r="Q145" s="18" t="s">
        <v>856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549</v>
      </c>
      <c r="X145" s="25">
        <v>105</v>
      </c>
      <c r="Y145" s="26" t="s">
        <v>852</v>
      </c>
      <c r="Z145" s="26" t="s">
        <v>1102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1133</v>
      </c>
      <c r="BC145" s="18" t="s">
        <v>547</v>
      </c>
      <c r="BD145" s="18" t="s">
        <v>383</v>
      </c>
      <c r="BE145" s="18" t="s">
        <v>548</v>
      </c>
      <c r="BF145" s="18" t="s">
        <v>196</v>
      </c>
      <c r="BK145" s="18" t="s">
        <v>568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1059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886</v>
      </c>
      <c r="P146" s="18" t="s">
        <v>166</v>
      </c>
      <c r="Q146" s="18" t="s">
        <v>856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549</v>
      </c>
      <c r="X146" s="25">
        <v>105</v>
      </c>
      <c r="Y146" s="26" t="s">
        <v>852</v>
      </c>
      <c r="Z146" s="26" t="s">
        <v>1102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1134</v>
      </c>
      <c r="BC146" s="18" t="s">
        <v>547</v>
      </c>
      <c r="BD146" s="18" t="s">
        <v>383</v>
      </c>
      <c r="BE146" s="18" t="s">
        <v>548</v>
      </c>
      <c r="BF146" s="18" t="s">
        <v>196</v>
      </c>
      <c r="BK146" s="18" t="s">
        <v>569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1060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886</v>
      </c>
      <c r="P147" s="18" t="s">
        <v>166</v>
      </c>
      <c r="Q147" s="18" t="s">
        <v>856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549</v>
      </c>
      <c r="X147" s="25">
        <v>105</v>
      </c>
      <c r="Y147" s="26" t="s">
        <v>852</v>
      </c>
      <c r="Z147" s="26" t="s">
        <v>1102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1135</v>
      </c>
      <c r="BC147" s="18" t="s">
        <v>547</v>
      </c>
      <c r="BD147" s="18" t="s">
        <v>383</v>
      </c>
      <c r="BE147" s="18" t="s">
        <v>548</v>
      </c>
      <c r="BF147" s="18" t="s">
        <v>196</v>
      </c>
      <c r="BK147" s="18" t="s">
        <v>570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458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820</v>
      </c>
      <c r="M148" s="18" t="s">
        <v>136</v>
      </c>
      <c r="O148" s="19" t="s">
        <v>886</v>
      </c>
      <c r="P148" s="18" t="s">
        <v>166</v>
      </c>
      <c r="Q148" s="18" t="s">
        <v>856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871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780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616</v>
      </c>
      <c r="F149" s="22" t="str">
        <f>IF(ISBLANK(Table2[[#This Row],[unique_id]]), "", PROPER(SUBSTITUTE(Table2[[#This Row],[unique_id]], "_", " ")))</f>
        <v>Lounge Lamp</v>
      </c>
      <c r="G149" s="18" t="s">
        <v>617</v>
      </c>
      <c r="H149" s="18" t="s">
        <v>139</v>
      </c>
      <c r="I149" s="18" t="s">
        <v>132</v>
      </c>
      <c r="J149" s="18" t="s">
        <v>583</v>
      </c>
      <c r="K149" s="18" t="s">
        <v>997</v>
      </c>
      <c r="M149" s="18" t="s">
        <v>136</v>
      </c>
      <c r="O149" s="19"/>
      <c r="P149" s="18"/>
      <c r="T149" s="23"/>
      <c r="U149" s="18"/>
      <c r="V149" s="19"/>
      <c r="W149" s="19" t="s">
        <v>550</v>
      </c>
      <c r="X149" s="25">
        <v>114</v>
      </c>
      <c r="Y149" s="26" t="s">
        <v>854</v>
      </c>
      <c r="Z149" s="26" t="s">
        <v>1102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583</v>
      </c>
      <c r="BC149" s="18" t="s">
        <v>547</v>
      </c>
      <c r="BD149" s="18" t="s">
        <v>383</v>
      </c>
      <c r="BE149" s="18" t="s">
        <v>548</v>
      </c>
      <c r="BF149" s="18" t="s">
        <v>196</v>
      </c>
      <c r="BH149" s="18" t="s">
        <v>780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1061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886</v>
      </c>
      <c r="P150" s="18" t="s">
        <v>166</v>
      </c>
      <c r="Q150" s="18" t="s">
        <v>856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549</v>
      </c>
      <c r="X150" s="25">
        <v>114</v>
      </c>
      <c r="Y150" s="26" t="s">
        <v>852</v>
      </c>
      <c r="Z150" s="26" t="s">
        <v>1103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1130</v>
      </c>
      <c r="BC150" s="18" t="s">
        <v>547</v>
      </c>
      <c r="BD150" s="18" t="s">
        <v>383</v>
      </c>
      <c r="BE150" s="18" t="s">
        <v>548</v>
      </c>
      <c r="BF150" s="18" t="s">
        <v>196</v>
      </c>
      <c r="BH150" s="18" t="s">
        <v>780</v>
      </c>
      <c r="BK150" s="18" t="s">
        <v>618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819</v>
      </c>
      <c r="K151" s="18" t="s">
        <v>996</v>
      </c>
      <c r="M151" s="18" t="s">
        <v>136</v>
      </c>
      <c r="O151" s="19"/>
      <c r="P151" s="18"/>
      <c r="T151" s="23"/>
      <c r="U151" s="18"/>
      <c r="V151" s="19"/>
      <c r="W151" s="19" t="s">
        <v>550</v>
      </c>
      <c r="X151" s="25">
        <v>106</v>
      </c>
      <c r="Y151" s="26" t="s">
        <v>854</v>
      </c>
      <c r="Z151" s="26" t="s">
        <v>1104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1132</v>
      </c>
      <c r="BC151" s="18" t="s">
        <v>547</v>
      </c>
      <c r="BD151" s="18" t="s">
        <v>383</v>
      </c>
      <c r="BE151" s="18" t="s">
        <v>548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1062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886</v>
      </c>
      <c r="P152" s="18" t="s">
        <v>166</v>
      </c>
      <c r="Q152" s="18" t="s">
        <v>856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549</v>
      </c>
      <c r="X152" s="25">
        <v>106</v>
      </c>
      <c r="Y152" s="26" t="s">
        <v>852</v>
      </c>
      <c r="Z152" s="26" t="s">
        <v>1104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1133</v>
      </c>
      <c r="BC152" s="18" t="s">
        <v>547</v>
      </c>
      <c r="BD152" s="18" t="s">
        <v>383</v>
      </c>
      <c r="BE152" s="18" t="s">
        <v>548</v>
      </c>
      <c r="BF152" s="18" t="s">
        <v>194</v>
      </c>
      <c r="BK152" s="18" t="s">
        <v>546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1063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886</v>
      </c>
      <c r="P153" s="18" t="s">
        <v>166</v>
      </c>
      <c r="Q153" s="18" t="s">
        <v>856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549</v>
      </c>
      <c r="X153" s="25">
        <v>106</v>
      </c>
      <c r="Y153" s="26" t="s">
        <v>852</v>
      </c>
      <c r="Z153" s="26" t="s">
        <v>1104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1134</v>
      </c>
      <c r="BC153" s="18" t="s">
        <v>547</v>
      </c>
      <c r="BD153" s="18" t="s">
        <v>383</v>
      </c>
      <c r="BE153" s="18" t="s">
        <v>548</v>
      </c>
      <c r="BF153" s="18" t="s">
        <v>194</v>
      </c>
      <c r="BK153" s="18" t="s">
        <v>553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1064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886</v>
      </c>
      <c r="P154" s="18" t="s">
        <v>166</v>
      </c>
      <c r="Q154" s="18" t="s">
        <v>856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549</v>
      </c>
      <c r="X154" s="25">
        <v>106</v>
      </c>
      <c r="Y154" s="26" t="s">
        <v>852</v>
      </c>
      <c r="Z154" s="26" t="s">
        <v>1104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1135</v>
      </c>
      <c r="BC154" s="18" t="s">
        <v>547</v>
      </c>
      <c r="BD154" s="18" t="s">
        <v>383</v>
      </c>
      <c r="BE154" s="18" t="s">
        <v>548</v>
      </c>
      <c r="BF154" s="18" t="s">
        <v>194</v>
      </c>
      <c r="BK154" s="18" t="s">
        <v>554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customHeight="1">
      <c r="A155" s="18">
        <v>1634</v>
      </c>
      <c r="B155" s="18" t="s">
        <v>26</v>
      </c>
      <c r="C155" s="18" t="s">
        <v>510</v>
      </c>
      <c r="D155" s="18" t="s">
        <v>137</v>
      </c>
      <c r="E155" s="18" t="s">
        <v>978</v>
      </c>
      <c r="F155" s="22" t="str">
        <f>IF(ISBLANK(Table2[[#This Row],[unique_id]]), "", PROPER(SUBSTITUTE(Table2[[#This Row],[unique_id]], "_", " ")))</f>
        <v>Parents Jane Bedside</v>
      </c>
      <c r="G155" s="18" t="s">
        <v>976</v>
      </c>
      <c r="H155" s="18" t="s">
        <v>139</v>
      </c>
      <c r="I155" s="18" t="s">
        <v>132</v>
      </c>
      <c r="J155" s="18" t="s">
        <v>991</v>
      </c>
      <c r="K155" s="18" t="s">
        <v>995</v>
      </c>
      <c r="M155" s="18" t="s">
        <v>136</v>
      </c>
      <c r="O155" s="19"/>
      <c r="P155" s="18"/>
      <c r="T155" s="23"/>
      <c r="U155" s="18"/>
      <c r="V155" s="19"/>
      <c r="W155" s="19" t="s">
        <v>550</v>
      </c>
      <c r="X155" s="25">
        <v>119</v>
      </c>
      <c r="Y155" s="26" t="s">
        <v>854</v>
      </c>
      <c r="Z155" s="19" t="s">
        <v>1105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976</v>
      </c>
      <c r="BC155" s="18" t="s">
        <v>960</v>
      </c>
      <c r="BD155" s="18" t="s">
        <v>510</v>
      </c>
      <c r="BE155" s="18" t="s">
        <v>958</v>
      </c>
      <c r="BF155" s="18" t="s">
        <v>194</v>
      </c>
      <c r="BH155" s="18" t="s">
        <v>780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customHeight="1">
      <c r="A156" s="18">
        <v>1635</v>
      </c>
      <c r="B156" s="18" t="s">
        <v>26</v>
      </c>
      <c r="C156" s="18" t="s">
        <v>510</v>
      </c>
      <c r="D156" s="18" t="s">
        <v>137</v>
      </c>
      <c r="E156" s="18" t="s">
        <v>979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886</v>
      </c>
      <c r="P156" s="18" t="s">
        <v>166</v>
      </c>
      <c r="Q156" s="18" t="s">
        <v>856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549</v>
      </c>
      <c r="X156" s="25">
        <v>119</v>
      </c>
      <c r="Y156" s="26" t="s">
        <v>852</v>
      </c>
      <c r="Z156" s="19" t="s">
        <v>1105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1121</v>
      </c>
      <c r="BC156" s="18" t="s">
        <v>960</v>
      </c>
      <c r="BD156" s="18" t="s">
        <v>510</v>
      </c>
      <c r="BE156" s="18" t="s">
        <v>958</v>
      </c>
      <c r="BF156" s="18" t="s">
        <v>194</v>
      </c>
      <c r="BH156" s="18" t="s">
        <v>780</v>
      </c>
      <c r="BK156" s="18" t="s">
        <v>964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customHeight="1">
      <c r="A157" s="18">
        <v>1636</v>
      </c>
      <c r="B157" s="18" t="s">
        <v>26</v>
      </c>
      <c r="C157" s="18" t="s">
        <v>510</v>
      </c>
      <c r="D157" s="18" t="s">
        <v>137</v>
      </c>
      <c r="E157" s="18" t="s">
        <v>980</v>
      </c>
      <c r="F157" s="22" t="str">
        <f>IF(ISBLANK(Table2[[#This Row],[unique_id]]), "", PROPER(SUBSTITUTE(Table2[[#This Row],[unique_id]], "_", " ")))</f>
        <v>Parents Graham Bedside</v>
      </c>
      <c r="G157" s="18" t="s">
        <v>977</v>
      </c>
      <c r="H157" s="18" t="s">
        <v>139</v>
      </c>
      <c r="I157" s="18" t="s">
        <v>132</v>
      </c>
      <c r="J157" s="18" t="s">
        <v>992</v>
      </c>
      <c r="K157" s="18" t="s">
        <v>995</v>
      </c>
      <c r="M157" s="18" t="s">
        <v>136</v>
      </c>
      <c r="O157" s="19"/>
      <c r="P157" s="18"/>
      <c r="T157" s="23"/>
      <c r="U157" s="18"/>
      <c r="V157" s="19"/>
      <c r="W157" s="19" t="s">
        <v>550</v>
      </c>
      <c r="X157" s="25">
        <v>122</v>
      </c>
      <c r="Y157" s="26" t="s">
        <v>854</v>
      </c>
      <c r="Z157" s="19" t="s">
        <v>1105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977</v>
      </c>
      <c r="BC157" s="18" t="s">
        <v>960</v>
      </c>
      <c r="BD157" s="18" t="s">
        <v>510</v>
      </c>
      <c r="BE157" s="18" t="s">
        <v>958</v>
      </c>
      <c r="BF157" s="18" t="s">
        <v>194</v>
      </c>
      <c r="BH157" s="18" t="s">
        <v>780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customHeight="1">
      <c r="A158" s="18">
        <v>1637</v>
      </c>
      <c r="B158" s="18" t="s">
        <v>26</v>
      </c>
      <c r="C158" s="18" t="s">
        <v>510</v>
      </c>
      <c r="D158" s="18" t="s">
        <v>137</v>
      </c>
      <c r="E158" s="18" t="s">
        <v>981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886</v>
      </c>
      <c r="P158" s="18" t="s">
        <v>166</v>
      </c>
      <c r="Q158" s="18" t="s">
        <v>856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549</v>
      </c>
      <c r="X158" s="25">
        <v>122</v>
      </c>
      <c r="Y158" s="26" t="s">
        <v>852</v>
      </c>
      <c r="Z158" s="19" t="s">
        <v>1105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1122</v>
      </c>
      <c r="BC158" s="18" t="s">
        <v>960</v>
      </c>
      <c r="BD158" s="18" t="s">
        <v>510</v>
      </c>
      <c r="BE158" s="18" t="s">
        <v>958</v>
      </c>
      <c r="BF158" s="18" t="s">
        <v>194</v>
      </c>
      <c r="BH158" s="18" t="s">
        <v>780</v>
      </c>
      <c r="BK158" s="18" t="s">
        <v>963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837</v>
      </c>
      <c r="F159" s="22" t="str">
        <f>IF(ISBLANK(Table2[[#This Row],[unique_id]]), "", PROPER(SUBSTITUTE(Table2[[#This Row],[unique_id]], "_", " ")))</f>
        <v>Study Lamp</v>
      </c>
      <c r="G159" s="18" t="s">
        <v>838</v>
      </c>
      <c r="H159" s="18" t="s">
        <v>139</v>
      </c>
      <c r="I159" s="18" t="s">
        <v>132</v>
      </c>
      <c r="J159" s="18" t="s">
        <v>583</v>
      </c>
      <c r="K159" s="18" t="s">
        <v>997</v>
      </c>
      <c r="M159" s="18" t="s">
        <v>136</v>
      </c>
      <c r="O159" s="19"/>
      <c r="P159" s="18"/>
      <c r="T159" s="23"/>
      <c r="U159" s="18"/>
      <c r="V159" s="19"/>
      <c r="W159" s="19" t="s">
        <v>550</v>
      </c>
      <c r="X159" s="25">
        <v>117</v>
      </c>
      <c r="Y159" s="26" t="s">
        <v>854</v>
      </c>
      <c r="Z159" s="26" t="s">
        <v>1102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583</v>
      </c>
      <c r="BC159" s="18" t="s">
        <v>547</v>
      </c>
      <c r="BD159" s="18" t="s">
        <v>383</v>
      </c>
      <c r="BE159" s="18" t="s">
        <v>548</v>
      </c>
      <c r="BF159" s="18" t="s">
        <v>362</v>
      </c>
      <c r="BH159" s="18" t="s">
        <v>780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1065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886</v>
      </c>
      <c r="P160" s="18" t="s">
        <v>166</v>
      </c>
      <c r="Q160" s="18" t="s">
        <v>856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549</v>
      </c>
      <c r="X160" s="25">
        <v>117</v>
      </c>
      <c r="Y160" s="26" t="s">
        <v>852</v>
      </c>
      <c r="Z160" s="26" t="s">
        <v>1102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1130</v>
      </c>
      <c r="BC160" s="18" t="s">
        <v>547</v>
      </c>
      <c r="BD160" s="18" t="s">
        <v>383</v>
      </c>
      <c r="BE160" s="18" t="s">
        <v>548</v>
      </c>
      <c r="BF160" s="18" t="s">
        <v>362</v>
      </c>
      <c r="BH160" s="18" t="s">
        <v>780</v>
      </c>
      <c r="BK160" s="18" t="s">
        <v>839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819</v>
      </c>
      <c r="K161" s="18" t="s">
        <v>993</v>
      </c>
      <c r="M161" s="18" t="s">
        <v>136</v>
      </c>
      <c r="O161" s="19"/>
      <c r="P161" s="18"/>
      <c r="T161" s="23"/>
      <c r="U161" s="18"/>
      <c r="V161" s="19"/>
      <c r="W161" s="19" t="s">
        <v>550</v>
      </c>
      <c r="X161" s="25">
        <v>107</v>
      </c>
      <c r="Y161" s="26" t="s">
        <v>854</v>
      </c>
      <c r="Z161" s="26" t="s">
        <v>1102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1132</v>
      </c>
      <c r="BC161" s="18" t="s">
        <v>628</v>
      </c>
      <c r="BD161" s="18" t="s">
        <v>383</v>
      </c>
      <c r="BE161" s="18" t="s">
        <v>625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1066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886</v>
      </c>
      <c r="P162" s="18" t="s">
        <v>166</v>
      </c>
      <c r="Q162" s="18" t="s">
        <v>856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549</v>
      </c>
      <c r="X162" s="25">
        <v>107</v>
      </c>
      <c r="Y162" s="26" t="s">
        <v>852</v>
      </c>
      <c r="Z162" s="26" t="s">
        <v>1102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1133</v>
      </c>
      <c r="BC162" s="18" t="s">
        <v>628</v>
      </c>
      <c r="BD162" s="18" t="s">
        <v>383</v>
      </c>
      <c r="BE162" s="18" t="s">
        <v>625</v>
      </c>
      <c r="BF162" s="18" t="s">
        <v>208</v>
      </c>
      <c r="BK162" s="18" t="s">
        <v>571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1067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886</v>
      </c>
      <c r="P163" s="18" t="s">
        <v>166</v>
      </c>
      <c r="Q163" s="18" t="s">
        <v>856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549</v>
      </c>
      <c r="X163" s="25">
        <v>107</v>
      </c>
      <c r="Y163" s="26" t="s">
        <v>852</v>
      </c>
      <c r="Z163" s="26" t="s">
        <v>1102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1134</v>
      </c>
      <c r="BC163" s="18" t="s">
        <v>628</v>
      </c>
      <c r="BD163" s="18" t="s">
        <v>383</v>
      </c>
      <c r="BE163" s="18" t="s">
        <v>625</v>
      </c>
      <c r="BF163" s="18" t="s">
        <v>208</v>
      </c>
      <c r="BK163" s="18" t="s">
        <v>572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1068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886</v>
      </c>
      <c r="P164" s="18" t="s">
        <v>166</v>
      </c>
      <c r="Q164" s="18" t="s">
        <v>856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549</v>
      </c>
      <c r="X164" s="25">
        <v>107</v>
      </c>
      <c r="Y164" s="26" t="s">
        <v>852</v>
      </c>
      <c r="Z164" s="26" t="s">
        <v>1102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1135</v>
      </c>
      <c r="BC164" s="18" t="s">
        <v>628</v>
      </c>
      <c r="BD164" s="18" t="s">
        <v>383</v>
      </c>
      <c r="BE164" s="18" t="s">
        <v>625</v>
      </c>
      <c r="BF164" s="18" t="s">
        <v>208</v>
      </c>
      <c r="BK164" s="18" t="s">
        <v>573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1069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886</v>
      </c>
      <c r="P165" s="18" t="s">
        <v>166</v>
      </c>
      <c r="Q165" s="18" t="s">
        <v>856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549</v>
      </c>
      <c r="X165" s="25">
        <v>107</v>
      </c>
      <c r="Y165" s="26" t="s">
        <v>852</v>
      </c>
      <c r="Z165" s="26" t="s">
        <v>1102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1136</v>
      </c>
      <c r="BC165" s="18" t="s">
        <v>628</v>
      </c>
      <c r="BD165" s="18" t="s">
        <v>383</v>
      </c>
      <c r="BE165" s="18" t="s">
        <v>625</v>
      </c>
      <c r="BF165" s="18" t="s">
        <v>208</v>
      </c>
      <c r="BK165" s="18" t="s">
        <v>574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customHeight="1">
      <c r="A166" s="18">
        <v>1645</v>
      </c>
      <c r="B166" s="33" t="s">
        <v>26</v>
      </c>
      <c r="C166" s="33" t="s">
        <v>788</v>
      </c>
      <c r="D166" s="33" t="s">
        <v>137</v>
      </c>
      <c r="E166" s="33" t="s">
        <v>1461</v>
      </c>
      <c r="F166" s="35" t="str">
        <f>IF(ISBLANK(Table2[[#This Row],[unique_id]]), "", PROPER(SUBSTITUTE(Table2[[#This Row],[unique_id]], "_", " ")))</f>
        <v>Kitchen Bench Lights Plug</v>
      </c>
      <c r="G166" s="33" t="s">
        <v>1462</v>
      </c>
      <c r="H166" s="33" t="s">
        <v>139</v>
      </c>
      <c r="I166" s="33" t="s">
        <v>132</v>
      </c>
      <c r="J166" s="33" t="s">
        <v>1464</v>
      </c>
      <c r="K166" s="33"/>
      <c r="L166" s="33"/>
      <c r="M166" s="33" t="s">
        <v>136</v>
      </c>
      <c r="N166" s="33"/>
      <c r="O166" s="36" t="s">
        <v>886</v>
      </c>
      <c r="P166" s="33" t="s">
        <v>166</v>
      </c>
      <c r="Q166" s="33" t="s">
        <v>856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1110</v>
      </c>
      <c r="U166" s="33"/>
      <c r="V166" s="36"/>
      <c r="W166" s="36"/>
      <c r="X166" s="36"/>
      <c r="Y166" s="36"/>
      <c r="Z166" s="36"/>
      <c r="AA166" s="36" t="s">
        <v>1273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1011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1031</v>
      </c>
      <c r="AO166" s="33" t="s">
        <v>1032</v>
      </c>
      <c r="AP166" s="33" t="s">
        <v>1020</v>
      </c>
      <c r="AQ166" s="33" t="s">
        <v>1021</v>
      </c>
      <c r="AR166" s="33" t="s">
        <v>1100</v>
      </c>
      <c r="AS166" s="33">
        <v>1</v>
      </c>
      <c r="AT166" s="38" t="str">
        <f>HYPERLINK(_xlfn.CONCAT("http://", Table2[[#This Row],[connection_ip]], "/?"))</f>
        <v>http://10.0.6.103/?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1463</v>
      </c>
      <c r="BC166" s="33" t="s">
        <v>863</v>
      </c>
      <c r="BD166" s="33" t="s">
        <v>1277</v>
      </c>
      <c r="BE166" s="33" t="s">
        <v>999</v>
      </c>
      <c r="BF166" s="33" t="s">
        <v>208</v>
      </c>
      <c r="BG166" s="33"/>
      <c r="BH166" s="33"/>
      <c r="BI166" s="33"/>
      <c r="BJ166" s="33" t="s">
        <v>446</v>
      </c>
      <c r="BK166" s="33" t="s">
        <v>1034</v>
      </c>
      <c r="BL166" s="33" t="s">
        <v>1035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7" spans="1:65" ht="16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818</v>
      </c>
      <c r="K167" s="18" t="s">
        <v>993</v>
      </c>
      <c r="M167" s="18" t="s">
        <v>136</v>
      </c>
      <c r="O167" s="19"/>
      <c r="P167" s="18"/>
      <c r="T167" s="23"/>
      <c r="U167" s="18"/>
      <c r="V167" s="19"/>
      <c r="W167" s="19" t="s">
        <v>550</v>
      </c>
      <c r="X167" s="25">
        <v>108</v>
      </c>
      <c r="Y167" s="26" t="s">
        <v>854</v>
      </c>
      <c r="Z167" s="26" t="s">
        <v>1102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1132</v>
      </c>
      <c r="BC167" s="18" t="s">
        <v>547</v>
      </c>
      <c r="BD167" s="18" t="s">
        <v>383</v>
      </c>
      <c r="BE167" s="18" t="s">
        <v>548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1070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886</v>
      </c>
      <c r="P168" s="18" t="s">
        <v>166</v>
      </c>
      <c r="Q168" s="18" t="s">
        <v>856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549</v>
      </c>
      <c r="X168" s="25">
        <v>108</v>
      </c>
      <c r="Y168" s="26" t="s">
        <v>852</v>
      </c>
      <c r="Z168" s="26" t="s">
        <v>1102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1133</v>
      </c>
      <c r="BC168" s="18" t="s">
        <v>547</v>
      </c>
      <c r="BD168" s="18" t="s">
        <v>383</v>
      </c>
      <c r="BE168" s="18" t="s">
        <v>548</v>
      </c>
      <c r="BF168" s="18" t="s">
        <v>216</v>
      </c>
      <c r="BK168" s="18" t="s">
        <v>575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818</v>
      </c>
      <c r="K169" s="18" t="s">
        <v>993</v>
      </c>
      <c r="M169" s="18" t="s">
        <v>136</v>
      </c>
      <c r="O169" s="19"/>
      <c r="P169" s="18"/>
      <c r="T169" s="23"/>
      <c r="U169" s="18"/>
      <c r="V169" s="19"/>
      <c r="W169" s="19" t="s">
        <v>550</v>
      </c>
      <c r="X169" s="25">
        <v>109</v>
      </c>
      <c r="Y169" s="26" t="s">
        <v>854</v>
      </c>
      <c r="Z169" s="26" t="s">
        <v>1102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1132</v>
      </c>
      <c r="BC169" s="18" t="s">
        <v>547</v>
      </c>
      <c r="BD169" s="18" t="s">
        <v>383</v>
      </c>
      <c r="BE169" s="18" t="s">
        <v>548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1071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886</v>
      </c>
      <c r="P170" s="18" t="s">
        <v>166</v>
      </c>
      <c r="Q170" s="18" t="s">
        <v>856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549</v>
      </c>
      <c r="X170" s="25">
        <v>109</v>
      </c>
      <c r="Y170" s="26" t="s">
        <v>852</v>
      </c>
      <c r="Z170" s="26" t="s">
        <v>1102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1133</v>
      </c>
      <c r="BC170" s="18" t="s">
        <v>547</v>
      </c>
      <c r="BD170" s="18" t="s">
        <v>383</v>
      </c>
      <c r="BE170" s="18" t="s">
        <v>548</v>
      </c>
      <c r="BF170" s="18" t="s">
        <v>214</v>
      </c>
      <c r="BK170" s="18" t="s">
        <v>576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818</v>
      </c>
      <c r="M171" s="18" t="s">
        <v>136</v>
      </c>
      <c r="O171" s="19"/>
      <c r="P171" s="18"/>
      <c r="T171" s="23"/>
      <c r="U171" s="18"/>
      <c r="V171" s="19"/>
      <c r="W171" s="19" t="s">
        <v>550</v>
      </c>
      <c r="X171" s="25">
        <v>110</v>
      </c>
      <c r="Y171" s="26" t="s">
        <v>854</v>
      </c>
      <c r="Z171" s="26" t="s">
        <v>1106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1132</v>
      </c>
      <c r="BC171" s="18" t="s">
        <v>628</v>
      </c>
      <c r="BD171" s="18" t="s">
        <v>383</v>
      </c>
      <c r="BE171" s="18" t="s">
        <v>625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1072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886</v>
      </c>
      <c r="P172" s="18" t="s">
        <v>166</v>
      </c>
      <c r="Q172" s="18" t="s">
        <v>856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549</v>
      </c>
      <c r="X172" s="25">
        <v>110</v>
      </c>
      <c r="Y172" s="26" t="s">
        <v>852</v>
      </c>
      <c r="Z172" s="26" t="s">
        <v>1106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1133</v>
      </c>
      <c r="BC172" s="18" t="s">
        <v>628</v>
      </c>
      <c r="BD172" s="18" t="s">
        <v>383</v>
      </c>
      <c r="BE172" s="18" t="s">
        <v>625</v>
      </c>
      <c r="BF172" s="18" t="s">
        <v>215</v>
      </c>
      <c r="BK172" s="18" t="s">
        <v>577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818</v>
      </c>
      <c r="K173" s="18" t="s">
        <v>996</v>
      </c>
      <c r="M173" s="18" t="s">
        <v>136</v>
      </c>
      <c r="O173" s="19"/>
      <c r="P173" s="18"/>
      <c r="T173" s="23"/>
      <c r="U173" s="18"/>
      <c r="V173" s="19"/>
      <c r="W173" s="19" t="s">
        <v>550</v>
      </c>
      <c r="X173" s="25">
        <v>111</v>
      </c>
      <c r="Y173" s="26" t="s">
        <v>854</v>
      </c>
      <c r="Z173" s="26" t="s">
        <v>1104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1132</v>
      </c>
      <c r="BC173" s="18" t="s">
        <v>547</v>
      </c>
      <c r="BD173" s="18" t="s">
        <v>383</v>
      </c>
      <c r="BE173" s="18" t="s">
        <v>548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1073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886</v>
      </c>
      <c r="P174" s="18" t="s">
        <v>166</v>
      </c>
      <c r="Q174" s="18" t="s">
        <v>856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549</v>
      </c>
      <c r="X174" s="25">
        <v>111</v>
      </c>
      <c r="Y174" s="26" t="s">
        <v>852</v>
      </c>
      <c r="Z174" s="26" t="s">
        <v>1104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1133</v>
      </c>
      <c r="BC174" s="18" t="s">
        <v>547</v>
      </c>
      <c r="BD174" s="18" t="s">
        <v>383</v>
      </c>
      <c r="BE174" s="18" t="s">
        <v>548</v>
      </c>
      <c r="BF174" s="18" t="s">
        <v>364</v>
      </c>
      <c r="BK174" s="18" t="s">
        <v>578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customHeight="1">
      <c r="A175" s="18">
        <v>1654</v>
      </c>
      <c r="B175" s="18" t="s">
        <v>26</v>
      </c>
      <c r="C175" s="18" t="s">
        <v>510</v>
      </c>
      <c r="D175" s="18" t="s">
        <v>137</v>
      </c>
      <c r="E175" s="18" t="s">
        <v>970</v>
      </c>
      <c r="F175" s="22" t="str">
        <f>IF(ISBLANK(Table2[[#This Row],[unique_id]]), "", PROPER(SUBSTITUTE(Table2[[#This Row],[unique_id]], "_", " ")))</f>
        <v>Bathroom Sconces</v>
      </c>
      <c r="G175" s="18" t="s">
        <v>973</v>
      </c>
      <c r="H175" s="18" t="s">
        <v>139</v>
      </c>
      <c r="I175" s="18" t="s">
        <v>132</v>
      </c>
      <c r="J175" s="18" t="s">
        <v>957</v>
      </c>
      <c r="K175" s="18" t="s">
        <v>995</v>
      </c>
      <c r="M175" s="18" t="s">
        <v>136</v>
      </c>
      <c r="O175" s="19"/>
      <c r="P175" s="18"/>
      <c r="T175" s="23"/>
      <c r="U175" s="18"/>
      <c r="V175" s="19"/>
      <c r="W175" s="19" t="s">
        <v>550</v>
      </c>
      <c r="X175" s="25">
        <v>121</v>
      </c>
      <c r="Y175" s="26" t="s">
        <v>854</v>
      </c>
      <c r="Z175" s="19" t="s">
        <v>1105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957</v>
      </c>
      <c r="BC175" s="18" t="s">
        <v>960</v>
      </c>
      <c r="BD175" s="18" t="s">
        <v>510</v>
      </c>
      <c r="BE175" s="18" t="s">
        <v>958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customHeight="1">
      <c r="A176" s="18">
        <v>1655</v>
      </c>
      <c r="B176" s="18" t="s">
        <v>26</v>
      </c>
      <c r="C176" s="18" t="s">
        <v>510</v>
      </c>
      <c r="D176" s="18" t="s">
        <v>137</v>
      </c>
      <c r="E176" s="18" t="s">
        <v>971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886</v>
      </c>
      <c r="P176" s="18" t="s">
        <v>166</v>
      </c>
      <c r="Q176" s="18" t="s">
        <v>856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549</v>
      </c>
      <c r="X176" s="25">
        <v>121</v>
      </c>
      <c r="Y176" s="26" t="s">
        <v>852</v>
      </c>
      <c r="Z176" s="19" t="s">
        <v>1105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1119</v>
      </c>
      <c r="BC176" s="18" t="s">
        <v>960</v>
      </c>
      <c r="BD176" s="18" t="s">
        <v>510</v>
      </c>
      <c r="BE176" s="18" t="s">
        <v>958</v>
      </c>
      <c r="BF176" s="18" t="s">
        <v>364</v>
      </c>
      <c r="BK176" s="18" t="s">
        <v>974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customHeight="1">
      <c r="A177" s="18">
        <v>1656</v>
      </c>
      <c r="B177" s="18" t="s">
        <v>26</v>
      </c>
      <c r="C177" s="18" t="s">
        <v>510</v>
      </c>
      <c r="D177" s="18" t="s">
        <v>137</v>
      </c>
      <c r="E177" s="18" t="s">
        <v>972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886</v>
      </c>
      <c r="P177" s="18" t="s">
        <v>166</v>
      </c>
      <c r="Q177" s="18" t="s">
        <v>856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549</v>
      </c>
      <c r="X177" s="25">
        <v>121</v>
      </c>
      <c r="Y177" s="26" t="s">
        <v>852</v>
      </c>
      <c r="Z177" s="19" t="s">
        <v>1105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1120</v>
      </c>
      <c r="BC177" s="18" t="s">
        <v>960</v>
      </c>
      <c r="BD177" s="18" t="s">
        <v>510</v>
      </c>
      <c r="BE177" s="18" t="s">
        <v>958</v>
      </c>
      <c r="BF177" s="18" t="s">
        <v>364</v>
      </c>
      <c r="BK177" s="18" t="s">
        <v>975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818</v>
      </c>
      <c r="K178" s="18" t="s">
        <v>996</v>
      </c>
      <c r="M178" s="18" t="s">
        <v>136</v>
      </c>
      <c r="O178" s="19"/>
      <c r="P178" s="18"/>
      <c r="T178" s="23"/>
      <c r="U178" s="18"/>
      <c r="V178" s="19"/>
      <c r="W178" s="19" t="s">
        <v>550</v>
      </c>
      <c r="X178" s="25">
        <v>112</v>
      </c>
      <c r="Y178" s="26" t="s">
        <v>854</v>
      </c>
      <c r="Z178" s="26" t="s">
        <v>1104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1132</v>
      </c>
      <c r="BC178" s="18" t="s">
        <v>628</v>
      </c>
      <c r="BD178" s="18" t="s">
        <v>383</v>
      </c>
      <c r="BE178" s="18" t="s">
        <v>625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1074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886</v>
      </c>
      <c r="P179" s="18" t="s">
        <v>166</v>
      </c>
      <c r="Q179" s="18" t="s">
        <v>856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549</v>
      </c>
      <c r="X179" s="25">
        <v>112</v>
      </c>
      <c r="Y179" s="26" t="s">
        <v>852</v>
      </c>
      <c r="Z179" s="26" t="s">
        <v>1104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1133</v>
      </c>
      <c r="BC179" s="18" t="s">
        <v>628</v>
      </c>
      <c r="BD179" s="18" t="s">
        <v>383</v>
      </c>
      <c r="BE179" s="18" t="s">
        <v>625</v>
      </c>
      <c r="BF179" s="18" t="s">
        <v>402</v>
      </c>
      <c r="BK179" s="18" t="s">
        <v>579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customHeight="1">
      <c r="A180" s="18">
        <v>1659</v>
      </c>
      <c r="B180" s="18" t="s">
        <v>26</v>
      </c>
      <c r="C180" s="18" t="s">
        <v>510</v>
      </c>
      <c r="D180" s="18" t="s">
        <v>137</v>
      </c>
      <c r="E180" s="18" t="s">
        <v>952</v>
      </c>
      <c r="F180" s="22" t="str">
        <f>IF(ISBLANK(Table2[[#This Row],[unique_id]]), "", PROPER(SUBSTITUTE(Table2[[#This Row],[unique_id]], "_", " ")))</f>
        <v>Ensuite Sconces</v>
      </c>
      <c r="G180" s="18" t="s">
        <v>956</v>
      </c>
      <c r="H180" s="18" t="s">
        <v>139</v>
      </c>
      <c r="I180" s="18" t="s">
        <v>132</v>
      </c>
      <c r="J180" s="18" t="s">
        <v>957</v>
      </c>
      <c r="K180" s="18" t="s">
        <v>995</v>
      </c>
      <c r="M180" s="18" t="s">
        <v>136</v>
      </c>
      <c r="O180" s="19"/>
      <c r="P180" s="18"/>
      <c r="T180" s="23"/>
      <c r="U180" s="18"/>
      <c r="V180" s="19"/>
      <c r="W180" s="19" t="s">
        <v>550</v>
      </c>
      <c r="X180" s="25">
        <v>118</v>
      </c>
      <c r="Y180" s="26" t="s">
        <v>854</v>
      </c>
      <c r="Z180" s="19" t="s">
        <v>1105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957</v>
      </c>
      <c r="BC180" s="18" t="s">
        <v>960</v>
      </c>
      <c r="BD180" s="18" t="s">
        <v>510</v>
      </c>
      <c r="BE180" s="18" t="s">
        <v>958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>
      <c r="A181" s="18">
        <v>1660</v>
      </c>
      <c r="B181" s="18" t="s">
        <v>26</v>
      </c>
      <c r="C181" s="18" t="s">
        <v>510</v>
      </c>
      <c r="D181" s="18" t="s">
        <v>137</v>
      </c>
      <c r="E181" s="18" t="s">
        <v>953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886</v>
      </c>
      <c r="P181" s="18" t="s">
        <v>166</v>
      </c>
      <c r="Q181" s="18" t="s">
        <v>856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549</v>
      </c>
      <c r="X181" s="25">
        <v>118</v>
      </c>
      <c r="Y181" s="26" t="s">
        <v>852</v>
      </c>
      <c r="Z181" s="19" t="s">
        <v>1105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1119</v>
      </c>
      <c r="BC181" s="18" t="s">
        <v>960</v>
      </c>
      <c r="BD181" s="18" t="s">
        <v>510</v>
      </c>
      <c r="BE181" s="18" t="s">
        <v>958</v>
      </c>
      <c r="BF181" s="18" t="s">
        <v>402</v>
      </c>
      <c r="BK181" s="18" t="s">
        <v>959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customHeight="1">
      <c r="A182" s="18">
        <v>1661</v>
      </c>
      <c r="B182" s="18" t="s">
        <v>26</v>
      </c>
      <c r="C182" s="18" t="s">
        <v>510</v>
      </c>
      <c r="D182" s="18" t="s">
        <v>137</v>
      </c>
      <c r="E182" s="18" t="s">
        <v>954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886</v>
      </c>
      <c r="P182" s="18" t="s">
        <v>166</v>
      </c>
      <c r="Q182" s="18" t="s">
        <v>856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549</v>
      </c>
      <c r="X182" s="25">
        <v>118</v>
      </c>
      <c r="Y182" s="26" t="s">
        <v>852</v>
      </c>
      <c r="Z182" s="19" t="s">
        <v>1105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1120</v>
      </c>
      <c r="BC182" s="18" t="s">
        <v>960</v>
      </c>
      <c r="BD182" s="18" t="s">
        <v>510</v>
      </c>
      <c r="BE182" s="18" t="s">
        <v>958</v>
      </c>
      <c r="BF182" s="18" t="s">
        <v>402</v>
      </c>
      <c r="BK182" s="18" t="s">
        <v>961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customHeight="1">
      <c r="A183" s="18">
        <v>1662</v>
      </c>
      <c r="B183" s="18" t="s">
        <v>26</v>
      </c>
      <c r="C183" s="18" t="s">
        <v>510</v>
      </c>
      <c r="D183" s="18" t="s">
        <v>137</v>
      </c>
      <c r="E183" s="18" t="s">
        <v>955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886</v>
      </c>
      <c r="P183" s="18" t="s">
        <v>166</v>
      </c>
      <c r="Q183" s="18" t="s">
        <v>856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549</v>
      </c>
      <c r="X183" s="25">
        <v>118</v>
      </c>
      <c r="Y183" s="26" t="s">
        <v>852</v>
      </c>
      <c r="Z183" s="19" t="s">
        <v>1105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1123</v>
      </c>
      <c r="BC183" s="18" t="s">
        <v>960</v>
      </c>
      <c r="BD183" s="18" t="s">
        <v>510</v>
      </c>
      <c r="BE183" s="18" t="s">
        <v>958</v>
      </c>
      <c r="BF183" s="18" t="s">
        <v>402</v>
      </c>
      <c r="BK183" s="18" t="s">
        <v>962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818</v>
      </c>
      <c r="K184" s="21" t="s">
        <v>993</v>
      </c>
      <c r="M184" s="18" t="s">
        <v>136</v>
      </c>
      <c r="O184" s="19"/>
      <c r="P184" s="18"/>
      <c r="T184" s="23"/>
      <c r="U184" s="18"/>
      <c r="V184" s="19"/>
      <c r="W184" s="19" t="s">
        <v>550</v>
      </c>
      <c r="X184" s="25">
        <v>113</v>
      </c>
      <c r="Y184" s="26" t="s">
        <v>854</v>
      </c>
      <c r="Z184" s="26" t="s">
        <v>1102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1132</v>
      </c>
      <c r="BC184" s="18" t="s">
        <v>628</v>
      </c>
      <c r="BD184" s="18" t="s">
        <v>383</v>
      </c>
      <c r="BE184" s="18" t="s">
        <v>625</v>
      </c>
      <c r="BF184" s="18" t="s">
        <v>555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1075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886</v>
      </c>
      <c r="P185" s="18" t="s">
        <v>166</v>
      </c>
      <c r="Q185" s="18" t="s">
        <v>856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549</v>
      </c>
      <c r="X185" s="25">
        <v>113</v>
      </c>
      <c r="Y185" s="26" t="s">
        <v>852</v>
      </c>
      <c r="Z185" s="26" t="s">
        <v>1102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1133</v>
      </c>
      <c r="BC185" s="18" t="s">
        <v>628</v>
      </c>
      <c r="BD185" s="18" t="s">
        <v>383</v>
      </c>
      <c r="BE185" s="18" t="s">
        <v>625</v>
      </c>
      <c r="BF185" s="18" t="s">
        <v>555</v>
      </c>
      <c r="BK185" s="18" t="s">
        <v>580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customHeight="1">
      <c r="A186" s="18">
        <v>1665</v>
      </c>
      <c r="B186" s="28" t="s">
        <v>26</v>
      </c>
      <c r="C186" s="28" t="s">
        <v>909</v>
      </c>
      <c r="D186" s="28" t="s">
        <v>149</v>
      </c>
      <c r="E186" s="29" t="s">
        <v>1197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886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822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1196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886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822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1108</v>
      </c>
      <c r="BJ187" s="28" t="s">
        <v>446</v>
      </c>
      <c r="BK187" s="28" t="s">
        <v>624</v>
      </c>
      <c r="BL187" s="28" t="s">
        <v>623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8" spans="1:65" ht="16" customHeight="1">
      <c r="A188" s="18">
        <v>1667</v>
      </c>
      <c r="B188" s="33" t="s">
        <v>26</v>
      </c>
      <c r="C188" s="33" t="s">
        <v>909</v>
      </c>
      <c r="D188" s="33" t="s">
        <v>149</v>
      </c>
      <c r="E188" s="34" t="s">
        <v>1076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886</v>
      </c>
      <c r="P188" s="33" t="s">
        <v>166</v>
      </c>
      <c r="Q188" s="33" t="s">
        <v>856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1230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822</v>
      </c>
      <c r="BC188" s="33" t="s">
        <v>1278</v>
      </c>
      <c r="BD188" s="33" t="s">
        <v>1277</v>
      </c>
      <c r="BE188" s="33" t="s">
        <v>999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customHeight="1">
      <c r="A189" s="18">
        <v>1668</v>
      </c>
      <c r="B189" s="33" t="s">
        <v>26</v>
      </c>
      <c r="C189" s="33" t="s">
        <v>788</v>
      </c>
      <c r="D189" s="33" t="s">
        <v>137</v>
      </c>
      <c r="E189" s="33" t="s">
        <v>935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822</v>
      </c>
      <c r="K189" s="33"/>
      <c r="L189" s="33"/>
      <c r="M189" s="33" t="s">
        <v>136</v>
      </c>
      <c r="N189" s="33"/>
      <c r="O189" s="36" t="s">
        <v>886</v>
      </c>
      <c r="P189" s="33" t="s">
        <v>166</v>
      </c>
      <c r="Q189" s="33" t="s">
        <v>856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1204</v>
      </c>
      <c r="U189" s="33"/>
      <c r="V189" s="36"/>
      <c r="W189" s="36"/>
      <c r="X189" s="36"/>
      <c r="Y189" s="36"/>
      <c r="Z189" s="36"/>
      <c r="AA189" s="52" t="s">
        <v>1270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1011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1031</v>
      </c>
      <c r="AO189" s="33" t="s">
        <v>1032</v>
      </c>
      <c r="AP189" s="33" t="s">
        <v>1020</v>
      </c>
      <c r="AQ189" s="33" t="s">
        <v>1021</v>
      </c>
      <c r="AR189" s="33" t="s">
        <v>1100</v>
      </c>
      <c r="AS189" s="33">
        <v>1</v>
      </c>
      <c r="AT189" s="38" t="str">
        <f>HYPERLINK(_xlfn.CONCAT("http://", Table2[[#This Row],[connection_ip]], "/?"))</f>
        <v>http://10.0.6.107/?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822</v>
      </c>
      <c r="BC189" s="33" t="s">
        <v>1278</v>
      </c>
      <c r="BD189" s="33" t="s">
        <v>1277</v>
      </c>
      <c r="BE189" s="33" t="s">
        <v>999</v>
      </c>
      <c r="BF189" s="33" t="s">
        <v>363</v>
      </c>
      <c r="BG189" s="33"/>
      <c r="BH189" s="33"/>
      <c r="BI189" s="33"/>
      <c r="BJ189" s="33" t="s">
        <v>446</v>
      </c>
      <c r="BK189" s="33" t="s">
        <v>1208</v>
      </c>
      <c r="BL189" s="33" t="s">
        <v>1205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0" spans="1:65" ht="16" customHeight="1">
      <c r="A190" s="18">
        <v>1669</v>
      </c>
      <c r="B190" s="33" t="s">
        <v>26</v>
      </c>
      <c r="C190" s="33" t="s">
        <v>788</v>
      </c>
      <c r="D190" s="33" t="s">
        <v>27</v>
      </c>
      <c r="E190" s="33" t="s">
        <v>1201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1011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1031</v>
      </c>
      <c r="AO190" s="33" t="s">
        <v>1032</v>
      </c>
      <c r="AP190" s="33" t="s">
        <v>1020</v>
      </c>
      <c r="AQ190" s="33" t="s">
        <v>1021</v>
      </c>
      <c r="AR190" s="33" t="s">
        <v>1428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822</v>
      </c>
      <c r="BC190" s="33" t="s">
        <v>1278</v>
      </c>
      <c r="BD190" s="33" t="s">
        <v>1277</v>
      </c>
      <c r="BE190" s="33" t="s">
        <v>999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customHeight="1">
      <c r="A191" s="18">
        <v>1670</v>
      </c>
      <c r="B191" s="28" t="s">
        <v>26</v>
      </c>
      <c r="C191" s="28" t="s">
        <v>909</v>
      </c>
      <c r="D191" s="28" t="s">
        <v>149</v>
      </c>
      <c r="E191" s="29" t="s">
        <v>1198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619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886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822</v>
      </c>
      <c r="BC191" s="28" t="s">
        <v>366</v>
      </c>
      <c r="BD191" s="28" t="s">
        <v>236</v>
      </c>
      <c r="BE191" s="28" t="s">
        <v>367</v>
      </c>
      <c r="BF191" s="28" t="s">
        <v>620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1199</v>
      </c>
      <c r="F192" s="30" t="str">
        <f>IF(ISBLANK(Table2[[#This Row],[unique_id]]), "", PROPER(SUBSTITUTE(Table2[[#This Row],[unique_id]], "_", " ")))</f>
        <v>Old Landing Festoons Plug</v>
      </c>
      <c r="G192" s="28" t="s">
        <v>619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886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822</v>
      </c>
      <c r="BC192" s="28" t="s">
        <v>366</v>
      </c>
      <c r="BD192" s="28" t="s">
        <v>236</v>
      </c>
      <c r="BE192" s="28" t="s">
        <v>367</v>
      </c>
      <c r="BF192" s="28" t="s">
        <v>620</v>
      </c>
      <c r="BG192" s="28"/>
      <c r="BH192" s="28"/>
      <c r="BI192" s="28" t="s">
        <v>1108</v>
      </c>
      <c r="BJ192" s="28" t="s">
        <v>446</v>
      </c>
      <c r="BK192" s="28" t="s">
        <v>621</v>
      </c>
      <c r="BL192" s="28" t="s">
        <v>622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3" spans="1:65" ht="16" customHeight="1">
      <c r="A193" s="18">
        <v>1672</v>
      </c>
      <c r="B193" s="33" t="s">
        <v>26</v>
      </c>
      <c r="C193" s="33" t="s">
        <v>909</v>
      </c>
      <c r="D193" s="33" t="s">
        <v>149</v>
      </c>
      <c r="E193" s="34" t="s">
        <v>1077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886</v>
      </c>
      <c r="P193" s="33" t="s">
        <v>166</v>
      </c>
      <c r="Q193" s="33" t="s">
        <v>856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1230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822</v>
      </c>
      <c r="BC193" s="33" t="s">
        <v>1279</v>
      </c>
      <c r="BD193" s="33" t="s">
        <v>1277</v>
      </c>
      <c r="BE193" s="33" t="s">
        <v>999</v>
      </c>
      <c r="BF193" s="33" t="s">
        <v>620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>
      <c r="A194" s="18">
        <v>1673</v>
      </c>
      <c r="B194" s="33" t="s">
        <v>26</v>
      </c>
      <c r="C194" s="33" t="s">
        <v>788</v>
      </c>
      <c r="D194" s="33" t="s">
        <v>137</v>
      </c>
      <c r="E194" s="33" t="s">
        <v>936</v>
      </c>
      <c r="F194" s="35" t="str">
        <f>IF(ISBLANK(Table2[[#This Row],[unique_id]]), "", PROPER(SUBSTITUTE(Table2[[#This Row],[unique_id]], "_", " ")))</f>
        <v>Landing Festoons Plug</v>
      </c>
      <c r="G194" s="33" t="s">
        <v>619</v>
      </c>
      <c r="H194" s="33" t="s">
        <v>139</v>
      </c>
      <c r="I194" s="33" t="s">
        <v>132</v>
      </c>
      <c r="J194" s="33" t="s">
        <v>822</v>
      </c>
      <c r="K194" s="33"/>
      <c r="L194" s="33"/>
      <c r="M194" s="33" t="s">
        <v>136</v>
      </c>
      <c r="N194" s="33"/>
      <c r="O194" s="36" t="s">
        <v>886</v>
      </c>
      <c r="P194" s="33" t="s">
        <v>166</v>
      </c>
      <c r="Q194" s="33" t="s">
        <v>856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1203</v>
      </c>
      <c r="U194" s="33"/>
      <c r="V194" s="36"/>
      <c r="W194" s="36"/>
      <c r="X194" s="36"/>
      <c r="Y194" s="36"/>
      <c r="Z194" s="36"/>
      <c r="AA194" s="52" t="s">
        <v>1270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1011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1031</v>
      </c>
      <c r="AO194" s="33" t="s">
        <v>1032</v>
      </c>
      <c r="AP194" s="33" t="s">
        <v>1020</v>
      </c>
      <c r="AQ194" s="33" t="s">
        <v>1021</v>
      </c>
      <c r="AR194" s="33" t="s">
        <v>1100</v>
      </c>
      <c r="AS194" s="33">
        <v>1</v>
      </c>
      <c r="AT194" s="38" t="str">
        <f>HYPERLINK(_xlfn.CONCAT("http://", Table2[[#This Row],[connection_ip]], "/?"))</f>
        <v>http://10.0.6.108/?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822</v>
      </c>
      <c r="BC194" s="33" t="s">
        <v>1279</v>
      </c>
      <c r="BD194" s="33" t="s">
        <v>1277</v>
      </c>
      <c r="BE194" s="33" t="s">
        <v>999</v>
      </c>
      <c r="BF194" s="33" t="s">
        <v>620</v>
      </c>
      <c r="BG194" s="33"/>
      <c r="BH194" s="33"/>
      <c r="BI194" s="33"/>
      <c r="BJ194" s="33" t="s">
        <v>446</v>
      </c>
      <c r="BK194" s="33" t="s">
        <v>1207</v>
      </c>
      <c r="BL194" s="33" t="s">
        <v>1206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5" spans="1:65" ht="16" customHeight="1">
      <c r="A195" s="18">
        <v>1674</v>
      </c>
      <c r="B195" s="18" t="s">
        <v>642</v>
      </c>
      <c r="C195" s="18" t="s">
        <v>383</v>
      </c>
      <c r="D195" s="18" t="s">
        <v>137</v>
      </c>
      <c r="E195" s="18" t="s">
        <v>637</v>
      </c>
      <c r="F195" s="22" t="str">
        <f>IF(ISBLANK(Table2[[#This Row],[unique_id]]), "", PROPER(SUBSTITUTE(Table2[[#This Row],[unique_id]], "_", " ")))</f>
        <v>Garden Pedestals</v>
      </c>
      <c r="G195" s="18" t="s">
        <v>638</v>
      </c>
      <c r="H195" s="18" t="s">
        <v>139</v>
      </c>
      <c r="I195" s="18" t="s">
        <v>132</v>
      </c>
      <c r="J195" s="18" t="s">
        <v>821</v>
      </c>
      <c r="O195" s="19"/>
      <c r="P195" s="18"/>
      <c r="T195" s="23"/>
      <c r="U195" s="18"/>
      <c r="V195" s="19"/>
      <c r="W195" s="19" t="s">
        <v>550</v>
      </c>
      <c r="X195" s="25">
        <v>115</v>
      </c>
      <c r="Y195" s="26" t="s">
        <v>855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821</v>
      </c>
      <c r="BC195" s="18" t="s">
        <v>629</v>
      </c>
      <c r="BD195" s="18" t="s">
        <v>383</v>
      </c>
      <c r="BE195" s="18" t="s">
        <v>627</v>
      </c>
      <c r="BF195" s="18" t="s">
        <v>639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>
      <c r="A196" s="18">
        <v>1675</v>
      </c>
      <c r="B196" s="18" t="s">
        <v>642</v>
      </c>
      <c r="C196" s="18" t="s">
        <v>383</v>
      </c>
      <c r="D196" s="18" t="s">
        <v>137</v>
      </c>
      <c r="E196" s="18" t="s">
        <v>1078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856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549</v>
      </c>
      <c r="X196" s="25">
        <v>115</v>
      </c>
      <c r="Y196" s="26" t="s">
        <v>852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1139</v>
      </c>
      <c r="BC196" s="18" t="s">
        <v>629</v>
      </c>
      <c r="BD196" s="18" t="s">
        <v>383</v>
      </c>
      <c r="BE196" s="18" t="s">
        <v>627</v>
      </c>
      <c r="BF196" s="18" t="s">
        <v>639</v>
      </c>
      <c r="BK196" s="18" t="s">
        <v>626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customHeight="1">
      <c r="A197" s="18">
        <v>1676</v>
      </c>
      <c r="B197" s="18" t="s">
        <v>642</v>
      </c>
      <c r="C197" s="18" t="s">
        <v>383</v>
      </c>
      <c r="D197" s="18" t="s">
        <v>137</v>
      </c>
      <c r="E197" s="18" t="s">
        <v>1079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856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549</v>
      </c>
      <c r="X197" s="25">
        <v>115</v>
      </c>
      <c r="Y197" s="26" t="s">
        <v>852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1140</v>
      </c>
      <c r="BC197" s="18" t="s">
        <v>629</v>
      </c>
      <c r="BD197" s="18" t="s">
        <v>383</v>
      </c>
      <c r="BE197" s="18" t="s">
        <v>627</v>
      </c>
      <c r="BF197" s="18" t="s">
        <v>639</v>
      </c>
      <c r="BK197" s="18" t="s">
        <v>630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customHeight="1">
      <c r="A198" s="18">
        <v>1677</v>
      </c>
      <c r="B198" s="18" t="s">
        <v>642</v>
      </c>
      <c r="C198" s="18" t="s">
        <v>383</v>
      </c>
      <c r="D198" s="18" t="s">
        <v>137</v>
      </c>
      <c r="E198" s="18" t="s">
        <v>1080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856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549</v>
      </c>
      <c r="X198" s="25">
        <v>115</v>
      </c>
      <c r="Y198" s="26" t="s">
        <v>852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1141</v>
      </c>
      <c r="BC198" s="18" t="s">
        <v>629</v>
      </c>
      <c r="BD198" s="18" t="s">
        <v>383</v>
      </c>
      <c r="BE198" s="18" t="s">
        <v>627</v>
      </c>
      <c r="BF198" s="18" t="s">
        <v>639</v>
      </c>
      <c r="BK198" s="18" t="s">
        <v>631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customHeight="1">
      <c r="A199" s="18">
        <v>1678</v>
      </c>
      <c r="B199" s="18" t="s">
        <v>642</v>
      </c>
      <c r="C199" s="18" t="s">
        <v>383</v>
      </c>
      <c r="D199" s="18" t="s">
        <v>137</v>
      </c>
      <c r="E199" s="18" t="s">
        <v>1081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856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549</v>
      </c>
      <c r="X199" s="25">
        <v>115</v>
      </c>
      <c r="Y199" s="26" t="s">
        <v>852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1142</v>
      </c>
      <c r="BC199" s="18" t="s">
        <v>629</v>
      </c>
      <c r="BD199" s="18" t="s">
        <v>383</v>
      </c>
      <c r="BE199" s="18" t="s">
        <v>627</v>
      </c>
      <c r="BF199" s="18" t="s">
        <v>639</v>
      </c>
      <c r="BK199" s="18" t="s">
        <v>632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customHeight="1">
      <c r="A200" s="18">
        <v>1679</v>
      </c>
      <c r="B200" s="18" t="s">
        <v>642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549</v>
      </c>
      <c r="X200" s="25">
        <v>115</v>
      </c>
      <c r="Y200" s="26" t="s">
        <v>852</v>
      </c>
      <c r="Z200" s="26" t="s">
        <v>1107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1143</v>
      </c>
      <c r="BC200" s="18" t="s">
        <v>629</v>
      </c>
      <c r="BD200" s="18" t="s">
        <v>383</v>
      </c>
      <c r="BE200" s="18" t="s">
        <v>627</v>
      </c>
      <c r="BF200" s="18" t="s">
        <v>639</v>
      </c>
      <c r="BK200" s="18" t="s">
        <v>1209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customHeight="1">
      <c r="A201" s="18">
        <v>1680</v>
      </c>
      <c r="B201" s="18" t="s">
        <v>642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549</v>
      </c>
      <c r="X201" s="25">
        <v>115</v>
      </c>
      <c r="Y201" s="26" t="s">
        <v>852</v>
      </c>
      <c r="Z201" s="26" t="s">
        <v>1107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1144</v>
      </c>
      <c r="BC201" s="18" t="s">
        <v>629</v>
      </c>
      <c r="BD201" s="18" t="s">
        <v>383</v>
      </c>
      <c r="BE201" s="18" t="s">
        <v>627</v>
      </c>
      <c r="BF201" s="18" t="s">
        <v>639</v>
      </c>
      <c r="BK201" s="18" t="s">
        <v>1209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customHeight="1">
      <c r="A202" s="18">
        <v>1681</v>
      </c>
      <c r="B202" s="18" t="s">
        <v>642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549</v>
      </c>
      <c r="X202" s="25">
        <v>115</v>
      </c>
      <c r="Y202" s="26" t="s">
        <v>852</v>
      </c>
      <c r="Z202" s="26" t="s">
        <v>1107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1145</v>
      </c>
      <c r="BC202" s="18" t="s">
        <v>629</v>
      </c>
      <c r="BD202" s="18" t="s">
        <v>383</v>
      </c>
      <c r="BE202" s="18" t="s">
        <v>627</v>
      </c>
      <c r="BF202" s="18" t="s">
        <v>639</v>
      </c>
      <c r="BK202" s="18" t="s">
        <v>1209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customHeight="1">
      <c r="A203" s="18">
        <v>1682</v>
      </c>
      <c r="B203" s="18" t="s">
        <v>642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549</v>
      </c>
      <c r="X203" s="25">
        <v>115</v>
      </c>
      <c r="Y203" s="26" t="s">
        <v>852</v>
      </c>
      <c r="Z203" s="26" t="s">
        <v>1107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1146</v>
      </c>
      <c r="BC203" s="18" t="s">
        <v>629</v>
      </c>
      <c r="BD203" s="18" t="s">
        <v>383</v>
      </c>
      <c r="BE203" s="18" t="s">
        <v>627</v>
      </c>
      <c r="BF203" s="18" t="s">
        <v>639</v>
      </c>
      <c r="BK203" s="18" t="s">
        <v>1209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640</v>
      </c>
      <c r="F204" s="22" t="str">
        <f>IF(ISBLANK(Table2[[#This Row],[unique_id]]), "", PROPER(SUBSTITUTE(Table2[[#This Row],[unique_id]], "_", " ")))</f>
        <v>Tree Spotlights</v>
      </c>
      <c r="G204" s="18" t="s">
        <v>636</v>
      </c>
      <c r="H204" s="18" t="s">
        <v>139</v>
      </c>
      <c r="I204" s="18" t="s">
        <v>132</v>
      </c>
      <c r="J204" s="18" t="s">
        <v>823</v>
      </c>
      <c r="O204" s="19"/>
      <c r="P204" s="18"/>
      <c r="T204" s="23"/>
      <c r="U204" s="18"/>
      <c r="V204" s="19"/>
      <c r="W204" s="19" t="s">
        <v>550</v>
      </c>
      <c r="X204" s="25">
        <v>116</v>
      </c>
      <c r="Y204" s="26" t="s">
        <v>855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823</v>
      </c>
      <c r="BC204" s="18" t="s">
        <v>635</v>
      </c>
      <c r="BD204" s="18" t="s">
        <v>383</v>
      </c>
      <c r="BE204" s="18" t="s">
        <v>627</v>
      </c>
      <c r="BF204" s="18" t="s">
        <v>634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1082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886</v>
      </c>
      <c r="P205" s="18" t="s">
        <v>166</v>
      </c>
      <c r="Q205" s="18" t="s">
        <v>856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549</v>
      </c>
      <c r="X205" s="25">
        <v>116</v>
      </c>
      <c r="Y205" s="26" t="s">
        <v>852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1147</v>
      </c>
      <c r="BC205" s="18" t="s">
        <v>635</v>
      </c>
      <c r="BD205" s="18" t="s">
        <v>383</v>
      </c>
      <c r="BE205" s="18" t="s">
        <v>627</v>
      </c>
      <c r="BF205" s="18" t="s">
        <v>634</v>
      </c>
      <c r="BK205" s="18" t="s">
        <v>633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1083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886</v>
      </c>
      <c r="P206" s="18" t="s">
        <v>166</v>
      </c>
      <c r="Q206" s="18" t="s">
        <v>856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549</v>
      </c>
      <c r="X206" s="25">
        <v>116</v>
      </c>
      <c r="Y206" s="26" t="s">
        <v>852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1148</v>
      </c>
      <c r="BC206" s="18" t="s">
        <v>635</v>
      </c>
      <c r="BD206" s="18" t="s">
        <v>383</v>
      </c>
      <c r="BE206" s="18" t="s">
        <v>627</v>
      </c>
      <c r="BF206" s="18" t="s">
        <v>634</v>
      </c>
      <c r="BK206" s="18" t="s">
        <v>641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customHeight="1">
      <c r="A207" s="18">
        <v>1686</v>
      </c>
      <c r="B207" s="18" t="s">
        <v>642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549</v>
      </c>
      <c r="X207" s="25">
        <v>116</v>
      </c>
      <c r="Y207" s="26" t="s">
        <v>852</v>
      </c>
      <c r="Z207" s="26" t="s">
        <v>1107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1149</v>
      </c>
      <c r="BC207" s="18" t="s">
        <v>635</v>
      </c>
      <c r="BD207" s="18" t="s">
        <v>383</v>
      </c>
      <c r="BE207" s="18" t="s">
        <v>627</v>
      </c>
      <c r="BF207" s="18" t="s">
        <v>634</v>
      </c>
      <c r="BK207" s="18" t="s">
        <v>1209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>
      <c r="A208" s="18">
        <v>1800</v>
      </c>
      <c r="B208" s="18" t="s">
        <v>26</v>
      </c>
      <c r="C208" s="18" t="s">
        <v>500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743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customHeight="1">
      <c r="A209" s="18">
        <v>1801</v>
      </c>
      <c r="B209" s="18" t="s">
        <v>26</v>
      </c>
      <c r="C209" s="18" t="s">
        <v>909</v>
      </c>
      <c r="D209" s="18" t="s">
        <v>149</v>
      </c>
      <c r="E209" s="23" t="s">
        <v>1084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508</v>
      </c>
      <c r="H209" s="18" t="s">
        <v>743</v>
      </c>
      <c r="I209" s="18" t="s">
        <v>132</v>
      </c>
      <c r="O209" s="19" t="s">
        <v>886</v>
      </c>
      <c r="P209" s="18" t="s">
        <v>166</v>
      </c>
      <c r="Q209" s="21" t="s">
        <v>857</v>
      </c>
      <c r="R209" s="18" t="str">
        <f>Table2[[#This Row],[entity_domain]]</f>
        <v>Heating &amp; Cooling</v>
      </c>
      <c r="S209" s="18" t="s">
        <v>508</v>
      </c>
      <c r="T209" s="23" t="s">
        <v>1229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1156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937</v>
      </c>
      <c r="F210" s="22" t="str">
        <f>IF(ISBLANK(Table2[[#This Row],[unique_id]]), "", PROPER(SUBSTITUTE(Table2[[#This Row],[unique_id]], "_", " ")))</f>
        <v>Bathroom Rails Plug</v>
      </c>
      <c r="G210" s="18" t="s">
        <v>508</v>
      </c>
      <c r="H210" s="18" t="s">
        <v>743</v>
      </c>
      <c r="I210" s="18" t="s">
        <v>132</v>
      </c>
      <c r="J210" s="18" t="s">
        <v>508</v>
      </c>
      <c r="M210" s="18" t="s">
        <v>261</v>
      </c>
      <c r="O210" s="19" t="s">
        <v>886</v>
      </c>
      <c r="P210" s="18" t="s">
        <v>166</v>
      </c>
      <c r="Q210" s="21" t="s">
        <v>857</v>
      </c>
      <c r="R210" s="18" t="str">
        <f>Table2[[#This Row],[entity_domain]]</f>
        <v>Heating &amp; Cooling</v>
      </c>
      <c r="S210" s="18" t="s">
        <v>508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1156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1108</v>
      </c>
      <c r="BJ210" s="18" t="s">
        <v>446</v>
      </c>
      <c r="BK210" s="18" t="s">
        <v>356</v>
      </c>
      <c r="BL210" s="18" t="s">
        <v>439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1" spans="1:65" ht="16" customHeight="1">
      <c r="A211" s="18">
        <v>1803</v>
      </c>
      <c r="B211" s="33" t="s">
        <v>26</v>
      </c>
      <c r="C211" s="33" t="s">
        <v>909</v>
      </c>
      <c r="D211" s="33" t="s">
        <v>149</v>
      </c>
      <c r="E211" s="34" t="s">
        <v>1257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1354</v>
      </c>
      <c r="H211" s="33" t="s">
        <v>743</v>
      </c>
      <c r="I211" s="33" t="s">
        <v>132</v>
      </c>
      <c r="J211" s="33"/>
      <c r="K211" s="33"/>
      <c r="L211" s="33"/>
      <c r="M211" s="33"/>
      <c r="N211" s="33"/>
      <c r="O211" s="36" t="s">
        <v>886</v>
      </c>
      <c r="P211" s="33" t="s">
        <v>166</v>
      </c>
      <c r="Q211" s="39" t="s">
        <v>857</v>
      </c>
      <c r="R211" s="33" t="str">
        <f>Table2[[#This Row],[entity_domain]]</f>
        <v>Heating &amp; Cooling</v>
      </c>
      <c r="S211" s="33" t="s">
        <v>505</v>
      </c>
      <c r="T211" s="34" t="s">
        <v>1229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505</v>
      </c>
      <c r="BC211" s="33" t="s">
        <v>503</v>
      </c>
      <c r="BD211" s="33" t="s">
        <v>1277</v>
      </c>
      <c r="BE211" s="33" t="s">
        <v>999</v>
      </c>
      <c r="BF211" s="33" t="s">
        <v>416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customHeight="1">
      <c r="A212" s="18">
        <v>1804</v>
      </c>
      <c r="B212" s="33" t="s">
        <v>26</v>
      </c>
      <c r="C212" s="33" t="s">
        <v>788</v>
      </c>
      <c r="D212" s="33" t="s">
        <v>134</v>
      </c>
      <c r="E212" s="33" t="s">
        <v>1258</v>
      </c>
      <c r="F212" s="35" t="str">
        <f>IF(ISBLANK(Table2[[#This Row],[unique_id]]), "", PROPER(SUBSTITUTE(Table2[[#This Row],[unique_id]], "_", " ")))</f>
        <v>Ceiling Water Booster Plug</v>
      </c>
      <c r="G212" s="33" t="s">
        <v>1354</v>
      </c>
      <c r="H212" s="33" t="s">
        <v>743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886</v>
      </c>
      <c r="P212" s="33" t="s">
        <v>166</v>
      </c>
      <c r="Q212" s="33" t="s">
        <v>857</v>
      </c>
      <c r="R212" s="33" t="str">
        <f>Table2[[#This Row],[entity_domain]]</f>
        <v>Heating &amp; Cooling</v>
      </c>
      <c r="S212" s="33" t="s">
        <v>505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1274</v>
      </c>
      <c r="AB212" s="33"/>
      <c r="AC212" s="33"/>
      <c r="AD212" s="33"/>
      <c r="AE212" s="33" t="s">
        <v>504</v>
      </c>
      <c r="AF212" s="33">
        <v>10</v>
      </c>
      <c r="AG212" s="36" t="s">
        <v>34</v>
      </c>
      <c r="AH212" s="36" t="s">
        <v>1011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1031</v>
      </c>
      <c r="AO212" s="33" t="s">
        <v>1032</v>
      </c>
      <c r="AP212" s="33" t="s">
        <v>1020</v>
      </c>
      <c r="AQ212" s="33" t="s">
        <v>1021</v>
      </c>
      <c r="AR212" s="33" t="s">
        <v>1100</v>
      </c>
      <c r="AS212" s="33">
        <v>1</v>
      </c>
      <c r="AT212" s="38" t="str">
        <f>HYPERLINK(_xlfn.CONCAT("http://", Table2[[#This Row],[connection_ip]], "/?"))</f>
        <v>http://10.0.6.100/?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505</v>
      </c>
      <c r="BC212" s="33" t="s">
        <v>503</v>
      </c>
      <c r="BD212" s="33" t="s">
        <v>1277</v>
      </c>
      <c r="BE212" s="33" t="s">
        <v>999</v>
      </c>
      <c r="BF212" s="33" t="s">
        <v>416</v>
      </c>
      <c r="BG212" s="33"/>
      <c r="BH212" s="33"/>
      <c r="BI212" s="33"/>
      <c r="BJ212" s="33" t="s">
        <v>446</v>
      </c>
      <c r="BK212" s="33" t="s">
        <v>502</v>
      </c>
      <c r="BL212" s="33" t="s">
        <v>1000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3" spans="1:65" ht="16" customHeight="1">
      <c r="A213" s="18">
        <v>1805</v>
      </c>
      <c r="B213" s="33" t="s">
        <v>26</v>
      </c>
      <c r="C213" s="33" t="s">
        <v>788</v>
      </c>
      <c r="D213" s="33" t="s">
        <v>27</v>
      </c>
      <c r="E213" s="33" t="s">
        <v>1259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1014</v>
      </c>
      <c r="H213" s="33" t="s">
        <v>743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1012</v>
      </c>
      <c r="AE213" s="33"/>
      <c r="AF213" s="33">
        <v>10</v>
      </c>
      <c r="AG213" s="36" t="s">
        <v>34</v>
      </c>
      <c r="AH213" s="36" t="s">
        <v>1011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1031</v>
      </c>
      <c r="AO213" s="33" t="s">
        <v>1032</v>
      </c>
      <c r="AP213" s="33" t="s">
        <v>1020</v>
      </c>
      <c r="AQ213" s="33" t="s">
        <v>1021</v>
      </c>
      <c r="AR213" s="33" t="s">
        <v>1271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505</v>
      </c>
      <c r="BC213" s="33" t="s">
        <v>503</v>
      </c>
      <c r="BD213" s="33" t="s">
        <v>1277</v>
      </c>
      <c r="BE213" s="33" t="s">
        <v>999</v>
      </c>
      <c r="BF213" s="33" t="s">
        <v>416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>
      <c r="A214" s="18">
        <v>1806</v>
      </c>
      <c r="B214" s="33" t="s">
        <v>26</v>
      </c>
      <c r="C214" s="33" t="s">
        <v>788</v>
      </c>
      <c r="D214" s="33" t="s">
        <v>27</v>
      </c>
      <c r="E214" s="33" t="s">
        <v>1260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1015</v>
      </c>
      <c r="H214" s="33" t="s">
        <v>743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1013</v>
      </c>
      <c r="AE214" s="33"/>
      <c r="AF214" s="33">
        <v>10</v>
      </c>
      <c r="AG214" s="36" t="s">
        <v>34</v>
      </c>
      <c r="AH214" s="36" t="s">
        <v>1011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1031</v>
      </c>
      <c r="AO214" s="33" t="s">
        <v>1032</v>
      </c>
      <c r="AP214" s="33" t="s">
        <v>1020</v>
      </c>
      <c r="AQ214" s="33" t="s">
        <v>1021</v>
      </c>
      <c r="AR214" s="33" t="s">
        <v>1272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505</v>
      </c>
      <c r="BC214" s="33" t="s">
        <v>503</v>
      </c>
      <c r="BD214" s="33" t="s">
        <v>1277</v>
      </c>
      <c r="BE214" s="33" t="s">
        <v>999</v>
      </c>
      <c r="BF214" s="33" t="s">
        <v>416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>
      <c r="A215" s="18">
        <v>1807</v>
      </c>
      <c r="B215" s="33" t="s">
        <v>26</v>
      </c>
      <c r="C215" s="33" t="s">
        <v>909</v>
      </c>
      <c r="D215" s="33" t="s">
        <v>149</v>
      </c>
      <c r="E215" s="34" t="s">
        <v>1265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743</v>
      </c>
      <c r="I215" s="33" t="s">
        <v>132</v>
      </c>
      <c r="J215" s="33"/>
      <c r="K215" s="33"/>
      <c r="L215" s="33"/>
      <c r="M215" s="33"/>
      <c r="N215" s="33"/>
      <c r="O215" s="36" t="s">
        <v>886</v>
      </c>
      <c r="P215" s="33" t="s">
        <v>166</v>
      </c>
      <c r="Q215" s="39" t="s">
        <v>857</v>
      </c>
      <c r="R215" s="33" t="str">
        <f>Table2[[#This Row],[entity_domain]]</f>
        <v>Heating &amp; Cooling</v>
      </c>
      <c r="S215" s="33" t="s">
        <v>324</v>
      </c>
      <c r="T215" s="34" t="s">
        <v>1229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503</v>
      </c>
      <c r="BD215" s="33" t="s">
        <v>1277</v>
      </c>
      <c r="BE215" s="33" t="s">
        <v>999</v>
      </c>
      <c r="BF215" s="33" t="s">
        <v>639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customHeight="1">
      <c r="A216" s="18">
        <v>1808</v>
      </c>
      <c r="B216" s="33" t="s">
        <v>26</v>
      </c>
      <c r="C216" s="33" t="s">
        <v>788</v>
      </c>
      <c r="D216" s="33" t="s">
        <v>134</v>
      </c>
      <c r="E216" s="33" t="s">
        <v>1266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743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886</v>
      </c>
      <c r="P216" s="33" t="s">
        <v>166</v>
      </c>
      <c r="Q216" s="33" t="s">
        <v>857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1274</v>
      </c>
      <c r="AB216" s="33"/>
      <c r="AC216" s="33"/>
      <c r="AD216" s="33"/>
      <c r="AE216" s="33" t="s">
        <v>1269</v>
      </c>
      <c r="AF216" s="33">
        <v>10</v>
      </c>
      <c r="AG216" s="36" t="s">
        <v>34</v>
      </c>
      <c r="AH216" s="36" t="s">
        <v>1011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1031</v>
      </c>
      <c r="AO216" s="33" t="s">
        <v>1032</v>
      </c>
      <c r="AP216" s="33" t="s">
        <v>1020</v>
      </c>
      <c r="AQ216" s="33" t="s">
        <v>1021</v>
      </c>
      <c r="AR216" s="33" t="s">
        <v>1100</v>
      </c>
      <c r="AS216" s="33">
        <v>1</v>
      </c>
      <c r="AT216" s="38" t="str">
        <f>HYPERLINK(_xlfn.CONCAT("http://", Table2[[#This Row],[connection_ip]], "/?"))</f>
        <v>http://10.0.6.106/?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503</v>
      </c>
      <c r="BD216" s="33" t="s">
        <v>1277</v>
      </c>
      <c r="BE216" s="33" t="s">
        <v>999</v>
      </c>
      <c r="BF216" s="33" t="s">
        <v>639</v>
      </c>
      <c r="BG216" s="33"/>
      <c r="BH216" s="33"/>
      <c r="BI216" s="33"/>
      <c r="BJ216" s="33" t="s">
        <v>446</v>
      </c>
      <c r="BK216" s="33" t="s">
        <v>1195</v>
      </c>
      <c r="BL216" s="33" t="s">
        <v>1194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7" spans="1:65" ht="16" customHeight="1">
      <c r="A217" s="18">
        <v>1809</v>
      </c>
      <c r="B217" s="33" t="s">
        <v>26</v>
      </c>
      <c r="C217" s="33" t="s">
        <v>788</v>
      </c>
      <c r="D217" s="33" t="s">
        <v>27</v>
      </c>
      <c r="E217" s="33" t="s">
        <v>1267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1014</v>
      </c>
      <c r="H217" s="33" t="s">
        <v>743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1012</v>
      </c>
      <c r="AE217" s="33"/>
      <c r="AF217" s="33">
        <v>10</v>
      </c>
      <c r="AG217" s="36" t="s">
        <v>34</v>
      </c>
      <c r="AH217" s="36" t="s">
        <v>1011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1031</v>
      </c>
      <c r="AO217" s="33" t="s">
        <v>1032</v>
      </c>
      <c r="AP217" s="33" t="s">
        <v>1020</v>
      </c>
      <c r="AQ217" s="33" t="s">
        <v>1021</v>
      </c>
      <c r="AR217" s="33" t="s">
        <v>1271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503</v>
      </c>
      <c r="BD217" s="33" t="s">
        <v>1277</v>
      </c>
      <c r="BE217" s="33" t="s">
        <v>999</v>
      </c>
      <c r="BF217" s="33" t="s">
        <v>639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customHeight="1">
      <c r="A218" s="18">
        <v>1810</v>
      </c>
      <c r="B218" s="33" t="s">
        <v>26</v>
      </c>
      <c r="C218" s="33" t="s">
        <v>788</v>
      </c>
      <c r="D218" s="33" t="s">
        <v>27</v>
      </c>
      <c r="E218" s="33" t="s">
        <v>1268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1015</v>
      </c>
      <c r="H218" s="33" t="s">
        <v>743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1013</v>
      </c>
      <c r="AE218" s="33"/>
      <c r="AF218" s="33">
        <v>10</v>
      </c>
      <c r="AG218" s="36" t="s">
        <v>34</v>
      </c>
      <c r="AH218" s="36" t="s">
        <v>1011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1031</v>
      </c>
      <c r="AO218" s="33" t="s">
        <v>1032</v>
      </c>
      <c r="AP218" s="33" t="s">
        <v>1020</v>
      </c>
      <c r="AQ218" s="33" t="s">
        <v>1021</v>
      </c>
      <c r="AR218" s="33" t="s">
        <v>1272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503</v>
      </c>
      <c r="BD218" s="33" t="s">
        <v>1277</v>
      </c>
      <c r="BE218" s="33" t="s">
        <v>999</v>
      </c>
      <c r="BF218" s="33" t="s">
        <v>639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909</v>
      </c>
      <c r="D219" s="18" t="s">
        <v>149</v>
      </c>
      <c r="E219" s="40" t="s">
        <v>908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511</v>
      </c>
      <c r="I219" s="18" t="s">
        <v>132</v>
      </c>
      <c r="O219" s="19" t="s">
        <v>886</v>
      </c>
      <c r="P219" s="18" t="s">
        <v>166</v>
      </c>
      <c r="Q219" s="18" t="s">
        <v>856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910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532</v>
      </c>
      <c r="BC219" s="18" t="s">
        <v>527</v>
      </c>
      <c r="BD219" s="18" t="s">
        <v>510</v>
      </c>
      <c r="BE219" s="18" t="s">
        <v>526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510</v>
      </c>
      <c r="D220" s="18" t="s">
        <v>129</v>
      </c>
      <c r="E220" s="40" t="s">
        <v>587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511</v>
      </c>
      <c r="I220" s="18" t="s">
        <v>132</v>
      </c>
      <c r="J220" s="18" t="s">
        <v>532</v>
      </c>
      <c r="M220" s="18" t="s">
        <v>136</v>
      </c>
      <c r="O220" s="19"/>
      <c r="P220" s="18"/>
      <c r="T220" s="23"/>
      <c r="U220" s="18"/>
      <c r="V220" s="19"/>
      <c r="W220" s="19" t="s">
        <v>549</v>
      </c>
      <c r="X220" s="19"/>
      <c r="Y220" s="26" t="s">
        <v>852</v>
      </c>
      <c r="Z220" s="26"/>
      <c r="AA220" s="26"/>
      <c r="AB220" s="18"/>
      <c r="AE220" s="18" t="s">
        <v>512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532</v>
      </c>
      <c r="BC220" s="18" t="s">
        <v>527</v>
      </c>
      <c r="BD220" s="18" t="s">
        <v>510</v>
      </c>
      <c r="BE220" s="18" t="s">
        <v>526</v>
      </c>
      <c r="BF220" s="18" t="s">
        <v>195</v>
      </c>
      <c r="BK220" s="18" t="s">
        <v>588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909</v>
      </c>
      <c r="D221" s="18" t="s">
        <v>149</v>
      </c>
      <c r="E221" s="40" t="s">
        <v>907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511</v>
      </c>
      <c r="I221" s="18" t="s">
        <v>132</v>
      </c>
      <c r="O221" s="19" t="s">
        <v>886</v>
      </c>
      <c r="P221" s="18" t="s">
        <v>166</v>
      </c>
      <c r="Q221" s="18" t="s">
        <v>856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910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532</v>
      </c>
      <c r="BC221" s="18" t="s">
        <v>527</v>
      </c>
      <c r="BD221" s="18" t="s">
        <v>510</v>
      </c>
      <c r="BE221" s="18" t="s">
        <v>526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510</v>
      </c>
      <c r="D222" s="18" t="s">
        <v>129</v>
      </c>
      <c r="E222" s="40" t="s">
        <v>515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511</v>
      </c>
      <c r="I222" s="18" t="s">
        <v>132</v>
      </c>
      <c r="J222" s="18" t="s">
        <v>532</v>
      </c>
      <c r="M222" s="18" t="s">
        <v>136</v>
      </c>
      <c r="O222" s="19"/>
      <c r="P222" s="18"/>
      <c r="T222" s="23"/>
      <c r="U222" s="18"/>
      <c r="V222" s="19"/>
      <c r="W222" s="19" t="s">
        <v>549</v>
      </c>
      <c r="X222" s="19"/>
      <c r="Y222" s="26" t="s">
        <v>852</v>
      </c>
      <c r="Z222" s="26"/>
      <c r="AA222" s="26"/>
      <c r="AB222" s="18"/>
      <c r="AE222" s="18" t="s">
        <v>512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532</v>
      </c>
      <c r="BC222" s="18" t="s">
        <v>527</v>
      </c>
      <c r="BD222" s="18" t="s">
        <v>510</v>
      </c>
      <c r="BE222" s="18" t="s">
        <v>526</v>
      </c>
      <c r="BF222" s="18" t="s">
        <v>196</v>
      </c>
      <c r="BK222" s="18" t="s">
        <v>539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642</v>
      </c>
      <c r="C223" s="71" t="s">
        <v>909</v>
      </c>
      <c r="D223" s="71" t="s">
        <v>149</v>
      </c>
      <c r="E223" s="72" t="s">
        <v>1471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511</v>
      </c>
      <c r="I223" s="71" t="s">
        <v>132</v>
      </c>
      <c r="J223" s="71"/>
      <c r="K223" s="71"/>
      <c r="L223" s="71"/>
      <c r="M223" s="71"/>
      <c r="N223" s="71"/>
      <c r="O223" s="74" t="s">
        <v>886</v>
      </c>
      <c r="P223" s="71" t="s">
        <v>166</v>
      </c>
      <c r="Q223" s="71" t="s">
        <v>856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910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532</v>
      </c>
      <c r="BC223" s="71" t="s">
        <v>527</v>
      </c>
      <c r="BD223" s="71" t="s">
        <v>510</v>
      </c>
      <c r="BE223" s="71" t="s">
        <v>526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642</v>
      </c>
      <c r="C224" s="71" t="s">
        <v>510</v>
      </c>
      <c r="D224" s="71" t="s">
        <v>129</v>
      </c>
      <c r="E224" s="72" t="s">
        <v>1472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511</v>
      </c>
      <c r="I224" s="71" t="s">
        <v>132</v>
      </c>
      <c r="J224" s="71" t="s">
        <v>532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549</v>
      </c>
      <c r="X224" s="74"/>
      <c r="Y224" s="76" t="s">
        <v>852</v>
      </c>
      <c r="Z224" s="76"/>
      <c r="AA224" s="76"/>
      <c r="AB224" s="71"/>
      <c r="AC224" s="71"/>
      <c r="AD224" s="71"/>
      <c r="AE224" s="71" t="s">
        <v>512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532</v>
      </c>
      <c r="BC224" s="71" t="s">
        <v>527</v>
      </c>
      <c r="BD224" s="71" t="s">
        <v>510</v>
      </c>
      <c r="BE224" s="71" t="s">
        <v>526</v>
      </c>
      <c r="BF224" s="71" t="s">
        <v>194</v>
      </c>
      <c r="BG224" s="71"/>
      <c r="BH224" s="71"/>
      <c r="BI224" s="71"/>
      <c r="BJ224" s="71"/>
      <c r="BK224" s="71" t="s">
        <v>1209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5" spans="1:65" ht="16" customHeight="1">
      <c r="A225" s="18">
        <v>2006</v>
      </c>
      <c r="B225" s="71" t="s">
        <v>642</v>
      </c>
      <c r="C225" s="71" t="s">
        <v>909</v>
      </c>
      <c r="D225" s="71" t="s">
        <v>149</v>
      </c>
      <c r="E225" s="72" t="s">
        <v>1470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511</v>
      </c>
      <c r="I225" s="71" t="s">
        <v>132</v>
      </c>
      <c r="J225" s="71"/>
      <c r="K225" s="71"/>
      <c r="L225" s="71"/>
      <c r="M225" s="71"/>
      <c r="N225" s="71"/>
      <c r="O225" s="74" t="s">
        <v>886</v>
      </c>
      <c r="P225" s="71" t="s">
        <v>166</v>
      </c>
      <c r="Q225" s="71" t="s">
        <v>856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910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532</v>
      </c>
      <c r="BC225" s="71" t="s">
        <v>527</v>
      </c>
      <c r="BD225" s="71" t="s">
        <v>510</v>
      </c>
      <c r="BE225" s="71" t="s">
        <v>526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642</v>
      </c>
      <c r="C226" s="71" t="s">
        <v>510</v>
      </c>
      <c r="D226" s="71" t="s">
        <v>129</v>
      </c>
      <c r="E226" s="72" t="s">
        <v>1469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511</v>
      </c>
      <c r="I226" s="71" t="s">
        <v>132</v>
      </c>
      <c r="J226" s="71" t="s">
        <v>532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549</v>
      </c>
      <c r="X226" s="74"/>
      <c r="Y226" s="76" t="s">
        <v>852</v>
      </c>
      <c r="Z226" s="76"/>
      <c r="AA226" s="76"/>
      <c r="AB226" s="71"/>
      <c r="AC226" s="71"/>
      <c r="AD226" s="71"/>
      <c r="AE226" s="71" t="s">
        <v>512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532</v>
      </c>
      <c r="BC226" s="71" t="s">
        <v>527</v>
      </c>
      <c r="BD226" s="71" t="s">
        <v>510</v>
      </c>
      <c r="BE226" s="71" t="s">
        <v>526</v>
      </c>
      <c r="BF226" s="71" t="s">
        <v>208</v>
      </c>
      <c r="BG226" s="71"/>
      <c r="BH226" s="71"/>
      <c r="BI226" s="71"/>
      <c r="BJ226" s="71"/>
      <c r="BK226" s="71" t="s">
        <v>1473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ht="16" customHeight="1">
      <c r="A227" s="18">
        <v>2100</v>
      </c>
      <c r="B227" s="18" t="s">
        <v>26</v>
      </c>
      <c r="C227" s="18" t="s">
        <v>875</v>
      </c>
      <c r="D227" s="18" t="s">
        <v>27</v>
      </c>
      <c r="E227" s="18" t="s">
        <v>235</v>
      </c>
      <c r="F227" s="22" t="str">
        <f>IF(ISBLANK(Table2[[#This Row],[unique_id]]), "", PROPER(SUBSTITUTE(Table2[[#This Row],[unique_id]], "_", " ")))</f>
        <v>Home Power</v>
      </c>
      <c r="G227" s="18" t="s">
        <v>329</v>
      </c>
      <c r="H227" s="18" t="s">
        <v>243</v>
      </c>
      <c r="I227" s="18" t="s">
        <v>141</v>
      </c>
      <c r="M227" s="18" t="s">
        <v>90</v>
      </c>
      <c r="O227" s="19"/>
      <c r="P227" s="18"/>
      <c r="T227" s="23"/>
      <c r="U227" s="18" t="s">
        <v>497</v>
      </c>
      <c r="V227" s="19"/>
      <c r="W227" s="19"/>
      <c r="X227" s="19"/>
      <c r="Y227" s="19"/>
      <c r="Z227" s="19"/>
      <c r="AB227" s="18"/>
      <c r="AC227" s="18" t="s">
        <v>332</v>
      </c>
      <c r="AE227" s="18" t="s">
        <v>244</v>
      </c>
      <c r="AG227" s="19"/>
      <c r="AH227" s="19"/>
      <c r="AT227" s="20"/>
      <c r="AU227" s="19"/>
      <c r="AV2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18" t="str">
        <f>IF(ISBLANK(Table2[[#This Row],[device_model]]), "", Table2[[#This Row],[device_suggested_area]])</f>
        <v/>
      </c>
      <c r="BE227" s="19"/>
      <c r="BL227" s="18"/>
      <c r="BM2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>
      <c r="A228" s="18">
        <v>2101</v>
      </c>
      <c r="B228" s="18" t="s">
        <v>26</v>
      </c>
      <c r="C228" s="18" t="s">
        <v>875</v>
      </c>
      <c r="D228" s="18" t="s">
        <v>27</v>
      </c>
      <c r="E228" s="18" t="s">
        <v>326</v>
      </c>
      <c r="F228" s="22" t="str">
        <f>IF(ISBLANK(Table2[[#This Row],[unique_id]]), "", PROPER(SUBSTITUTE(Table2[[#This Row],[unique_id]], "_", " ")))</f>
        <v>Home Base Power</v>
      </c>
      <c r="G228" s="18" t="s">
        <v>327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497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>
      <c r="A229" s="18">
        <v>2102</v>
      </c>
      <c r="B229" s="18" t="s">
        <v>26</v>
      </c>
      <c r="C229" s="18" t="s">
        <v>875</v>
      </c>
      <c r="D229" s="18" t="s">
        <v>27</v>
      </c>
      <c r="E229" s="18" t="s">
        <v>325</v>
      </c>
      <c r="F229" s="22" t="str">
        <f>IF(ISBLANK(Table2[[#This Row],[unique_id]]), "", PROPER(SUBSTITUTE(Table2[[#This Row],[unique_id]], "_", " ")))</f>
        <v>Home Peak Power</v>
      </c>
      <c r="G229" s="18" t="s">
        <v>328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497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>
      <c r="A230" s="18">
        <v>2103</v>
      </c>
      <c r="B230" s="18" t="s">
        <v>26</v>
      </c>
      <c r="C230" s="18" t="s">
        <v>500</v>
      </c>
      <c r="D230" s="18" t="s">
        <v>338</v>
      </c>
      <c r="E230" s="18" t="s">
        <v>498</v>
      </c>
      <c r="F230" s="22" t="str">
        <f>IF(ISBLANK(Table2[[#This Row],[unique_id]]), "", PROPER(SUBSTITUTE(Table2[[#This Row],[unique_id]], "_", " ")))</f>
        <v>Graph Break</v>
      </c>
      <c r="G230" s="18" t="s">
        <v>499</v>
      </c>
      <c r="H230" s="18" t="s">
        <v>243</v>
      </c>
      <c r="I230" s="18" t="s">
        <v>141</v>
      </c>
      <c r="O230" s="19"/>
      <c r="P230" s="18"/>
      <c r="T230" s="23"/>
      <c r="U230" s="18" t="s">
        <v>497</v>
      </c>
      <c r="V230" s="19"/>
      <c r="W230" s="19"/>
      <c r="X230" s="19"/>
      <c r="Y230" s="19"/>
      <c r="Z230" s="19"/>
      <c r="AB230" s="18"/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>
      <c r="A231" s="18">
        <v>2104</v>
      </c>
      <c r="B231" s="18" t="s">
        <v>26</v>
      </c>
      <c r="C231" s="18" t="s">
        <v>875</v>
      </c>
      <c r="D231" s="18" t="s">
        <v>27</v>
      </c>
      <c r="E231" s="18" t="s">
        <v>859</v>
      </c>
      <c r="F231" s="22" t="str">
        <f>IF(ISBLANK(Table2[[#This Row],[unique_id]]), "", PROPER(SUBSTITUTE(Table2[[#This Row],[unique_id]], "_", " ")))</f>
        <v>Lights Power</v>
      </c>
      <c r="G231" s="18" t="s">
        <v>888</v>
      </c>
      <c r="H231" s="18" t="s">
        <v>243</v>
      </c>
      <c r="I231" s="18" t="s">
        <v>141</v>
      </c>
      <c r="M231" s="18" t="s">
        <v>136</v>
      </c>
      <c r="O231" s="19"/>
      <c r="P231" s="18"/>
      <c r="T231" s="23"/>
      <c r="U231" s="18" t="s">
        <v>497</v>
      </c>
      <c r="V231" s="19"/>
      <c r="W231" s="19"/>
      <c r="X231" s="19"/>
      <c r="Y231" s="19"/>
      <c r="Z231" s="19"/>
      <c r="AB231" s="18"/>
      <c r="AC231" s="18" t="s">
        <v>332</v>
      </c>
      <c r="AE231" s="18" t="s">
        <v>244</v>
      </c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>
      <c r="A232" s="18">
        <v>2105</v>
      </c>
      <c r="B232" s="18" t="s">
        <v>26</v>
      </c>
      <c r="C232" s="18" t="s">
        <v>875</v>
      </c>
      <c r="D232" s="18" t="s">
        <v>27</v>
      </c>
      <c r="E232" s="18" t="s">
        <v>860</v>
      </c>
      <c r="F232" s="22" t="str">
        <f>IF(ISBLANK(Table2[[#This Row],[unique_id]]), "", PROPER(SUBSTITUTE(Table2[[#This Row],[unique_id]], "_", " ")))</f>
        <v>Fans Power</v>
      </c>
      <c r="G232" s="18" t="s">
        <v>887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497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>
      <c r="A233" s="18">
        <v>2106</v>
      </c>
      <c r="B233" s="18" t="s">
        <v>26</v>
      </c>
      <c r="C233" s="18" t="s">
        <v>875</v>
      </c>
      <c r="D233" s="18" t="s">
        <v>27</v>
      </c>
      <c r="E233" s="18" t="s">
        <v>929</v>
      </c>
      <c r="F233" s="22" t="str">
        <f>IF(ISBLANK(Table2[[#This Row],[unique_id]]), "", PROPER(SUBSTITUTE(Table2[[#This Row],[unique_id]], "_", " ")))</f>
        <v>All Standby Power</v>
      </c>
      <c r="G233" s="18" t="s">
        <v>951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497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>
      <c r="A234" s="18">
        <v>2107</v>
      </c>
      <c r="B234" s="18" t="s">
        <v>26</v>
      </c>
      <c r="C234" s="18" t="s">
        <v>875</v>
      </c>
      <c r="D234" s="18" t="s">
        <v>27</v>
      </c>
      <c r="E234" s="18" t="s">
        <v>1239</v>
      </c>
      <c r="F234" s="22" t="str">
        <f>IF(ISBLANK(Table2[[#This Row],[unique_id]]), "", PROPER(SUBSTITUTE(Table2[[#This Row],[unique_id]], "_", " ")))</f>
        <v>Coffee Machine Power</v>
      </c>
      <c r="G234" s="18" t="s">
        <v>135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497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>
      <c r="A235" s="18">
        <v>2108</v>
      </c>
      <c r="B235" s="18" t="s">
        <v>26</v>
      </c>
      <c r="C235" s="18" t="s">
        <v>875</v>
      </c>
      <c r="D235" s="18" t="s">
        <v>27</v>
      </c>
      <c r="E235" s="18" t="s">
        <v>1240</v>
      </c>
      <c r="F235" s="22" t="str">
        <f>IF(ISBLANK(Table2[[#This Row],[unique_id]]), "", PROPER(SUBSTITUTE(Table2[[#This Row],[unique_id]], "_", " ")))</f>
        <v>Battery Charger Power</v>
      </c>
      <c r="G235" s="18" t="s">
        <v>234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497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>
      <c r="A236" s="18">
        <v>2109</v>
      </c>
      <c r="B236" s="18" t="s">
        <v>26</v>
      </c>
      <c r="C236" s="18" t="s">
        <v>875</v>
      </c>
      <c r="D236" s="18" t="s">
        <v>27</v>
      </c>
      <c r="E236" s="18" t="s">
        <v>1241</v>
      </c>
      <c r="F236" s="22" t="str">
        <f>IF(ISBLANK(Table2[[#This Row],[unique_id]]), "", PROPER(SUBSTITUTE(Table2[[#This Row],[unique_id]], "_", " ")))</f>
        <v>Vacuum Charger Power</v>
      </c>
      <c r="G236" s="18" t="s">
        <v>233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497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>
      <c r="A237" s="18">
        <v>2110</v>
      </c>
      <c r="B237" s="18" t="s">
        <v>26</v>
      </c>
      <c r="C237" s="18" t="s">
        <v>875</v>
      </c>
      <c r="D237" s="18" t="s">
        <v>27</v>
      </c>
      <c r="E237" s="18" t="s">
        <v>1242</v>
      </c>
      <c r="F237" s="22" t="str">
        <f>IF(ISBLANK(Table2[[#This Row],[unique_id]]), "", PROPER(SUBSTITUTE(Table2[[#This Row],[unique_id]], "_", " ")))</f>
        <v>Pool Filter Power</v>
      </c>
      <c r="G237" s="18" t="s">
        <v>324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497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>
      <c r="A238" s="18">
        <v>2111</v>
      </c>
      <c r="B238" s="18" t="s">
        <v>26</v>
      </c>
      <c r="C238" s="18" t="s">
        <v>875</v>
      </c>
      <c r="D238" s="18" t="s">
        <v>27</v>
      </c>
      <c r="E238" s="18" t="s">
        <v>1243</v>
      </c>
      <c r="F238" s="22" t="str">
        <f>IF(ISBLANK(Table2[[#This Row],[unique_id]]), "", PROPER(SUBSTITUTE(Table2[[#This Row],[unique_id]], "_", " ")))</f>
        <v>Water Booster Power</v>
      </c>
      <c r="G238" s="18" t="s">
        <v>1354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497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>
      <c r="A239" s="18">
        <v>2112</v>
      </c>
      <c r="B239" s="18" t="s">
        <v>26</v>
      </c>
      <c r="C239" s="18" t="s">
        <v>875</v>
      </c>
      <c r="D239" s="18" t="s">
        <v>27</v>
      </c>
      <c r="E239" s="18" t="s">
        <v>1244</v>
      </c>
      <c r="F239" s="22" t="str">
        <f>IF(ISBLANK(Table2[[#This Row],[unique_id]]), "", PROPER(SUBSTITUTE(Table2[[#This Row],[unique_id]], "_", " ")))</f>
        <v>Dish Washer Power</v>
      </c>
      <c r="G239" s="18" t="s">
        <v>231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497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>
      <c r="A240" s="18">
        <v>2113</v>
      </c>
      <c r="B240" s="18" t="s">
        <v>26</v>
      </c>
      <c r="C240" s="18" t="s">
        <v>875</v>
      </c>
      <c r="D240" s="18" t="s">
        <v>27</v>
      </c>
      <c r="E240" s="18" t="s">
        <v>1245</v>
      </c>
      <c r="F240" s="22" t="str">
        <f>IF(ISBLANK(Table2[[#This Row],[unique_id]]), "", PROPER(SUBSTITUTE(Table2[[#This Row],[unique_id]], "_", " ")))</f>
        <v>Clothes Dryer Power</v>
      </c>
      <c r="G240" s="18" t="s">
        <v>232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497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>
      <c r="A241" s="18">
        <v>2114</v>
      </c>
      <c r="B241" s="18" t="s">
        <v>26</v>
      </c>
      <c r="C241" s="18" t="s">
        <v>875</v>
      </c>
      <c r="D241" s="18" t="s">
        <v>27</v>
      </c>
      <c r="E241" s="18" t="s">
        <v>1246</v>
      </c>
      <c r="F241" s="22" t="str">
        <f>IF(ISBLANK(Table2[[#This Row],[unique_id]]), "", PROPER(SUBSTITUTE(Table2[[#This Row],[unique_id]], "_", " ")))</f>
        <v>Washing Machine Power</v>
      </c>
      <c r="G241" s="18" t="s">
        <v>230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497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>
      <c r="A242" s="18">
        <v>2115</v>
      </c>
      <c r="B242" s="18" t="s">
        <v>26</v>
      </c>
      <c r="C242" s="18" t="s">
        <v>875</v>
      </c>
      <c r="D242" s="18" t="s">
        <v>27</v>
      </c>
      <c r="E242" s="18" t="s">
        <v>876</v>
      </c>
      <c r="F242" s="22" t="str">
        <f>IF(ISBLANK(Table2[[#This Row],[unique_id]]), "", PROPER(SUBSTITUTE(Table2[[#This Row],[unique_id]], "_", " ")))</f>
        <v>Kitchen Fridge Power</v>
      </c>
      <c r="G242" s="18" t="s">
        <v>226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497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>
      <c r="A243" s="18">
        <v>2116</v>
      </c>
      <c r="B243" s="18" t="s">
        <v>26</v>
      </c>
      <c r="C243" s="18" t="s">
        <v>875</v>
      </c>
      <c r="D243" s="18" t="s">
        <v>27</v>
      </c>
      <c r="E243" s="18" t="s">
        <v>877</v>
      </c>
      <c r="F243" s="22" t="str">
        <f>IF(ISBLANK(Table2[[#This Row],[unique_id]]), "", PROPER(SUBSTITUTE(Table2[[#This Row],[unique_id]], "_", " ")))</f>
        <v>Deck Freezer Power</v>
      </c>
      <c r="G243" s="18" t="s">
        <v>227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497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>
      <c r="A244" s="18">
        <v>2117</v>
      </c>
      <c r="B244" s="18" t="s">
        <v>26</v>
      </c>
      <c r="C244" s="18" t="s">
        <v>875</v>
      </c>
      <c r="D244" s="18" t="s">
        <v>27</v>
      </c>
      <c r="E244" s="18" t="s">
        <v>1247</v>
      </c>
      <c r="F244" s="22" t="str">
        <f>IF(ISBLANK(Table2[[#This Row],[unique_id]]), "", PROPER(SUBSTITUTE(Table2[[#This Row],[unique_id]], "_", " ")))</f>
        <v>Towel Rails Power</v>
      </c>
      <c r="G244" s="18" t="s">
        <v>508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497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>
      <c r="A245" s="18">
        <v>2118</v>
      </c>
      <c r="B245" s="18" t="s">
        <v>26</v>
      </c>
      <c r="C245" s="18" t="s">
        <v>875</v>
      </c>
      <c r="D245" s="18" t="s">
        <v>27</v>
      </c>
      <c r="E245" s="18" t="s">
        <v>878</v>
      </c>
      <c r="F245" s="22" t="str">
        <f>IF(ISBLANK(Table2[[#This Row],[unique_id]]), "", PROPER(SUBSTITUTE(Table2[[#This Row],[unique_id]], "_", " ")))</f>
        <v>Study Outlet Power</v>
      </c>
      <c r="G245" s="18" t="s">
        <v>229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497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>
      <c r="A246" s="18">
        <v>2119</v>
      </c>
      <c r="B246" s="18" t="s">
        <v>26</v>
      </c>
      <c r="C246" s="18" t="s">
        <v>875</v>
      </c>
      <c r="D246" s="18" t="s">
        <v>27</v>
      </c>
      <c r="E246" s="18" t="s">
        <v>879</v>
      </c>
      <c r="F246" s="22" t="str">
        <f>IF(ISBLANK(Table2[[#This Row],[unique_id]]), "", PROPER(SUBSTITUTE(Table2[[#This Row],[unique_id]], "_", " ")))</f>
        <v>Office Outlet Power</v>
      </c>
      <c r="G246" s="18" t="s">
        <v>228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497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>
      <c r="A247" s="18">
        <v>2120</v>
      </c>
      <c r="B247" s="18" t="s">
        <v>26</v>
      </c>
      <c r="C247" s="18" t="s">
        <v>875</v>
      </c>
      <c r="D247" s="18" t="s">
        <v>27</v>
      </c>
      <c r="E247" s="18" t="s">
        <v>892</v>
      </c>
      <c r="F247" s="22" t="str">
        <f>IF(ISBLANK(Table2[[#This Row],[unique_id]]), "", PROPER(SUBSTITUTE(Table2[[#This Row],[unique_id]], "_", " ")))</f>
        <v>Audio Visual Devices Power</v>
      </c>
      <c r="G247" s="18" t="s">
        <v>893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497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>
      <c r="A248" s="18">
        <v>2121</v>
      </c>
      <c r="B248" s="18" t="s">
        <v>26</v>
      </c>
      <c r="C248" s="18" t="s">
        <v>875</v>
      </c>
      <c r="D248" s="18" t="s">
        <v>27</v>
      </c>
      <c r="E248" s="18" t="s">
        <v>864</v>
      </c>
      <c r="F248" s="22" t="str">
        <f>IF(ISBLANK(Table2[[#This Row],[unique_id]]), "", PROPER(SUBSTITUTE(Table2[[#This Row],[unique_id]], "_", " ")))</f>
        <v>Servers Network Power</v>
      </c>
      <c r="G248" s="18" t="s">
        <v>858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497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>
      <c r="A249" s="18">
        <v>2122</v>
      </c>
      <c r="B249" s="18" t="s">
        <v>26</v>
      </c>
      <c r="C249" s="18" t="s">
        <v>500</v>
      </c>
      <c r="D249" s="18" t="s">
        <v>338</v>
      </c>
      <c r="E249" s="18" t="s">
        <v>337</v>
      </c>
      <c r="F249" s="22" t="str">
        <f>IF(ISBLANK(Table2[[#This Row],[unique_id]]), "", PROPER(SUBSTITUTE(Table2[[#This Row],[unique_id]], "_", " ")))</f>
        <v>Column Break</v>
      </c>
      <c r="G249" s="18" t="s">
        <v>334</v>
      </c>
      <c r="H249" s="18" t="s">
        <v>243</v>
      </c>
      <c r="I249" s="18" t="s">
        <v>141</v>
      </c>
      <c r="M249" s="18" t="s">
        <v>335</v>
      </c>
      <c r="N249" s="18" t="s">
        <v>336</v>
      </c>
      <c r="O249" s="19"/>
      <c r="P249" s="18"/>
      <c r="T249" s="23"/>
      <c r="U249" s="18"/>
      <c r="V249" s="19"/>
      <c r="W249" s="19"/>
      <c r="X249" s="19"/>
      <c r="Y249" s="19"/>
      <c r="Z249" s="19"/>
      <c r="AB249" s="18"/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>
      <c r="A250" s="18">
        <v>2123</v>
      </c>
      <c r="B250" s="18" t="s">
        <v>26</v>
      </c>
      <c r="C250" s="18" t="s">
        <v>875</v>
      </c>
      <c r="D250" s="18" t="s">
        <v>27</v>
      </c>
      <c r="E250" s="18" t="s">
        <v>242</v>
      </c>
      <c r="F250" s="22" t="str">
        <f>IF(ISBLANK(Table2[[#This Row],[unique_id]]), "", PROPER(SUBSTITUTE(Table2[[#This Row],[unique_id]], "_", " ")))</f>
        <v>Home Energy Daily</v>
      </c>
      <c r="G250" s="18" t="s">
        <v>329</v>
      </c>
      <c r="H250" s="18" t="s">
        <v>222</v>
      </c>
      <c r="I250" s="18" t="s">
        <v>141</v>
      </c>
      <c r="M250" s="18" t="s">
        <v>90</v>
      </c>
      <c r="O250" s="19"/>
      <c r="P250" s="18"/>
      <c r="T250" s="23"/>
      <c r="U250" s="18" t="s">
        <v>496</v>
      </c>
      <c r="V250" s="19"/>
      <c r="W250" s="19"/>
      <c r="X250" s="19"/>
      <c r="Y250" s="19"/>
      <c r="Z250" s="19"/>
      <c r="AB250" s="18"/>
      <c r="AC250" s="18" t="s">
        <v>333</v>
      </c>
      <c r="AE250" s="18" t="s">
        <v>245</v>
      </c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>
      <c r="A251" s="18">
        <v>2124</v>
      </c>
      <c r="B251" s="18" t="s">
        <v>26</v>
      </c>
      <c r="C251" s="18" t="s">
        <v>875</v>
      </c>
      <c r="D251" s="18" t="s">
        <v>27</v>
      </c>
      <c r="E251" s="18" t="s">
        <v>331</v>
      </c>
      <c r="F251" s="22" t="str">
        <f>IF(ISBLANK(Table2[[#This Row],[unique_id]]), "", PROPER(SUBSTITUTE(Table2[[#This Row],[unique_id]], "_", " ")))</f>
        <v>Home Base Energy Daily</v>
      </c>
      <c r="G251" s="18" t="s">
        <v>327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496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>
      <c r="A252" s="18">
        <v>2125</v>
      </c>
      <c r="B252" s="18" t="s">
        <v>26</v>
      </c>
      <c r="C252" s="18" t="s">
        <v>875</v>
      </c>
      <c r="D252" s="18" t="s">
        <v>27</v>
      </c>
      <c r="E252" s="18" t="s">
        <v>330</v>
      </c>
      <c r="F252" s="22" t="str">
        <f>IF(ISBLANK(Table2[[#This Row],[unique_id]]), "", PROPER(SUBSTITUTE(Table2[[#This Row],[unique_id]], "_", " ")))</f>
        <v>Home Peak Energy Daily</v>
      </c>
      <c r="G252" s="18" t="s">
        <v>328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496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>
      <c r="A253" s="18">
        <v>2126</v>
      </c>
      <c r="B253" s="18" t="s">
        <v>26</v>
      </c>
      <c r="C253" s="18" t="s">
        <v>500</v>
      </c>
      <c r="D253" s="18" t="s">
        <v>338</v>
      </c>
      <c r="E253" s="18" t="s">
        <v>498</v>
      </c>
      <c r="F253" s="22" t="str">
        <f>IF(ISBLANK(Table2[[#This Row],[unique_id]]), "", PROPER(SUBSTITUTE(Table2[[#This Row],[unique_id]], "_", " ")))</f>
        <v>Graph Break</v>
      </c>
      <c r="G253" s="18" t="s">
        <v>499</v>
      </c>
      <c r="H253" s="18" t="s">
        <v>222</v>
      </c>
      <c r="I253" s="18" t="s">
        <v>141</v>
      </c>
      <c r="O253" s="19"/>
      <c r="P253" s="18"/>
      <c r="T253" s="23"/>
      <c r="U253" s="18" t="s">
        <v>496</v>
      </c>
      <c r="V253" s="19"/>
      <c r="W253" s="19"/>
      <c r="X253" s="19"/>
      <c r="Y253" s="19"/>
      <c r="Z253" s="19"/>
      <c r="AB253" s="18"/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>
      <c r="A254" s="18">
        <v>2127</v>
      </c>
      <c r="B254" s="18" t="s">
        <v>26</v>
      </c>
      <c r="C254" s="18" t="s">
        <v>875</v>
      </c>
      <c r="D254" s="18" t="s">
        <v>27</v>
      </c>
      <c r="E254" s="18" t="s">
        <v>861</v>
      </c>
      <c r="F254" s="22" t="str">
        <f>IF(ISBLANK(Table2[[#This Row],[unique_id]]), "", PROPER(SUBSTITUTE(Table2[[#This Row],[unique_id]], "_", " ")))</f>
        <v>Lights Energy Daily</v>
      </c>
      <c r="G254" s="18" t="s">
        <v>888</v>
      </c>
      <c r="H254" s="18" t="s">
        <v>222</v>
      </c>
      <c r="I254" s="18" t="s">
        <v>141</v>
      </c>
      <c r="M254" s="18" t="s">
        <v>136</v>
      </c>
      <c r="O254" s="19"/>
      <c r="P254" s="18"/>
      <c r="T254" s="23"/>
      <c r="U254" s="18" t="s">
        <v>496</v>
      </c>
      <c r="V254" s="19"/>
      <c r="W254" s="19"/>
      <c r="X254" s="19"/>
      <c r="Y254" s="19"/>
      <c r="Z254" s="19"/>
      <c r="AB254" s="18"/>
      <c r="AC254" s="18" t="s">
        <v>333</v>
      </c>
      <c r="AE254" s="18" t="s">
        <v>245</v>
      </c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>
      <c r="A255" s="18">
        <v>2128</v>
      </c>
      <c r="B255" s="18" t="s">
        <v>26</v>
      </c>
      <c r="C255" s="18" t="s">
        <v>875</v>
      </c>
      <c r="D255" s="18" t="s">
        <v>27</v>
      </c>
      <c r="E255" s="18" t="s">
        <v>862</v>
      </c>
      <c r="F255" s="22" t="str">
        <f>IF(ISBLANK(Table2[[#This Row],[unique_id]]), "", PROPER(SUBSTITUTE(Table2[[#This Row],[unique_id]], "_", " ")))</f>
        <v>Fans Energy Daily</v>
      </c>
      <c r="G255" s="18" t="s">
        <v>887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496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>
      <c r="A256" s="18">
        <v>2129</v>
      </c>
      <c r="B256" s="18" t="s">
        <v>26</v>
      </c>
      <c r="C256" s="18" t="s">
        <v>875</v>
      </c>
      <c r="D256" s="18" t="s">
        <v>27</v>
      </c>
      <c r="E256" s="18" t="s">
        <v>933</v>
      </c>
      <c r="F256" s="22" t="str">
        <f>IF(ISBLANK(Table2[[#This Row],[unique_id]]), "", PROPER(SUBSTITUTE(Table2[[#This Row],[unique_id]], "_", " ")))</f>
        <v>All Standby Energy Daily</v>
      </c>
      <c r="G256" s="18" t="s">
        <v>951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496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>
      <c r="A257" s="18">
        <v>2130</v>
      </c>
      <c r="B257" s="18" t="s">
        <v>26</v>
      </c>
      <c r="C257" s="18" t="s">
        <v>875</v>
      </c>
      <c r="D257" s="18" t="s">
        <v>27</v>
      </c>
      <c r="E257" s="18" t="s">
        <v>1248</v>
      </c>
      <c r="F257" s="22" t="str">
        <f>IF(ISBLANK(Table2[[#This Row],[unique_id]]), "", PROPER(SUBSTITUTE(Table2[[#This Row],[unique_id]], "_", " ")))</f>
        <v>Coffee Machine Energy Daily</v>
      </c>
      <c r="G257" s="18" t="s">
        <v>135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496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>
      <c r="A258" s="18">
        <v>2131</v>
      </c>
      <c r="B258" s="18" t="s">
        <v>26</v>
      </c>
      <c r="C258" s="18" t="s">
        <v>875</v>
      </c>
      <c r="D258" s="18" t="s">
        <v>27</v>
      </c>
      <c r="E258" s="18" t="s">
        <v>1249</v>
      </c>
      <c r="F258" s="22" t="str">
        <f>IF(ISBLANK(Table2[[#This Row],[unique_id]]), "", PROPER(SUBSTITUTE(Table2[[#This Row],[unique_id]], "_", " ")))</f>
        <v>Battery Charger Energy Daily</v>
      </c>
      <c r="G258" s="18" t="s">
        <v>234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496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>
      <c r="A259" s="18">
        <v>2132</v>
      </c>
      <c r="B259" s="18" t="s">
        <v>26</v>
      </c>
      <c r="C259" s="18" t="s">
        <v>875</v>
      </c>
      <c r="D259" s="18" t="s">
        <v>27</v>
      </c>
      <c r="E259" s="18" t="s">
        <v>1250</v>
      </c>
      <c r="F259" s="22" t="str">
        <f>IF(ISBLANK(Table2[[#This Row],[unique_id]]), "", PROPER(SUBSTITUTE(Table2[[#This Row],[unique_id]], "_", " ")))</f>
        <v>Vacuum Charger Energy Daily</v>
      </c>
      <c r="G259" s="18" t="s">
        <v>233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496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>
      <c r="A260" s="18">
        <v>2133</v>
      </c>
      <c r="B260" s="18" t="s">
        <v>26</v>
      </c>
      <c r="C260" s="18" t="s">
        <v>875</v>
      </c>
      <c r="D260" s="18" t="s">
        <v>27</v>
      </c>
      <c r="E260" s="18" t="s">
        <v>1251</v>
      </c>
      <c r="F260" s="22" t="str">
        <f>IF(ISBLANK(Table2[[#This Row],[unique_id]]), "", PROPER(SUBSTITUTE(Table2[[#This Row],[unique_id]], "_", " ")))</f>
        <v>Pool Filter Energy Daily</v>
      </c>
      <c r="G260" s="18" t="s">
        <v>324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496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>
      <c r="A261" s="18">
        <v>2134</v>
      </c>
      <c r="B261" s="18" t="s">
        <v>26</v>
      </c>
      <c r="C261" s="18" t="s">
        <v>875</v>
      </c>
      <c r="D261" s="18" t="s">
        <v>27</v>
      </c>
      <c r="E261" s="18" t="s">
        <v>1252</v>
      </c>
      <c r="F261" s="22" t="str">
        <f>IF(ISBLANK(Table2[[#This Row],[unique_id]]), "", PROPER(SUBSTITUTE(Table2[[#This Row],[unique_id]], "_", " ")))</f>
        <v>Water Booster Energy Daily</v>
      </c>
      <c r="G261" s="18" t="s">
        <v>1354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496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>
      <c r="A262" s="18">
        <v>2135</v>
      </c>
      <c r="B262" s="18" t="s">
        <v>26</v>
      </c>
      <c r="C262" s="18" t="s">
        <v>875</v>
      </c>
      <c r="D262" s="18" t="s">
        <v>27</v>
      </c>
      <c r="E262" s="18" t="s">
        <v>1253</v>
      </c>
      <c r="F262" s="22" t="str">
        <f>IF(ISBLANK(Table2[[#This Row],[unique_id]]), "", PROPER(SUBSTITUTE(Table2[[#This Row],[unique_id]], "_", " ")))</f>
        <v>Dish Washer Energy Daily</v>
      </c>
      <c r="G262" s="18" t="s">
        <v>231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496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>
      <c r="A263" s="18">
        <v>2136</v>
      </c>
      <c r="B263" s="18" t="s">
        <v>26</v>
      </c>
      <c r="C263" s="18" t="s">
        <v>875</v>
      </c>
      <c r="D263" s="18" t="s">
        <v>27</v>
      </c>
      <c r="E263" s="18" t="s">
        <v>1254</v>
      </c>
      <c r="F263" s="22" t="str">
        <f>IF(ISBLANK(Table2[[#This Row],[unique_id]]), "", PROPER(SUBSTITUTE(Table2[[#This Row],[unique_id]], "_", " ")))</f>
        <v>Clothes Dryer Energy Daily</v>
      </c>
      <c r="G263" s="18" t="s">
        <v>232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496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>
      <c r="A264" s="18">
        <v>2137</v>
      </c>
      <c r="B264" s="18" t="s">
        <v>26</v>
      </c>
      <c r="C264" s="18" t="s">
        <v>875</v>
      </c>
      <c r="D264" s="18" t="s">
        <v>27</v>
      </c>
      <c r="E264" s="18" t="s">
        <v>1255</v>
      </c>
      <c r="F264" s="22" t="str">
        <f>IF(ISBLANK(Table2[[#This Row],[unique_id]]), "", PROPER(SUBSTITUTE(Table2[[#This Row],[unique_id]], "_", " ")))</f>
        <v>Washing Machine Energy Daily</v>
      </c>
      <c r="G264" s="18" t="s">
        <v>230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496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>
      <c r="A265" s="18">
        <v>2138</v>
      </c>
      <c r="B265" s="18" t="s">
        <v>26</v>
      </c>
      <c r="C265" s="18" t="s">
        <v>875</v>
      </c>
      <c r="D265" s="18" t="s">
        <v>27</v>
      </c>
      <c r="E265" s="18" t="s">
        <v>880</v>
      </c>
      <c r="F265" s="22" t="str">
        <f>IF(ISBLANK(Table2[[#This Row],[unique_id]]), "", PROPER(SUBSTITUTE(Table2[[#This Row],[unique_id]], "_", " ")))</f>
        <v>Kitchen Fridge Energy Daily</v>
      </c>
      <c r="G265" s="18" t="s">
        <v>226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496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>
      <c r="A266" s="18">
        <v>2139</v>
      </c>
      <c r="B266" s="18" t="s">
        <v>26</v>
      </c>
      <c r="C266" s="18" t="s">
        <v>875</v>
      </c>
      <c r="D266" s="18" t="s">
        <v>27</v>
      </c>
      <c r="E266" s="18" t="s">
        <v>881</v>
      </c>
      <c r="F266" s="22" t="str">
        <f>IF(ISBLANK(Table2[[#This Row],[unique_id]]), "", PROPER(SUBSTITUTE(Table2[[#This Row],[unique_id]], "_", " ")))</f>
        <v>Deck Freezer Energy Daily</v>
      </c>
      <c r="G266" s="18" t="s">
        <v>227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496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>
      <c r="A267" s="18">
        <v>2140</v>
      </c>
      <c r="B267" s="18" t="s">
        <v>26</v>
      </c>
      <c r="C267" s="18" t="s">
        <v>875</v>
      </c>
      <c r="D267" s="18" t="s">
        <v>27</v>
      </c>
      <c r="E267" s="18" t="s">
        <v>1256</v>
      </c>
      <c r="F267" s="22" t="str">
        <f>IF(ISBLANK(Table2[[#This Row],[unique_id]]), "", PROPER(SUBSTITUTE(Table2[[#This Row],[unique_id]], "_", " ")))</f>
        <v>Towel Rails Energy Daily</v>
      </c>
      <c r="G267" s="18" t="s">
        <v>508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496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>
      <c r="A268" s="18">
        <v>2141</v>
      </c>
      <c r="B268" s="18" t="s">
        <v>26</v>
      </c>
      <c r="C268" s="18" t="s">
        <v>875</v>
      </c>
      <c r="D268" s="18" t="s">
        <v>27</v>
      </c>
      <c r="E268" s="18" t="s">
        <v>882</v>
      </c>
      <c r="F268" s="22" t="str">
        <f>IF(ISBLANK(Table2[[#This Row],[unique_id]]), "", PROPER(SUBSTITUTE(Table2[[#This Row],[unique_id]], "_", " ")))</f>
        <v>Study Outlet Energy Daily</v>
      </c>
      <c r="G268" s="18" t="s">
        <v>229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496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>
      <c r="A269" s="18">
        <v>2142</v>
      </c>
      <c r="B269" s="18" t="s">
        <v>26</v>
      </c>
      <c r="C269" s="18" t="s">
        <v>875</v>
      </c>
      <c r="D269" s="18" t="s">
        <v>27</v>
      </c>
      <c r="E269" s="18" t="s">
        <v>883</v>
      </c>
      <c r="F269" s="22" t="str">
        <f>IF(ISBLANK(Table2[[#This Row],[unique_id]]), "", PROPER(SUBSTITUTE(Table2[[#This Row],[unique_id]], "_", " ")))</f>
        <v>Office Outlet Energy Daily</v>
      </c>
      <c r="G269" s="18" t="s">
        <v>228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496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>
      <c r="A270" s="18">
        <v>2143</v>
      </c>
      <c r="B270" s="18" t="s">
        <v>26</v>
      </c>
      <c r="C270" s="18" t="s">
        <v>875</v>
      </c>
      <c r="D270" s="18" t="s">
        <v>27</v>
      </c>
      <c r="E270" s="18" t="s">
        <v>894</v>
      </c>
      <c r="F270" s="22" t="str">
        <f>IF(ISBLANK(Table2[[#This Row],[unique_id]]), "", PROPER(SUBSTITUTE(Table2[[#This Row],[unique_id]], "_", " ")))</f>
        <v>Audio Visual Devices Energy Daily</v>
      </c>
      <c r="G270" s="18" t="s">
        <v>893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496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>
      <c r="A271" s="18">
        <v>2144</v>
      </c>
      <c r="B271" s="18" t="s">
        <v>26</v>
      </c>
      <c r="C271" s="18" t="s">
        <v>875</v>
      </c>
      <c r="D271" s="18" t="s">
        <v>27</v>
      </c>
      <c r="E271" s="18" t="s">
        <v>865</v>
      </c>
      <c r="F271" s="22" t="str">
        <f>IF(ISBLANK(Table2[[#This Row],[unique_id]]), "", PROPER(SUBSTITUTE(Table2[[#This Row],[unique_id]], "_", " ")))</f>
        <v>Servers Network Energy Daily</v>
      </c>
      <c r="G271" s="18" t="s">
        <v>858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496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>
      <c r="A272" s="18">
        <v>2145</v>
      </c>
      <c r="B272" s="18" t="s">
        <v>26</v>
      </c>
      <c r="C272" s="18" t="s">
        <v>500</v>
      </c>
      <c r="D272" s="18" t="s">
        <v>338</v>
      </c>
      <c r="E272" s="18" t="s">
        <v>337</v>
      </c>
      <c r="F272" s="22" t="str">
        <f>IF(ISBLANK(Table2[[#This Row],[unique_id]]), "", PROPER(SUBSTITUTE(Table2[[#This Row],[unique_id]], "_", " ")))</f>
        <v>Column Break</v>
      </c>
      <c r="G272" s="18" t="s">
        <v>334</v>
      </c>
      <c r="H272" s="18" t="s">
        <v>222</v>
      </c>
      <c r="I272" s="18" t="s">
        <v>141</v>
      </c>
      <c r="M272" s="18" t="s">
        <v>335</v>
      </c>
      <c r="N272" s="18" t="s">
        <v>336</v>
      </c>
      <c r="O272" s="19"/>
      <c r="P272" s="18"/>
      <c r="T272" s="23"/>
      <c r="U272" s="18"/>
      <c r="V272" s="19"/>
      <c r="W272" s="19"/>
      <c r="X272" s="19"/>
      <c r="Y272" s="19"/>
      <c r="Z272" s="19"/>
      <c r="AB272" s="18"/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customHeight="1">
      <c r="A273" s="18">
        <v>2400</v>
      </c>
      <c r="B273" s="18" t="s">
        <v>26</v>
      </c>
      <c r="C273" s="18" t="s">
        <v>182</v>
      </c>
      <c r="D273" s="18" t="s">
        <v>27</v>
      </c>
      <c r="E273" s="18" t="s">
        <v>142</v>
      </c>
      <c r="F273" s="22" t="str">
        <f>IF(ISBLANK(Table2[[#This Row],[unique_id]]), "", PROPER(SUBSTITUTE(Table2[[#This Row],[unique_id]], "_", " ")))</f>
        <v>Withings Weight Kg Graham</v>
      </c>
      <c r="G273" s="18" t="s">
        <v>297</v>
      </c>
      <c r="H273" s="18" t="s">
        <v>298</v>
      </c>
      <c r="I273" s="18" t="s">
        <v>143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>Ensuite</v>
      </c>
      <c r="BB273" s="18" t="s">
        <v>1169</v>
      </c>
      <c r="BC273" s="18" t="s">
        <v>403</v>
      </c>
      <c r="BD273" s="18" t="s">
        <v>182</v>
      </c>
      <c r="BE273" s="18" t="s">
        <v>404</v>
      </c>
      <c r="BF273" s="18" t="s">
        <v>402</v>
      </c>
      <c r="BJ273" s="18" t="s">
        <v>414</v>
      </c>
      <c r="BK273" s="24" t="s">
        <v>483</v>
      </c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5" ht="16" customHeight="1">
      <c r="A274" s="18">
        <v>2500</v>
      </c>
      <c r="B274" s="18" t="s">
        <v>642</v>
      </c>
      <c r="C274" s="18" t="s">
        <v>287</v>
      </c>
      <c r="D274" s="18" t="s">
        <v>27</v>
      </c>
      <c r="E274" s="18" t="s">
        <v>283</v>
      </c>
      <c r="F274" s="22" t="str">
        <f>IF(ISBLANK(Table2[[#This Row],[unique_id]]), "", PROPER(SUBSTITUTE(Table2[[#This Row],[unique_id]], "_", " ")))</f>
        <v>Network Internet Uptime</v>
      </c>
      <c r="G274" s="18" t="s">
        <v>290</v>
      </c>
      <c r="H274" s="18" t="s">
        <v>814</v>
      </c>
      <c r="I274" s="18" t="s">
        <v>295</v>
      </c>
      <c r="M274" s="18" t="s">
        <v>136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 t="s">
        <v>31</v>
      </c>
      <c r="AC274" s="18" t="s">
        <v>284</v>
      </c>
      <c r="AE274" s="18" t="s">
        <v>292</v>
      </c>
      <c r="AF274" s="18">
        <v>200</v>
      </c>
      <c r="AG274" s="19" t="s">
        <v>34</v>
      </c>
      <c r="AH274" s="19"/>
      <c r="AI274" s="18" t="s">
        <v>1310</v>
      </c>
      <c r="AJ274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4" s="18" t="str">
        <f>IF(ISBLANK(Table2[[#This Row],[index]]),  "", _xlfn.CONCAT("telegraf/macmini-meg/", LOWER(Table2[[#This Row],[device_via_device]])))</f>
        <v>telegraf/macmini-meg/internet</v>
      </c>
      <c r="AS274" s="18">
        <v>1</v>
      </c>
      <c r="AT274" s="14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Rack</v>
      </c>
      <c r="BB274" s="18" t="s">
        <v>1289</v>
      </c>
      <c r="BC274" s="18" t="s">
        <v>1291</v>
      </c>
      <c r="BD274" s="18" t="s">
        <v>1290</v>
      </c>
      <c r="BE274" s="18" t="s">
        <v>1125</v>
      </c>
      <c r="BF274" s="18" t="s">
        <v>28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>
      <c r="A275" s="18">
        <v>2501</v>
      </c>
      <c r="B275" s="18" t="s">
        <v>26</v>
      </c>
      <c r="C275" s="18" t="s">
        <v>287</v>
      </c>
      <c r="D275" s="18" t="s">
        <v>27</v>
      </c>
      <c r="E275" s="18" t="s">
        <v>279</v>
      </c>
      <c r="F275" s="22" t="str">
        <f>IF(ISBLANK(Table2[[#This Row],[unique_id]]), "", PROPER(SUBSTITUTE(Table2[[#This Row],[unique_id]], "_", " ")))</f>
        <v>Network Internet Ping</v>
      </c>
      <c r="G275" s="18" t="s">
        <v>280</v>
      </c>
      <c r="H275" s="18" t="s">
        <v>814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285</v>
      </c>
      <c r="AE275" s="18" t="s">
        <v>291</v>
      </c>
      <c r="AF275" s="18">
        <v>200</v>
      </c>
      <c r="AG275" s="19" t="s">
        <v>34</v>
      </c>
      <c r="AH275" s="19"/>
      <c r="AI275" s="18" t="s">
        <v>1310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5" s="18" t="str">
        <f>IF(ISBLANK(Table2[[#This Row],[index]]),  "", _xlfn.CONCAT("telegraf/macmini-meg/", LOWER(Table2[[#This Row],[device_via_device]])))</f>
        <v>telegraf/macmini-meg/internet</v>
      </c>
      <c r="AR275" s="41" t="s">
        <v>1457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1289</v>
      </c>
      <c r="BC275" s="18" t="s">
        <v>1291</v>
      </c>
      <c r="BD275" s="18" t="s">
        <v>1290</v>
      </c>
      <c r="BE275" s="18" t="s">
        <v>1125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>
      <c r="A276" s="18">
        <v>2502</v>
      </c>
      <c r="B276" s="18" t="s">
        <v>26</v>
      </c>
      <c r="C276" s="18" t="s">
        <v>287</v>
      </c>
      <c r="D276" s="18" t="s">
        <v>27</v>
      </c>
      <c r="E276" s="18" t="s">
        <v>277</v>
      </c>
      <c r="F276" s="22" t="str">
        <f>IF(ISBLANK(Table2[[#This Row],[unique_id]]), "", PROPER(SUBSTITUTE(Table2[[#This Row],[unique_id]], "_", " ")))</f>
        <v>Network Internet Upload</v>
      </c>
      <c r="G276" s="18" t="s">
        <v>281</v>
      </c>
      <c r="H276" s="18" t="s">
        <v>814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286</v>
      </c>
      <c r="AD276" s="18" t="s">
        <v>813</v>
      </c>
      <c r="AE276" s="18" t="s">
        <v>293</v>
      </c>
      <c r="AF276" s="18">
        <v>200</v>
      </c>
      <c r="AG276" s="19" t="s">
        <v>34</v>
      </c>
      <c r="AH276" s="19"/>
      <c r="AI276" s="18" t="s">
        <v>1310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1458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1289</v>
      </c>
      <c r="BC276" s="18" t="s">
        <v>1291</v>
      </c>
      <c r="BD276" s="18" t="s">
        <v>1290</v>
      </c>
      <c r="BE276" s="18" t="s">
        <v>1125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>
      <c r="A277" s="18">
        <v>2503</v>
      </c>
      <c r="B277" s="18" t="s">
        <v>26</v>
      </c>
      <c r="C277" s="18" t="s">
        <v>287</v>
      </c>
      <c r="D277" s="18" t="s">
        <v>27</v>
      </c>
      <c r="E277" s="18" t="s">
        <v>278</v>
      </c>
      <c r="F277" s="22" t="str">
        <f>IF(ISBLANK(Table2[[#This Row],[unique_id]]), "", PROPER(SUBSTITUTE(Table2[[#This Row],[unique_id]], "_", " ")))</f>
        <v>Network Internet Download</v>
      </c>
      <c r="G277" s="18" t="s">
        <v>282</v>
      </c>
      <c r="H277" s="18" t="s">
        <v>814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813</v>
      </c>
      <c r="AE277" s="18" t="s">
        <v>294</v>
      </c>
      <c r="AF277" s="18">
        <v>200</v>
      </c>
      <c r="AG277" s="19" t="s">
        <v>34</v>
      </c>
      <c r="AH277" s="19"/>
      <c r="AI277" s="18" t="s">
        <v>1310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1459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1289</v>
      </c>
      <c r="BC277" s="18" t="s">
        <v>1291</v>
      </c>
      <c r="BD277" s="18" t="s">
        <v>1290</v>
      </c>
      <c r="BE277" s="18" t="s">
        <v>1125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>
      <c r="A278" s="18">
        <v>2504</v>
      </c>
      <c r="B278" s="18" t="s">
        <v>26</v>
      </c>
      <c r="C278" s="18" t="s">
        <v>287</v>
      </c>
      <c r="D278" s="18" t="s">
        <v>27</v>
      </c>
      <c r="E278" s="18" t="s">
        <v>1455</v>
      </c>
      <c r="F278" s="22" t="str">
        <f>IF(ISBLANK(Table2[[#This Row],[unique_id]]), "", PROPER(SUBSTITUTE(Table2[[#This Row],[unique_id]], "_", " ")))</f>
        <v>Network Certificate Expiry</v>
      </c>
      <c r="G278" s="18" t="s">
        <v>811</v>
      </c>
      <c r="H278" s="18" t="s">
        <v>814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284</v>
      </c>
      <c r="AE278" s="18" t="s">
        <v>812</v>
      </c>
      <c r="AF278" s="18">
        <v>200</v>
      </c>
      <c r="AG278" s="19" t="s">
        <v>34</v>
      </c>
      <c r="AH278" s="19"/>
      <c r="AI278" s="18" t="s">
        <v>1310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1460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1289</v>
      </c>
      <c r="BC278" s="18" t="s">
        <v>1291</v>
      </c>
      <c r="BD278" s="18" t="s">
        <v>1290</v>
      </c>
      <c r="BE278" s="18" t="s">
        <v>1125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>
      <c r="A279" s="18">
        <v>2505</v>
      </c>
      <c r="B279" s="18" t="s">
        <v>26</v>
      </c>
      <c r="C279" s="18" t="s">
        <v>287</v>
      </c>
      <c r="D279" s="18" t="s">
        <v>27</v>
      </c>
      <c r="E279" s="18" t="s">
        <v>1417</v>
      </c>
      <c r="F279" s="18" t="str">
        <f>IF(ISBLANK(Table2[[#This Row],[unique_id]]), "", PROPER(SUBSTITUTE(Table2[[#This Row],[unique_id]], "_", " ")))</f>
        <v>Deck Wifi Access Point Experience</v>
      </c>
      <c r="G279" s="18" t="s">
        <v>1420</v>
      </c>
      <c r="H279" s="18" t="s">
        <v>1416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32</v>
      </c>
      <c r="AD279" s="18" t="s">
        <v>1419</v>
      </c>
      <c r="AF279" s="18">
        <v>200</v>
      </c>
      <c r="AG279" s="19" t="s">
        <v>34</v>
      </c>
      <c r="AH279" s="19"/>
      <c r="AI279" s="18" t="s">
        <v>1310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1373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1289</v>
      </c>
      <c r="BC279" s="18" t="s">
        <v>1291</v>
      </c>
      <c r="BD279" s="18" t="s">
        <v>1290</v>
      </c>
      <c r="BE279" s="18" t="s">
        <v>1125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>
      <c r="A280" s="18">
        <v>2506</v>
      </c>
      <c r="B280" s="18" t="s">
        <v>26</v>
      </c>
      <c r="C280" s="18" t="s">
        <v>287</v>
      </c>
      <c r="D280" s="18" t="s">
        <v>27</v>
      </c>
      <c r="E280" s="18" t="s">
        <v>1418</v>
      </c>
      <c r="F280" s="18" t="str">
        <f>IF(ISBLANK(Table2[[#This Row],[unique_id]]), "", PROPER(SUBSTITUTE(Table2[[#This Row],[unique_id]], "_", " ")))</f>
        <v>Hallway Wifi Access Point Experience</v>
      </c>
      <c r="G280" s="18" t="s">
        <v>1421</v>
      </c>
      <c r="H280" s="18" t="s">
        <v>1416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1419</v>
      </c>
      <c r="AF280" s="18">
        <v>200</v>
      </c>
      <c r="AG280" s="19" t="s">
        <v>34</v>
      </c>
      <c r="AH280" s="19"/>
      <c r="AI280" s="18" t="s">
        <v>1310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1373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1289</v>
      </c>
      <c r="BC280" s="18" t="s">
        <v>1291</v>
      </c>
      <c r="BD280" s="18" t="s">
        <v>1290</v>
      </c>
      <c r="BE280" s="18" t="s">
        <v>1125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>
      <c r="A281" s="18">
        <v>2507</v>
      </c>
      <c r="B281" s="18" t="s">
        <v>642</v>
      </c>
      <c r="C281" s="18" t="s">
        <v>151</v>
      </c>
      <c r="D281" s="18" t="s">
        <v>314</v>
      </c>
      <c r="E281" s="18" t="s">
        <v>808</v>
      </c>
      <c r="F281" s="22" t="str">
        <f>IF(ISBLANK(Table2[[#This Row],[unique_id]]), "", PROPER(SUBSTITUTE(Table2[[#This Row],[unique_id]], "_", " ")))</f>
        <v>Network Refresh Zigbee Router Lqi</v>
      </c>
      <c r="G281" s="18" t="s">
        <v>809</v>
      </c>
      <c r="H281" s="18" t="s">
        <v>806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/>
      <c r="AE281" s="18" t="s">
        <v>810</v>
      </c>
      <c r="AG281" s="19"/>
      <c r="AH281" s="19"/>
      <c r="AR281" s="21"/>
      <c r="AT281" s="15"/>
      <c r="AU281" s="19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/>
      </c>
      <c r="BE281" s="19"/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>
      <c r="A282" s="18">
        <v>2508</v>
      </c>
      <c r="B282" s="18" t="s">
        <v>26</v>
      </c>
      <c r="C282" s="18" t="s">
        <v>510</v>
      </c>
      <c r="D282" s="18" t="s">
        <v>27</v>
      </c>
      <c r="E282" s="18" t="s">
        <v>800</v>
      </c>
      <c r="F282" s="22" t="str">
        <f>IF(ISBLANK(Table2[[#This Row],[unique_id]]), "", PROPER(SUBSTITUTE(Table2[[#This Row],[unique_id]], "_", " ")))</f>
        <v>Template Driveway Repeater Linkquality Percentage</v>
      </c>
      <c r="G282" s="18" t="s">
        <v>793</v>
      </c>
      <c r="H282" s="18" t="s">
        <v>806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>
      <c r="A283" s="18">
        <v>2509</v>
      </c>
      <c r="B283" s="18" t="s">
        <v>26</v>
      </c>
      <c r="C283" s="18" t="s">
        <v>510</v>
      </c>
      <c r="D283" s="18" t="s">
        <v>27</v>
      </c>
      <c r="E283" s="18" t="s">
        <v>801</v>
      </c>
      <c r="F283" s="22" t="str">
        <f>IF(ISBLANK(Table2[[#This Row],[unique_id]]), "", PROPER(SUBSTITUTE(Table2[[#This Row],[unique_id]], "_", " ")))</f>
        <v>Template Landing Repeater Linkquality Percentage</v>
      </c>
      <c r="G283" s="18" t="s">
        <v>794</v>
      </c>
      <c r="H283" s="18" t="s">
        <v>806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>
      <c r="A284" s="18">
        <v>2510</v>
      </c>
      <c r="B284" s="18" t="s">
        <v>26</v>
      </c>
      <c r="C284" s="18" t="s">
        <v>510</v>
      </c>
      <c r="D284" s="18" t="s">
        <v>27</v>
      </c>
      <c r="E284" s="18" t="s">
        <v>802</v>
      </c>
      <c r="F284" s="22" t="str">
        <f>IF(ISBLANK(Table2[[#This Row],[unique_id]]), "", PROPER(SUBSTITUTE(Table2[[#This Row],[unique_id]], "_", " ")))</f>
        <v>Template Garden Repeater Linkquality Percentage</v>
      </c>
      <c r="G284" s="18" t="s">
        <v>792</v>
      </c>
      <c r="H284" s="18" t="s">
        <v>806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>
      <c r="A285" s="18">
        <v>2511</v>
      </c>
      <c r="B285" s="18" t="s">
        <v>26</v>
      </c>
      <c r="C285" s="18" t="s">
        <v>383</v>
      </c>
      <c r="D285" s="18" t="s">
        <v>27</v>
      </c>
      <c r="E285" s="18" t="s">
        <v>804</v>
      </c>
      <c r="F285" s="22" t="str">
        <f>IF(ISBLANK(Table2[[#This Row],[unique_id]]), "", PROPER(SUBSTITUTE(Table2[[#This Row],[unique_id]], "_", " ")))</f>
        <v>Template Kitchen Fan Outlet Linkquality Percentage</v>
      </c>
      <c r="G285" s="18" t="s">
        <v>701</v>
      </c>
      <c r="H285" s="18" t="s">
        <v>806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>
      <c r="A286" s="18">
        <v>2512</v>
      </c>
      <c r="B286" s="18" t="s">
        <v>26</v>
      </c>
      <c r="C286" s="18" t="s">
        <v>383</v>
      </c>
      <c r="D286" s="18" t="s">
        <v>27</v>
      </c>
      <c r="E286" s="18" t="s">
        <v>803</v>
      </c>
      <c r="F286" s="22" t="str">
        <f>IF(ISBLANK(Table2[[#This Row],[unique_id]]), "", PROPER(SUBSTITUTE(Table2[[#This Row],[unique_id]], "_", " ")))</f>
        <v>Template Deck Fans Outlet Linkquality Percentage</v>
      </c>
      <c r="G286" s="18" t="s">
        <v>702</v>
      </c>
      <c r="H286" s="18" t="s">
        <v>806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>
      <c r="A287" s="18">
        <v>2513</v>
      </c>
      <c r="B287" s="18" t="s">
        <v>26</v>
      </c>
      <c r="C287" s="18" t="s">
        <v>383</v>
      </c>
      <c r="D287" s="18" t="s">
        <v>27</v>
      </c>
      <c r="E287" s="18" t="s">
        <v>805</v>
      </c>
      <c r="F287" s="22" t="str">
        <f>IF(ISBLANK(Table2[[#This Row],[unique_id]]), "", PROPER(SUBSTITUTE(Table2[[#This Row],[unique_id]], "_", " ")))</f>
        <v>Template Edwin Wardrobe Outlet Linkquality Percentage</v>
      </c>
      <c r="G287" s="18" t="s">
        <v>798</v>
      </c>
      <c r="H287" s="18" t="s">
        <v>806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>
      <c r="A288" s="18">
        <v>2514</v>
      </c>
      <c r="B288" s="18" t="s">
        <v>26</v>
      </c>
      <c r="C288" s="18" t="s">
        <v>39</v>
      </c>
      <c r="D288" s="18" t="s">
        <v>27</v>
      </c>
      <c r="E288" s="18" t="s">
        <v>172</v>
      </c>
      <c r="F288" s="22" t="str">
        <f>IF(ISBLANK(Table2[[#This Row],[unique_id]]), "", PROPER(SUBSTITUTE(Table2[[#This Row],[unique_id]], "_", " ")))</f>
        <v>Weatherstation Coms Signal Quality</v>
      </c>
      <c r="G288" s="18" t="s">
        <v>746</v>
      </c>
      <c r="H288" s="18" t="s">
        <v>807</v>
      </c>
      <c r="I288" s="18" t="s">
        <v>295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F288" s="18">
        <v>300</v>
      </c>
      <c r="AG288" s="19" t="s">
        <v>34</v>
      </c>
      <c r="AH288" s="19"/>
      <c r="AI288" s="18" t="s">
        <v>86</v>
      </c>
      <c r="AJ288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8" s="18" t="str">
        <f>IF(ISBLANK(Table2[[#This Row],[index]]),  "", _xlfn.CONCAT(LOWER(Table2[[#This Row],[device_via_device]]), "/", Table2[[#This Row],[unique_id]]))</f>
        <v>weewx/weatherstation_coms_signal_quality</v>
      </c>
      <c r="AR288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8" s="18">
        <v>1</v>
      </c>
      <c r="AT288" s="14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>Wardrobe</v>
      </c>
      <c r="BB288" s="18" t="s">
        <v>1454</v>
      </c>
      <c r="BC288" s="18" t="s">
        <v>36</v>
      </c>
      <c r="BD288" s="18" t="s">
        <v>37</v>
      </c>
      <c r="BE288" s="18" t="s">
        <v>1225</v>
      </c>
      <c r="BF288" s="18" t="s">
        <v>555</v>
      </c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>
      <c r="A289" s="18">
        <v>2515</v>
      </c>
      <c r="B289" s="18" t="s">
        <v>26</v>
      </c>
      <c r="C289" s="18" t="s">
        <v>39</v>
      </c>
      <c r="D289" s="18" t="s">
        <v>27</v>
      </c>
      <c r="E289" s="18" t="s">
        <v>799</v>
      </c>
      <c r="F289" s="22" t="str">
        <f>IF(ISBLANK(Table2[[#This Row],[unique_id]]), "", PROPER(SUBSTITUTE(Table2[[#This Row],[unique_id]], "_", " ")))</f>
        <v>Template Weatherstation Coms Signal Quality Percentage</v>
      </c>
      <c r="G289" s="18" t="s">
        <v>746</v>
      </c>
      <c r="H289" s="18" t="s">
        <v>807</v>
      </c>
      <c r="I289" s="18" t="s">
        <v>295</v>
      </c>
      <c r="M289" s="18" t="s">
        <v>136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G289" s="19"/>
      <c r="AH289" s="19"/>
      <c r="AR289" s="21"/>
      <c r="AT289" s="14"/>
      <c r="AU289" s="19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/>
      </c>
      <c r="BE289" s="19"/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>
      <c r="A290" s="18">
        <v>2516</v>
      </c>
      <c r="B290" s="18" t="s">
        <v>26</v>
      </c>
      <c r="C290" s="18" t="s">
        <v>500</v>
      </c>
      <c r="D290" s="18" t="s">
        <v>338</v>
      </c>
      <c r="E290" s="18" t="s">
        <v>337</v>
      </c>
      <c r="F290" s="22" t="str">
        <f>IF(ISBLANK(Table2[[#This Row],[unique_id]]), "", PROPER(SUBSTITUTE(Table2[[#This Row],[unique_id]], "_", " ")))</f>
        <v>Column Break</v>
      </c>
      <c r="G290" s="18" t="s">
        <v>334</v>
      </c>
      <c r="H290" s="18" t="s">
        <v>807</v>
      </c>
      <c r="I290" s="18" t="s">
        <v>295</v>
      </c>
      <c r="M290" s="18" t="s">
        <v>335</v>
      </c>
      <c r="N290" s="18" t="s">
        <v>336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5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>
      <c r="A291" s="18">
        <v>2517</v>
      </c>
      <c r="B291" s="61" t="s">
        <v>26</v>
      </c>
      <c r="C291" s="61" t="s">
        <v>1380</v>
      </c>
      <c r="D291" s="61" t="s">
        <v>149</v>
      </c>
      <c r="E291" s="61" t="s">
        <v>1382</v>
      </c>
      <c r="F291" s="61" t="str">
        <f>IF(ISBLANK(Table2[[#This Row],[unique_id]]), "", PROPER(SUBSTITUTE(Table2[[#This Row],[unique_id]], "_", " ")))</f>
        <v>Service Homeassistant Availability</v>
      </c>
      <c r="G291" s="61" t="s">
        <v>1410</v>
      </c>
      <c r="H291" s="61" t="s">
        <v>1377</v>
      </c>
      <c r="I291" s="61" t="s">
        <v>295</v>
      </c>
      <c r="J291" s="61"/>
      <c r="K291" s="61"/>
      <c r="L291" s="61"/>
      <c r="M291" s="61" t="s">
        <v>136</v>
      </c>
      <c r="N291" s="61"/>
      <c r="O291" s="63"/>
      <c r="P291" s="61"/>
      <c r="Q291" s="61"/>
      <c r="R291" s="61"/>
      <c r="S291" s="61"/>
      <c r="T291" s="64"/>
      <c r="U291" s="61"/>
      <c r="V291" s="63"/>
      <c r="W291" s="63"/>
      <c r="X291" s="63"/>
      <c r="Y291" s="63"/>
      <c r="Z291" s="63"/>
      <c r="AA291" s="63"/>
      <c r="AB291" s="61"/>
      <c r="AC291" s="61"/>
      <c r="AD291" s="61" t="s">
        <v>1378</v>
      </c>
      <c r="AE291" s="61"/>
      <c r="AF291" s="61">
        <v>120</v>
      </c>
      <c r="AG291" s="63" t="s">
        <v>34</v>
      </c>
      <c r="AH291" s="63"/>
      <c r="AI291" s="61"/>
      <c r="AJ29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1" s="61" t="str">
        <f>IF(ISBLANK(Table2[[#This Row],[index]]),  "", _xlfn.CONCAT("asystem/supervisor/", SUBSTITUTE(LOWER(Table2[[#This Row],[unique_id]]), "_", "/")))</f>
        <v>asystem/supervisor/service/homeassistant/availability</v>
      </c>
      <c r="AL291" s="61"/>
      <c r="AM291" s="61" t="s">
        <v>1412</v>
      </c>
      <c r="AN291" s="61"/>
      <c r="AO291" s="61"/>
      <c r="AP291" s="61"/>
      <c r="AQ291" s="61"/>
      <c r="AR291" s="61" t="s">
        <v>1100</v>
      </c>
      <c r="AS291" s="61">
        <v>1</v>
      </c>
      <c r="AT291" s="68"/>
      <c r="AU291" s="61"/>
      <c r="AV29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1" s="61"/>
      <c r="BA291" s="61" t="str">
        <f>IF(ISBLANK(Table2[[#This Row],[device_model]]), "", Table2[[#This Row],[device_suggested_area]])</f>
        <v>Rack</v>
      </c>
      <c r="BB291" s="61" t="s">
        <v>1381</v>
      </c>
      <c r="BC291" s="61" t="s">
        <v>1291</v>
      </c>
      <c r="BD291" s="61" t="s">
        <v>1290</v>
      </c>
      <c r="BE291" s="61" t="s">
        <v>1125</v>
      </c>
      <c r="BF291" s="61" t="s">
        <v>28</v>
      </c>
      <c r="BG291" s="61"/>
      <c r="BH291" s="61"/>
      <c r="BI291" s="61"/>
      <c r="BJ291" s="61"/>
      <c r="BK291" s="70"/>
      <c r="BL291" s="61"/>
      <c r="BM29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>
      <c r="A292" s="18">
        <v>2518</v>
      </c>
      <c r="B292" s="61" t="s">
        <v>26</v>
      </c>
      <c r="C292" s="61" t="s">
        <v>1380</v>
      </c>
      <c r="D292" s="61" t="s">
        <v>149</v>
      </c>
      <c r="E292" s="61" t="s">
        <v>1383</v>
      </c>
      <c r="F292" s="61" t="str">
        <f>IF(ISBLANK(Table2[[#This Row],[unique_id]]), "", PROPER(SUBSTITUTE(Table2[[#This Row],[unique_id]], "_", " ")))</f>
        <v>Service Plex Availability</v>
      </c>
      <c r="G292" s="61" t="s">
        <v>1397</v>
      </c>
      <c r="H292" s="61" t="s">
        <v>1377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1378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2" s="61" t="str">
        <f>IF(ISBLANK(Table2[[#This Row],[index]]),  "", _xlfn.CONCAT("asystem/supervisor/", SUBSTITUTE(LOWER(Table2[[#This Row],[unique_id]]), "_", "/")))</f>
        <v>asystem/supervisor/service/plex/availability</v>
      </c>
      <c r="AL292" s="61"/>
      <c r="AM292" s="61" t="s">
        <v>1412</v>
      </c>
      <c r="AN292" s="61"/>
      <c r="AO292" s="61"/>
      <c r="AP292" s="61"/>
      <c r="AQ292" s="61"/>
      <c r="AR292" s="61" t="s">
        <v>1100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1381</v>
      </c>
      <c r="BC292" s="61" t="s">
        <v>1291</v>
      </c>
      <c r="BD292" s="61" t="s">
        <v>1290</v>
      </c>
      <c r="BE292" s="61" t="s">
        <v>1125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>
      <c r="A293" s="18">
        <v>2519</v>
      </c>
      <c r="B293" s="61" t="s">
        <v>26</v>
      </c>
      <c r="C293" s="61" t="s">
        <v>1380</v>
      </c>
      <c r="D293" s="61" t="s">
        <v>149</v>
      </c>
      <c r="E293" s="61" t="s">
        <v>1384</v>
      </c>
      <c r="F293" s="61" t="str">
        <f>IF(ISBLANK(Table2[[#This Row],[unique_id]]), "", PROPER(SUBSTITUTE(Table2[[#This Row],[unique_id]], "_", " ")))</f>
        <v>Service Grafana Availability</v>
      </c>
      <c r="G293" s="61" t="s">
        <v>1398</v>
      </c>
      <c r="H293" s="61" t="s">
        <v>1377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1378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3" s="61" t="str">
        <f>IF(ISBLANK(Table2[[#This Row],[index]]),  "", _xlfn.CONCAT("asystem/supervisor/", SUBSTITUTE(LOWER(Table2[[#This Row],[unique_id]]), "_", "/")))</f>
        <v>asystem/supervisor/service/grafana/availability</v>
      </c>
      <c r="AL293" s="61"/>
      <c r="AM293" s="61" t="s">
        <v>1412</v>
      </c>
      <c r="AN293" s="61"/>
      <c r="AO293" s="61"/>
      <c r="AP293" s="61"/>
      <c r="AQ293" s="61"/>
      <c r="AR293" s="61" t="s">
        <v>1100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1381</v>
      </c>
      <c r="BC293" s="61" t="s">
        <v>1291</v>
      </c>
      <c r="BD293" s="61" t="s">
        <v>1290</v>
      </c>
      <c r="BE293" s="61" t="s">
        <v>1125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>
      <c r="A294" s="18">
        <v>2520</v>
      </c>
      <c r="B294" s="61" t="s">
        <v>26</v>
      </c>
      <c r="C294" s="61" t="s">
        <v>1380</v>
      </c>
      <c r="D294" s="61" t="s">
        <v>149</v>
      </c>
      <c r="E294" s="61" t="s">
        <v>1385</v>
      </c>
      <c r="F294" s="61" t="str">
        <f>IF(ISBLANK(Table2[[#This Row],[unique_id]]), "", PROPER(SUBSTITUTE(Table2[[#This Row],[unique_id]], "_", " ")))</f>
        <v>Service Wrangle Availability</v>
      </c>
      <c r="G294" s="61" t="s">
        <v>1399</v>
      </c>
      <c r="H294" s="61" t="s">
        <v>1377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1378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4" s="61" t="str">
        <f>IF(ISBLANK(Table2[[#This Row],[index]]),  "", _xlfn.CONCAT("asystem/supervisor/", SUBSTITUTE(LOWER(Table2[[#This Row],[unique_id]]), "_", "/")))</f>
        <v>asystem/supervisor/service/wrangle/availability</v>
      </c>
      <c r="AL294" s="61"/>
      <c r="AM294" s="61" t="s">
        <v>1412</v>
      </c>
      <c r="AN294" s="61"/>
      <c r="AO294" s="61"/>
      <c r="AP294" s="61"/>
      <c r="AQ294" s="61"/>
      <c r="AR294" s="61" t="s">
        <v>1100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1381</v>
      </c>
      <c r="BC294" s="61" t="s">
        <v>1291</v>
      </c>
      <c r="BD294" s="61" t="s">
        <v>1290</v>
      </c>
      <c r="BE294" s="61" t="s">
        <v>1125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>
      <c r="A295" s="18">
        <v>2521</v>
      </c>
      <c r="B295" s="61" t="s">
        <v>26</v>
      </c>
      <c r="C295" s="61" t="s">
        <v>1380</v>
      </c>
      <c r="D295" s="61" t="s">
        <v>149</v>
      </c>
      <c r="E295" s="61" t="s">
        <v>1386</v>
      </c>
      <c r="F295" s="61" t="str">
        <f>IF(ISBLANK(Table2[[#This Row],[unique_id]]), "", PROPER(SUBSTITUTE(Table2[[#This Row],[unique_id]], "_", " ")))</f>
        <v>Service Internet Availability</v>
      </c>
      <c r="G295" s="61" t="s">
        <v>287</v>
      </c>
      <c r="H295" s="61" t="s">
        <v>1377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1378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5" s="61" t="str">
        <f>IF(ISBLANK(Table2[[#This Row],[index]]),  "", _xlfn.CONCAT("asystem/supervisor/", SUBSTITUTE(LOWER(Table2[[#This Row],[unique_id]]), "_", "/")))</f>
        <v>asystem/supervisor/service/internet/availability</v>
      </c>
      <c r="AL295" s="61"/>
      <c r="AM295" s="61" t="s">
        <v>1412</v>
      </c>
      <c r="AN295" s="61"/>
      <c r="AO295" s="61"/>
      <c r="AP295" s="61"/>
      <c r="AQ295" s="61"/>
      <c r="AR295" s="61" t="s">
        <v>1100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1381</v>
      </c>
      <c r="BC295" s="61" t="s">
        <v>1291</v>
      </c>
      <c r="BD295" s="61" t="s">
        <v>1290</v>
      </c>
      <c r="BE295" s="61" t="s">
        <v>1125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>
      <c r="A296" s="18">
        <v>2522</v>
      </c>
      <c r="B296" s="61" t="s">
        <v>26</v>
      </c>
      <c r="C296" s="61" t="s">
        <v>1380</v>
      </c>
      <c r="D296" s="61" t="s">
        <v>149</v>
      </c>
      <c r="E296" s="61" t="s">
        <v>1387</v>
      </c>
      <c r="F296" s="61" t="str">
        <f>IF(ISBLANK(Table2[[#This Row],[unique_id]]), "", PROPER(SUBSTITUTE(Table2[[#This Row],[unique_id]], "_", " ")))</f>
        <v>Service Unifi Availability</v>
      </c>
      <c r="G296" s="61" t="s">
        <v>237</v>
      </c>
      <c r="H296" s="61" t="s">
        <v>1377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1378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6" s="61" t="str">
        <f>IF(ISBLANK(Table2[[#This Row],[index]]),  "", _xlfn.CONCAT("asystem/supervisor/", SUBSTITUTE(LOWER(Table2[[#This Row],[unique_id]]), "_", "/")))</f>
        <v>asystem/supervisor/service/unifi/availability</v>
      </c>
      <c r="AL296" s="61"/>
      <c r="AM296" s="61" t="s">
        <v>1412</v>
      </c>
      <c r="AN296" s="61"/>
      <c r="AO296" s="61"/>
      <c r="AP296" s="61"/>
      <c r="AQ296" s="61"/>
      <c r="AR296" s="61" t="s">
        <v>1100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1381</v>
      </c>
      <c r="BC296" s="61" t="s">
        <v>1291</v>
      </c>
      <c r="BD296" s="61" t="s">
        <v>1290</v>
      </c>
      <c r="BE296" s="61" t="s">
        <v>1125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>
      <c r="A297" s="18">
        <v>2523</v>
      </c>
      <c r="B297" s="61" t="s">
        <v>26</v>
      </c>
      <c r="C297" s="61" t="s">
        <v>1380</v>
      </c>
      <c r="D297" s="61" t="s">
        <v>149</v>
      </c>
      <c r="E297" s="61" t="s">
        <v>1379</v>
      </c>
      <c r="F297" s="61" t="str">
        <f>IF(ISBLANK(Table2[[#This Row],[unique_id]]), "", PROPER(SUBSTITUTE(Table2[[#This Row],[unique_id]], "_", " ")))</f>
        <v>Service Zigbee2Mqtt Availability</v>
      </c>
      <c r="G297" s="61" t="s">
        <v>1400</v>
      </c>
      <c r="H297" s="61" t="s">
        <v>1377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1378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7" s="61" t="str">
        <f>IF(ISBLANK(Table2[[#This Row],[index]]),  "", _xlfn.CONCAT("asystem/supervisor/", SUBSTITUTE(LOWER(Table2[[#This Row],[unique_id]]), "_", "/")))</f>
        <v>asystem/supervisor/service/zigbee2mqtt/availability</v>
      </c>
      <c r="AL297" s="61"/>
      <c r="AM297" s="61" t="s">
        <v>1412</v>
      </c>
      <c r="AN297" s="61"/>
      <c r="AO297" s="61"/>
      <c r="AP297" s="61"/>
      <c r="AQ297" s="61"/>
      <c r="AR297" s="61" t="s">
        <v>1100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1381</v>
      </c>
      <c r="BC297" s="61" t="s">
        <v>1291</v>
      </c>
      <c r="BD297" s="61" t="s">
        <v>1290</v>
      </c>
      <c r="BE297" s="61" t="s">
        <v>1125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>
      <c r="A298" s="18">
        <v>2524</v>
      </c>
      <c r="B298" s="61" t="s">
        <v>26</v>
      </c>
      <c r="C298" s="61" t="s">
        <v>1380</v>
      </c>
      <c r="D298" s="61" t="s">
        <v>149</v>
      </c>
      <c r="E298" s="61" t="s">
        <v>1388</v>
      </c>
      <c r="F298" s="61" t="str">
        <f>IF(ISBLANK(Table2[[#This Row],[unique_id]]), "", PROPER(SUBSTITUTE(Table2[[#This Row],[unique_id]], "_", " ")))</f>
        <v>Service Weewx Availability</v>
      </c>
      <c r="G298" s="61" t="s">
        <v>1401</v>
      </c>
      <c r="H298" s="61" t="s">
        <v>1377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1378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8" s="61" t="str">
        <f>IF(ISBLANK(Table2[[#This Row],[index]]),  "", _xlfn.CONCAT("asystem/supervisor/", SUBSTITUTE(LOWER(Table2[[#This Row],[unique_id]]), "_", "/")))</f>
        <v>asystem/supervisor/service/weewx/availability</v>
      </c>
      <c r="AL298" s="61"/>
      <c r="AM298" s="61" t="s">
        <v>1412</v>
      </c>
      <c r="AN298" s="61"/>
      <c r="AO298" s="61"/>
      <c r="AP298" s="61"/>
      <c r="AQ298" s="61"/>
      <c r="AR298" s="61" t="s">
        <v>1100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1381</v>
      </c>
      <c r="BC298" s="61" t="s">
        <v>1291</v>
      </c>
      <c r="BD298" s="61" t="s">
        <v>1290</v>
      </c>
      <c r="BE298" s="61" t="s">
        <v>1125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>
      <c r="A299" s="18">
        <v>2525</v>
      </c>
      <c r="B299" s="61" t="s">
        <v>26</v>
      </c>
      <c r="C299" s="61" t="s">
        <v>1380</v>
      </c>
      <c r="D299" s="61" t="s">
        <v>149</v>
      </c>
      <c r="E299" s="61" t="s">
        <v>1389</v>
      </c>
      <c r="F299" s="61" t="str">
        <f>IF(ISBLANK(Table2[[#This Row],[unique_id]]), "", PROPER(SUBSTITUTE(Table2[[#This Row],[unique_id]], "_", " ")))</f>
        <v>Service Digitemp Availability</v>
      </c>
      <c r="G299" s="61" t="s">
        <v>1402</v>
      </c>
      <c r="H299" s="61" t="s">
        <v>1377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1378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9" s="61" t="str">
        <f>IF(ISBLANK(Table2[[#This Row],[index]]),  "", _xlfn.CONCAT("asystem/supervisor/", SUBSTITUTE(LOWER(Table2[[#This Row],[unique_id]]), "_", "/")))</f>
        <v>asystem/supervisor/service/digitemp/availability</v>
      </c>
      <c r="AL299" s="61"/>
      <c r="AM299" s="61" t="s">
        <v>1412</v>
      </c>
      <c r="AN299" s="61"/>
      <c r="AO299" s="61"/>
      <c r="AP299" s="61"/>
      <c r="AQ299" s="61"/>
      <c r="AR299" s="61" t="s">
        <v>1100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1381</v>
      </c>
      <c r="BC299" s="61" t="s">
        <v>1291</v>
      </c>
      <c r="BD299" s="61" t="s">
        <v>1290</v>
      </c>
      <c r="BE299" s="61" t="s">
        <v>1125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>
      <c r="A300" s="18">
        <v>2526</v>
      </c>
      <c r="B300" s="61" t="s">
        <v>26</v>
      </c>
      <c r="C300" s="61" t="s">
        <v>1380</v>
      </c>
      <c r="D300" s="61" t="s">
        <v>149</v>
      </c>
      <c r="E300" s="61" t="s">
        <v>1390</v>
      </c>
      <c r="F300" s="61" t="str">
        <f>IF(ISBLANK(Table2[[#This Row],[unique_id]]), "", PROPER(SUBSTITUTE(Table2[[#This Row],[unique_id]], "_", " ")))</f>
        <v>Service Nginx Availability</v>
      </c>
      <c r="G300" s="61" t="s">
        <v>1403</v>
      </c>
      <c r="H300" s="61" t="s">
        <v>1377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1378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0" s="61" t="str">
        <f>IF(ISBLANK(Table2[[#This Row],[index]]),  "", _xlfn.CONCAT("asystem/supervisor/", SUBSTITUTE(LOWER(Table2[[#This Row],[unique_id]]), "_", "/")))</f>
        <v>asystem/supervisor/service/nginx/availability</v>
      </c>
      <c r="AL300" s="61"/>
      <c r="AM300" s="61" t="s">
        <v>1412</v>
      </c>
      <c r="AN300" s="61"/>
      <c r="AO300" s="61"/>
      <c r="AP300" s="61"/>
      <c r="AQ300" s="61"/>
      <c r="AR300" s="61" t="s">
        <v>1100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1381</v>
      </c>
      <c r="BC300" s="61" t="s">
        <v>1291</v>
      </c>
      <c r="BD300" s="61" t="s">
        <v>1290</v>
      </c>
      <c r="BE300" s="61" t="s">
        <v>1125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>
      <c r="A301" s="18">
        <v>2527</v>
      </c>
      <c r="B301" s="61" t="s">
        <v>26</v>
      </c>
      <c r="C301" s="61" t="s">
        <v>1380</v>
      </c>
      <c r="D301" s="61" t="s">
        <v>149</v>
      </c>
      <c r="E301" s="61" t="s">
        <v>1391</v>
      </c>
      <c r="F301" s="61" t="str">
        <f>IF(ISBLANK(Table2[[#This Row],[unique_id]]), "", PROPER(SUBSTITUTE(Table2[[#This Row],[unique_id]], "_", " ")))</f>
        <v>Service Influxdb Availability</v>
      </c>
      <c r="G301" s="61" t="s">
        <v>1404</v>
      </c>
      <c r="H301" s="61" t="s">
        <v>1377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1378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1" s="61" t="str">
        <f>IF(ISBLANK(Table2[[#This Row],[index]]),  "", _xlfn.CONCAT("asystem/supervisor/", SUBSTITUTE(LOWER(Table2[[#This Row],[unique_id]]), "_", "/")))</f>
        <v>asystem/supervisor/service/influxdb/availability</v>
      </c>
      <c r="AL301" s="61"/>
      <c r="AM301" s="61" t="s">
        <v>1412</v>
      </c>
      <c r="AN301" s="61"/>
      <c r="AO301" s="61"/>
      <c r="AP301" s="61"/>
      <c r="AQ301" s="61"/>
      <c r="AR301" s="61" t="s">
        <v>1100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1381</v>
      </c>
      <c r="BC301" s="61" t="s">
        <v>1291</v>
      </c>
      <c r="BD301" s="61" t="s">
        <v>1290</v>
      </c>
      <c r="BE301" s="61" t="s">
        <v>1125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>
      <c r="A302" s="18">
        <v>2528</v>
      </c>
      <c r="B302" s="61" t="s">
        <v>26</v>
      </c>
      <c r="C302" s="61" t="s">
        <v>1380</v>
      </c>
      <c r="D302" s="61" t="s">
        <v>149</v>
      </c>
      <c r="E302" s="61" t="s">
        <v>1392</v>
      </c>
      <c r="F302" s="61" t="str">
        <f>IF(ISBLANK(Table2[[#This Row],[unique_id]]), "", PROPER(SUBSTITUTE(Table2[[#This Row],[unique_id]], "_", " ")))</f>
        <v>Service Mariadb Availability</v>
      </c>
      <c r="G302" s="61" t="s">
        <v>1405</v>
      </c>
      <c r="H302" s="61" t="s">
        <v>1377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1378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2" s="61" t="str">
        <f>IF(ISBLANK(Table2[[#This Row],[index]]),  "", _xlfn.CONCAT("asystem/supervisor/", SUBSTITUTE(LOWER(Table2[[#This Row],[unique_id]]), "_", "/")))</f>
        <v>asystem/supervisor/service/mariadb/availability</v>
      </c>
      <c r="AL302" s="61"/>
      <c r="AM302" s="61" t="s">
        <v>1412</v>
      </c>
      <c r="AN302" s="61"/>
      <c r="AO302" s="61"/>
      <c r="AP302" s="61"/>
      <c r="AQ302" s="61"/>
      <c r="AR302" s="61" t="s">
        <v>1100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1381</v>
      </c>
      <c r="BC302" s="61" t="s">
        <v>1291</v>
      </c>
      <c r="BD302" s="61" t="s">
        <v>1290</v>
      </c>
      <c r="BE302" s="61" t="s">
        <v>1125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>
      <c r="A303" s="18">
        <v>2529</v>
      </c>
      <c r="B303" s="61" t="s">
        <v>26</v>
      </c>
      <c r="C303" s="61" t="s">
        <v>1380</v>
      </c>
      <c r="D303" s="61" t="s">
        <v>149</v>
      </c>
      <c r="E303" s="61" t="s">
        <v>1393</v>
      </c>
      <c r="F303" s="61" t="str">
        <f>IF(ISBLANK(Table2[[#This Row],[unique_id]]), "", PROPER(SUBSTITUTE(Table2[[#This Row],[unique_id]], "_", " ")))</f>
        <v>Service Postgres Availability</v>
      </c>
      <c r="G303" s="61" t="s">
        <v>1406</v>
      </c>
      <c r="H303" s="61" t="s">
        <v>1377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1378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3" s="61" t="str">
        <f>IF(ISBLANK(Table2[[#This Row],[index]]),  "", _xlfn.CONCAT("asystem/supervisor/", SUBSTITUTE(LOWER(Table2[[#This Row],[unique_id]]), "_", "/")))</f>
        <v>asystem/supervisor/service/postgres/availability</v>
      </c>
      <c r="AL303" s="61"/>
      <c r="AM303" s="61" t="s">
        <v>1412</v>
      </c>
      <c r="AN303" s="61"/>
      <c r="AO303" s="61"/>
      <c r="AP303" s="61"/>
      <c r="AQ303" s="61"/>
      <c r="AR303" s="61" t="s">
        <v>1100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1381</v>
      </c>
      <c r="BC303" s="61" t="s">
        <v>1291</v>
      </c>
      <c r="BD303" s="61" t="s">
        <v>1290</v>
      </c>
      <c r="BE303" s="61" t="s">
        <v>1125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>
      <c r="A304" s="18">
        <v>2530</v>
      </c>
      <c r="B304" s="61" t="s">
        <v>26</v>
      </c>
      <c r="C304" s="61" t="s">
        <v>1380</v>
      </c>
      <c r="D304" s="61" t="s">
        <v>149</v>
      </c>
      <c r="E304" s="61" t="s">
        <v>1394</v>
      </c>
      <c r="F304" s="61" t="str">
        <f>IF(ISBLANK(Table2[[#This Row],[unique_id]]), "", PROPER(SUBSTITUTE(Table2[[#This Row],[unique_id]], "_", " ")))</f>
        <v>Service Letsencrypt Availability</v>
      </c>
      <c r="G304" s="61" t="s">
        <v>1407</v>
      </c>
      <c r="H304" s="61" t="s">
        <v>1377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1378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4" s="61" t="str">
        <f>IF(ISBLANK(Table2[[#This Row],[index]]),  "", _xlfn.CONCAT("asystem/supervisor/", SUBSTITUTE(LOWER(Table2[[#This Row],[unique_id]]), "_", "/")))</f>
        <v>asystem/supervisor/service/letsencrypt/availability</v>
      </c>
      <c r="AL304" s="61"/>
      <c r="AM304" s="61" t="s">
        <v>1412</v>
      </c>
      <c r="AN304" s="61"/>
      <c r="AO304" s="61"/>
      <c r="AP304" s="61"/>
      <c r="AQ304" s="61"/>
      <c r="AR304" s="61" t="s">
        <v>1100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1381</v>
      </c>
      <c r="BC304" s="61" t="s">
        <v>1291</v>
      </c>
      <c r="BD304" s="61" t="s">
        <v>1290</v>
      </c>
      <c r="BE304" s="61" t="s">
        <v>1125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>
      <c r="A305" s="18">
        <v>2531</v>
      </c>
      <c r="B305" s="61" t="s">
        <v>26</v>
      </c>
      <c r="C305" s="61" t="s">
        <v>1380</v>
      </c>
      <c r="D305" s="61" t="s">
        <v>149</v>
      </c>
      <c r="E305" s="61" t="s">
        <v>1395</v>
      </c>
      <c r="F305" s="61" t="str">
        <f>IF(ISBLANK(Table2[[#This Row],[unique_id]]), "", PROPER(SUBSTITUTE(Table2[[#This Row],[unique_id]], "_", " ")))</f>
        <v>Service Unifipoller Availability</v>
      </c>
      <c r="G305" s="61" t="s">
        <v>1408</v>
      </c>
      <c r="H305" s="61" t="s">
        <v>1377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1378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5" s="61" t="str">
        <f>IF(ISBLANK(Table2[[#This Row],[index]]),  "", _xlfn.CONCAT("asystem/supervisor/", SUBSTITUTE(LOWER(Table2[[#This Row],[unique_id]]), "_", "/")))</f>
        <v>asystem/supervisor/service/unifipoller/availability</v>
      </c>
      <c r="AL305" s="61"/>
      <c r="AM305" s="61" t="s">
        <v>1412</v>
      </c>
      <c r="AN305" s="61"/>
      <c r="AO305" s="61"/>
      <c r="AP305" s="61"/>
      <c r="AQ305" s="61"/>
      <c r="AR305" s="61" t="s">
        <v>1100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1381</v>
      </c>
      <c r="BC305" s="61" t="s">
        <v>1291</v>
      </c>
      <c r="BD305" s="61" t="s">
        <v>1290</v>
      </c>
      <c r="BE305" s="61" t="s">
        <v>1125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>
      <c r="A306" s="18">
        <v>2532</v>
      </c>
      <c r="B306" s="61" t="s">
        <v>26</v>
      </c>
      <c r="C306" s="61" t="s">
        <v>1380</v>
      </c>
      <c r="D306" s="61" t="s">
        <v>149</v>
      </c>
      <c r="E306" s="61" t="s">
        <v>1396</v>
      </c>
      <c r="F306" s="61" t="str">
        <f>IF(ISBLANK(Table2[[#This Row],[unique_id]]), "", PROPER(SUBSTITUTE(Table2[[#This Row],[unique_id]], "_", " ")))</f>
        <v>Service Monitor Availability</v>
      </c>
      <c r="G306" s="61" t="s">
        <v>1409</v>
      </c>
      <c r="H306" s="61" t="s">
        <v>1377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1378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6" s="61" t="str">
        <f>IF(ISBLANK(Table2[[#This Row],[index]]),  "", _xlfn.CONCAT("asystem/supervisor/", SUBSTITUTE(LOWER(Table2[[#This Row],[unique_id]]), "_", "/")))</f>
        <v>asystem/supervisor/service/monitor/availability</v>
      </c>
      <c r="AL306" s="61"/>
      <c r="AM306" s="61" t="s">
        <v>1412</v>
      </c>
      <c r="AN306" s="61"/>
      <c r="AO306" s="61"/>
      <c r="AP306" s="61"/>
      <c r="AQ306" s="61"/>
      <c r="AR306" s="61" t="s">
        <v>1100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1381</v>
      </c>
      <c r="BC306" s="61" t="s">
        <v>1291</v>
      </c>
      <c r="BD306" s="61" t="s">
        <v>1290</v>
      </c>
      <c r="BE306" s="61" t="s">
        <v>1125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>
      <c r="A307" s="18">
        <v>2533</v>
      </c>
      <c r="B307" s="61" t="s">
        <v>26</v>
      </c>
      <c r="C307" s="61" t="s">
        <v>1380</v>
      </c>
      <c r="D307" s="61" t="s">
        <v>149</v>
      </c>
      <c r="E307" s="61" t="s">
        <v>1413</v>
      </c>
      <c r="F307" s="61" t="str">
        <f>IF(ISBLANK(Table2[[#This Row],[unique_id]]), "", PROPER(SUBSTITUTE(Table2[[#This Row],[unique_id]], "_", " ")))</f>
        <v>Host Flo Availability</v>
      </c>
      <c r="G307" s="61" t="s">
        <v>1216</v>
      </c>
      <c r="H307" s="61" t="s">
        <v>1411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1378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7" s="61" t="str">
        <f>IF(ISBLANK(Table2[[#This Row],[index]]),  "", _xlfn.CONCAT("asystem/supervisor/", SUBSTITUTE(LOWER(Table2[[#This Row],[unique_id]]), "_", "/")))</f>
        <v>asystem/supervisor/host/flo/availability</v>
      </c>
      <c r="AL307" s="61"/>
      <c r="AM307" s="61" t="s">
        <v>1412</v>
      </c>
      <c r="AN307" s="61"/>
      <c r="AO307" s="61"/>
      <c r="AP307" s="61"/>
      <c r="AQ307" s="61"/>
      <c r="AR307" s="61" t="s">
        <v>1100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1381</v>
      </c>
      <c r="BC307" s="61" t="s">
        <v>1291</v>
      </c>
      <c r="BD307" s="61" t="s">
        <v>1290</v>
      </c>
      <c r="BE307" s="61" t="s">
        <v>1125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>
      <c r="A308" s="18">
        <v>2534</v>
      </c>
      <c r="B308" s="61" t="s">
        <v>26</v>
      </c>
      <c r="C308" s="61" t="s">
        <v>1380</v>
      </c>
      <c r="D308" s="61" t="s">
        <v>149</v>
      </c>
      <c r="E308" s="61" t="s">
        <v>1415</v>
      </c>
      <c r="F308" s="61" t="str">
        <f>IF(ISBLANK(Table2[[#This Row],[unique_id]]), "", PROPER(SUBSTITUTE(Table2[[#This Row],[unique_id]], "_", " ")))</f>
        <v>Host Meg Availability</v>
      </c>
      <c r="G308" s="61" t="s">
        <v>1437</v>
      </c>
      <c r="H308" s="61" t="s">
        <v>1411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1378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8" s="61" t="str">
        <f>IF(ISBLANK(Table2[[#This Row],[index]]),  "", _xlfn.CONCAT("asystem/supervisor/", SUBSTITUTE(LOWER(Table2[[#This Row],[unique_id]]), "_", "/")))</f>
        <v>asystem/supervisor/host/meg/availability</v>
      </c>
      <c r="AL308" s="61"/>
      <c r="AM308" s="61" t="s">
        <v>1412</v>
      </c>
      <c r="AN308" s="61"/>
      <c r="AO308" s="61"/>
      <c r="AP308" s="61"/>
      <c r="AQ308" s="61"/>
      <c r="AR308" s="61" t="s">
        <v>1100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1381</v>
      </c>
      <c r="BC308" s="61" t="s">
        <v>1291</v>
      </c>
      <c r="BD308" s="61" t="s">
        <v>1290</v>
      </c>
      <c r="BE308" s="61" t="s">
        <v>1125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>
      <c r="A309" s="18">
        <v>2535</v>
      </c>
      <c r="B309" s="61" t="s">
        <v>26</v>
      </c>
      <c r="C309" s="61" t="s">
        <v>1380</v>
      </c>
      <c r="D309" s="61" t="s">
        <v>149</v>
      </c>
      <c r="E309" s="61" t="s">
        <v>1414</v>
      </c>
      <c r="F309" s="61" t="str">
        <f>IF(ISBLANK(Table2[[#This Row],[unique_id]]), "", PROPER(SUBSTITUTE(Table2[[#This Row],[unique_id]], "_", " ")))</f>
        <v>Host Lia Availability</v>
      </c>
      <c r="G309" s="61" t="s">
        <v>1436</v>
      </c>
      <c r="H309" s="61" t="s">
        <v>1411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1378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9" s="61" t="str">
        <f>IF(ISBLANK(Table2[[#This Row],[index]]),  "", _xlfn.CONCAT("asystem/supervisor/", SUBSTITUTE(LOWER(Table2[[#This Row],[unique_id]]), "_", "/")))</f>
        <v>asystem/supervisor/host/lia/availability</v>
      </c>
      <c r="AL309" s="61"/>
      <c r="AM309" s="61" t="s">
        <v>1412</v>
      </c>
      <c r="AN309" s="61"/>
      <c r="AO309" s="61"/>
      <c r="AP309" s="61"/>
      <c r="AQ309" s="61"/>
      <c r="AR309" s="61" t="s">
        <v>1100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1381</v>
      </c>
      <c r="BC309" s="61" t="s">
        <v>1291</v>
      </c>
      <c r="BD309" s="61" t="s">
        <v>1290</v>
      </c>
      <c r="BE309" s="61" t="s">
        <v>1125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>
      <c r="A310" s="18">
        <v>2536</v>
      </c>
      <c r="B310" s="61" t="s">
        <v>26</v>
      </c>
      <c r="C310" s="61" t="s">
        <v>500</v>
      </c>
      <c r="D310" s="61" t="s">
        <v>338</v>
      </c>
      <c r="E310" s="61" t="s">
        <v>337</v>
      </c>
      <c r="F310" s="62" t="str">
        <f>IF(ISBLANK(Table2[[#This Row],[unique_id]]), "", PROPER(SUBSTITUTE(Table2[[#This Row],[unique_id]], "_", " ")))</f>
        <v>Column Break</v>
      </c>
      <c r="G310" s="61" t="s">
        <v>334</v>
      </c>
      <c r="H310" s="61" t="s">
        <v>1411</v>
      </c>
      <c r="I310" s="61" t="s">
        <v>295</v>
      </c>
      <c r="J310" s="61"/>
      <c r="K310" s="61"/>
      <c r="L310" s="61"/>
      <c r="M310" s="61" t="s">
        <v>335</v>
      </c>
      <c r="N310" s="61" t="s">
        <v>336</v>
      </c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/>
      <c r="AE310" s="61"/>
      <c r="AF310" s="61"/>
      <c r="AG310" s="63"/>
      <c r="AH310" s="63"/>
      <c r="AI310" s="61"/>
      <c r="AJ310" s="61"/>
      <c r="AK310" s="61"/>
      <c r="AL310" s="61"/>
      <c r="AM310" s="61"/>
      <c r="AN310" s="61"/>
      <c r="AO310" s="61"/>
      <c r="AP310" s="61"/>
      <c r="AQ310" s="61"/>
      <c r="AR310" s="69"/>
      <c r="AS310" s="61"/>
      <c r="AT310" s="65"/>
      <c r="AU310" s="63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/>
      </c>
      <c r="BB310" s="61"/>
      <c r="BC310" s="61"/>
      <c r="BD310" s="61"/>
      <c r="BE310" s="63"/>
      <c r="BF310" s="61"/>
      <c r="BG310" s="61"/>
      <c r="BH310" s="61"/>
      <c r="BI310" s="61"/>
      <c r="BJ310" s="61"/>
      <c r="BK310" s="61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>
      <c r="A311" s="18">
        <v>2537</v>
      </c>
      <c r="B311" s="18" t="s">
        <v>26</v>
      </c>
      <c r="C311" s="18" t="s">
        <v>151</v>
      </c>
      <c r="D311" s="18" t="s">
        <v>690</v>
      </c>
      <c r="E311" s="18" t="s">
        <v>691</v>
      </c>
      <c r="F311" s="22" t="str">
        <f>IF(ISBLANK(Table2[[#This Row],[unique_id]]), "", PROPER(SUBSTITUTE(Table2[[#This Row],[unique_id]], "_", " ")))</f>
        <v>Synchronize Devices</v>
      </c>
      <c r="G311" s="18" t="s">
        <v>1376</v>
      </c>
      <c r="H311" s="18" t="s">
        <v>692</v>
      </c>
      <c r="I311" s="18" t="s">
        <v>295</v>
      </c>
      <c r="M311" s="18" t="s">
        <v>261</v>
      </c>
      <c r="O311" s="19"/>
      <c r="P311" s="18"/>
      <c r="T311" s="23"/>
      <c r="U311" s="18"/>
      <c r="V311" s="19"/>
      <c r="W311" s="19"/>
      <c r="X311" s="19"/>
      <c r="Y311" s="19"/>
      <c r="Z311" s="19"/>
      <c r="AB311" s="18"/>
      <c r="AG311" s="19"/>
      <c r="AH311" s="19"/>
      <c r="AR311" s="21"/>
      <c r="AT311" s="15"/>
      <c r="AU311" s="19"/>
      <c r="AV3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18" t="str">
        <f>IF(ISBLANK(Table2[[#This Row],[device_model]]), "", Table2[[#This Row],[device_suggested_area]])</f>
        <v/>
      </c>
      <c r="BE311" s="19"/>
      <c r="BL311" s="18"/>
      <c r="BM3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>
      <c r="A312" s="18">
        <v>2538</v>
      </c>
      <c r="B312" s="61" t="s">
        <v>26</v>
      </c>
      <c r="C312" s="61" t="s">
        <v>1438</v>
      </c>
      <c r="D312" s="61" t="s">
        <v>27</v>
      </c>
      <c r="E312" s="61" t="s">
        <v>1445</v>
      </c>
      <c r="F312" s="61" t="str">
        <f>IF(ISBLANK(Table2[[#This Row],[unique_id]]), "", PROPER(SUBSTITUTE(Table2[[#This Row],[unique_id]], "_", " ")))</f>
        <v>Template Utility Temperature Proxy</v>
      </c>
      <c r="G312" s="61" t="s">
        <v>1439</v>
      </c>
      <c r="H312" s="61" t="s">
        <v>1441</v>
      </c>
      <c r="I312" s="61" t="s">
        <v>295</v>
      </c>
      <c r="J312" s="61"/>
      <c r="K312" s="61" t="s">
        <v>1359</v>
      </c>
      <c r="L312" s="61"/>
      <c r="M312" s="61" t="s">
        <v>136</v>
      </c>
      <c r="N312" s="61"/>
      <c r="O312" s="63"/>
      <c r="P312" s="61"/>
      <c r="Q312" s="61"/>
      <c r="R312" s="61"/>
      <c r="S312" s="61"/>
      <c r="T312" s="64"/>
      <c r="U312" s="61"/>
      <c r="V312" s="63"/>
      <c r="W312" s="63"/>
      <c r="X312" s="63"/>
      <c r="Y312" s="63"/>
      <c r="Z312" s="63"/>
      <c r="AA312" s="63"/>
      <c r="AB312" s="61" t="s">
        <v>31</v>
      </c>
      <c r="AC312" s="61" t="s">
        <v>88</v>
      </c>
      <c r="AD312" s="61" t="s">
        <v>89</v>
      </c>
      <c r="AE312" s="61" t="s">
        <v>321</v>
      </c>
      <c r="AF312" s="61"/>
      <c r="AG312" s="63"/>
      <c r="AH312" s="63"/>
      <c r="AI312" s="61"/>
      <c r="AJ312" s="61" t="str">
        <f>IF(ISBLANK(AI312),  "", _xlfn.CONCAT("haas/entity/sensor/", LOWER(C312), "/", E312, "/config"))</f>
        <v/>
      </c>
      <c r="AK312" s="61" t="str">
        <f>IF(ISBLANK(AI312),  "", _xlfn.CONCAT(LOWER(C312), "/", E312))</f>
        <v/>
      </c>
      <c r="AL312" s="61"/>
      <c r="AM312" s="61"/>
      <c r="AN312" s="61"/>
      <c r="AO312" s="61"/>
      <c r="AP312" s="61"/>
      <c r="AQ312" s="61"/>
      <c r="AR312" s="69"/>
      <c r="AS312" s="61"/>
      <c r="AT312" s="65"/>
      <c r="AU312" s="66"/>
      <c r="AV312" s="61"/>
      <c r="AW312" s="61"/>
      <c r="AX3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2" s="61"/>
      <c r="BA312" s="61" t="str">
        <f>IF(ISBLANK(Table2[[#This Row],[device_model]]), "", Table2[[#This Row],[device_suggested_area]])</f>
        <v/>
      </c>
      <c r="BB312" s="61"/>
      <c r="BC312" s="61"/>
      <c r="BD312" s="61"/>
      <c r="BE312" s="63"/>
      <c r="BF312" s="61"/>
      <c r="BG312" s="61"/>
      <c r="BH312" s="61"/>
      <c r="BI312" s="61"/>
      <c r="BJ312" s="61"/>
      <c r="BK312" s="61"/>
      <c r="BL312" s="61"/>
      <c r="BM3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customHeight="1">
      <c r="A313" s="18">
        <v>2539</v>
      </c>
      <c r="B313" s="33" t="s">
        <v>26</v>
      </c>
      <c r="C313" s="33" t="s">
        <v>1283</v>
      </c>
      <c r="D313" s="33" t="s">
        <v>27</v>
      </c>
      <c r="E313" s="33" t="s">
        <v>1284</v>
      </c>
      <c r="F313" s="35" t="str">
        <f>IF(ISBLANK(Table2[[#This Row],[unique_id]]), "", PROPER(SUBSTITUTE(Table2[[#This Row],[unique_id]], "_", " ")))</f>
        <v>Rack Top Temperature</v>
      </c>
      <c r="G313" s="33" t="s">
        <v>1286</v>
      </c>
      <c r="H313" s="33" t="s">
        <v>1441</v>
      </c>
      <c r="I313" s="33" t="s">
        <v>295</v>
      </c>
      <c r="J313" s="33"/>
      <c r="K313" s="33" t="s">
        <v>1351</v>
      </c>
      <c r="L313" s="33"/>
      <c r="M313" s="33"/>
      <c r="N313" s="33"/>
      <c r="O313" s="36"/>
      <c r="P313" s="33"/>
      <c r="Q313" s="33"/>
      <c r="R313" s="33"/>
      <c r="S313" s="33"/>
      <c r="T313" s="34"/>
      <c r="U313" s="33"/>
      <c r="V313" s="36" t="s">
        <v>1371</v>
      </c>
      <c r="W313" s="36"/>
      <c r="X313" s="36"/>
      <c r="Y313" s="36"/>
      <c r="Z313" s="36"/>
      <c r="AA313" s="36"/>
      <c r="AB313" s="33" t="s">
        <v>31</v>
      </c>
      <c r="AC313" s="33" t="s">
        <v>88</v>
      </c>
      <c r="AD313" s="33" t="s">
        <v>89</v>
      </c>
      <c r="AE313" s="33" t="s">
        <v>321</v>
      </c>
      <c r="AF313" s="33">
        <v>300</v>
      </c>
      <c r="AG313" s="36" t="s">
        <v>34</v>
      </c>
      <c r="AH313" s="36"/>
      <c r="AI313" s="33" t="s">
        <v>1310</v>
      </c>
      <c r="AJ313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3" s="33" t="str">
        <f>IF(ISBLANK(Table2[[#This Row],[index]]),  "", _xlfn.CONCAT("telegraf/", Table2[[#This Row],[unique_id_device]], "/", LOWER(Table2[[#This Row],[device_via_device]])))</f>
        <v>telegraf/macmini-meg/digitemp</v>
      </c>
      <c r="AL313" s="33"/>
      <c r="AM313" s="33"/>
      <c r="AN313" s="33"/>
      <c r="AO313" s="33"/>
      <c r="AP313" s="33"/>
      <c r="AQ313" s="33"/>
      <c r="AR313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3" s="33">
        <v>1</v>
      </c>
      <c r="AT313" s="57"/>
      <c r="AU313" s="33"/>
      <c r="AV313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3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3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3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33"/>
      <c r="BA313" s="33" t="str">
        <f>IF(ISBLANK(Table2[[#This Row],[device_model]]), "", Table2[[#This Row],[device_suggested_area]])</f>
        <v>Rack</v>
      </c>
      <c r="BB313" s="33" t="s">
        <v>87</v>
      </c>
      <c r="BC313" s="33" t="s">
        <v>1287</v>
      </c>
      <c r="BD313" s="33" t="s">
        <v>1283</v>
      </c>
      <c r="BE313" s="33" t="s">
        <v>1288</v>
      </c>
      <c r="BF313" s="33" t="s">
        <v>28</v>
      </c>
      <c r="BG313" s="33"/>
      <c r="BH313" s="33"/>
      <c r="BI313" s="33"/>
      <c r="BJ313" s="33"/>
      <c r="BK313" s="33" t="s">
        <v>1309</v>
      </c>
      <c r="BL313" s="33"/>
      <c r="BM313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4" spans="1:65" ht="16" customHeight="1">
      <c r="A314" s="18">
        <v>2540</v>
      </c>
      <c r="B314" s="61" t="s">
        <v>26</v>
      </c>
      <c r="C314" s="61" t="s">
        <v>1283</v>
      </c>
      <c r="D314" s="61" t="s">
        <v>27</v>
      </c>
      <c r="E314" s="61" t="s">
        <v>1351</v>
      </c>
      <c r="F314" s="61" t="str">
        <f>IF(ISBLANK(Table2[[#This Row],[unique_id]]), "", PROPER(SUBSTITUTE(Table2[[#This Row],[unique_id]], "_", " ")))</f>
        <v>Compensation Sensor Rack Top Temperature</v>
      </c>
      <c r="G314" s="61" t="s">
        <v>1286</v>
      </c>
      <c r="H314" s="61" t="s">
        <v>1441</v>
      </c>
      <c r="I314" s="61" t="s">
        <v>295</v>
      </c>
      <c r="J314" s="61" t="s">
        <v>87</v>
      </c>
      <c r="K314" s="61"/>
      <c r="L314" s="61"/>
      <c r="M314" s="61" t="s">
        <v>136</v>
      </c>
      <c r="N314" s="61"/>
      <c r="O314" s="63"/>
      <c r="P314" s="61"/>
      <c r="Q314" s="61"/>
      <c r="R314" s="61"/>
      <c r="S314" s="61"/>
      <c r="T314" s="64"/>
      <c r="U314" s="61" t="s">
        <v>496</v>
      </c>
      <c r="V314" s="63"/>
      <c r="W314" s="63"/>
      <c r="X314" s="63"/>
      <c r="Y314" s="63"/>
      <c r="Z314" s="63"/>
      <c r="AA314" s="63"/>
      <c r="AB314" s="61" t="s">
        <v>31</v>
      </c>
      <c r="AC314" s="61" t="s">
        <v>88</v>
      </c>
      <c r="AD314" s="61" t="s">
        <v>89</v>
      </c>
      <c r="AE314" s="61" t="s">
        <v>321</v>
      </c>
      <c r="AF314" s="61"/>
      <c r="AG314" s="63"/>
      <c r="AH314" s="63"/>
      <c r="AI314" s="61"/>
      <c r="AJ314" s="61" t="str">
        <f>IF(ISBLANK(AI314),  "", _xlfn.CONCAT("haas/entity/sensor/", LOWER(C314), "/", E314, "/config"))</f>
        <v/>
      </c>
      <c r="AK314" s="61" t="str">
        <f>IF(ISBLANK(AI314),  "", _xlfn.CONCAT(LOWER(C314), "/", E314))</f>
        <v/>
      </c>
      <c r="AL314" s="61"/>
      <c r="AM314" s="61"/>
      <c r="AN314" s="61"/>
      <c r="AO314" s="61"/>
      <c r="AP314" s="61"/>
      <c r="AQ314" s="61"/>
      <c r="AR314" s="61"/>
      <c r="AS314" s="61"/>
      <c r="AT314" s="65"/>
      <c r="AU314" s="66"/>
      <c r="AV314" s="61"/>
      <c r="AW314" s="61"/>
      <c r="AX3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61"/>
      <c r="BA314" s="61" t="str">
        <f>IF(ISBLANK(Table2[[#This Row],[device_model]]), "", Table2[[#This Row],[device_suggested_area]])</f>
        <v/>
      </c>
      <c r="BB314" s="61"/>
      <c r="BC314" s="61"/>
      <c r="BD314" s="61"/>
      <c r="BE314" s="63"/>
      <c r="BF314" s="61" t="s">
        <v>28</v>
      </c>
      <c r="BG314" s="61"/>
      <c r="BH314" s="61"/>
      <c r="BI314" s="61"/>
      <c r="BJ314" s="61"/>
      <c r="BK314" s="61"/>
      <c r="BL314" s="61"/>
      <c r="BM3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5" ht="16" customHeight="1">
      <c r="A315" s="18">
        <v>2541</v>
      </c>
      <c r="B315" s="33" t="s">
        <v>26</v>
      </c>
      <c r="C315" s="33" t="s">
        <v>1283</v>
      </c>
      <c r="D315" s="33" t="s">
        <v>27</v>
      </c>
      <c r="E315" s="33" t="s">
        <v>1285</v>
      </c>
      <c r="F315" s="35" t="str">
        <f>IF(ISBLANK(Table2[[#This Row],[unique_id]]), "", PROPER(SUBSTITUTE(Table2[[#This Row],[unique_id]], "_", " ")))</f>
        <v>Rack Bottom Temperature</v>
      </c>
      <c r="G315" s="33" t="s">
        <v>1292</v>
      </c>
      <c r="H315" s="33" t="s">
        <v>1441</v>
      </c>
      <c r="I315" s="33" t="s">
        <v>295</v>
      </c>
      <c r="J315" s="33"/>
      <c r="K315" s="33" t="s">
        <v>1352</v>
      </c>
      <c r="L315" s="33"/>
      <c r="M315" s="33"/>
      <c r="N315" s="33"/>
      <c r="O315" s="36"/>
      <c r="P315" s="33"/>
      <c r="Q315" s="33"/>
      <c r="R315" s="33"/>
      <c r="S315" s="33"/>
      <c r="T315" s="34"/>
      <c r="U315" s="33"/>
      <c r="V315" s="36" t="s">
        <v>1371</v>
      </c>
      <c r="W315" s="36"/>
      <c r="X315" s="36"/>
      <c r="Y315" s="36"/>
      <c r="Z315" s="36"/>
      <c r="AA315" s="36"/>
      <c r="AB315" s="33" t="s">
        <v>31</v>
      </c>
      <c r="AC315" s="33" t="s">
        <v>88</v>
      </c>
      <c r="AD315" s="33" t="s">
        <v>89</v>
      </c>
      <c r="AE315" s="33" t="s">
        <v>321</v>
      </c>
      <c r="AF315" s="33">
        <v>300</v>
      </c>
      <c r="AG315" s="36" t="s">
        <v>34</v>
      </c>
      <c r="AH315" s="36"/>
      <c r="AI315" s="33" t="s">
        <v>1310</v>
      </c>
      <c r="AJ315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5" s="33" t="str">
        <f>IF(ISBLANK(Table2[[#This Row],[index]]),  "", _xlfn.CONCAT("telegraf/", Table2[[#This Row],[unique_id_device]], "/", LOWER(Table2[[#This Row],[device_via_device]])))</f>
        <v>telegraf/macmini-meg/digitemp</v>
      </c>
      <c r="AL315" s="33"/>
      <c r="AM315" s="33"/>
      <c r="AN315" s="33"/>
      <c r="AO315" s="33"/>
      <c r="AP315" s="33"/>
      <c r="AQ315" s="33"/>
      <c r="AR315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5" s="33">
        <v>1</v>
      </c>
      <c r="AT315" s="57"/>
      <c r="AU315" s="33"/>
      <c r="AV315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5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5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5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33"/>
      <c r="BA315" s="33" t="str">
        <f>IF(ISBLANK(Table2[[#This Row],[device_model]]), "", Table2[[#This Row],[device_suggested_area]])</f>
        <v>Rack</v>
      </c>
      <c r="BB315" s="33" t="s">
        <v>87</v>
      </c>
      <c r="BC315" s="33" t="s">
        <v>1287</v>
      </c>
      <c r="BD315" s="33" t="s">
        <v>1283</v>
      </c>
      <c r="BE315" s="33" t="s">
        <v>1288</v>
      </c>
      <c r="BF315" s="33" t="s">
        <v>28</v>
      </c>
      <c r="BG315" s="33"/>
      <c r="BH315" s="33"/>
      <c r="BI315" s="33"/>
      <c r="BJ315" s="33"/>
      <c r="BK315" s="33" t="s">
        <v>1308</v>
      </c>
      <c r="BL315" s="33"/>
      <c r="BM315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6" spans="1:65" ht="16" customHeight="1">
      <c r="A316" s="18">
        <v>2542</v>
      </c>
      <c r="B316" s="33" t="s">
        <v>26</v>
      </c>
      <c r="C316" s="33" t="s">
        <v>1283</v>
      </c>
      <c r="D316" s="33" t="s">
        <v>27</v>
      </c>
      <c r="E316" s="33" t="s">
        <v>1352</v>
      </c>
      <c r="F316" s="33" t="str">
        <f>IF(ISBLANK(Table2[[#This Row],[unique_id]]), "", PROPER(SUBSTITUTE(Table2[[#This Row],[unique_id]], "_", " ")))</f>
        <v>Compensation Sensor Rack Bottom Temperature</v>
      </c>
      <c r="G316" s="33" t="s">
        <v>1292</v>
      </c>
      <c r="H316" s="33" t="s">
        <v>1441</v>
      </c>
      <c r="I316" s="33" t="s">
        <v>295</v>
      </c>
      <c r="J316" s="33" t="s">
        <v>87</v>
      </c>
      <c r="K316" s="33"/>
      <c r="L316" s="33"/>
      <c r="M316" s="33" t="s">
        <v>136</v>
      </c>
      <c r="N316" s="33"/>
      <c r="O316" s="36"/>
      <c r="P316" s="33"/>
      <c r="Q316" s="33"/>
      <c r="R316" s="33"/>
      <c r="S316" s="33"/>
      <c r="T316" s="34"/>
      <c r="U316" s="33" t="s">
        <v>496</v>
      </c>
      <c r="V316" s="36"/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/>
      <c r="AG316" s="36"/>
      <c r="AH316" s="36"/>
      <c r="AI316" s="33"/>
      <c r="AJ316" s="33" t="str">
        <f>IF(ISBLANK(AI316),  "", _xlfn.CONCAT("haas/entity/sensor/", LOWER(C316), "/", E316, "/config"))</f>
        <v/>
      </c>
      <c r="AK316" s="33" t="str">
        <f>IF(ISBLANK(AI316),  "", _xlfn.CONCAT(LOWER(C316), "/", E316))</f>
        <v/>
      </c>
      <c r="AL316" s="33"/>
      <c r="AM316" s="33"/>
      <c r="AN316" s="33"/>
      <c r="AO316" s="33"/>
      <c r="AP316" s="33"/>
      <c r="AQ316" s="33"/>
      <c r="AR316" s="33"/>
      <c r="AS316" s="33"/>
      <c r="AT316" s="60"/>
      <c r="AU316" s="37"/>
      <c r="AV316" s="33"/>
      <c r="AW316" s="33"/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/>
      </c>
      <c r="BB316" s="33"/>
      <c r="BC316" s="33"/>
      <c r="BD316" s="33"/>
      <c r="BE316" s="36"/>
      <c r="BF316" s="33" t="s">
        <v>28</v>
      </c>
      <c r="BG316" s="33"/>
      <c r="BH316" s="33"/>
      <c r="BI316" s="33"/>
      <c r="BJ316" s="33"/>
      <c r="BK316" s="33"/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>
      <c r="A317" s="18">
        <v>2543</v>
      </c>
      <c r="B317" s="61" t="s">
        <v>26</v>
      </c>
      <c r="C317" s="61" t="s">
        <v>1409</v>
      </c>
      <c r="D317" s="61" t="s">
        <v>27</v>
      </c>
      <c r="E317" s="61" t="s">
        <v>1423</v>
      </c>
      <c r="F317" s="61" t="str">
        <f>IF(ISBLANK(Table2[[#This Row],[unique_id]]), "", PROPER(SUBSTITUTE(Table2[[#This Row],[unique_id]], "_", " ")))</f>
        <v>Host Flo Temperature</v>
      </c>
      <c r="G317" s="61" t="s">
        <v>1216</v>
      </c>
      <c r="H317" s="61" t="s">
        <v>1441</v>
      </c>
      <c r="I317" s="61" t="s">
        <v>295</v>
      </c>
      <c r="J317" s="61"/>
      <c r="K317" s="61" t="s">
        <v>1434</v>
      </c>
      <c r="L317" s="61"/>
      <c r="M317" s="61"/>
      <c r="N317" s="61"/>
      <c r="O317" s="63"/>
      <c r="P317" s="61"/>
      <c r="Q317" s="61"/>
      <c r="R317" s="61"/>
      <c r="S317" s="61"/>
      <c r="T317" s="64"/>
      <c r="U317" s="61"/>
      <c r="V317" s="63" t="s">
        <v>320</v>
      </c>
      <c r="W317" s="63"/>
      <c r="X317" s="63"/>
      <c r="Y317" s="63"/>
      <c r="Z317" s="63"/>
      <c r="AA317" s="63"/>
      <c r="AB317" s="61" t="s">
        <v>31</v>
      </c>
      <c r="AC317" s="61" t="s">
        <v>88</v>
      </c>
      <c r="AD317" s="61" t="s">
        <v>89</v>
      </c>
      <c r="AE317" s="61" t="s">
        <v>321</v>
      </c>
      <c r="AF317" s="61">
        <v>5</v>
      </c>
      <c r="AG317" s="63" t="s">
        <v>34</v>
      </c>
      <c r="AH317" s="63"/>
      <c r="AI317" s="61" t="s">
        <v>1429</v>
      </c>
      <c r="AJ317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7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7" s="61"/>
      <c r="AM317" s="61"/>
      <c r="AN317" s="61"/>
      <c r="AO317" s="61"/>
      <c r="AP317" s="61"/>
      <c r="AQ317" s="61"/>
      <c r="AR317" s="61" t="s">
        <v>1430</v>
      </c>
      <c r="AS317" s="61">
        <v>1</v>
      </c>
      <c r="AT317" s="68"/>
      <c r="AU317" s="61"/>
      <c r="AV31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61"/>
      <c r="BA317" s="61" t="str">
        <f>IF(ISBLANK(Table2[[#This Row],[device_model]]), "", Table2[[#This Row],[device_suggested_area]])</f>
        <v>Rack</v>
      </c>
      <c r="BB317" s="61" t="s">
        <v>1427</v>
      </c>
      <c r="BC317" s="61" t="s">
        <v>1426</v>
      </c>
      <c r="BD317" s="61" t="s">
        <v>1425</v>
      </c>
      <c r="BE317" s="61" t="s">
        <v>1125</v>
      </c>
      <c r="BF317" s="61" t="s">
        <v>28</v>
      </c>
      <c r="BG317" s="61"/>
      <c r="BH317" s="61"/>
      <c r="BI317" s="61"/>
      <c r="BJ317" s="61"/>
      <c r="BK317" s="61"/>
      <c r="BL317" s="61"/>
      <c r="BM31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>
      <c r="A318" s="18">
        <v>2544</v>
      </c>
      <c r="B318" s="61" t="s">
        <v>26</v>
      </c>
      <c r="C318" s="61" t="s">
        <v>1409</v>
      </c>
      <c r="D318" s="61" t="s">
        <v>27</v>
      </c>
      <c r="E318" s="61" t="s">
        <v>1434</v>
      </c>
      <c r="F318" s="61" t="str">
        <f>IF(ISBLANK(Table2[[#This Row],[unique_id]]), "", PROPER(SUBSTITUTE(Table2[[#This Row],[unique_id]], "_", " ")))</f>
        <v>Compensation Sensor Host Flo Temperature</v>
      </c>
      <c r="G318" s="61" t="s">
        <v>1216</v>
      </c>
      <c r="H318" s="61" t="s">
        <v>1441</v>
      </c>
      <c r="I318" s="61" t="s">
        <v>295</v>
      </c>
      <c r="J318" s="61"/>
      <c r="K318" s="61"/>
      <c r="L318" s="61"/>
      <c r="M318" s="61" t="s">
        <v>136</v>
      </c>
      <c r="N318" s="61"/>
      <c r="O318" s="63"/>
      <c r="P318" s="61"/>
      <c r="Q318" s="61"/>
      <c r="R318" s="61"/>
      <c r="S318" s="61"/>
      <c r="T318" s="64"/>
      <c r="U318" s="61" t="s">
        <v>496</v>
      </c>
      <c r="V318" s="63"/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/>
      <c r="AG318" s="63"/>
      <c r="AH318" s="63"/>
      <c r="AI318" s="61"/>
      <c r="AJ318" s="61" t="str">
        <f>IF(ISBLANK(AI318),  "", _xlfn.CONCAT("haas/entity/sensor/", LOWER(C318), "/", E318, "/config"))</f>
        <v/>
      </c>
      <c r="AK318" s="61" t="str">
        <f>IF(ISBLANK(AI318),  "", _xlfn.CONCAT(LOWER(C318), "/", E318))</f>
        <v/>
      </c>
      <c r="AL318" s="61"/>
      <c r="AM318" s="61"/>
      <c r="AN318" s="61"/>
      <c r="AO318" s="61"/>
      <c r="AP318" s="61"/>
      <c r="AQ318" s="61"/>
      <c r="AR318" s="61"/>
      <c r="AS318" s="61"/>
      <c r="AT318" s="65"/>
      <c r="AU318" s="66"/>
      <c r="AV318" s="61"/>
      <c r="AW318" s="61"/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/>
      </c>
      <c r="BB318" s="61"/>
      <c r="BC318" s="61"/>
      <c r="BD318" s="61"/>
      <c r="BE318" s="63"/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>
      <c r="A319" s="18">
        <v>2545</v>
      </c>
      <c r="B319" s="61" t="s">
        <v>26</v>
      </c>
      <c r="C319" s="61" t="s">
        <v>1409</v>
      </c>
      <c r="D319" s="61" t="s">
        <v>27</v>
      </c>
      <c r="E319" s="61" t="s">
        <v>1424</v>
      </c>
      <c r="F319" s="61" t="str">
        <f>IF(ISBLANK(Table2[[#This Row],[unique_id]]), "", PROPER(SUBSTITUTE(Table2[[#This Row],[unique_id]], "_", " ")))</f>
        <v>Host Meg Temperature</v>
      </c>
      <c r="G319" s="61" t="s">
        <v>1437</v>
      </c>
      <c r="H319" s="61" t="s">
        <v>1441</v>
      </c>
      <c r="I319" s="61" t="s">
        <v>295</v>
      </c>
      <c r="J319" s="61"/>
      <c r="K319" s="61" t="s">
        <v>1435</v>
      </c>
      <c r="L319" s="61"/>
      <c r="M319" s="61"/>
      <c r="N319" s="61"/>
      <c r="O319" s="63"/>
      <c r="P319" s="61"/>
      <c r="Q319" s="61"/>
      <c r="R319" s="61"/>
      <c r="S319" s="61"/>
      <c r="T319" s="64"/>
      <c r="U319" s="61"/>
      <c r="V319" s="63" t="s">
        <v>320</v>
      </c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>
        <v>5</v>
      </c>
      <c r="AG319" s="63" t="s">
        <v>34</v>
      </c>
      <c r="AH319" s="63"/>
      <c r="AI319" s="61" t="s">
        <v>1310</v>
      </c>
      <c r="AJ319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19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19" s="61"/>
      <c r="AM319" s="61"/>
      <c r="AN319" s="61"/>
      <c r="AO319" s="61"/>
      <c r="AP319" s="61"/>
      <c r="AQ319" s="61"/>
      <c r="AR319" s="61" t="s">
        <v>1432</v>
      </c>
      <c r="AS319" s="61">
        <v>1</v>
      </c>
      <c r="AT319" s="68"/>
      <c r="AU319" s="61"/>
      <c r="AV31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>Rack</v>
      </c>
      <c r="BB319" s="61" t="s">
        <v>1427</v>
      </c>
      <c r="BC319" s="61" t="s">
        <v>1426</v>
      </c>
      <c r="BD319" s="61" t="s">
        <v>1425</v>
      </c>
      <c r="BE319" s="61" t="s">
        <v>1125</v>
      </c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>
      <c r="A320" s="18">
        <v>2546</v>
      </c>
      <c r="B320" s="61" t="s">
        <v>26</v>
      </c>
      <c r="C320" s="61" t="s">
        <v>1409</v>
      </c>
      <c r="D320" s="61" t="s">
        <v>27</v>
      </c>
      <c r="E320" s="61" t="s">
        <v>1435</v>
      </c>
      <c r="F320" s="61" t="str">
        <f>IF(ISBLANK(Table2[[#This Row],[unique_id]]), "", PROPER(SUBSTITUTE(Table2[[#This Row],[unique_id]], "_", " ")))</f>
        <v>Compensation Sensor Host Meg Temperature</v>
      </c>
      <c r="G320" s="61" t="s">
        <v>1437</v>
      </c>
      <c r="H320" s="61" t="s">
        <v>1441</v>
      </c>
      <c r="I320" s="61" t="s">
        <v>295</v>
      </c>
      <c r="J320" s="61"/>
      <c r="K320" s="61"/>
      <c r="L320" s="61"/>
      <c r="M320" s="61" t="s">
        <v>136</v>
      </c>
      <c r="N320" s="61"/>
      <c r="O320" s="63"/>
      <c r="P320" s="61"/>
      <c r="Q320" s="61"/>
      <c r="R320" s="61"/>
      <c r="S320" s="61"/>
      <c r="T320" s="64"/>
      <c r="U320" s="61" t="s">
        <v>496</v>
      </c>
      <c r="V320" s="63"/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/>
      <c r="AG320" s="63"/>
      <c r="AH320" s="63"/>
      <c r="AI320" s="61"/>
      <c r="AJ320" s="61" t="str">
        <f>IF(ISBLANK(AI320),  "", _xlfn.CONCAT("haas/entity/sensor/", LOWER(C320), "/", E320, "/config"))</f>
        <v/>
      </c>
      <c r="AK320" s="61" t="str">
        <f>IF(ISBLANK(AI320),  "", _xlfn.CONCAT(LOWER(C320), "/", E320))</f>
        <v/>
      </c>
      <c r="AL320" s="61"/>
      <c r="AM320" s="61"/>
      <c r="AN320" s="61"/>
      <c r="AO320" s="61"/>
      <c r="AP320" s="61"/>
      <c r="AQ320" s="61"/>
      <c r="AR320" s="61"/>
      <c r="AS320" s="61"/>
      <c r="AT320" s="65"/>
      <c r="AU320" s="66"/>
      <c r="AV320" s="61"/>
      <c r="AW320" s="61"/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/>
      </c>
      <c r="BB320" s="61"/>
      <c r="BC320" s="61"/>
      <c r="BD320" s="61"/>
      <c r="BE320" s="63"/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>
      <c r="A321" s="18">
        <v>2547</v>
      </c>
      <c r="B321" s="61" t="s">
        <v>26</v>
      </c>
      <c r="C321" s="61" t="s">
        <v>1438</v>
      </c>
      <c r="D321" s="61" t="s">
        <v>27</v>
      </c>
      <c r="E321" s="61" t="s">
        <v>1447</v>
      </c>
      <c r="F321" s="61" t="str">
        <f>IF(ISBLANK(Table2[[#This Row],[unique_id]]), "", PROPER(SUBSTITUTE(Table2[[#This Row],[unique_id]], "_", " ")))</f>
        <v>Template Deck Festoons Plug Temperature Proxy</v>
      </c>
      <c r="G321" s="61" t="s">
        <v>1444</v>
      </c>
      <c r="H321" s="61" t="s">
        <v>1442</v>
      </c>
      <c r="I321" s="61" t="s">
        <v>295</v>
      </c>
      <c r="J321" s="61"/>
      <c r="K321" s="61" t="s">
        <v>1350</v>
      </c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/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/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>
      <c r="A322" s="18">
        <v>2548</v>
      </c>
      <c r="B322" s="61" t="s">
        <v>26</v>
      </c>
      <c r="C322" s="61" t="s">
        <v>1438</v>
      </c>
      <c r="D322" s="61" t="s">
        <v>27</v>
      </c>
      <c r="E322" s="61" t="s">
        <v>1446</v>
      </c>
      <c r="F322" s="61" t="str">
        <f>IF(ISBLANK(Table2[[#This Row],[unique_id]]), "", PROPER(SUBSTITUTE(Table2[[#This Row],[unique_id]], "_", " ")))</f>
        <v>Template Wardrobe Temperature Proxy</v>
      </c>
      <c r="G322" s="61" t="s">
        <v>1443</v>
      </c>
      <c r="H322" s="61" t="s">
        <v>1440</v>
      </c>
      <c r="I322" s="61" t="s">
        <v>295</v>
      </c>
      <c r="J322" s="61"/>
      <c r="K322" s="61" t="s">
        <v>1356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>
      <c r="A323" s="18">
        <v>2549</v>
      </c>
      <c r="B323" s="61" t="s">
        <v>26</v>
      </c>
      <c r="C323" s="61" t="s">
        <v>1409</v>
      </c>
      <c r="D323" s="61" t="s">
        <v>27</v>
      </c>
      <c r="E323" s="61" t="s">
        <v>1422</v>
      </c>
      <c r="F323" s="61" t="str">
        <f>IF(ISBLANK(Table2[[#This Row],[unique_id]]), "", PROPER(SUBSTITUTE(Table2[[#This Row],[unique_id]], "_", " ")))</f>
        <v>Host Lia Temperature</v>
      </c>
      <c r="G323" s="61" t="s">
        <v>1436</v>
      </c>
      <c r="H323" s="61" t="s">
        <v>1440</v>
      </c>
      <c r="I323" s="61" t="s">
        <v>295</v>
      </c>
      <c r="J323" s="61"/>
      <c r="K323" s="61" t="s">
        <v>1433</v>
      </c>
      <c r="L323" s="61"/>
      <c r="M323" s="61"/>
      <c r="N323" s="61"/>
      <c r="O323" s="63"/>
      <c r="P323" s="61"/>
      <c r="Q323" s="61"/>
      <c r="R323" s="61"/>
      <c r="S323" s="61"/>
      <c r="T323" s="64"/>
      <c r="U323" s="61"/>
      <c r="V323" s="63" t="s">
        <v>320</v>
      </c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>
        <v>5</v>
      </c>
      <c r="AG323" s="63" t="s">
        <v>34</v>
      </c>
      <c r="AH323" s="63"/>
      <c r="AI323" s="61" t="s">
        <v>1311</v>
      </c>
      <c r="AJ323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3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3" s="61"/>
      <c r="AM323" s="61"/>
      <c r="AN323" s="61"/>
      <c r="AO323" s="61"/>
      <c r="AP323" s="61"/>
      <c r="AQ323" s="61"/>
      <c r="AR323" s="61" t="s">
        <v>1431</v>
      </c>
      <c r="AS323" s="61">
        <v>1</v>
      </c>
      <c r="AT323" s="68"/>
      <c r="AU323" s="61"/>
      <c r="AV32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>Rack</v>
      </c>
      <c r="BB323" s="61" t="s">
        <v>1427</v>
      </c>
      <c r="BC323" s="61" t="s">
        <v>1426</v>
      </c>
      <c r="BD323" s="61" t="s">
        <v>1425</v>
      </c>
      <c r="BE323" s="61" t="s">
        <v>1125</v>
      </c>
      <c r="BF323" s="61" t="s">
        <v>28</v>
      </c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>
      <c r="A324" s="18">
        <v>2550</v>
      </c>
      <c r="B324" s="61" t="s">
        <v>26</v>
      </c>
      <c r="C324" s="61" t="s">
        <v>1409</v>
      </c>
      <c r="D324" s="61" t="s">
        <v>27</v>
      </c>
      <c r="E324" s="61" t="s">
        <v>1433</v>
      </c>
      <c r="F324" s="61" t="str">
        <f>IF(ISBLANK(Table2[[#This Row],[unique_id]]), "", PROPER(SUBSTITUTE(Table2[[#This Row],[unique_id]], "_", " ")))</f>
        <v>Compensation Sensor Host Lia Temperature</v>
      </c>
      <c r="G324" s="61" t="s">
        <v>1436</v>
      </c>
      <c r="H324" s="61" t="s">
        <v>1440</v>
      </c>
      <c r="I324" s="61" t="s">
        <v>295</v>
      </c>
      <c r="J324" s="61"/>
      <c r="K324" s="61"/>
      <c r="L324" s="61"/>
      <c r="M324" s="61" t="s">
        <v>136</v>
      </c>
      <c r="N324" s="61"/>
      <c r="O324" s="63"/>
      <c r="P324" s="61"/>
      <c r="Q324" s="61"/>
      <c r="R324" s="61"/>
      <c r="S324" s="61"/>
      <c r="T324" s="64"/>
      <c r="U324" s="61" t="s">
        <v>496</v>
      </c>
      <c r="V324" s="63"/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/>
      <c r="AG324" s="63"/>
      <c r="AH324" s="63"/>
      <c r="AI324" s="61"/>
      <c r="AJ324" s="61" t="str">
        <f>IF(ISBLANK(AI324),  "", _xlfn.CONCAT("haas/entity/sensor/", LOWER(C324), "/", E324, "/config"))</f>
        <v/>
      </c>
      <c r="AK324" s="61" t="str">
        <f>IF(ISBLANK(AI324),  "", _xlfn.CONCAT(LOWER(C324), "/", E324))</f>
        <v/>
      </c>
      <c r="AL324" s="61"/>
      <c r="AM324" s="61"/>
      <c r="AN324" s="61"/>
      <c r="AO324" s="61"/>
      <c r="AP324" s="61"/>
      <c r="AQ324" s="61"/>
      <c r="AR324" s="61"/>
      <c r="AS324" s="61"/>
      <c r="AT324" s="65"/>
      <c r="AU324" s="66"/>
      <c r="AV324" s="61"/>
      <c r="AW324" s="61"/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/>
      </c>
      <c r="BB324" s="61"/>
      <c r="BC324" s="61"/>
      <c r="BD324" s="61"/>
      <c r="BE324" s="63"/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>
      <c r="A325" s="18">
        <v>2551</v>
      </c>
      <c r="B325" s="18" t="s">
        <v>26</v>
      </c>
      <c r="C325" s="18" t="s">
        <v>710</v>
      </c>
      <c r="D325" s="18" t="s">
        <v>27</v>
      </c>
      <c r="E325" s="18" t="s">
        <v>751</v>
      </c>
      <c r="F325" s="22" t="str">
        <f>IF(ISBLANK(Table2[[#This Row],[unique_id]]), "", PROPER(SUBSTITUTE(Table2[[#This Row],[unique_id]], "_", " ")))</f>
        <v>Back Door Lock Battery</v>
      </c>
      <c r="G325" s="18" t="s">
        <v>737</v>
      </c>
      <c r="H325" s="18" t="s">
        <v>1375</v>
      </c>
      <c r="I325" s="18" t="s">
        <v>295</v>
      </c>
      <c r="M325" s="18" t="s">
        <v>136</v>
      </c>
      <c r="O325" s="19"/>
      <c r="P325" s="18"/>
      <c r="T325" s="23"/>
      <c r="U325" s="18"/>
      <c r="V325" s="19"/>
      <c r="W325" s="19"/>
      <c r="X325" s="19"/>
      <c r="Y325" s="19"/>
      <c r="Z325" s="19"/>
      <c r="AB325" s="18"/>
      <c r="AG325" s="19"/>
      <c r="AH325" s="19"/>
      <c r="AT325" s="20"/>
      <c r="AU325" s="19"/>
      <c r="AV3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18" t="str">
        <f>IF(ISBLANK(Table2[[#This Row],[device_model]]), "", Table2[[#This Row],[device_suggested_area]])</f>
        <v/>
      </c>
      <c r="BE325" s="19"/>
      <c r="BL325" s="18"/>
      <c r="BM3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>
      <c r="A326" s="18">
        <v>2552</v>
      </c>
      <c r="B326" s="18" t="s">
        <v>26</v>
      </c>
      <c r="C326" s="18" t="s">
        <v>710</v>
      </c>
      <c r="D326" s="18" t="s">
        <v>27</v>
      </c>
      <c r="E326" s="18" t="s">
        <v>752</v>
      </c>
      <c r="F326" s="22" t="str">
        <f>IF(ISBLANK(Table2[[#This Row],[unique_id]]), "", PROPER(SUBSTITUTE(Table2[[#This Row],[unique_id]], "_", " ")))</f>
        <v>Front Door Lock Battery</v>
      </c>
      <c r="G326" s="18" t="s">
        <v>736</v>
      </c>
      <c r="H326" s="18" t="s">
        <v>1375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>
      <c r="A327" s="18">
        <v>2553</v>
      </c>
      <c r="B327" s="18" t="s">
        <v>26</v>
      </c>
      <c r="C327" s="18" t="s">
        <v>339</v>
      </c>
      <c r="D327" s="18" t="s">
        <v>27</v>
      </c>
      <c r="E327" s="18" t="s">
        <v>754</v>
      </c>
      <c r="F327" s="22" t="str">
        <f>IF(ISBLANK(Table2[[#This Row],[unique_id]]), "", PROPER(SUBSTITUTE(Table2[[#This Row],[unique_id]], "_", " ")))</f>
        <v>Template Back Door Sensor Battery Last</v>
      </c>
      <c r="G327" s="18" t="s">
        <v>739</v>
      </c>
      <c r="H327" s="18" t="s">
        <v>1375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>
      <c r="A328" s="18">
        <v>2554</v>
      </c>
      <c r="B328" s="18" t="s">
        <v>26</v>
      </c>
      <c r="C328" s="18" t="s">
        <v>339</v>
      </c>
      <c r="D328" s="18" t="s">
        <v>27</v>
      </c>
      <c r="E328" s="18" t="s">
        <v>753</v>
      </c>
      <c r="F328" s="22" t="str">
        <f>IF(ISBLANK(Table2[[#This Row],[unique_id]]), "", PROPER(SUBSTITUTE(Table2[[#This Row],[unique_id]], "_", " ")))</f>
        <v>Template Front Door Sensor Battery Last</v>
      </c>
      <c r="G328" s="18" t="s">
        <v>738</v>
      </c>
      <c r="H328" s="18" t="s">
        <v>1375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>
      <c r="A329" s="18">
        <v>2555</v>
      </c>
      <c r="B329" s="18" t="s">
        <v>642</v>
      </c>
      <c r="C329" s="18" t="s">
        <v>517</v>
      </c>
      <c r="D329" s="18" t="s">
        <v>27</v>
      </c>
      <c r="E329" s="18" t="s">
        <v>545</v>
      </c>
      <c r="F329" s="22" t="str">
        <f>IF(ISBLANK(Table2[[#This Row],[unique_id]]), "", PROPER(SUBSTITUTE(Table2[[#This Row],[unique_id]], "_", " ")))</f>
        <v>Home Cube Remote Battery</v>
      </c>
      <c r="G329" s="18" t="s">
        <v>525</v>
      </c>
      <c r="H329" s="18" t="s">
        <v>1375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>
      <c r="A330" s="18">
        <v>2556</v>
      </c>
      <c r="B330" s="61" t="s">
        <v>26</v>
      </c>
      <c r="C330" s="61" t="s">
        <v>151</v>
      </c>
      <c r="D330" s="61" t="s">
        <v>27</v>
      </c>
      <c r="E330" s="61" t="s">
        <v>748</v>
      </c>
      <c r="F330" s="62" t="str">
        <f>IF(ISBLANK(Table2[[#This Row],[unique_id]]), "", PROPER(SUBSTITUTE(Table2[[#This Row],[unique_id]], "_", " ")))</f>
        <v>Template Weatherstation Console Battery Percent Int</v>
      </c>
      <c r="G330" s="61" t="s">
        <v>746</v>
      </c>
      <c r="H330" s="61" t="s">
        <v>1375</v>
      </c>
      <c r="I330" s="61" t="s">
        <v>295</v>
      </c>
      <c r="J330" s="61"/>
      <c r="K330" s="61"/>
      <c r="L330" s="61"/>
      <c r="M330" s="61" t="s">
        <v>136</v>
      </c>
      <c r="N330" s="61"/>
      <c r="O330" s="63"/>
      <c r="P330" s="61"/>
      <c r="Q330" s="61"/>
      <c r="R330" s="61"/>
      <c r="S330" s="61"/>
      <c r="T330" s="64"/>
      <c r="U330" s="61"/>
      <c r="V330" s="63"/>
      <c r="W330" s="63"/>
      <c r="X330" s="63"/>
      <c r="Y330" s="63"/>
      <c r="Z330" s="63"/>
      <c r="AA330" s="63"/>
      <c r="AB330" s="61" t="s">
        <v>31</v>
      </c>
      <c r="AC330" s="61" t="s">
        <v>32</v>
      </c>
      <c r="AD330" s="61" t="s">
        <v>747</v>
      </c>
      <c r="AE330" s="61"/>
      <c r="AF330" s="61"/>
      <c r="AG330" s="63"/>
      <c r="AH330" s="63"/>
      <c r="AI330" s="61"/>
      <c r="AJ330" s="61"/>
      <c r="AK330" s="61"/>
      <c r="AL330" s="61"/>
      <c r="AM330" s="61"/>
      <c r="AN330" s="61"/>
      <c r="AO330" s="61"/>
      <c r="AP330" s="61"/>
      <c r="AQ330" s="61"/>
      <c r="AR330" s="69"/>
      <c r="AS330" s="61"/>
      <c r="AT330" s="68"/>
      <c r="AU330" s="63"/>
      <c r="AV3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0" s="61"/>
      <c r="BA330" s="61" t="str">
        <f>IF(ISBLANK(Table2[[#This Row],[device_model]]), "", Table2[[#This Row],[device_suggested_area]])</f>
        <v/>
      </c>
      <c r="BB330" s="61"/>
      <c r="BC330" s="61"/>
      <c r="BD330" s="61"/>
      <c r="BE330" s="63"/>
      <c r="BF330" s="61"/>
      <c r="BG330" s="61"/>
      <c r="BH330" s="61"/>
      <c r="BI330" s="61"/>
      <c r="BJ330" s="61"/>
      <c r="BK330" s="61"/>
      <c r="BL330" s="61"/>
      <c r="BM3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>
      <c r="A331" s="18">
        <v>2557</v>
      </c>
      <c r="B331" s="61" t="s">
        <v>26</v>
      </c>
      <c r="C331" s="61" t="s">
        <v>39</v>
      </c>
      <c r="D331" s="61" t="s">
        <v>27</v>
      </c>
      <c r="E331" s="61" t="s">
        <v>171</v>
      </c>
      <c r="F331" s="62" t="str">
        <f>IF(ISBLANK(Table2[[#This Row],[unique_id]]), "", PROPER(SUBSTITUTE(Table2[[#This Row],[unique_id]], "_", " ")))</f>
        <v>Weatherstation Console Battery Voltage</v>
      </c>
      <c r="G331" s="61" t="s">
        <v>524</v>
      </c>
      <c r="H331" s="61" t="s">
        <v>1375</v>
      </c>
      <c r="I331" s="61" t="s">
        <v>295</v>
      </c>
      <c r="J331" s="61"/>
      <c r="K331" s="61"/>
      <c r="L331" s="61"/>
      <c r="M331" s="61"/>
      <c r="N331" s="61"/>
      <c r="O331" s="63"/>
      <c r="P331" s="61"/>
      <c r="Q331" s="61"/>
      <c r="R331" s="61"/>
      <c r="S331" s="61"/>
      <c r="T331" s="64"/>
      <c r="U331" s="61"/>
      <c r="V331" s="63" t="s">
        <v>1456</v>
      </c>
      <c r="W331" s="63"/>
      <c r="X331" s="63"/>
      <c r="Y331" s="63"/>
      <c r="Z331" s="63"/>
      <c r="AA331" s="63"/>
      <c r="AB331" s="61" t="s">
        <v>31</v>
      </c>
      <c r="AC331" s="61" t="s">
        <v>83</v>
      </c>
      <c r="AD331" s="61" t="s">
        <v>84</v>
      </c>
      <c r="AE331" s="61" t="s">
        <v>276</v>
      </c>
      <c r="AF331" s="61">
        <v>300</v>
      </c>
      <c r="AG331" s="63" t="s">
        <v>34</v>
      </c>
      <c r="AH331" s="63"/>
      <c r="AI331" s="61" t="s">
        <v>85</v>
      </c>
      <c r="AJ331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1" s="61" t="str">
        <f>IF(ISBLANK(Table2[[#This Row],[index]]),  "", _xlfn.CONCAT(LOWER(Table2[[#This Row],[device_via_device]]), "/", Table2[[#This Row],[unique_id]]))</f>
        <v>weewx/weatherstation_console_battery_voltage</v>
      </c>
      <c r="AL331" s="61"/>
      <c r="AM331" s="61"/>
      <c r="AN331" s="61"/>
      <c r="AO331" s="61"/>
      <c r="AP331" s="61"/>
      <c r="AQ331" s="61"/>
      <c r="AR331" s="69" t="s">
        <v>1373</v>
      </c>
      <c r="AS331" s="61">
        <v>1</v>
      </c>
      <c r="AT331" s="68"/>
      <c r="AU331" s="61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>Wardrobe</v>
      </c>
      <c r="BB331" s="61" t="s">
        <v>1454</v>
      </c>
      <c r="BC331" s="61" t="s">
        <v>36</v>
      </c>
      <c r="BD331" s="61" t="s">
        <v>37</v>
      </c>
      <c r="BE331" s="61" t="s">
        <v>1225</v>
      </c>
      <c r="BF331" s="61" t="s">
        <v>555</v>
      </c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>
      <c r="A332" s="18">
        <v>2558</v>
      </c>
      <c r="B332" s="18" t="s">
        <v>26</v>
      </c>
      <c r="C332" s="18" t="s">
        <v>128</v>
      </c>
      <c r="D332" s="18" t="s">
        <v>27</v>
      </c>
      <c r="E332" s="21" t="s">
        <v>671</v>
      </c>
      <c r="F332" s="22" t="str">
        <f>IF(ISBLANK(Table2[[#This Row],[unique_id]]), "", PROPER(SUBSTITUTE(Table2[[#This Row],[unique_id]], "_", " ")))</f>
        <v>Bertram 2 Office Pantry Battery Percent</v>
      </c>
      <c r="G332" s="18" t="s">
        <v>518</v>
      </c>
      <c r="H332" s="18" t="s">
        <v>1375</v>
      </c>
      <c r="I332" s="18" t="s">
        <v>295</v>
      </c>
      <c r="M332" s="18" t="s">
        <v>136</v>
      </c>
      <c r="O332" s="19"/>
      <c r="P332" s="18"/>
      <c r="T332" s="23"/>
      <c r="U332" s="18"/>
      <c r="V332" s="19"/>
      <c r="W332" s="19"/>
      <c r="X332" s="19"/>
      <c r="Y332" s="19"/>
      <c r="Z332" s="19"/>
      <c r="AB332" s="18"/>
      <c r="AG332" s="19"/>
      <c r="AH332" s="19"/>
      <c r="AT332" s="20"/>
      <c r="AV3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18" t="str">
        <f>IF(ISBLANK(Table2[[#This Row],[device_model]]), "", Table2[[#This Row],[device_suggested_area]])</f>
        <v>Pantry</v>
      </c>
      <c r="BB332" s="18" t="s">
        <v>1127</v>
      </c>
      <c r="BC332" s="18" t="s">
        <v>1129</v>
      </c>
      <c r="BD332" s="18" t="s">
        <v>128</v>
      </c>
      <c r="BE332" s="18" t="s">
        <v>476</v>
      </c>
      <c r="BF332" s="18" t="s">
        <v>214</v>
      </c>
      <c r="BL332" s="18"/>
      <c r="BM3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>
      <c r="A333" s="18">
        <v>2559</v>
      </c>
      <c r="B333" s="18" t="s">
        <v>26</v>
      </c>
      <c r="C333" s="18" t="s">
        <v>128</v>
      </c>
      <c r="D333" s="18" t="s">
        <v>27</v>
      </c>
      <c r="E333" s="21" t="s">
        <v>672</v>
      </c>
      <c r="F333" s="22" t="str">
        <f>IF(ISBLANK(Table2[[#This Row],[unique_id]]), "", PROPER(SUBSTITUTE(Table2[[#This Row],[unique_id]], "_", " ")))</f>
        <v>Bertram 2 Office Lounge Battery Percent</v>
      </c>
      <c r="G333" s="18" t="s">
        <v>519</v>
      </c>
      <c r="H333" s="18" t="s">
        <v>1375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Lounge</v>
      </c>
      <c r="BB333" s="18" t="s">
        <v>1127</v>
      </c>
      <c r="BC333" s="18" t="s">
        <v>1129</v>
      </c>
      <c r="BD333" s="18" t="s">
        <v>128</v>
      </c>
      <c r="BE333" s="18" t="s">
        <v>476</v>
      </c>
      <c r="BF333" s="18" t="s">
        <v>196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>
      <c r="A334" s="18">
        <v>2560</v>
      </c>
      <c r="B334" s="18" t="s">
        <v>26</v>
      </c>
      <c r="C334" s="18" t="s">
        <v>128</v>
      </c>
      <c r="D334" s="18" t="s">
        <v>27</v>
      </c>
      <c r="E334" s="21" t="s">
        <v>673</v>
      </c>
      <c r="F334" s="22" t="str">
        <f>IF(ISBLANK(Table2[[#This Row],[unique_id]]), "", PROPER(SUBSTITUTE(Table2[[#This Row],[unique_id]], "_", " ")))</f>
        <v>Bertram 2 Office Dining Battery Percent</v>
      </c>
      <c r="G334" s="18" t="s">
        <v>520</v>
      </c>
      <c r="H334" s="18" t="s">
        <v>1375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Dining</v>
      </c>
      <c r="BB334" s="18" t="s">
        <v>1127</v>
      </c>
      <c r="BC334" s="18" t="s">
        <v>1129</v>
      </c>
      <c r="BD334" s="18" t="s">
        <v>128</v>
      </c>
      <c r="BE334" s="18" t="s">
        <v>476</v>
      </c>
      <c r="BF334" s="18" t="s">
        <v>195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>
      <c r="A335" s="18">
        <v>2561</v>
      </c>
      <c r="B335" s="18" t="s">
        <v>26</v>
      </c>
      <c r="C335" s="18" t="s">
        <v>128</v>
      </c>
      <c r="D335" s="18" t="s">
        <v>27</v>
      </c>
      <c r="E335" s="21" t="s">
        <v>674</v>
      </c>
      <c r="F335" s="22" t="str">
        <f>IF(ISBLANK(Table2[[#This Row],[unique_id]]), "", PROPER(SUBSTITUTE(Table2[[#This Row],[unique_id]], "_", " ")))</f>
        <v>Bertram 2 Office Basement Battery Percent</v>
      </c>
      <c r="G335" s="18" t="s">
        <v>521</v>
      </c>
      <c r="H335" s="18" t="s">
        <v>1375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Basement</v>
      </c>
      <c r="BB335" s="18" t="s">
        <v>1127</v>
      </c>
      <c r="BC335" s="18" t="s">
        <v>1129</v>
      </c>
      <c r="BD335" s="18" t="s">
        <v>128</v>
      </c>
      <c r="BE335" s="18" t="s">
        <v>476</v>
      </c>
      <c r="BF335" s="18" t="s">
        <v>213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>
      <c r="A336" s="18">
        <v>2562</v>
      </c>
      <c r="B336" s="18" t="s">
        <v>26</v>
      </c>
      <c r="C336" s="18" t="s">
        <v>183</v>
      </c>
      <c r="D336" s="18" t="s">
        <v>27</v>
      </c>
      <c r="E336" s="18" t="s">
        <v>832</v>
      </c>
      <c r="F336" s="22" t="str">
        <f>IF(ISBLANK(Table2[[#This Row],[unique_id]]), "", PROPER(SUBSTITUTE(Table2[[#This Row],[unique_id]], "_", " ")))</f>
        <v>Parents Move Battery</v>
      </c>
      <c r="G336" s="18" t="s">
        <v>522</v>
      </c>
      <c r="H336" s="18" t="s">
        <v>1375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U336" s="19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/>
      </c>
      <c r="BE336" s="19"/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>
      <c r="A337" s="18">
        <v>2563</v>
      </c>
      <c r="B337" s="18" t="s">
        <v>26</v>
      </c>
      <c r="C337" s="18" t="s">
        <v>183</v>
      </c>
      <c r="D337" s="18" t="s">
        <v>27</v>
      </c>
      <c r="E337" s="18" t="s">
        <v>831</v>
      </c>
      <c r="F337" s="22" t="str">
        <f>IF(ISBLANK(Table2[[#This Row],[unique_id]]), "", PROPER(SUBSTITUTE(Table2[[#This Row],[unique_id]], "_", " ")))</f>
        <v>Kitchen Move Battery</v>
      </c>
      <c r="G337" s="18" t="s">
        <v>523</v>
      </c>
      <c r="H337" s="18" t="s">
        <v>1375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>
      <c r="A338" s="18">
        <v>2564</v>
      </c>
      <c r="B338" s="18" t="s">
        <v>26</v>
      </c>
      <c r="C338" s="18" t="s">
        <v>500</v>
      </c>
      <c r="D338" s="18" t="s">
        <v>338</v>
      </c>
      <c r="E338" s="18" t="s">
        <v>337</v>
      </c>
      <c r="F338" s="22" t="str">
        <f>IF(ISBLANK(Table2[[#This Row],[unique_id]]), "", PROPER(SUBSTITUTE(Table2[[#This Row],[unique_id]], "_", " ")))</f>
        <v>Column Break</v>
      </c>
      <c r="G338" s="18" t="s">
        <v>334</v>
      </c>
      <c r="H338" s="18" t="s">
        <v>1375</v>
      </c>
      <c r="I338" s="18" t="s">
        <v>295</v>
      </c>
      <c r="M338" s="18" t="s">
        <v>335</v>
      </c>
      <c r="N338" s="18" t="s">
        <v>336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R338" s="21"/>
      <c r="AT338" s="15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>
      <c r="A339" s="18">
        <v>2565</v>
      </c>
      <c r="B339" s="18" t="s">
        <v>26</v>
      </c>
      <c r="C339" s="18" t="s">
        <v>875</v>
      </c>
      <c r="D339" s="18" t="s">
        <v>27</v>
      </c>
      <c r="E339" s="18" t="s">
        <v>931</v>
      </c>
      <c r="F339" s="22" t="str">
        <f>IF(ISBLANK(Table2[[#This Row],[unique_id]]), "", PROPER(SUBSTITUTE(Table2[[#This Row],[unique_id]], "_", " ")))</f>
        <v>All Standby</v>
      </c>
      <c r="G339" s="18" t="s">
        <v>932</v>
      </c>
      <c r="H339" s="18" t="s">
        <v>586</v>
      </c>
      <c r="I339" s="18" t="s">
        <v>295</v>
      </c>
      <c r="O339" s="19" t="s">
        <v>886</v>
      </c>
      <c r="P339" s="18"/>
      <c r="R339" s="42"/>
      <c r="T339" s="23" t="s">
        <v>930</v>
      </c>
      <c r="U339" s="18"/>
      <c r="V339" s="19"/>
      <c r="W339" s="19"/>
      <c r="X339" s="19"/>
      <c r="Y339" s="19"/>
      <c r="Z339" s="19"/>
      <c r="AB339" s="18"/>
      <c r="AG339" s="19"/>
      <c r="AH339" s="19"/>
      <c r="AT339" s="20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>
      <c r="A340" s="18">
        <v>2566</v>
      </c>
      <c r="B340" s="18" t="s">
        <v>26</v>
      </c>
      <c r="C340" s="18" t="s">
        <v>909</v>
      </c>
      <c r="D340" s="18" t="s">
        <v>149</v>
      </c>
      <c r="E340" s="23" t="s">
        <v>1232</v>
      </c>
      <c r="F340" s="22" t="str">
        <f>IF(ISBLANK(Table2[[#This Row],[unique_id]]), "", PROPER(SUBSTITUTE(Table2[[#This Row],[unique_id]], "_", " ")))</f>
        <v>Template Lounge Tv Plug Proxy</v>
      </c>
      <c r="G340" s="18" t="s">
        <v>181</v>
      </c>
      <c r="H340" s="18" t="s">
        <v>586</v>
      </c>
      <c r="I340" s="18" t="s">
        <v>295</v>
      </c>
      <c r="O340" s="19" t="s">
        <v>886</v>
      </c>
      <c r="P340" s="18" t="s">
        <v>166</v>
      </c>
      <c r="Q340" s="18" t="s">
        <v>856</v>
      </c>
      <c r="R340" s="42" t="s">
        <v>841</v>
      </c>
      <c r="S340" s="18" t="str">
        <f>Table2[[#This Row],[friendly_name]]</f>
        <v>Lounge TV</v>
      </c>
      <c r="T340" s="23" t="s">
        <v>1229</v>
      </c>
      <c r="U340" s="18"/>
      <c r="V340" s="19"/>
      <c r="W340" s="19"/>
      <c r="X340" s="19"/>
      <c r="Y340" s="19"/>
      <c r="Z340" s="19"/>
      <c r="AB340" s="18"/>
      <c r="AG340" s="19"/>
      <c r="AH340" s="19"/>
      <c r="AR340" s="21"/>
      <c r="AT340" s="15"/>
      <c r="AU340" s="18" t="s">
        <v>134</v>
      </c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>Lounge</v>
      </c>
      <c r="BB340" s="18" t="s">
        <v>1115</v>
      </c>
      <c r="BC340" s="18" t="s">
        <v>365</v>
      </c>
      <c r="BD340" s="18" t="s">
        <v>236</v>
      </c>
      <c r="BE340" s="18" t="s">
        <v>368</v>
      </c>
      <c r="BF340" s="18" t="s">
        <v>196</v>
      </c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>
      <c r="A341" s="18">
        <v>2567</v>
      </c>
      <c r="B341" s="18" t="s">
        <v>26</v>
      </c>
      <c r="C341" s="18" t="s">
        <v>236</v>
      </c>
      <c r="D341" s="18" t="s">
        <v>134</v>
      </c>
      <c r="E341" s="18" t="s">
        <v>1231</v>
      </c>
      <c r="F341" s="22" t="str">
        <f>IF(ISBLANK(Table2[[#This Row],[unique_id]]), "", PROPER(SUBSTITUTE(Table2[[#This Row],[unique_id]], "_", " ")))</f>
        <v>Lounge Tv Plug</v>
      </c>
      <c r="G341" s="18" t="s">
        <v>181</v>
      </c>
      <c r="H341" s="18" t="s">
        <v>586</v>
      </c>
      <c r="I341" s="18" t="s">
        <v>295</v>
      </c>
      <c r="M341" s="18" t="s">
        <v>261</v>
      </c>
      <c r="O341" s="19" t="s">
        <v>886</v>
      </c>
      <c r="P341" s="18" t="s">
        <v>166</v>
      </c>
      <c r="Q341" s="18" t="s">
        <v>856</v>
      </c>
      <c r="R341" s="42" t="s">
        <v>841</v>
      </c>
      <c r="S341" s="18" t="str">
        <f>Table2[[#This Row],[friendly_name]]</f>
        <v>Lounge TV</v>
      </c>
      <c r="T341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1" s="18"/>
      <c r="V341" s="19"/>
      <c r="W341" s="19"/>
      <c r="X341" s="19"/>
      <c r="Y341" s="19"/>
      <c r="Z341" s="19"/>
      <c r="AB341" s="18"/>
      <c r="AE341" s="18" t="s">
        <v>254</v>
      </c>
      <c r="AG341" s="19"/>
      <c r="AH341" s="19"/>
      <c r="AT341" s="20"/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1115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I341" s="18" t="s">
        <v>1108</v>
      </c>
      <c r="BJ341" s="18" t="s">
        <v>446</v>
      </c>
      <c r="BK341" s="18" t="s">
        <v>355</v>
      </c>
      <c r="BL341" s="18" t="s">
        <v>438</v>
      </c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42" spans="1:65" ht="16" customHeight="1">
      <c r="A342" s="18">
        <v>2568</v>
      </c>
      <c r="B342" s="18" t="s">
        <v>26</v>
      </c>
      <c r="C342" s="18" t="s">
        <v>909</v>
      </c>
      <c r="D342" s="18" t="s">
        <v>149</v>
      </c>
      <c r="E342" s="23" t="s">
        <v>1085</v>
      </c>
      <c r="F342" s="22" t="str">
        <f>IF(ISBLANK(Table2[[#This Row],[unique_id]]), "", PROPER(SUBSTITUTE(Table2[[#This Row],[unique_id]], "_", " ")))</f>
        <v>Template Lounge Sub Plug Proxy</v>
      </c>
      <c r="G342" s="18" t="s">
        <v>890</v>
      </c>
      <c r="H342" s="18" t="s">
        <v>586</v>
      </c>
      <c r="I342" s="18" t="s">
        <v>295</v>
      </c>
      <c r="O342" s="19" t="s">
        <v>886</v>
      </c>
      <c r="P342" s="18" t="s">
        <v>166</v>
      </c>
      <c r="Q342" s="18" t="s">
        <v>856</v>
      </c>
      <c r="R342" s="42" t="s">
        <v>841</v>
      </c>
      <c r="S342" s="18" t="str">
        <f>Table2[[#This Row],[friendly_name]]</f>
        <v>Lounge Sub</v>
      </c>
      <c r="T342" s="23" t="s">
        <v>1229</v>
      </c>
      <c r="U342" s="18"/>
      <c r="V342" s="19"/>
      <c r="W342" s="19"/>
      <c r="X342" s="19"/>
      <c r="Y342" s="19"/>
      <c r="Z342" s="19"/>
      <c r="AB342" s="18"/>
      <c r="AG342" s="19"/>
      <c r="AH342" s="19"/>
      <c r="AR342" s="21"/>
      <c r="AT342" s="15"/>
      <c r="AU342" s="18" t="s">
        <v>134</v>
      </c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1157</v>
      </c>
      <c r="BC342" s="21" t="s">
        <v>366</v>
      </c>
      <c r="BD342" s="18" t="s">
        <v>236</v>
      </c>
      <c r="BE342" s="18" t="s">
        <v>367</v>
      </c>
      <c r="BF342" s="18" t="s">
        <v>196</v>
      </c>
      <c r="BL342" s="18"/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5" ht="16" customHeight="1">
      <c r="A343" s="18">
        <v>2569</v>
      </c>
      <c r="B343" s="18" t="s">
        <v>26</v>
      </c>
      <c r="C343" s="18" t="s">
        <v>236</v>
      </c>
      <c r="D343" s="18" t="s">
        <v>134</v>
      </c>
      <c r="E343" s="18" t="s">
        <v>938</v>
      </c>
      <c r="F343" s="22" t="str">
        <f>IF(ISBLANK(Table2[[#This Row],[unique_id]]), "", PROPER(SUBSTITUTE(Table2[[#This Row],[unique_id]], "_", " ")))</f>
        <v>Lounge Sub Plug</v>
      </c>
      <c r="G343" s="18" t="s">
        <v>890</v>
      </c>
      <c r="H343" s="18" t="s">
        <v>586</v>
      </c>
      <c r="I343" s="18" t="s">
        <v>295</v>
      </c>
      <c r="M343" s="18" t="s">
        <v>261</v>
      </c>
      <c r="O343" s="19" t="s">
        <v>886</v>
      </c>
      <c r="P343" s="18" t="s">
        <v>166</v>
      </c>
      <c r="Q343" s="18" t="s">
        <v>856</v>
      </c>
      <c r="R343" s="42" t="s">
        <v>841</v>
      </c>
      <c r="S343" s="18" t="str">
        <f>Table2[[#This Row],[friendly_name]]</f>
        <v>Lounge Sub</v>
      </c>
      <c r="T343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3" s="18"/>
      <c r="V343" s="19"/>
      <c r="W343" s="19"/>
      <c r="X343" s="19"/>
      <c r="Y343" s="19"/>
      <c r="Z343" s="19"/>
      <c r="AB343" s="18"/>
      <c r="AE343" s="18" t="s">
        <v>891</v>
      </c>
      <c r="AG343" s="19"/>
      <c r="AH343" s="19"/>
      <c r="AT343" s="20"/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1157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I343" s="18" t="s">
        <v>1108</v>
      </c>
      <c r="BJ343" s="18" t="s">
        <v>446</v>
      </c>
      <c r="BK343" s="18" t="s">
        <v>345</v>
      </c>
      <c r="BL343" s="18" t="s">
        <v>428</v>
      </c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44" spans="1:65" ht="16" customHeight="1">
      <c r="A344" s="18">
        <v>2570</v>
      </c>
      <c r="B344" s="18" t="s">
        <v>26</v>
      </c>
      <c r="C344" s="18" t="s">
        <v>909</v>
      </c>
      <c r="D344" s="18" t="s">
        <v>149</v>
      </c>
      <c r="E344" s="23" t="s">
        <v>1086</v>
      </c>
      <c r="F344" s="22" t="str">
        <f>IF(ISBLANK(Table2[[#This Row],[unique_id]]), "", PROPER(SUBSTITUTE(Table2[[#This Row],[unique_id]], "_", " ")))</f>
        <v>Template Study Outlet Plug Proxy</v>
      </c>
      <c r="G344" s="18" t="s">
        <v>229</v>
      </c>
      <c r="H344" s="18" t="s">
        <v>586</v>
      </c>
      <c r="I344" s="18" t="s">
        <v>295</v>
      </c>
      <c r="O344" s="19" t="s">
        <v>886</v>
      </c>
      <c r="P344" s="18" t="s">
        <v>166</v>
      </c>
      <c r="Q344" s="18" t="s">
        <v>856</v>
      </c>
      <c r="R344" s="18" t="s">
        <v>586</v>
      </c>
      <c r="S344" s="18" t="str">
        <f>Table2[[#This Row],[friendly_name]]</f>
        <v>Study Outlet</v>
      </c>
      <c r="T344" s="23" t="s">
        <v>1228</v>
      </c>
      <c r="U344" s="18"/>
      <c r="V344" s="19"/>
      <c r="W344" s="19"/>
      <c r="X344" s="19"/>
      <c r="Y344" s="19"/>
      <c r="Z344" s="19"/>
      <c r="AB344" s="18"/>
      <c r="AG344" s="19"/>
      <c r="AH344" s="19"/>
      <c r="AT344" s="20"/>
      <c r="AU344" s="18" t="s">
        <v>134</v>
      </c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Study</v>
      </c>
      <c r="BB344" s="18" t="s">
        <v>1155</v>
      </c>
      <c r="BC344" s="21" t="s">
        <v>366</v>
      </c>
      <c r="BD344" s="18" t="s">
        <v>236</v>
      </c>
      <c r="BE344" s="18" t="s">
        <v>367</v>
      </c>
      <c r="BF344" s="18" t="s">
        <v>362</v>
      </c>
      <c r="BL344" s="18"/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5" ht="16" customHeight="1">
      <c r="A345" s="18">
        <v>2571</v>
      </c>
      <c r="B345" s="18" t="s">
        <v>26</v>
      </c>
      <c r="C345" s="18" t="s">
        <v>236</v>
      </c>
      <c r="D345" s="18" t="s">
        <v>134</v>
      </c>
      <c r="E345" s="18" t="s">
        <v>939</v>
      </c>
      <c r="F345" s="22" t="str">
        <f>IF(ISBLANK(Table2[[#This Row],[unique_id]]), "", PROPER(SUBSTITUTE(Table2[[#This Row],[unique_id]], "_", " ")))</f>
        <v>Study Outlet Plug</v>
      </c>
      <c r="G345" s="18" t="s">
        <v>229</v>
      </c>
      <c r="H345" s="18" t="s">
        <v>586</v>
      </c>
      <c r="I345" s="18" t="s">
        <v>295</v>
      </c>
      <c r="M345" s="18" t="s">
        <v>261</v>
      </c>
      <c r="O345" s="19" t="s">
        <v>886</v>
      </c>
      <c r="P345" s="18" t="s">
        <v>166</v>
      </c>
      <c r="Q345" s="18" t="s">
        <v>856</v>
      </c>
      <c r="R345" s="18" t="s">
        <v>586</v>
      </c>
      <c r="S345" s="18" t="str">
        <f>Table2[[#This Row],[friendly_name]]</f>
        <v>Study Outlet</v>
      </c>
      <c r="T345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5" s="18"/>
      <c r="V345" s="19"/>
      <c r="W345" s="19"/>
      <c r="X345" s="19"/>
      <c r="Y345" s="19"/>
      <c r="Z345" s="19"/>
      <c r="AB345" s="18"/>
      <c r="AE345" s="18" t="s">
        <v>255</v>
      </c>
      <c r="AG345" s="19"/>
      <c r="AH345" s="19"/>
      <c r="AT345" s="20"/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1155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I345" s="18" t="s">
        <v>1108</v>
      </c>
      <c r="BJ345" s="18" t="s">
        <v>446</v>
      </c>
      <c r="BK345" s="18" t="s">
        <v>357</v>
      </c>
      <c r="BL345" s="18" t="s">
        <v>440</v>
      </c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46" spans="1:65" ht="16" customHeight="1">
      <c r="A346" s="18">
        <v>2572</v>
      </c>
      <c r="B346" s="18" t="s">
        <v>26</v>
      </c>
      <c r="C346" s="18" t="s">
        <v>909</v>
      </c>
      <c r="D346" s="18" t="s">
        <v>149</v>
      </c>
      <c r="E346" s="23" t="s">
        <v>1087</v>
      </c>
      <c r="F346" s="22" t="str">
        <f>IF(ISBLANK(Table2[[#This Row],[unique_id]]), "", PROPER(SUBSTITUTE(Table2[[#This Row],[unique_id]], "_", " ")))</f>
        <v>Template Office Outlet Plug Proxy</v>
      </c>
      <c r="G346" s="18" t="s">
        <v>228</v>
      </c>
      <c r="H346" s="18" t="s">
        <v>586</v>
      </c>
      <c r="I346" s="18" t="s">
        <v>295</v>
      </c>
      <c r="O346" s="19" t="s">
        <v>886</v>
      </c>
      <c r="P346" s="18" t="s">
        <v>166</v>
      </c>
      <c r="Q346" s="18" t="s">
        <v>856</v>
      </c>
      <c r="R346" s="18" t="s">
        <v>586</v>
      </c>
      <c r="S346" s="18" t="str">
        <f>Table2[[#This Row],[friendly_name]]</f>
        <v>Office Outlet</v>
      </c>
      <c r="T346" s="23" t="s">
        <v>1228</v>
      </c>
      <c r="U346" s="18"/>
      <c r="V346" s="19"/>
      <c r="W346" s="19"/>
      <c r="X346" s="19"/>
      <c r="Y346" s="19"/>
      <c r="Z346" s="19"/>
      <c r="AB346" s="18"/>
      <c r="AG346" s="19"/>
      <c r="AH346" s="19"/>
      <c r="AT346" s="20"/>
      <c r="AU346" s="18" t="s">
        <v>134</v>
      </c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Office</v>
      </c>
      <c r="BB346" s="18" t="s">
        <v>1155</v>
      </c>
      <c r="BC346" s="21" t="s">
        <v>366</v>
      </c>
      <c r="BD346" s="18" t="s">
        <v>236</v>
      </c>
      <c r="BE346" s="18" t="s">
        <v>367</v>
      </c>
      <c r="BF346" s="18" t="s">
        <v>215</v>
      </c>
      <c r="BL346" s="18"/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5" ht="16" customHeight="1">
      <c r="A347" s="18">
        <v>2573</v>
      </c>
      <c r="B347" s="18" t="s">
        <v>26</v>
      </c>
      <c r="C347" s="18" t="s">
        <v>236</v>
      </c>
      <c r="D347" s="18" t="s">
        <v>134</v>
      </c>
      <c r="E347" s="18" t="s">
        <v>940</v>
      </c>
      <c r="F347" s="22" t="str">
        <f>IF(ISBLANK(Table2[[#This Row],[unique_id]]), "", PROPER(SUBSTITUTE(Table2[[#This Row],[unique_id]], "_", " ")))</f>
        <v>Office Outlet Plug</v>
      </c>
      <c r="G347" s="18" t="s">
        <v>228</v>
      </c>
      <c r="H347" s="18" t="s">
        <v>586</v>
      </c>
      <c r="I347" s="18" t="s">
        <v>295</v>
      </c>
      <c r="M347" s="18" t="s">
        <v>261</v>
      </c>
      <c r="O347" s="19" t="s">
        <v>886</v>
      </c>
      <c r="P347" s="18" t="s">
        <v>166</v>
      </c>
      <c r="Q347" s="18" t="s">
        <v>856</v>
      </c>
      <c r="R347" s="18" t="s">
        <v>586</v>
      </c>
      <c r="S347" s="18" t="str">
        <f>Table2[[#This Row],[friendly_name]]</f>
        <v>Office Outlet</v>
      </c>
      <c r="T347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7" s="18"/>
      <c r="V347" s="19"/>
      <c r="W347" s="19"/>
      <c r="X347" s="19"/>
      <c r="Y347" s="19"/>
      <c r="Z347" s="19"/>
      <c r="AB347" s="18"/>
      <c r="AE347" s="18" t="s">
        <v>255</v>
      </c>
      <c r="AG347" s="19"/>
      <c r="AH347" s="19"/>
      <c r="AT347" s="20"/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1155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I347" s="18" t="s">
        <v>1109</v>
      </c>
      <c r="BJ347" s="18" t="s">
        <v>446</v>
      </c>
      <c r="BK347" s="18" t="s">
        <v>358</v>
      </c>
      <c r="BL347" s="18" t="s">
        <v>441</v>
      </c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48" spans="1:65" ht="16" customHeight="1">
      <c r="A348" s="18">
        <v>2574</v>
      </c>
      <c r="B348" s="18" t="s">
        <v>26</v>
      </c>
      <c r="C348" s="18" t="s">
        <v>909</v>
      </c>
      <c r="D348" s="18" t="s">
        <v>149</v>
      </c>
      <c r="E348" s="23" t="s">
        <v>1088</v>
      </c>
      <c r="F348" s="22" t="str">
        <f>IF(ISBLANK(Table2[[#This Row],[unique_id]]), "", PROPER(SUBSTITUTE(Table2[[#This Row],[unique_id]], "_", " ")))</f>
        <v>Template Kitchen Dish Washer Plug Proxy</v>
      </c>
      <c r="G348" s="18" t="s">
        <v>231</v>
      </c>
      <c r="H348" s="18" t="s">
        <v>586</v>
      </c>
      <c r="I348" s="18" t="s">
        <v>295</v>
      </c>
      <c r="O348" s="19" t="s">
        <v>886</v>
      </c>
      <c r="P348" s="18" t="s">
        <v>166</v>
      </c>
      <c r="Q348" s="18" t="s">
        <v>857</v>
      </c>
      <c r="R348" s="18" t="s">
        <v>867</v>
      </c>
      <c r="S348" s="18" t="str">
        <f>Table2[[#This Row],[friendly_name]]</f>
        <v>Dish Washer</v>
      </c>
      <c r="T348" s="23" t="s">
        <v>1228</v>
      </c>
      <c r="U348" s="18"/>
      <c r="V348" s="19"/>
      <c r="W348" s="19"/>
      <c r="X348" s="19"/>
      <c r="Y348" s="19"/>
      <c r="Z348" s="19"/>
      <c r="AB348" s="18"/>
      <c r="AG348" s="19"/>
      <c r="AH348" s="19"/>
      <c r="AT348" s="20"/>
      <c r="AU348" s="18" t="s">
        <v>134</v>
      </c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Kitchen</v>
      </c>
      <c r="BB348" s="18" t="s">
        <v>231</v>
      </c>
      <c r="BC348" s="21" t="s">
        <v>366</v>
      </c>
      <c r="BD348" s="18" t="s">
        <v>236</v>
      </c>
      <c r="BE348" s="18" t="s">
        <v>367</v>
      </c>
      <c r="BF348" s="18" t="s">
        <v>208</v>
      </c>
      <c r="BL348" s="18"/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5" ht="16" customHeight="1">
      <c r="A349" s="18">
        <v>2575</v>
      </c>
      <c r="B349" s="18" t="s">
        <v>26</v>
      </c>
      <c r="C349" s="18" t="s">
        <v>236</v>
      </c>
      <c r="D349" s="18" t="s">
        <v>134</v>
      </c>
      <c r="E349" s="18" t="s">
        <v>941</v>
      </c>
      <c r="F349" s="22" t="str">
        <f>IF(ISBLANK(Table2[[#This Row],[unique_id]]), "", PROPER(SUBSTITUTE(Table2[[#This Row],[unique_id]], "_", " ")))</f>
        <v>Kitchen Dish Washer Plug</v>
      </c>
      <c r="G349" s="18" t="s">
        <v>231</v>
      </c>
      <c r="H349" s="18" t="s">
        <v>586</v>
      </c>
      <c r="I349" s="18" t="s">
        <v>295</v>
      </c>
      <c r="M349" s="18" t="s">
        <v>261</v>
      </c>
      <c r="O349" s="19" t="s">
        <v>886</v>
      </c>
      <c r="P349" s="18" t="s">
        <v>166</v>
      </c>
      <c r="Q349" s="18" t="s">
        <v>857</v>
      </c>
      <c r="R349" s="18" t="s">
        <v>867</v>
      </c>
      <c r="S349" s="18" t="str">
        <f>Table2[[#This Row],[friendly_name]]</f>
        <v>Dish Washer</v>
      </c>
      <c r="T349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49" s="18"/>
      <c r="V349" s="19"/>
      <c r="W349" s="19"/>
      <c r="X349" s="19"/>
      <c r="Y349" s="19"/>
      <c r="Z349" s="19"/>
      <c r="AB349" s="18"/>
      <c r="AE349" s="18" t="s">
        <v>248</v>
      </c>
      <c r="AG349" s="19"/>
      <c r="AH349" s="19"/>
      <c r="AT349" s="20"/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I349" s="18" t="s">
        <v>1108</v>
      </c>
      <c r="BJ349" s="18" t="s">
        <v>446</v>
      </c>
      <c r="BK349" s="18" t="s">
        <v>348</v>
      </c>
      <c r="BL349" s="18" t="s">
        <v>431</v>
      </c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50" spans="1:65" ht="16" customHeight="1">
      <c r="A350" s="18">
        <v>2576</v>
      </c>
      <c r="B350" s="18" t="s">
        <v>26</v>
      </c>
      <c r="C350" s="18" t="s">
        <v>909</v>
      </c>
      <c r="D350" s="18" t="s">
        <v>149</v>
      </c>
      <c r="E350" s="23" t="s">
        <v>1089</v>
      </c>
      <c r="F350" s="22" t="str">
        <f>IF(ISBLANK(Table2[[#This Row],[unique_id]]), "", PROPER(SUBSTITUTE(Table2[[#This Row],[unique_id]], "_", " ")))</f>
        <v>Template Laundry Clothes Dryer Plug Proxy</v>
      </c>
      <c r="G350" s="18" t="s">
        <v>232</v>
      </c>
      <c r="H350" s="18" t="s">
        <v>586</v>
      </c>
      <c r="I350" s="18" t="s">
        <v>295</v>
      </c>
      <c r="O350" s="19" t="s">
        <v>886</v>
      </c>
      <c r="P350" s="18" t="s">
        <v>166</v>
      </c>
      <c r="Q350" s="18" t="s">
        <v>857</v>
      </c>
      <c r="R350" s="18" t="s">
        <v>867</v>
      </c>
      <c r="S350" s="18" t="str">
        <f>Table2[[#This Row],[friendly_name]]</f>
        <v>Clothes Dryer</v>
      </c>
      <c r="T350" s="23" t="s">
        <v>1228</v>
      </c>
      <c r="U350" s="18"/>
      <c r="V350" s="19"/>
      <c r="W350" s="19"/>
      <c r="X350" s="19"/>
      <c r="Y350" s="19"/>
      <c r="Z350" s="19"/>
      <c r="AB350" s="18"/>
      <c r="AG350" s="19"/>
      <c r="AH350" s="19"/>
      <c r="AT350" s="20"/>
      <c r="AU350" s="18" t="s">
        <v>134</v>
      </c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Laundry</v>
      </c>
      <c r="BB350" s="18" t="s">
        <v>232</v>
      </c>
      <c r="BC350" s="21" t="s">
        <v>366</v>
      </c>
      <c r="BD350" s="18" t="s">
        <v>236</v>
      </c>
      <c r="BE350" s="18" t="s">
        <v>367</v>
      </c>
      <c r="BF350" s="18" t="s">
        <v>216</v>
      </c>
      <c r="BL350" s="18"/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5" ht="16" customHeight="1">
      <c r="A351" s="18">
        <v>2577</v>
      </c>
      <c r="B351" s="18" t="s">
        <v>26</v>
      </c>
      <c r="C351" s="18" t="s">
        <v>236</v>
      </c>
      <c r="D351" s="18" t="s">
        <v>134</v>
      </c>
      <c r="E351" s="18" t="s">
        <v>942</v>
      </c>
      <c r="F351" s="22" t="str">
        <f>IF(ISBLANK(Table2[[#This Row],[unique_id]]), "", PROPER(SUBSTITUTE(Table2[[#This Row],[unique_id]], "_", " ")))</f>
        <v>Laundry Clothes Dryer Plug</v>
      </c>
      <c r="G351" s="18" t="s">
        <v>232</v>
      </c>
      <c r="H351" s="18" t="s">
        <v>586</v>
      </c>
      <c r="I351" s="18" t="s">
        <v>295</v>
      </c>
      <c r="M351" s="18" t="s">
        <v>261</v>
      </c>
      <c r="O351" s="19" t="s">
        <v>886</v>
      </c>
      <c r="P351" s="18" t="s">
        <v>166</v>
      </c>
      <c r="Q351" s="18" t="s">
        <v>857</v>
      </c>
      <c r="R351" s="18" t="s">
        <v>867</v>
      </c>
      <c r="S351" s="18" t="str">
        <f>Table2[[#This Row],[friendly_name]]</f>
        <v>Clothes Dryer</v>
      </c>
      <c r="T351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1" s="18"/>
      <c r="V351" s="19"/>
      <c r="W351" s="19"/>
      <c r="X351" s="19"/>
      <c r="Y351" s="19"/>
      <c r="Z351" s="19"/>
      <c r="AB351" s="18"/>
      <c r="AE351" s="18" t="s">
        <v>249</v>
      </c>
      <c r="AG351" s="19"/>
      <c r="AH351" s="19"/>
      <c r="AT351" s="20"/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I351" s="18" t="s">
        <v>1108</v>
      </c>
      <c r="BJ351" s="18" t="s">
        <v>446</v>
      </c>
      <c r="BK351" s="18" t="s">
        <v>349</v>
      </c>
      <c r="BL351" s="18" t="s">
        <v>432</v>
      </c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52" spans="1:65" ht="16" customHeight="1">
      <c r="A352" s="18">
        <v>2578</v>
      </c>
      <c r="B352" s="18" t="s">
        <v>26</v>
      </c>
      <c r="C352" s="18" t="s">
        <v>909</v>
      </c>
      <c r="D352" s="18" t="s">
        <v>149</v>
      </c>
      <c r="E352" s="23" t="s">
        <v>1090</v>
      </c>
      <c r="F352" s="22" t="str">
        <f>IF(ISBLANK(Table2[[#This Row],[unique_id]]), "", PROPER(SUBSTITUTE(Table2[[#This Row],[unique_id]], "_", " ")))</f>
        <v>Template Laundry Washing Machine Plug Proxy</v>
      </c>
      <c r="G352" s="18" t="s">
        <v>230</v>
      </c>
      <c r="H352" s="18" t="s">
        <v>586</v>
      </c>
      <c r="I352" s="18" t="s">
        <v>295</v>
      </c>
      <c r="O352" s="19" t="s">
        <v>886</v>
      </c>
      <c r="P352" s="18" t="s">
        <v>166</v>
      </c>
      <c r="Q352" s="18" t="s">
        <v>857</v>
      </c>
      <c r="R352" s="18" t="s">
        <v>867</v>
      </c>
      <c r="S352" s="18" t="str">
        <f>Table2[[#This Row],[friendly_name]]</f>
        <v>Washing Machine</v>
      </c>
      <c r="T352" s="23" t="s">
        <v>1228</v>
      </c>
      <c r="U352" s="18"/>
      <c r="V352" s="19"/>
      <c r="W352" s="19"/>
      <c r="X352" s="19"/>
      <c r="Y352" s="19"/>
      <c r="Z352" s="19"/>
      <c r="AB352" s="18"/>
      <c r="AG352" s="19"/>
      <c r="AH352" s="19"/>
      <c r="AT352" s="20"/>
      <c r="AU352" s="18" t="s">
        <v>134</v>
      </c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230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L352" s="18"/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5" ht="16" customHeight="1">
      <c r="A353" s="18">
        <v>2579</v>
      </c>
      <c r="B353" s="18" t="s">
        <v>26</v>
      </c>
      <c r="C353" s="18" t="s">
        <v>236</v>
      </c>
      <c r="D353" s="18" t="s">
        <v>134</v>
      </c>
      <c r="E353" s="18" t="s">
        <v>943</v>
      </c>
      <c r="F353" s="22" t="str">
        <f>IF(ISBLANK(Table2[[#This Row],[unique_id]]), "", PROPER(SUBSTITUTE(Table2[[#This Row],[unique_id]], "_", " ")))</f>
        <v>Laundry Washing Machine Plug</v>
      </c>
      <c r="G353" s="18" t="s">
        <v>230</v>
      </c>
      <c r="H353" s="18" t="s">
        <v>586</v>
      </c>
      <c r="I353" s="18" t="s">
        <v>295</v>
      </c>
      <c r="M353" s="18" t="s">
        <v>261</v>
      </c>
      <c r="O353" s="19" t="s">
        <v>886</v>
      </c>
      <c r="P353" s="18" t="s">
        <v>166</v>
      </c>
      <c r="Q353" s="18" t="s">
        <v>857</v>
      </c>
      <c r="R353" s="18" t="s">
        <v>867</v>
      </c>
      <c r="S353" s="18" t="str">
        <f>Table2[[#This Row],[friendly_name]]</f>
        <v>Washing Machine</v>
      </c>
      <c r="T353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3" s="18"/>
      <c r="V353" s="19"/>
      <c r="W353" s="19"/>
      <c r="X353" s="19"/>
      <c r="Y353" s="19"/>
      <c r="Z353" s="19"/>
      <c r="AB353" s="18"/>
      <c r="AE353" s="18" t="s">
        <v>250</v>
      </c>
      <c r="AG353" s="19"/>
      <c r="AH353" s="19"/>
      <c r="AT353" s="20"/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I353" s="18" t="s">
        <v>1108</v>
      </c>
      <c r="BJ353" s="18" t="s">
        <v>446</v>
      </c>
      <c r="BK353" s="18" t="s">
        <v>350</v>
      </c>
      <c r="BL353" s="18" t="s">
        <v>433</v>
      </c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54" spans="1:65" ht="16" customHeight="1">
      <c r="A354" s="18">
        <v>2580</v>
      </c>
      <c r="B354" s="18" t="s">
        <v>26</v>
      </c>
      <c r="C354" s="18" t="s">
        <v>909</v>
      </c>
      <c r="D354" s="18" t="s">
        <v>149</v>
      </c>
      <c r="E354" s="23" t="s">
        <v>1091</v>
      </c>
      <c r="F354" s="22" t="str">
        <f>IF(ISBLANK(Table2[[#This Row],[unique_id]]), "", PROPER(SUBSTITUTE(Table2[[#This Row],[unique_id]], "_", " ")))</f>
        <v>Template Kitchen Coffee Machine Plug Proxy</v>
      </c>
      <c r="G354" s="18" t="s">
        <v>135</v>
      </c>
      <c r="H354" s="18" t="s">
        <v>586</v>
      </c>
      <c r="I354" s="18" t="s">
        <v>295</v>
      </c>
      <c r="O354" s="19" t="s">
        <v>886</v>
      </c>
      <c r="P354" s="18" t="s">
        <v>166</v>
      </c>
      <c r="Q354" s="18" t="s">
        <v>857</v>
      </c>
      <c r="R354" s="18" t="s">
        <v>867</v>
      </c>
      <c r="S354" s="18" t="str">
        <f>Table2[[#This Row],[friendly_name]]</f>
        <v>Coffee Machine</v>
      </c>
      <c r="T354" s="23" t="s">
        <v>1228</v>
      </c>
      <c r="U354" s="18"/>
      <c r="V354" s="19"/>
      <c r="W354" s="19"/>
      <c r="X354" s="19"/>
      <c r="Y354" s="19"/>
      <c r="Z354" s="19"/>
      <c r="AB354" s="18"/>
      <c r="AG354" s="19"/>
      <c r="AH354" s="19"/>
      <c r="AT354" s="20"/>
      <c r="AU354" s="18" t="s">
        <v>134</v>
      </c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Kitchen</v>
      </c>
      <c r="BB354" s="18" t="s">
        <v>135</v>
      </c>
      <c r="BC354" s="21" t="s">
        <v>366</v>
      </c>
      <c r="BD354" s="18" t="s">
        <v>236</v>
      </c>
      <c r="BE354" s="18" t="s">
        <v>367</v>
      </c>
      <c r="BF354" s="18" t="s">
        <v>208</v>
      </c>
      <c r="BL354" s="18"/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5" ht="16" customHeight="1">
      <c r="A355" s="18">
        <v>2581</v>
      </c>
      <c r="B355" s="18" t="s">
        <v>26</v>
      </c>
      <c r="C355" s="18" t="s">
        <v>236</v>
      </c>
      <c r="D355" s="18" t="s">
        <v>134</v>
      </c>
      <c r="E355" s="18" t="s">
        <v>944</v>
      </c>
      <c r="F355" s="22" t="str">
        <f>IF(ISBLANK(Table2[[#This Row],[unique_id]]), "", PROPER(SUBSTITUTE(Table2[[#This Row],[unique_id]], "_", " ")))</f>
        <v>Kitchen Coffee Machine Plug</v>
      </c>
      <c r="G355" s="18" t="s">
        <v>135</v>
      </c>
      <c r="H355" s="18" t="s">
        <v>586</v>
      </c>
      <c r="I355" s="18" t="s">
        <v>295</v>
      </c>
      <c r="M355" s="18" t="s">
        <v>261</v>
      </c>
      <c r="O355" s="19" t="s">
        <v>886</v>
      </c>
      <c r="P355" s="18" t="s">
        <v>166</v>
      </c>
      <c r="Q355" s="18" t="s">
        <v>857</v>
      </c>
      <c r="R355" s="18" t="s">
        <v>867</v>
      </c>
      <c r="S355" s="18" t="str">
        <f>Table2[[#This Row],[friendly_name]]</f>
        <v>Coffee Machine</v>
      </c>
      <c r="T355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5" s="18"/>
      <c r="V355" s="19"/>
      <c r="W355" s="19"/>
      <c r="X355" s="19"/>
      <c r="Y355" s="19"/>
      <c r="Z355" s="19"/>
      <c r="AB355" s="18"/>
      <c r="AE355" s="18" t="s">
        <v>251</v>
      </c>
      <c r="AG355" s="19"/>
      <c r="AH355" s="19"/>
      <c r="AT355" s="20"/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18" t="s">
        <v>366</v>
      </c>
      <c r="BD355" s="18" t="s">
        <v>236</v>
      </c>
      <c r="BE355" s="18" t="s">
        <v>367</v>
      </c>
      <c r="BF355" s="18" t="s">
        <v>208</v>
      </c>
      <c r="BI355" s="18" t="s">
        <v>1108</v>
      </c>
      <c r="BJ355" s="18" t="s">
        <v>446</v>
      </c>
      <c r="BK355" s="18" t="s">
        <v>351</v>
      </c>
      <c r="BL355" s="18" t="s">
        <v>434</v>
      </c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56" spans="1:65" ht="16" customHeight="1">
      <c r="A356" s="18">
        <v>2582</v>
      </c>
      <c r="B356" s="18" t="s">
        <v>26</v>
      </c>
      <c r="C356" s="18" t="s">
        <v>909</v>
      </c>
      <c r="D356" s="18" t="s">
        <v>149</v>
      </c>
      <c r="E356" s="23" t="s">
        <v>1092</v>
      </c>
      <c r="F356" s="22" t="str">
        <f>IF(ISBLANK(Table2[[#This Row],[unique_id]]), "", PROPER(SUBSTITUTE(Table2[[#This Row],[unique_id]], "_", " ")))</f>
        <v>Template Kitchen Fridge Plug Proxy</v>
      </c>
      <c r="G356" s="18" t="s">
        <v>226</v>
      </c>
      <c r="H356" s="18" t="s">
        <v>586</v>
      </c>
      <c r="I356" s="18" t="s">
        <v>295</v>
      </c>
      <c r="O356" s="19" t="s">
        <v>886</v>
      </c>
      <c r="P356" s="18" t="s">
        <v>166</v>
      </c>
      <c r="Q356" s="18" t="s">
        <v>856</v>
      </c>
      <c r="R356" s="18" t="s">
        <v>868</v>
      </c>
      <c r="S356" s="18" t="str">
        <f>Table2[[#This Row],[friendly_name]]</f>
        <v>Kitchen Fridge</v>
      </c>
      <c r="T356" s="23" t="s">
        <v>1229</v>
      </c>
      <c r="U356" s="18"/>
      <c r="V356" s="19"/>
      <c r="W356" s="19"/>
      <c r="X356" s="19"/>
      <c r="Y356" s="19"/>
      <c r="Z356" s="19"/>
      <c r="AB356" s="18"/>
      <c r="AG356" s="19"/>
      <c r="AH356" s="19"/>
      <c r="AT356" s="20"/>
      <c r="AU356" s="18" t="s">
        <v>134</v>
      </c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1158</v>
      </c>
      <c r="BC356" s="18" t="s">
        <v>365</v>
      </c>
      <c r="BD356" s="18" t="s">
        <v>236</v>
      </c>
      <c r="BE356" s="18" t="s">
        <v>368</v>
      </c>
      <c r="BF356" s="18" t="s">
        <v>208</v>
      </c>
      <c r="BL356" s="18"/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5" ht="16" customHeight="1">
      <c r="A357" s="18">
        <v>2583</v>
      </c>
      <c r="B357" s="18" t="s">
        <v>26</v>
      </c>
      <c r="C357" s="18" t="s">
        <v>236</v>
      </c>
      <c r="D357" s="18" t="s">
        <v>134</v>
      </c>
      <c r="E357" s="18" t="s">
        <v>945</v>
      </c>
      <c r="F357" s="22" t="str">
        <f>IF(ISBLANK(Table2[[#This Row],[unique_id]]), "", PROPER(SUBSTITUTE(Table2[[#This Row],[unique_id]], "_", " ")))</f>
        <v>Kitchen Fridge Plug</v>
      </c>
      <c r="G357" s="18" t="s">
        <v>226</v>
      </c>
      <c r="H357" s="18" t="s">
        <v>586</v>
      </c>
      <c r="I357" s="18" t="s">
        <v>295</v>
      </c>
      <c r="M357" s="18" t="s">
        <v>261</v>
      </c>
      <c r="O357" s="19" t="s">
        <v>886</v>
      </c>
      <c r="P357" s="18" t="s">
        <v>166</v>
      </c>
      <c r="Q357" s="18" t="s">
        <v>856</v>
      </c>
      <c r="R357" s="18" t="s">
        <v>868</v>
      </c>
      <c r="S357" s="18" t="str">
        <f>Table2[[#This Row],[friendly_name]]</f>
        <v>Kitchen Fridge</v>
      </c>
      <c r="T357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7" s="18"/>
      <c r="V357" s="19"/>
      <c r="W357" s="19"/>
      <c r="X357" s="19"/>
      <c r="Y357" s="19"/>
      <c r="Z357" s="19"/>
      <c r="AB357" s="18"/>
      <c r="AE357" s="18" t="s">
        <v>252</v>
      </c>
      <c r="AG357" s="19"/>
      <c r="AH357" s="19"/>
      <c r="AT357" s="20"/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1158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I357" s="18" t="s">
        <v>1108</v>
      </c>
      <c r="BJ357" s="18" t="s">
        <v>446</v>
      </c>
      <c r="BK357" s="18" t="s">
        <v>352</v>
      </c>
      <c r="BL357" s="18" t="s">
        <v>435</v>
      </c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58" spans="1:65" ht="16" customHeight="1">
      <c r="A358" s="18">
        <v>2584</v>
      </c>
      <c r="B358" s="18" t="s">
        <v>26</v>
      </c>
      <c r="C358" s="18" t="s">
        <v>909</v>
      </c>
      <c r="D358" s="18" t="s">
        <v>149</v>
      </c>
      <c r="E358" s="23" t="s">
        <v>1093</v>
      </c>
      <c r="F358" s="22" t="str">
        <f>IF(ISBLANK(Table2[[#This Row],[unique_id]]), "", PROPER(SUBSTITUTE(Table2[[#This Row],[unique_id]], "_", " ")))</f>
        <v>Template Deck Freezer Plug Proxy</v>
      </c>
      <c r="G358" s="18" t="s">
        <v>227</v>
      </c>
      <c r="H358" s="18" t="s">
        <v>586</v>
      </c>
      <c r="I358" s="18" t="s">
        <v>295</v>
      </c>
      <c r="O358" s="19" t="s">
        <v>886</v>
      </c>
      <c r="P358" s="18" t="s">
        <v>166</v>
      </c>
      <c r="Q358" s="18" t="s">
        <v>856</v>
      </c>
      <c r="R358" s="18" t="s">
        <v>868</v>
      </c>
      <c r="S358" s="18" t="str">
        <f>Table2[[#This Row],[friendly_name]]</f>
        <v>Deck Freezer</v>
      </c>
      <c r="T358" s="23" t="s">
        <v>1229</v>
      </c>
      <c r="U358" s="18"/>
      <c r="V358" s="19"/>
      <c r="W358" s="19"/>
      <c r="X358" s="19"/>
      <c r="Y358" s="19"/>
      <c r="Z358" s="19"/>
      <c r="AB358" s="18"/>
      <c r="AG358" s="19"/>
      <c r="AH358" s="19"/>
      <c r="AT358" s="20"/>
      <c r="AU358" s="18" t="s">
        <v>134</v>
      </c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Deck</v>
      </c>
      <c r="BB358" s="18" t="s">
        <v>1159</v>
      </c>
      <c r="BC358" s="18" t="s">
        <v>365</v>
      </c>
      <c r="BD358" s="18" t="s">
        <v>236</v>
      </c>
      <c r="BE358" s="18" t="s">
        <v>368</v>
      </c>
      <c r="BF358" s="18" t="s">
        <v>363</v>
      </c>
      <c r="BL358" s="18"/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5" ht="16" customHeight="1">
      <c r="A359" s="18">
        <v>2585</v>
      </c>
      <c r="B359" s="18" t="s">
        <v>26</v>
      </c>
      <c r="C359" s="18" t="s">
        <v>236</v>
      </c>
      <c r="D359" s="18" t="s">
        <v>134</v>
      </c>
      <c r="E359" s="18" t="s">
        <v>946</v>
      </c>
      <c r="F359" s="22" t="str">
        <f>IF(ISBLANK(Table2[[#This Row],[unique_id]]), "", PROPER(SUBSTITUTE(Table2[[#This Row],[unique_id]], "_", " ")))</f>
        <v>Deck Freezer Plug</v>
      </c>
      <c r="G359" s="18" t="s">
        <v>227</v>
      </c>
      <c r="H359" s="18" t="s">
        <v>586</v>
      </c>
      <c r="I359" s="18" t="s">
        <v>295</v>
      </c>
      <c r="M359" s="18" t="s">
        <v>261</v>
      </c>
      <c r="O359" s="19" t="s">
        <v>886</v>
      </c>
      <c r="P359" s="18" t="s">
        <v>166</v>
      </c>
      <c r="Q359" s="18" t="s">
        <v>856</v>
      </c>
      <c r="R359" s="18" t="s">
        <v>868</v>
      </c>
      <c r="S359" s="18" t="str">
        <f>Table2[[#This Row],[friendly_name]]</f>
        <v>Deck Freezer</v>
      </c>
      <c r="T359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9" s="18"/>
      <c r="V359" s="19"/>
      <c r="W359" s="19"/>
      <c r="X359" s="19"/>
      <c r="Y359" s="19"/>
      <c r="Z359" s="19"/>
      <c r="AB359" s="18"/>
      <c r="AE359" s="18" t="s">
        <v>253</v>
      </c>
      <c r="AG359" s="19"/>
      <c r="AH359" s="19"/>
      <c r="AT359" s="20"/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1159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I359" s="18" t="s">
        <v>1108</v>
      </c>
      <c r="BJ359" s="18" t="s">
        <v>446</v>
      </c>
      <c r="BK359" s="18" t="s">
        <v>353</v>
      </c>
      <c r="BL359" s="18" t="s">
        <v>436</v>
      </c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60" spans="1:65" ht="16" customHeight="1">
      <c r="A360" s="18">
        <v>2586</v>
      </c>
      <c r="B360" s="18" t="s">
        <v>26</v>
      </c>
      <c r="C360" s="18" t="s">
        <v>909</v>
      </c>
      <c r="D360" s="18" t="s">
        <v>149</v>
      </c>
      <c r="E360" s="23" t="s">
        <v>1094</v>
      </c>
      <c r="F360" s="22" t="str">
        <f>IF(ISBLANK(Table2[[#This Row],[unique_id]]), "", PROPER(SUBSTITUTE(Table2[[#This Row],[unique_id]], "_", " ")))</f>
        <v>Template Study Battery Charger Plug Proxy</v>
      </c>
      <c r="G360" s="18" t="s">
        <v>234</v>
      </c>
      <c r="H360" s="18" t="s">
        <v>586</v>
      </c>
      <c r="I360" s="18" t="s">
        <v>295</v>
      </c>
      <c r="O360" s="19" t="s">
        <v>886</v>
      </c>
      <c r="P360" s="18" t="s">
        <v>166</v>
      </c>
      <c r="Q360" s="18" t="s">
        <v>856</v>
      </c>
      <c r="R360" s="18" t="s">
        <v>586</v>
      </c>
      <c r="S360" s="18" t="str">
        <f>Table2[[#This Row],[friendly_name]]</f>
        <v>Battery Charger</v>
      </c>
      <c r="T360" s="23" t="s">
        <v>1228</v>
      </c>
      <c r="U360" s="18"/>
      <c r="V360" s="19"/>
      <c r="W360" s="19"/>
      <c r="X360" s="19"/>
      <c r="Y360" s="19"/>
      <c r="Z360" s="19"/>
      <c r="AB360" s="18"/>
      <c r="AG360" s="19"/>
      <c r="AH360" s="19"/>
      <c r="AT360" s="20"/>
      <c r="AU360" s="18" t="s">
        <v>134</v>
      </c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Study</v>
      </c>
      <c r="BB360" s="18" t="s">
        <v>234</v>
      </c>
      <c r="BC360" s="21" t="s">
        <v>366</v>
      </c>
      <c r="BD360" s="18" t="s">
        <v>236</v>
      </c>
      <c r="BE360" s="18" t="s">
        <v>367</v>
      </c>
      <c r="BF360" s="18" t="s">
        <v>362</v>
      </c>
      <c r="BL360" s="18"/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5" ht="16" customHeight="1">
      <c r="A361" s="18">
        <v>2587</v>
      </c>
      <c r="B361" s="18" t="s">
        <v>26</v>
      </c>
      <c r="C361" s="18" t="s">
        <v>236</v>
      </c>
      <c r="D361" s="18" t="s">
        <v>134</v>
      </c>
      <c r="E361" s="18" t="s">
        <v>947</v>
      </c>
      <c r="F361" s="22" t="str">
        <f>IF(ISBLANK(Table2[[#This Row],[unique_id]]), "", PROPER(SUBSTITUTE(Table2[[#This Row],[unique_id]], "_", " ")))</f>
        <v>Study Battery Charger Plug</v>
      </c>
      <c r="G361" s="18" t="s">
        <v>234</v>
      </c>
      <c r="H361" s="18" t="s">
        <v>586</v>
      </c>
      <c r="I361" s="18" t="s">
        <v>295</v>
      </c>
      <c r="M361" s="18" t="s">
        <v>261</v>
      </c>
      <c r="O361" s="19" t="s">
        <v>886</v>
      </c>
      <c r="P361" s="18" t="s">
        <v>166</v>
      </c>
      <c r="Q361" s="18" t="s">
        <v>856</v>
      </c>
      <c r="R361" s="18" t="s">
        <v>586</v>
      </c>
      <c r="S361" s="18" t="str">
        <f>Table2[[#This Row],[friendly_name]]</f>
        <v>Battery Charger</v>
      </c>
      <c r="T361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1" s="18"/>
      <c r="V361" s="19"/>
      <c r="W361" s="19"/>
      <c r="X361" s="19"/>
      <c r="Y361" s="19"/>
      <c r="Z361" s="19"/>
      <c r="AB361" s="18"/>
      <c r="AE361" s="18" t="s">
        <v>259</v>
      </c>
      <c r="AG361" s="19"/>
      <c r="AH361" s="19"/>
      <c r="AT361" s="20"/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I361" s="18" t="s">
        <v>1108</v>
      </c>
      <c r="BJ361" s="18" t="s">
        <v>446</v>
      </c>
      <c r="BK361" s="18" t="s">
        <v>346</v>
      </c>
      <c r="BL361" s="18" t="s">
        <v>429</v>
      </c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62" spans="1:65" ht="16" customHeight="1">
      <c r="A362" s="18">
        <v>2588</v>
      </c>
      <c r="B362" s="18" t="s">
        <v>26</v>
      </c>
      <c r="C362" s="18" t="s">
        <v>909</v>
      </c>
      <c r="D362" s="18" t="s">
        <v>149</v>
      </c>
      <c r="E362" s="23" t="s">
        <v>1095</v>
      </c>
      <c r="F362" s="22" t="str">
        <f>IF(ISBLANK(Table2[[#This Row],[unique_id]]), "", PROPER(SUBSTITUTE(Table2[[#This Row],[unique_id]], "_", " ")))</f>
        <v>Template Laundry Vacuum Charger Plug Proxy</v>
      </c>
      <c r="G362" s="18" t="s">
        <v>233</v>
      </c>
      <c r="H362" s="18" t="s">
        <v>586</v>
      </c>
      <c r="I362" s="18" t="s">
        <v>295</v>
      </c>
      <c r="O362" s="19" t="s">
        <v>886</v>
      </c>
      <c r="P362" s="18" t="s">
        <v>166</v>
      </c>
      <c r="Q362" s="18" t="s">
        <v>856</v>
      </c>
      <c r="R362" s="18" t="s">
        <v>586</v>
      </c>
      <c r="S362" s="18" t="str">
        <f>Table2[[#This Row],[friendly_name]]</f>
        <v>Vacuum Charger</v>
      </c>
      <c r="T362" s="23" t="s">
        <v>1228</v>
      </c>
      <c r="U362" s="18"/>
      <c r="V362" s="19"/>
      <c r="W362" s="19"/>
      <c r="X362" s="19"/>
      <c r="Y362" s="19"/>
      <c r="Z362" s="19"/>
      <c r="AB362" s="18"/>
      <c r="AG362" s="19"/>
      <c r="AH362" s="19"/>
      <c r="AT362" s="20"/>
      <c r="AU362" s="18" t="s">
        <v>134</v>
      </c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Laundry</v>
      </c>
      <c r="BB362" s="18" t="s">
        <v>233</v>
      </c>
      <c r="BC362" s="21" t="s">
        <v>366</v>
      </c>
      <c r="BD362" s="18" t="s">
        <v>236</v>
      </c>
      <c r="BE362" s="18" t="s">
        <v>367</v>
      </c>
      <c r="BF362" s="18" t="s">
        <v>216</v>
      </c>
      <c r="BL362" s="18"/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5" ht="16" customHeight="1">
      <c r="A363" s="18">
        <v>2589</v>
      </c>
      <c r="B363" s="18" t="s">
        <v>26</v>
      </c>
      <c r="C363" s="18" t="s">
        <v>236</v>
      </c>
      <c r="D363" s="18" t="s">
        <v>134</v>
      </c>
      <c r="E363" s="18" t="s">
        <v>948</v>
      </c>
      <c r="F363" s="22" t="str">
        <f>IF(ISBLANK(Table2[[#This Row],[unique_id]]), "", PROPER(SUBSTITUTE(Table2[[#This Row],[unique_id]], "_", " ")))</f>
        <v>Laundry Vacuum Charger Plug</v>
      </c>
      <c r="G363" s="18" t="s">
        <v>233</v>
      </c>
      <c r="H363" s="18" t="s">
        <v>586</v>
      </c>
      <c r="I363" s="18" t="s">
        <v>295</v>
      </c>
      <c r="M363" s="18" t="s">
        <v>261</v>
      </c>
      <c r="O363" s="19" t="s">
        <v>886</v>
      </c>
      <c r="P363" s="18" t="s">
        <v>166</v>
      </c>
      <c r="Q363" s="18" t="s">
        <v>856</v>
      </c>
      <c r="R363" s="18" t="s">
        <v>586</v>
      </c>
      <c r="S363" s="18" t="str">
        <f>Table2[[#This Row],[friendly_name]]</f>
        <v>Vacuum Charger</v>
      </c>
      <c r="T363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3" s="18"/>
      <c r="V363" s="19"/>
      <c r="W363" s="19"/>
      <c r="X363" s="19"/>
      <c r="Y363" s="19"/>
      <c r="Z363" s="19"/>
      <c r="AB363" s="18"/>
      <c r="AE363" s="18" t="s">
        <v>259</v>
      </c>
      <c r="AG363" s="19"/>
      <c r="AH363" s="19"/>
      <c r="AT363" s="20"/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I363" s="18" t="s">
        <v>1109</v>
      </c>
      <c r="BJ363" s="18" t="s">
        <v>446</v>
      </c>
      <c r="BK363" s="18" t="s">
        <v>347</v>
      </c>
      <c r="BL363" s="18" t="s">
        <v>430</v>
      </c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64" spans="1:65" ht="16" customHeight="1">
      <c r="A364" s="18">
        <v>2590</v>
      </c>
      <c r="B364" s="18" t="s">
        <v>26</v>
      </c>
      <c r="C364" s="18" t="s">
        <v>909</v>
      </c>
      <c r="D364" s="18" t="s">
        <v>149</v>
      </c>
      <c r="E364" s="23" t="s">
        <v>1233</v>
      </c>
      <c r="F364" s="22" t="str">
        <f>IF(ISBLANK(Table2[[#This Row],[unique_id]]), "", PROPER(SUBSTITUTE(Table2[[#This Row],[unique_id]], "_", " ")))</f>
        <v>Template Ada Tablet Plug Proxy</v>
      </c>
      <c r="G364" s="18" t="s">
        <v>922</v>
      </c>
      <c r="H364" s="18" t="s">
        <v>586</v>
      </c>
      <c r="I364" s="18" t="s">
        <v>295</v>
      </c>
      <c r="O364" s="19" t="s">
        <v>886</v>
      </c>
      <c r="P364" s="18" t="s">
        <v>166</v>
      </c>
      <c r="Q364" s="18" t="s">
        <v>856</v>
      </c>
      <c r="R364" s="42" t="s">
        <v>841</v>
      </c>
      <c r="S364" s="18" t="str">
        <f>Table2[[#This Row],[friendly_name]]</f>
        <v>Ada Tablet</v>
      </c>
      <c r="T364" s="23" t="s">
        <v>1228</v>
      </c>
      <c r="U364" s="18"/>
      <c r="V364" s="19"/>
      <c r="W364" s="19"/>
      <c r="X364" s="19"/>
      <c r="Y364" s="19"/>
      <c r="Z364" s="19"/>
      <c r="AB364" s="18"/>
      <c r="AG364" s="19"/>
      <c r="AH364" s="19"/>
      <c r="AR364" s="21"/>
      <c r="AT364" s="15"/>
      <c r="AU364" s="18" t="s">
        <v>134</v>
      </c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Lounge</v>
      </c>
      <c r="BB364" s="18" t="s">
        <v>922</v>
      </c>
      <c r="BC364" s="21" t="s">
        <v>366</v>
      </c>
      <c r="BD364" s="18" t="s">
        <v>236</v>
      </c>
      <c r="BE364" s="18" t="s">
        <v>367</v>
      </c>
      <c r="BF364" s="18" t="s">
        <v>196</v>
      </c>
      <c r="BL364" s="18"/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5" ht="16" customHeight="1">
      <c r="A365" s="18">
        <v>2591</v>
      </c>
      <c r="B365" s="18" t="s">
        <v>26</v>
      </c>
      <c r="C365" s="18" t="s">
        <v>236</v>
      </c>
      <c r="D365" s="18" t="s">
        <v>134</v>
      </c>
      <c r="E365" s="18" t="s">
        <v>1234</v>
      </c>
      <c r="F365" s="22" t="str">
        <f>IF(ISBLANK(Table2[[#This Row],[unique_id]]), "", PROPER(SUBSTITUTE(Table2[[#This Row],[unique_id]], "_", " ")))</f>
        <v>Ada Tablet Plug</v>
      </c>
      <c r="G365" s="18" t="s">
        <v>922</v>
      </c>
      <c r="H365" s="18" t="s">
        <v>586</v>
      </c>
      <c r="I365" s="18" t="s">
        <v>295</v>
      </c>
      <c r="M365" s="18" t="s">
        <v>261</v>
      </c>
      <c r="O365" s="19" t="s">
        <v>886</v>
      </c>
      <c r="P365" s="18" t="s">
        <v>166</v>
      </c>
      <c r="Q365" s="18" t="s">
        <v>856</v>
      </c>
      <c r="R365" s="42" t="s">
        <v>841</v>
      </c>
      <c r="S365" s="18" t="str">
        <f>Table2[[#This Row],[friendly_name]]</f>
        <v>Ada Tablet</v>
      </c>
      <c r="T365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5" s="18"/>
      <c r="V365" s="19"/>
      <c r="W365" s="19"/>
      <c r="X365" s="19"/>
      <c r="Y365" s="19"/>
      <c r="Z365" s="19"/>
      <c r="AB365" s="18"/>
      <c r="AE365" s="18" t="s">
        <v>923</v>
      </c>
      <c r="AG365" s="19"/>
      <c r="AH365" s="19"/>
      <c r="AR365" s="21"/>
      <c r="AT365" s="15"/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922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I365" s="18" t="s">
        <v>1108</v>
      </c>
      <c r="BJ365" s="18" t="s">
        <v>446</v>
      </c>
      <c r="BK365" s="18" t="s">
        <v>898</v>
      </c>
      <c r="BL365" s="18" t="s">
        <v>657</v>
      </c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66" spans="1:65" ht="16" customHeight="1">
      <c r="A366" s="18">
        <v>2592</v>
      </c>
      <c r="B366" s="18" t="s">
        <v>26</v>
      </c>
      <c r="C366" s="18" t="s">
        <v>909</v>
      </c>
      <c r="D366" s="18" t="s">
        <v>149</v>
      </c>
      <c r="E366" s="23" t="s">
        <v>1235</v>
      </c>
      <c r="F366" s="22" t="str">
        <f>IF(ISBLANK(Table2[[#This Row],[unique_id]]), "", PROPER(SUBSTITUTE(Table2[[#This Row],[unique_id]], "_", " ")))</f>
        <v>Template Server Flo Plug Proxy</v>
      </c>
      <c r="G366" s="18" t="s">
        <v>906</v>
      </c>
      <c r="H366" s="18" t="s">
        <v>586</v>
      </c>
      <c r="I366" s="18" t="s">
        <v>295</v>
      </c>
      <c r="O366" s="19" t="s">
        <v>886</v>
      </c>
      <c r="P366" s="18"/>
      <c r="R366" s="18" t="s">
        <v>901</v>
      </c>
      <c r="S366" s="18" t="str">
        <f>Table2[[#This Row],[friendly_name]]</f>
        <v>Server Flo</v>
      </c>
      <c r="T366" s="23" t="s">
        <v>1228</v>
      </c>
      <c r="U366" s="18"/>
      <c r="V366" s="19"/>
      <c r="W366" s="19"/>
      <c r="X366" s="19"/>
      <c r="Y366" s="19"/>
      <c r="Z366" s="19"/>
      <c r="AB366" s="18"/>
      <c r="AG366" s="19"/>
      <c r="AH366" s="19"/>
      <c r="AR366" s="21"/>
      <c r="AT366" s="15"/>
      <c r="AU366" s="18" t="s">
        <v>134</v>
      </c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Rack</v>
      </c>
      <c r="BB366" s="18" t="s">
        <v>1216</v>
      </c>
      <c r="BC366" s="21" t="s">
        <v>366</v>
      </c>
      <c r="BD366" s="18" t="s">
        <v>236</v>
      </c>
      <c r="BE366" s="18" t="s">
        <v>367</v>
      </c>
      <c r="BF366" s="18" t="s">
        <v>28</v>
      </c>
      <c r="BL366" s="18"/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5" ht="16" customHeight="1">
      <c r="A367" s="18">
        <v>2593</v>
      </c>
      <c r="B367" s="18" t="s">
        <v>26</v>
      </c>
      <c r="C367" s="18" t="s">
        <v>236</v>
      </c>
      <c r="D367" s="18" t="s">
        <v>134</v>
      </c>
      <c r="E367" s="18" t="s">
        <v>1236</v>
      </c>
      <c r="F367" s="22" t="str">
        <f>IF(ISBLANK(Table2[[#This Row],[unique_id]]), "", PROPER(SUBSTITUTE(Table2[[#This Row],[unique_id]], "_", " ")))</f>
        <v>Server Flo Plug</v>
      </c>
      <c r="G367" s="18" t="s">
        <v>906</v>
      </c>
      <c r="H367" s="18" t="s">
        <v>586</v>
      </c>
      <c r="I367" s="18" t="s">
        <v>295</v>
      </c>
      <c r="M367" s="18" t="s">
        <v>261</v>
      </c>
      <c r="O367" s="19" t="s">
        <v>886</v>
      </c>
      <c r="P367" s="18"/>
      <c r="R367" s="18" t="s">
        <v>901</v>
      </c>
      <c r="S367" s="18" t="str">
        <f>Table2[[#This Row],[friendly_name]]</f>
        <v>Server Flo</v>
      </c>
      <c r="T367" s="23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U367" s="18"/>
      <c r="V367" s="19"/>
      <c r="W367" s="19"/>
      <c r="X367" s="19"/>
      <c r="Y367" s="19"/>
      <c r="Z367" s="19"/>
      <c r="AB367" s="18"/>
      <c r="AE367" s="18" t="s">
        <v>256</v>
      </c>
      <c r="AG367" s="19"/>
      <c r="AH367" s="19"/>
      <c r="AR367" s="21"/>
      <c r="AT367" s="15"/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1216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I367" s="18" t="s">
        <v>1109</v>
      </c>
      <c r="BJ367" s="18" t="s">
        <v>446</v>
      </c>
      <c r="BK367" s="18" t="s">
        <v>904</v>
      </c>
      <c r="BL367" s="18" t="s">
        <v>899</v>
      </c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68" spans="1:65" ht="16" customHeight="1">
      <c r="A368" s="18">
        <v>2594</v>
      </c>
      <c r="B368" s="18" t="s">
        <v>26</v>
      </c>
      <c r="C368" s="18" t="s">
        <v>909</v>
      </c>
      <c r="D368" s="18" t="s">
        <v>149</v>
      </c>
      <c r="E368" s="23" t="s">
        <v>1237</v>
      </c>
      <c r="F368" s="22" t="str">
        <f>IF(ISBLANK(Table2[[#This Row],[unique_id]]), "", PROPER(SUBSTITUTE(Table2[[#This Row],[unique_id]], "_", " ")))</f>
        <v>Template Server Meg Plug Proxy</v>
      </c>
      <c r="G368" s="21" t="s">
        <v>905</v>
      </c>
      <c r="H368" s="18" t="s">
        <v>586</v>
      </c>
      <c r="I368" s="18" t="s">
        <v>295</v>
      </c>
      <c r="O368" s="19" t="s">
        <v>886</v>
      </c>
      <c r="P368" s="18"/>
      <c r="R368" s="18" t="s">
        <v>901</v>
      </c>
      <c r="S368" s="18" t="str">
        <f>Table2[[#This Row],[friendly_name]]</f>
        <v>Server Meg</v>
      </c>
      <c r="T368" s="23" t="s">
        <v>1228</v>
      </c>
      <c r="U368" s="18"/>
      <c r="V368" s="19"/>
      <c r="W368" s="19"/>
      <c r="X368" s="19"/>
      <c r="Y368" s="19"/>
      <c r="Z368" s="19"/>
      <c r="AB368" s="18"/>
      <c r="AG368" s="19"/>
      <c r="AH368" s="19"/>
      <c r="AR368" s="21"/>
      <c r="AT368" s="15"/>
      <c r="AU368" s="18" t="s">
        <v>134</v>
      </c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1217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L368" s="18"/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5" ht="16" customHeight="1">
      <c r="A369" s="18">
        <v>2595</v>
      </c>
      <c r="B369" s="18" t="s">
        <v>26</v>
      </c>
      <c r="C369" s="18" t="s">
        <v>236</v>
      </c>
      <c r="D369" s="18" t="s">
        <v>134</v>
      </c>
      <c r="E369" s="18" t="s">
        <v>1238</v>
      </c>
      <c r="F369" s="22" t="str">
        <f>IF(ISBLANK(Table2[[#This Row],[unique_id]]), "", PROPER(SUBSTITUTE(Table2[[#This Row],[unique_id]], "_", " ")))</f>
        <v>Server Meg Plug</v>
      </c>
      <c r="G369" s="21" t="s">
        <v>905</v>
      </c>
      <c r="H369" s="18" t="s">
        <v>586</v>
      </c>
      <c r="I369" s="18" t="s">
        <v>295</v>
      </c>
      <c r="M369" s="18" t="s">
        <v>261</v>
      </c>
      <c r="O369" s="19" t="s">
        <v>886</v>
      </c>
      <c r="P369" s="18"/>
      <c r="R369" s="18" t="s">
        <v>901</v>
      </c>
      <c r="S369" s="18" t="str">
        <f>Table2[[#This Row],[friendly_name]]</f>
        <v>Server Meg</v>
      </c>
      <c r="T369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9" s="18"/>
      <c r="V369" s="19"/>
      <c r="W369" s="19"/>
      <c r="X369" s="19"/>
      <c r="Y369" s="19"/>
      <c r="Z369" s="19"/>
      <c r="AB369" s="18"/>
      <c r="AE369" s="18" t="s">
        <v>256</v>
      </c>
      <c r="AG369" s="19"/>
      <c r="AH369" s="19"/>
      <c r="AR369" s="21"/>
      <c r="AT369" s="15"/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1217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I369" s="18" t="s">
        <v>1109</v>
      </c>
      <c r="BJ369" s="18" t="s">
        <v>446</v>
      </c>
      <c r="BK369" s="18" t="s">
        <v>903</v>
      </c>
      <c r="BL369" s="18" t="s">
        <v>900</v>
      </c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70" spans="1:65" ht="16" customHeight="1">
      <c r="A370" s="18">
        <v>2596</v>
      </c>
      <c r="B370" s="28" t="s">
        <v>26</v>
      </c>
      <c r="C370" s="28" t="s">
        <v>909</v>
      </c>
      <c r="D370" s="28" t="s">
        <v>149</v>
      </c>
      <c r="E370" s="29" t="s">
        <v>1466</v>
      </c>
      <c r="F370" s="30" t="str">
        <f>IF(ISBLANK(Table2[[#This Row],[unique_id]]), "", PROPER(SUBSTITUTE(Table2[[#This Row],[unique_id]], "_", " ")))</f>
        <v>Template Server Lia Plug Proxy</v>
      </c>
      <c r="G370" s="28" t="s">
        <v>1467</v>
      </c>
      <c r="H370" s="28" t="s">
        <v>586</v>
      </c>
      <c r="I370" s="28" t="s">
        <v>295</v>
      </c>
      <c r="J370" s="28"/>
      <c r="K370" s="28"/>
      <c r="L370" s="28"/>
      <c r="M370" s="28"/>
      <c r="N370" s="28"/>
      <c r="O370" s="31" t="s">
        <v>886</v>
      </c>
      <c r="P370" s="33" t="s">
        <v>166</v>
      </c>
      <c r="Q370" s="33" t="s">
        <v>856</v>
      </c>
      <c r="R370" s="33" t="s">
        <v>858</v>
      </c>
      <c r="S370" s="28" t="s">
        <v>1467</v>
      </c>
      <c r="T37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0" s="28"/>
      <c r="V370" s="31"/>
      <c r="W370" s="31"/>
      <c r="X370" s="31"/>
      <c r="Y370" s="31"/>
      <c r="Z370" s="31"/>
      <c r="AA370" s="31"/>
      <c r="AB370" s="28"/>
      <c r="AC370" s="28"/>
      <c r="AD370" s="28"/>
      <c r="AE370" s="28"/>
      <c r="AF370" s="28"/>
      <c r="AG370" s="31"/>
      <c r="AH370" s="31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32"/>
      <c r="AU370" s="28" t="s">
        <v>134</v>
      </c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0" s="28"/>
      <c r="BA370" s="18" t="s">
        <v>555</v>
      </c>
      <c r="BB370" s="28" t="s">
        <v>1468</v>
      </c>
      <c r="BC370" s="28" t="s">
        <v>365</v>
      </c>
      <c r="BD370" s="28" t="s">
        <v>236</v>
      </c>
      <c r="BE370" s="28" t="s">
        <v>368</v>
      </c>
      <c r="BF370" s="28" t="s">
        <v>555</v>
      </c>
      <c r="BG370" s="28"/>
      <c r="BH370" s="28"/>
      <c r="BI370" s="28"/>
      <c r="BJ370" s="28"/>
      <c r="BK370" s="28"/>
      <c r="BL370" s="28"/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5" ht="16" customHeight="1">
      <c r="A371" s="18">
        <v>2597</v>
      </c>
      <c r="B371" s="28" t="s">
        <v>26</v>
      </c>
      <c r="C371" s="28" t="s">
        <v>236</v>
      </c>
      <c r="D371" s="28" t="s">
        <v>134</v>
      </c>
      <c r="E371" s="28" t="s">
        <v>1465</v>
      </c>
      <c r="F371" s="30" t="str">
        <f>IF(ISBLANK(Table2[[#This Row],[unique_id]]), "", PROPER(SUBSTITUTE(Table2[[#This Row],[unique_id]], "_", " ")))</f>
        <v>Server Lia Plug</v>
      </c>
      <c r="G371" s="28" t="s">
        <v>1467</v>
      </c>
      <c r="H371" s="28" t="s">
        <v>586</v>
      </c>
      <c r="I371" s="28" t="s">
        <v>295</v>
      </c>
      <c r="J371" s="28"/>
      <c r="K371" s="28"/>
      <c r="L371" s="28"/>
      <c r="M371" s="18" t="s">
        <v>261</v>
      </c>
      <c r="N371" s="28"/>
      <c r="O371" s="31" t="s">
        <v>886</v>
      </c>
      <c r="P371" s="33" t="s">
        <v>166</v>
      </c>
      <c r="Q371" s="33" t="s">
        <v>856</v>
      </c>
      <c r="R371" s="33" t="s">
        <v>858</v>
      </c>
      <c r="S371" s="28" t="s">
        <v>1467</v>
      </c>
      <c r="T371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18" t="s">
        <v>256</v>
      </c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/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555</v>
      </c>
      <c r="BB371" s="28" t="s">
        <v>1468</v>
      </c>
      <c r="BC371" s="28" t="s">
        <v>365</v>
      </c>
      <c r="BD371" s="28" t="s">
        <v>236</v>
      </c>
      <c r="BE371" s="28" t="s">
        <v>368</v>
      </c>
      <c r="BF371" s="28" t="s">
        <v>555</v>
      </c>
      <c r="BG371" s="28"/>
      <c r="BH371" s="28"/>
      <c r="BI371" s="28" t="s">
        <v>1108</v>
      </c>
      <c r="BJ371" s="28" t="s">
        <v>446</v>
      </c>
      <c r="BK371" s="28" t="s">
        <v>354</v>
      </c>
      <c r="BL371" s="28" t="s">
        <v>437</v>
      </c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372" spans="1:65" ht="16" customHeight="1">
      <c r="A372" s="18">
        <v>2598</v>
      </c>
      <c r="B372" s="28" t="s">
        <v>26</v>
      </c>
      <c r="C372" s="28" t="s">
        <v>909</v>
      </c>
      <c r="D372" s="28" t="s">
        <v>149</v>
      </c>
      <c r="E372" s="29" t="s">
        <v>1038</v>
      </c>
      <c r="F372" s="30" t="str">
        <f>IF(ISBLANK(Table2[[#This Row],[unique_id]]), "", PROPER(SUBSTITUTE(Table2[[#This Row],[unique_id]], "_", " ")))</f>
        <v>Template Old Rack Outlet Plug Proxy</v>
      </c>
      <c r="G372" s="28" t="s">
        <v>225</v>
      </c>
      <c r="H372" s="28" t="s">
        <v>586</v>
      </c>
      <c r="I372" s="28" t="s">
        <v>295</v>
      </c>
      <c r="J372" s="28"/>
      <c r="K372" s="28"/>
      <c r="L372" s="28"/>
      <c r="M372" s="28"/>
      <c r="N372" s="28"/>
      <c r="O372" s="31" t="s">
        <v>886</v>
      </c>
      <c r="P372" s="28"/>
      <c r="Q372" s="28"/>
      <c r="R372" s="28"/>
      <c r="S372" s="28"/>
      <c r="T372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28"/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 t="s">
        <v>134</v>
      </c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tr">
        <f>IF(ISBLANK(Table2[[#This Row],[device_model]]), "", Table2[[#This Row],[device_suggested_area]])</f>
        <v>Rack</v>
      </c>
      <c r="BB372" s="28" t="s">
        <v>1155</v>
      </c>
      <c r="BC372" s="28" t="s">
        <v>365</v>
      </c>
      <c r="BD372" s="28" t="s">
        <v>236</v>
      </c>
      <c r="BE372" s="28" t="s">
        <v>368</v>
      </c>
      <c r="BF372" s="28" t="s">
        <v>28</v>
      </c>
      <c r="BG372" s="28"/>
      <c r="BH372" s="28"/>
      <c r="BI372" s="28"/>
      <c r="BJ372" s="28"/>
      <c r="BK372" s="28"/>
      <c r="BL372" s="28"/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5" ht="16" customHeight="1">
      <c r="A373" s="18">
        <v>2599</v>
      </c>
      <c r="B373" s="28" t="s">
        <v>26</v>
      </c>
      <c r="C373" s="28" t="s">
        <v>236</v>
      </c>
      <c r="D373" s="28" t="s">
        <v>134</v>
      </c>
      <c r="E373" s="28" t="s">
        <v>1037</v>
      </c>
      <c r="F373" s="30" t="str">
        <f>IF(ISBLANK(Table2[[#This Row],[unique_id]]), "", PROPER(SUBSTITUTE(Table2[[#This Row],[unique_id]], "_", " ")))</f>
        <v>Old Rack Outlet Plug</v>
      </c>
      <c r="G373" s="28" t="s">
        <v>225</v>
      </c>
      <c r="H373" s="28" t="s">
        <v>586</v>
      </c>
      <c r="I373" s="28" t="s">
        <v>295</v>
      </c>
      <c r="J373" s="28"/>
      <c r="K373" s="28"/>
      <c r="L373" s="28"/>
      <c r="M373" s="28"/>
      <c r="N373" s="28"/>
      <c r="O373" s="31" t="s">
        <v>886</v>
      </c>
      <c r="P373" s="28"/>
      <c r="Q373" s="28"/>
      <c r="R373" s="28"/>
      <c r="S373" s="28"/>
      <c r="T373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/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1155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 t="s">
        <v>1109</v>
      </c>
      <c r="BJ373" s="28" t="s">
        <v>446</v>
      </c>
      <c r="BK373" s="28" t="s">
        <v>361</v>
      </c>
      <c r="BL373" s="28" t="s">
        <v>444</v>
      </c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74" spans="1:65" ht="16" customHeight="1">
      <c r="A374" s="18">
        <v>2600</v>
      </c>
      <c r="B374" s="33" t="s">
        <v>26</v>
      </c>
      <c r="C374" s="33" t="s">
        <v>909</v>
      </c>
      <c r="D374" s="33" t="s">
        <v>149</v>
      </c>
      <c r="E374" s="34" t="s">
        <v>1096</v>
      </c>
      <c r="F374" s="35" t="str">
        <f>IF(ISBLANK(Table2[[#This Row],[unique_id]]), "", PROPER(SUBSTITUTE(Table2[[#This Row],[unique_id]], "_", " ")))</f>
        <v>Template Rack Outlet Plug Proxy</v>
      </c>
      <c r="G374" s="33" t="s">
        <v>225</v>
      </c>
      <c r="H374" s="33" t="s">
        <v>586</v>
      </c>
      <c r="I374" s="33" t="s">
        <v>295</v>
      </c>
      <c r="J374" s="33"/>
      <c r="K374" s="33"/>
      <c r="L374" s="33"/>
      <c r="M374" s="33"/>
      <c r="N374" s="33"/>
      <c r="O374" s="36" t="s">
        <v>886</v>
      </c>
      <c r="P374" s="33" t="s">
        <v>166</v>
      </c>
      <c r="Q374" s="33" t="s">
        <v>856</v>
      </c>
      <c r="R374" s="33" t="s">
        <v>858</v>
      </c>
      <c r="S374" s="33" t="str">
        <f>Table2[[#This Row],[friendly_name]]</f>
        <v>Server Rack</v>
      </c>
      <c r="T374" s="34" t="s">
        <v>1230</v>
      </c>
      <c r="U374" s="33"/>
      <c r="V374" s="36"/>
      <c r="W374" s="36"/>
      <c r="X374" s="36"/>
      <c r="Y374" s="36"/>
      <c r="Z374" s="36"/>
      <c r="AA374" s="36"/>
      <c r="AB374" s="33"/>
      <c r="AC374" s="33"/>
      <c r="AD374" s="33"/>
      <c r="AE374" s="33"/>
      <c r="AF374" s="33"/>
      <c r="AG374" s="36"/>
      <c r="AH374" s="36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7"/>
      <c r="AU374" s="33" t="s">
        <v>134</v>
      </c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33"/>
      <c r="BA374" s="18" t="str">
        <f>IF(ISBLANK(Table2[[#This Row],[device_model]]), "", Table2[[#This Row],[device_suggested_area]])</f>
        <v>Rack</v>
      </c>
      <c r="BB374" s="33" t="s">
        <v>1155</v>
      </c>
      <c r="BC374" s="33" t="s">
        <v>1030</v>
      </c>
      <c r="BD374" s="33" t="s">
        <v>1277</v>
      </c>
      <c r="BE374" s="33" t="s">
        <v>999</v>
      </c>
      <c r="BF374" s="33" t="s">
        <v>28</v>
      </c>
      <c r="BG374" s="33"/>
      <c r="BH374" s="33"/>
      <c r="BI374" s="33"/>
      <c r="BJ374" s="33"/>
      <c r="BK374" s="33"/>
      <c r="BL374" s="33"/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5" ht="16" customHeight="1">
      <c r="A375" s="18">
        <v>2601</v>
      </c>
      <c r="B375" s="33" t="s">
        <v>26</v>
      </c>
      <c r="C375" s="33" t="s">
        <v>788</v>
      </c>
      <c r="D375" s="33" t="s">
        <v>134</v>
      </c>
      <c r="E375" s="33" t="s">
        <v>949</v>
      </c>
      <c r="F375" s="35" t="str">
        <f>IF(ISBLANK(Table2[[#This Row],[unique_id]]), "", PROPER(SUBSTITUTE(Table2[[#This Row],[unique_id]], "_", " ")))</f>
        <v>Rack Outlet Plug</v>
      </c>
      <c r="G375" s="33" t="s">
        <v>225</v>
      </c>
      <c r="H375" s="33" t="s">
        <v>586</v>
      </c>
      <c r="I375" s="33" t="s">
        <v>295</v>
      </c>
      <c r="J375" s="33"/>
      <c r="K375" s="33"/>
      <c r="L375" s="33"/>
      <c r="M375" s="33" t="s">
        <v>261</v>
      </c>
      <c r="N375" s="33"/>
      <c r="O375" s="36" t="s">
        <v>886</v>
      </c>
      <c r="P375" s="33" t="s">
        <v>166</v>
      </c>
      <c r="Q375" s="33" t="s">
        <v>856</v>
      </c>
      <c r="R375" s="33" t="s">
        <v>858</v>
      </c>
      <c r="S375" s="33" t="str">
        <f>Table2[[#This Row],[friendly_name]]</f>
        <v>Server Rack</v>
      </c>
      <c r="T375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5" s="33"/>
      <c r="V375" s="36"/>
      <c r="W375" s="36"/>
      <c r="X375" s="36"/>
      <c r="Y375" s="36"/>
      <c r="Z375" s="36"/>
      <c r="AA375" s="52" t="s">
        <v>1275</v>
      </c>
      <c r="AB375" s="33"/>
      <c r="AC375" s="33"/>
      <c r="AD375" s="33"/>
      <c r="AE375" s="33" t="s">
        <v>256</v>
      </c>
      <c r="AF375" s="33">
        <v>10</v>
      </c>
      <c r="AG375" s="36" t="s">
        <v>34</v>
      </c>
      <c r="AH375" s="36" t="s">
        <v>1011</v>
      </c>
      <c r="AI375" s="33"/>
      <c r="AJ375" s="33" t="str">
        <f>_xlfn.CONCAT("homeassistant/", Table2[[#This Row],[entity_namespace]], "/tasmota/",Table2[[#This Row],[unique_id]], "/config")</f>
        <v>homeassistant/switch/tasmota/rack_outlet_plug/config</v>
      </c>
      <c r="AK375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5" s="33" t="str">
        <f>_xlfn.CONCAT("tasmota/device/",Table2[[#This Row],[unique_id]], "/cmnd/POWER")</f>
        <v>tasmota/device/rack_outlet_plug/cmnd/POWER</v>
      </c>
      <c r="AM375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3" t="s">
        <v>1031</v>
      </c>
      <c r="AO375" s="33" t="s">
        <v>1032</v>
      </c>
      <c r="AP375" s="33" t="s">
        <v>1020</v>
      </c>
      <c r="AQ375" s="33" t="s">
        <v>1021</v>
      </c>
      <c r="AR375" s="33" t="s">
        <v>1100</v>
      </c>
      <c r="AS375" s="33">
        <v>1</v>
      </c>
      <c r="AT375" s="38" t="str">
        <f>HYPERLINK(_xlfn.CONCAT("http://", Table2[[#This Row],[connection_ip]], "/?"))</f>
        <v>http://10.0.6.102/?</v>
      </c>
      <c r="AU375" s="33"/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1155</v>
      </c>
      <c r="BC375" s="33" t="s">
        <v>1030</v>
      </c>
      <c r="BD375" s="33" t="s">
        <v>1277</v>
      </c>
      <c r="BE375" s="33" t="s">
        <v>999</v>
      </c>
      <c r="BF375" s="33" t="s">
        <v>28</v>
      </c>
      <c r="BG375" s="33"/>
      <c r="BH375" s="33"/>
      <c r="BI375" s="33"/>
      <c r="BJ375" s="33" t="s">
        <v>446</v>
      </c>
      <c r="BK375" s="33" t="s">
        <v>1029</v>
      </c>
      <c r="BL375" s="33" t="s">
        <v>1028</v>
      </c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76" spans="1:65" ht="16" customHeight="1">
      <c r="A376" s="18">
        <v>2602</v>
      </c>
      <c r="B376" s="33" t="s">
        <v>26</v>
      </c>
      <c r="C376" s="33" t="s">
        <v>788</v>
      </c>
      <c r="D376" s="33" t="s">
        <v>27</v>
      </c>
      <c r="E376" s="33" t="s">
        <v>1097</v>
      </c>
      <c r="F376" s="35" t="str">
        <f>IF(ISBLANK(Table2[[#This Row],[unique_id]]), "", PROPER(SUBSTITUTE(Table2[[#This Row],[unique_id]], "_", " ")))</f>
        <v>Rack Outlet Plug Energy Power</v>
      </c>
      <c r="G376" s="33" t="s">
        <v>225</v>
      </c>
      <c r="H376" s="33" t="s">
        <v>586</v>
      </c>
      <c r="I376" s="33" t="s">
        <v>295</v>
      </c>
      <c r="J376" s="33"/>
      <c r="K376" s="33"/>
      <c r="L376" s="33"/>
      <c r="M376" s="33"/>
      <c r="N376" s="33"/>
      <c r="O376" s="36"/>
      <c r="P376" s="33"/>
      <c r="Q376" s="33"/>
      <c r="R376" s="33"/>
      <c r="S376" s="33"/>
      <c r="T376" s="34"/>
      <c r="U376" s="33"/>
      <c r="V376" s="36"/>
      <c r="W376" s="36"/>
      <c r="X376" s="36"/>
      <c r="Y376" s="36"/>
      <c r="Z376" s="36"/>
      <c r="AA376" s="36"/>
      <c r="AB376" s="33" t="s">
        <v>31</v>
      </c>
      <c r="AC376" s="33" t="s">
        <v>332</v>
      </c>
      <c r="AD376" s="33" t="s">
        <v>1012</v>
      </c>
      <c r="AE376" s="33"/>
      <c r="AF376" s="33">
        <v>10</v>
      </c>
      <c r="AG376" s="36" t="s">
        <v>34</v>
      </c>
      <c r="AH376" s="36" t="s">
        <v>1011</v>
      </c>
      <c r="AI376" s="33"/>
      <c r="AJ376" s="33" t="str">
        <f>_xlfn.CONCAT("homeassistant/", Table2[[#This Row],[entity_namespace]], "/tasmota/",Table2[[#This Row],[unique_id]], "/config")</f>
        <v>homeassistant/sensor/tasmota/rack_outlet_plug_energy_power/config</v>
      </c>
      <c r="AK376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6" s="33"/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1031</v>
      </c>
      <c r="AO376" s="33" t="s">
        <v>1032</v>
      </c>
      <c r="AP376" s="33" t="s">
        <v>1020</v>
      </c>
      <c r="AQ376" s="33" t="s">
        <v>1021</v>
      </c>
      <c r="AR376" s="33" t="s">
        <v>1271</v>
      </c>
      <c r="AS376" s="33">
        <v>1</v>
      </c>
      <c r="AT376" s="38"/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1155</v>
      </c>
      <c r="BC376" s="33" t="s">
        <v>1030</v>
      </c>
      <c r="BD376" s="33" t="s">
        <v>1277</v>
      </c>
      <c r="BE376" s="33" t="s">
        <v>999</v>
      </c>
      <c r="BF376" s="33" t="s">
        <v>28</v>
      </c>
      <c r="BG376" s="33"/>
      <c r="BH376" s="33"/>
      <c r="BI376" s="33"/>
      <c r="BJ376" s="33"/>
      <c r="BK376" s="33"/>
      <c r="BL376" s="33"/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>
      <c r="A377" s="18">
        <v>2603</v>
      </c>
      <c r="B377" s="33" t="s">
        <v>26</v>
      </c>
      <c r="C377" s="33" t="s">
        <v>788</v>
      </c>
      <c r="D377" s="33" t="s">
        <v>27</v>
      </c>
      <c r="E377" s="33" t="s">
        <v>1098</v>
      </c>
      <c r="F377" s="35" t="str">
        <f>IF(ISBLANK(Table2[[#This Row],[unique_id]]), "", PROPER(SUBSTITUTE(Table2[[#This Row],[unique_id]], "_", " ")))</f>
        <v>Rack Outlet Plug Energy Total</v>
      </c>
      <c r="G377" s="33" t="s">
        <v>225</v>
      </c>
      <c r="H377" s="33" t="s">
        <v>586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76</v>
      </c>
      <c r="AC377" s="33" t="s">
        <v>333</v>
      </c>
      <c r="AD377" s="33" t="s">
        <v>1013</v>
      </c>
      <c r="AE377" s="33"/>
      <c r="AF377" s="33">
        <v>10</v>
      </c>
      <c r="AG377" s="36" t="s">
        <v>34</v>
      </c>
      <c r="AH377" s="36" t="s">
        <v>1011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homeassistant/sensor/tasmota/rack_outlet_plug_energy_total/config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1031</v>
      </c>
      <c r="AO377" s="33" t="s">
        <v>1032</v>
      </c>
      <c r="AP377" s="33" t="s">
        <v>1020</v>
      </c>
      <c r="AQ377" s="33" t="s">
        <v>1021</v>
      </c>
      <c r="AR377" s="33" t="s">
        <v>1272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1155</v>
      </c>
      <c r="BC377" s="33" t="s">
        <v>1030</v>
      </c>
      <c r="BD377" s="33" t="s">
        <v>1277</v>
      </c>
      <c r="BE377" s="33" t="s">
        <v>999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>
      <c r="A378" s="18">
        <v>2604</v>
      </c>
      <c r="B378" s="28" t="s">
        <v>26</v>
      </c>
      <c r="C378" s="28" t="s">
        <v>909</v>
      </c>
      <c r="D378" s="28" t="s">
        <v>149</v>
      </c>
      <c r="E378" s="29" t="s">
        <v>1111</v>
      </c>
      <c r="F378" s="30" t="str">
        <f>IF(ISBLANK(Table2[[#This Row],[unique_id]]), "", PROPER(SUBSTITUTE(Table2[[#This Row],[unique_id]], "_", " ")))</f>
        <v>Template Old Roof Network Switch Plug Proxy</v>
      </c>
      <c r="G378" s="28" t="s">
        <v>223</v>
      </c>
      <c r="H378" s="28" t="s">
        <v>586</v>
      </c>
      <c r="I378" s="28" t="s">
        <v>295</v>
      </c>
      <c r="J378" s="28"/>
      <c r="K378" s="28"/>
      <c r="L378" s="28"/>
      <c r="M378" s="28"/>
      <c r="N378" s="28"/>
      <c r="O378" s="31" t="s">
        <v>886</v>
      </c>
      <c r="P378" s="28"/>
      <c r="Q378" s="28"/>
      <c r="R378" s="28"/>
      <c r="S378" s="28"/>
      <c r="T378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8" s="28"/>
      <c r="V378" s="31"/>
      <c r="W378" s="31"/>
      <c r="X378" s="31"/>
      <c r="Y378" s="31"/>
      <c r="Z378" s="31"/>
      <c r="AA378" s="31"/>
      <c r="AB378" s="28"/>
      <c r="AC378" s="28"/>
      <c r="AD378" s="28"/>
      <c r="AE378" s="28"/>
      <c r="AF378" s="28"/>
      <c r="AG378" s="31"/>
      <c r="AH378" s="31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32"/>
      <c r="AU378" s="28" t="s">
        <v>134</v>
      </c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28"/>
      <c r="BA378" s="18" t="str">
        <f>IF(ISBLANK(Table2[[#This Row],[device_model]]), "", Table2[[#This Row],[device_suggested_area]])</f>
        <v>Ceiling</v>
      </c>
      <c r="BB378" s="28" t="s">
        <v>223</v>
      </c>
      <c r="BC378" s="28" t="s">
        <v>365</v>
      </c>
      <c r="BD378" s="28" t="s">
        <v>236</v>
      </c>
      <c r="BE378" s="28" t="s">
        <v>368</v>
      </c>
      <c r="BF378" s="28" t="s">
        <v>416</v>
      </c>
      <c r="BG378" s="28"/>
      <c r="BH378" s="28"/>
      <c r="BI378" s="28"/>
      <c r="BJ378" s="28"/>
      <c r="BK378" s="28"/>
      <c r="BL378" s="28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customHeight="1">
      <c r="A379" s="18">
        <v>2605</v>
      </c>
      <c r="B379" s="28" t="s">
        <v>26</v>
      </c>
      <c r="C379" s="28" t="s">
        <v>236</v>
      </c>
      <c r="D379" s="28" t="s">
        <v>134</v>
      </c>
      <c r="E379" s="28" t="s">
        <v>1112</v>
      </c>
      <c r="F379" s="30" t="str">
        <f>IF(ISBLANK(Table2[[#This Row],[unique_id]]), "", PROPER(SUBSTITUTE(Table2[[#This Row],[unique_id]], "_", " ")))</f>
        <v>Old Roof Network Switch Plug</v>
      </c>
      <c r="G379" s="28" t="s">
        <v>223</v>
      </c>
      <c r="H379" s="28" t="s">
        <v>586</v>
      </c>
      <c r="I379" s="28" t="s">
        <v>295</v>
      </c>
      <c r="J379" s="28"/>
      <c r="K379" s="28"/>
      <c r="L379" s="28"/>
      <c r="M379" s="28"/>
      <c r="N379" s="28"/>
      <c r="O379" s="31" t="s">
        <v>886</v>
      </c>
      <c r="P379" s="28"/>
      <c r="Q379" s="28"/>
      <c r="R379" s="28"/>
      <c r="S379" s="28"/>
      <c r="T379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 t="s">
        <v>257</v>
      </c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/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416</v>
      </c>
      <c r="BG379" s="28"/>
      <c r="BH379" s="28"/>
      <c r="BI379" s="28" t="s">
        <v>1108</v>
      </c>
      <c r="BJ379" s="28" t="s">
        <v>446</v>
      </c>
      <c r="BK379" s="28" t="s">
        <v>359</v>
      </c>
      <c r="BL379" s="28" t="s">
        <v>442</v>
      </c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80" spans="1:65" ht="16" customHeight="1">
      <c r="A380" s="18">
        <v>2606</v>
      </c>
      <c r="B380" s="33" t="s">
        <v>26</v>
      </c>
      <c r="C380" s="33" t="s">
        <v>909</v>
      </c>
      <c r="D380" s="33" t="s">
        <v>149</v>
      </c>
      <c r="E380" s="34" t="s">
        <v>1261</v>
      </c>
      <c r="F380" s="35" t="str">
        <f>IF(ISBLANK(Table2[[#This Row],[unique_id]]), "", PROPER(SUBSTITUTE(Table2[[#This Row],[unique_id]], "_", " ")))</f>
        <v>Template Ceiling Network Switch Plug Proxy</v>
      </c>
      <c r="G380" s="33" t="s">
        <v>223</v>
      </c>
      <c r="H380" s="33" t="s">
        <v>586</v>
      </c>
      <c r="I380" s="33" t="s">
        <v>295</v>
      </c>
      <c r="J380" s="33"/>
      <c r="K380" s="33"/>
      <c r="L380" s="33"/>
      <c r="M380" s="33"/>
      <c r="N380" s="33"/>
      <c r="O380" s="36" t="s">
        <v>886</v>
      </c>
      <c r="P380" s="33" t="s">
        <v>166</v>
      </c>
      <c r="Q380" s="33" t="s">
        <v>856</v>
      </c>
      <c r="R380" s="33" t="s">
        <v>858</v>
      </c>
      <c r="S380" s="33" t="str">
        <f>Table2[[#This Row],[friendly_name]]</f>
        <v>Network Switch</v>
      </c>
      <c r="T380" s="34" t="s">
        <v>1230</v>
      </c>
      <c r="U380" s="33"/>
      <c r="V380" s="36"/>
      <c r="W380" s="36"/>
      <c r="X380" s="36"/>
      <c r="Y380" s="36"/>
      <c r="Z380" s="36"/>
      <c r="AA380" s="36"/>
      <c r="AB380" s="33"/>
      <c r="AC380" s="33"/>
      <c r="AD380" s="33"/>
      <c r="AE380" s="33"/>
      <c r="AF380" s="33"/>
      <c r="AG380" s="36"/>
      <c r="AH380" s="36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7"/>
      <c r="AU380" s="33" t="s">
        <v>134</v>
      </c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33"/>
      <c r="BA380" s="18" t="str">
        <f>IF(ISBLANK(Table2[[#This Row],[device_model]]), "", Table2[[#This Row],[device_suggested_area]])</f>
        <v>Ceiling</v>
      </c>
      <c r="BB380" s="33" t="s">
        <v>223</v>
      </c>
      <c r="BC380" s="33" t="s">
        <v>1030</v>
      </c>
      <c r="BD380" s="33" t="s">
        <v>1277</v>
      </c>
      <c r="BE380" s="33" t="s">
        <v>999</v>
      </c>
      <c r="BF380" s="33" t="s">
        <v>416</v>
      </c>
      <c r="BG380" s="33"/>
      <c r="BH380" s="33"/>
      <c r="BI380" s="33"/>
      <c r="BJ380" s="33"/>
      <c r="BK380" s="33"/>
      <c r="BL380" s="33"/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65" ht="16" customHeight="1">
      <c r="A381" s="18">
        <v>2607</v>
      </c>
      <c r="B381" s="33" t="s">
        <v>26</v>
      </c>
      <c r="C381" s="33" t="s">
        <v>788</v>
      </c>
      <c r="D381" s="33" t="s">
        <v>134</v>
      </c>
      <c r="E381" s="33" t="s">
        <v>1262</v>
      </c>
      <c r="F381" s="35" t="str">
        <f>IF(ISBLANK(Table2[[#This Row],[unique_id]]), "", PROPER(SUBSTITUTE(Table2[[#This Row],[unique_id]], "_", " ")))</f>
        <v>Ceiling Network Switch Plug</v>
      </c>
      <c r="G381" s="33" t="s">
        <v>223</v>
      </c>
      <c r="H381" s="33" t="s">
        <v>586</v>
      </c>
      <c r="I381" s="33" t="s">
        <v>295</v>
      </c>
      <c r="J381" s="33"/>
      <c r="K381" s="33"/>
      <c r="L381" s="33"/>
      <c r="M381" s="33" t="s">
        <v>261</v>
      </c>
      <c r="N381" s="33"/>
      <c r="O381" s="36" t="s">
        <v>886</v>
      </c>
      <c r="P381" s="33" t="s">
        <v>166</v>
      </c>
      <c r="Q381" s="33" t="s">
        <v>856</v>
      </c>
      <c r="R381" s="33" t="s">
        <v>858</v>
      </c>
      <c r="S381" s="33" t="str">
        <f>Table2[[#This Row],[friendly_name]]</f>
        <v>Network Switch</v>
      </c>
      <c r="T38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1" s="33"/>
      <c r="V381" s="36"/>
      <c r="W381" s="36"/>
      <c r="X381" s="36"/>
      <c r="Y381" s="36"/>
      <c r="Z381" s="36"/>
      <c r="AA381" s="52" t="s">
        <v>1275</v>
      </c>
      <c r="AB381" s="33"/>
      <c r="AC381" s="33"/>
      <c r="AD381" s="33"/>
      <c r="AE381" s="33" t="s">
        <v>257</v>
      </c>
      <c r="AF381" s="33">
        <v>10</v>
      </c>
      <c r="AG381" s="36" t="s">
        <v>34</v>
      </c>
      <c r="AH381" s="36" t="s">
        <v>1011</v>
      </c>
      <c r="AI381" s="33"/>
      <c r="AJ381" s="33" t="str">
        <f>_xlfn.CONCAT("homeassistant/", Table2[[#This Row],[entity_namespace]], "/tasmota/",Table2[[#This Row],[unique_id]], "/config")</f>
        <v>homeassistant/switch/tasmota/ceiling_network_switch_plug/config</v>
      </c>
      <c r="AK381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1" s="33" t="str">
        <f>_xlfn.CONCAT("tasmota/device/",Table2[[#This Row],[unique_id]], "/cmnd/POWER")</f>
        <v>tasmota/device/ceiling_network_switch_plug/cmnd/POWER</v>
      </c>
      <c r="AM381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3" t="s">
        <v>1031</v>
      </c>
      <c r="AO381" s="33" t="s">
        <v>1032</v>
      </c>
      <c r="AP381" s="33" t="s">
        <v>1020</v>
      </c>
      <c r="AQ381" s="33" t="s">
        <v>1021</v>
      </c>
      <c r="AR381" s="33" t="s">
        <v>1100</v>
      </c>
      <c r="AS381" s="33">
        <v>1</v>
      </c>
      <c r="AT381" s="38" t="str">
        <f>HYPERLINK(_xlfn.CONCAT("http://", Table2[[#This Row],[connection_ip]], "/?"))</f>
        <v>http://10.0.6.105/?</v>
      </c>
      <c r="AU381" s="33"/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1030</v>
      </c>
      <c r="BD381" s="33" t="s">
        <v>1277</v>
      </c>
      <c r="BE381" s="33" t="s">
        <v>999</v>
      </c>
      <c r="BF381" s="33" t="s">
        <v>416</v>
      </c>
      <c r="BG381" s="33"/>
      <c r="BH381" s="33"/>
      <c r="BI381" s="33"/>
      <c r="BJ381" s="33" t="s">
        <v>446</v>
      </c>
      <c r="BK381" s="53" t="s">
        <v>1114</v>
      </c>
      <c r="BL381" s="33" t="s">
        <v>1113</v>
      </c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82" spans="1:65" ht="16" customHeight="1">
      <c r="A382" s="18">
        <v>2608</v>
      </c>
      <c r="B382" s="33" t="s">
        <v>26</v>
      </c>
      <c r="C382" s="33" t="s">
        <v>788</v>
      </c>
      <c r="D382" s="33" t="s">
        <v>27</v>
      </c>
      <c r="E382" s="33" t="s">
        <v>1263</v>
      </c>
      <c r="F382" s="35" t="str">
        <f>IF(ISBLANK(Table2[[#This Row],[unique_id]]), "", PROPER(SUBSTITUTE(Table2[[#This Row],[unique_id]], "_", " ")))</f>
        <v>Ceiling Network Switch Plug Energy Power</v>
      </c>
      <c r="G382" s="33" t="s">
        <v>223</v>
      </c>
      <c r="H382" s="33" t="s">
        <v>586</v>
      </c>
      <c r="I382" s="33" t="s">
        <v>295</v>
      </c>
      <c r="J382" s="33"/>
      <c r="K382" s="33"/>
      <c r="L382" s="33"/>
      <c r="M382" s="33"/>
      <c r="N382" s="33"/>
      <c r="O382" s="36"/>
      <c r="P382" s="33"/>
      <c r="Q382" s="33"/>
      <c r="R382" s="33"/>
      <c r="S382" s="33"/>
      <c r="T382" s="34"/>
      <c r="U382" s="33"/>
      <c r="V382" s="36"/>
      <c r="W382" s="36"/>
      <c r="X382" s="36"/>
      <c r="Y382" s="36"/>
      <c r="Z382" s="36"/>
      <c r="AA382" s="36"/>
      <c r="AB382" s="33" t="s">
        <v>31</v>
      </c>
      <c r="AC382" s="33" t="s">
        <v>332</v>
      </c>
      <c r="AD382" s="33" t="s">
        <v>1012</v>
      </c>
      <c r="AE382" s="33"/>
      <c r="AF382" s="33">
        <v>10</v>
      </c>
      <c r="AG382" s="36" t="s">
        <v>34</v>
      </c>
      <c r="AH382" s="36" t="s">
        <v>1011</v>
      </c>
      <c r="AI382" s="33"/>
      <c r="AJ382" s="33" t="str">
        <f>_xlfn.CONCAT("homeassistant/", Table2[[#This Row],[entity_namespace]], "/tasmota/",Table2[[#This Row],[unique_id]], "/config")</f>
        <v>homeassistant/sensor/tasmota/ceiling_network_switch_plug_energy_power/config</v>
      </c>
      <c r="AK382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2" s="33"/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1031</v>
      </c>
      <c r="AO382" s="33" t="s">
        <v>1032</v>
      </c>
      <c r="AP382" s="33" t="s">
        <v>1020</v>
      </c>
      <c r="AQ382" s="33" t="s">
        <v>1021</v>
      </c>
      <c r="AR382" s="33" t="s">
        <v>1271</v>
      </c>
      <c r="AS382" s="33">
        <v>1</v>
      </c>
      <c r="AT382" s="38"/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1030</v>
      </c>
      <c r="BD382" s="33" t="s">
        <v>1277</v>
      </c>
      <c r="BE382" s="33" t="s">
        <v>999</v>
      </c>
      <c r="BF382" s="33" t="s">
        <v>416</v>
      </c>
      <c r="BG382" s="33"/>
      <c r="BH382" s="33"/>
      <c r="BI382" s="33"/>
      <c r="BJ382" s="33"/>
      <c r="BK382" s="33"/>
      <c r="BL382" s="33"/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>
      <c r="A383" s="18">
        <v>2609</v>
      </c>
      <c r="B383" s="33" t="s">
        <v>26</v>
      </c>
      <c r="C383" s="33" t="s">
        <v>788</v>
      </c>
      <c r="D383" s="33" t="s">
        <v>27</v>
      </c>
      <c r="E383" s="33" t="s">
        <v>1264</v>
      </c>
      <c r="F383" s="35" t="str">
        <f>IF(ISBLANK(Table2[[#This Row],[unique_id]]), "", PROPER(SUBSTITUTE(Table2[[#This Row],[unique_id]], "_", " ")))</f>
        <v>Ceiling Network Switch Plug Energy Total</v>
      </c>
      <c r="G383" s="33" t="s">
        <v>223</v>
      </c>
      <c r="H383" s="33" t="s">
        <v>586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76</v>
      </c>
      <c r="AC383" s="33" t="s">
        <v>333</v>
      </c>
      <c r="AD383" s="33" t="s">
        <v>1013</v>
      </c>
      <c r="AE383" s="33"/>
      <c r="AF383" s="33">
        <v>10</v>
      </c>
      <c r="AG383" s="36" t="s">
        <v>34</v>
      </c>
      <c r="AH383" s="36" t="s">
        <v>1011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homeassistant/sensor/tasmota/ceiling_network_switch_plug_energy_total/config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1031</v>
      </c>
      <c r="AO383" s="33" t="s">
        <v>1032</v>
      </c>
      <c r="AP383" s="33" t="s">
        <v>1020</v>
      </c>
      <c r="AQ383" s="33" t="s">
        <v>1021</v>
      </c>
      <c r="AR383" s="33" t="s">
        <v>1272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1030</v>
      </c>
      <c r="BD383" s="33" t="s">
        <v>1277</v>
      </c>
      <c r="BE383" s="33" t="s">
        <v>999</v>
      </c>
      <c r="BF383" s="33" t="s">
        <v>416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>
      <c r="A384" s="18">
        <v>2610</v>
      </c>
      <c r="B384" s="18" t="s">
        <v>26</v>
      </c>
      <c r="C384" s="18" t="s">
        <v>909</v>
      </c>
      <c r="D384" s="18" t="s">
        <v>149</v>
      </c>
      <c r="E384" s="23" t="s">
        <v>1099</v>
      </c>
      <c r="F384" s="22" t="str">
        <f>IF(ISBLANK(Table2[[#This Row],[unique_id]]), "", PROPER(SUBSTITUTE(Table2[[#This Row],[unique_id]], "_", " ")))</f>
        <v>Template Rack Internet Modem Plug Proxy</v>
      </c>
      <c r="G384" s="18" t="s">
        <v>224</v>
      </c>
      <c r="H384" s="18" t="s">
        <v>586</v>
      </c>
      <c r="I384" s="18" t="s">
        <v>295</v>
      </c>
      <c r="O384" s="19" t="s">
        <v>886</v>
      </c>
      <c r="P384" s="18"/>
      <c r="R384" s="18" t="s">
        <v>902</v>
      </c>
      <c r="S384" s="18" t="str">
        <f>Table2[[#This Row],[friendly_name]]</f>
        <v>Internet Modem</v>
      </c>
      <c r="T384" s="23" t="s">
        <v>1228</v>
      </c>
      <c r="U384" s="18"/>
      <c r="V384" s="19"/>
      <c r="W384" s="19"/>
      <c r="X384" s="19"/>
      <c r="Y384" s="19"/>
      <c r="Z384" s="19"/>
      <c r="AB384" s="18"/>
      <c r="AG384" s="19"/>
      <c r="AH384" s="19"/>
      <c r="AT384" s="20"/>
      <c r="AU384" s="18" t="s">
        <v>134</v>
      </c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18" t="str">
        <f>IF(ISBLANK(Table2[[#This Row],[device_model]]), "", Table2[[#This Row],[device_suggested_area]])</f>
        <v>Rack</v>
      </c>
      <c r="BB384" s="18" t="s">
        <v>1160</v>
      </c>
      <c r="BC384" s="21" t="s">
        <v>366</v>
      </c>
      <c r="BD384" s="18" t="s">
        <v>236</v>
      </c>
      <c r="BE384" s="18" t="s">
        <v>367</v>
      </c>
      <c r="BF384" s="18" t="s">
        <v>28</v>
      </c>
      <c r="BL384" s="18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customHeight="1">
      <c r="A385" s="18">
        <v>2611</v>
      </c>
      <c r="B385" s="18" t="s">
        <v>26</v>
      </c>
      <c r="C385" s="18" t="s">
        <v>236</v>
      </c>
      <c r="D385" s="18" t="s">
        <v>134</v>
      </c>
      <c r="E385" s="18" t="s">
        <v>950</v>
      </c>
      <c r="F385" s="22" t="str">
        <f>IF(ISBLANK(Table2[[#This Row],[unique_id]]), "", PROPER(SUBSTITUTE(Table2[[#This Row],[unique_id]], "_", " ")))</f>
        <v>Rack Internet Modem Plug</v>
      </c>
      <c r="G385" s="18" t="s">
        <v>224</v>
      </c>
      <c r="H385" s="18" t="s">
        <v>586</v>
      </c>
      <c r="I385" s="18" t="s">
        <v>295</v>
      </c>
      <c r="M385" s="18" t="s">
        <v>261</v>
      </c>
      <c r="O385" s="19" t="s">
        <v>886</v>
      </c>
      <c r="P385" s="18"/>
      <c r="R385" s="18" t="s">
        <v>902</v>
      </c>
      <c r="S385" s="18" t="str">
        <f>Table2[[#This Row],[friendly_name]]</f>
        <v>Internet Modem</v>
      </c>
      <c r="T385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5" s="18"/>
      <c r="V385" s="19"/>
      <c r="W385" s="19"/>
      <c r="X385" s="19"/>
      <c r="Y385" s="19"/>
      <c r="Z385" s="19"/>
      <c r="AB385" s="18"/>
      <c r="AE385" s="18" t="s">
        <v>258</v>
      </c>
      <c r="AG385" s="19"/>
      <c r="AH385" s="19"/>
      <c r="AT385" s="20"/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1160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I385" s="18" t="s">
        <v>1108</v>
      </c>
      <c r="BJ385" s="18" t="s">
        <v>446</v>
      </c>
      <c r="BK385" s="18" t="s">
        <v>360</v>
      </c>
      <c r="BL385" s="18" t="s">
        <v>443</v>
      </c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86" spans="1:65" ht="16" customHeight="1">
      <c r="A386" s="18">
        <v>2612</v>
      </c>
      <c r="B386" s="33" t="s">
        <v>26</v>
      </c>
      <c r="C386" s="33" t="s">
        <v>788</v>
      </c>
      <c r="D386" s="33" t="s">
        <v>129</v>
      </c>
      <c r="E386" s="33" t="s">
        <v>1001</v>
      </c>
      <c r="F386" s="35" t="str">
        <f>IF(ISBLANK(Table2[[#This Row],[unique_id]]), "", PROPER(SUBSTITUTE(Table2[[#This Row],[unique_id]], "_", " ")))</f>
        <v>Rack Fans Plug</v>
      </c>
      <c r="G386" s="33" t="s">
        <v>654</v>
      </c>
      <c r="H386" s="33" t="s">
        <v>586</v>
      </c>
      <c r="I386" s="33" t="s">
        <v>295</v>
      </c>
      <c r="J386" s="33"/>
      <c r="K386" s="33"/>
      <c r="L386" s="33"/>
      <c r="M386" s="33" t="s">
        <v>261</v>
      </c>
      <c r="N386" s="33"/>
      <c r="O386" s="36" t="s">
        <v>886</v>
      </c>
      <c r="P386" s="33"/>
      <c r="Q386" s="33"/>
      <c r="R386" s="33"/>
      <c r="S386" s="33"/>
      <c r="T386" s="34" t="s">
        <v>1101</v>
      </c>
      <c r="U386" s="33"/>
      <c r="V386" s="36"/>
      <c r="W386" s="36"/>
      <c r="X386" s="36"/>
      <c r="Y386" s="36"/>
      <c r="Z386" s="36"/>
      <c r="AA386" s="36" t="s">
        <v>1276</v>
      </c>
      <c r="AB386" s="33"/>
      <c r="AC386" s="33"/>
      <c r="AD386" s="33"/>
      <c r="AE386" s="33" t="s">
        <v>656</v>
      </c>
      <c r="AF386" s="33">
        <v>10</v>
      </c>
      <c r="AG386" s="36" t="s">
        <v>34</v>
      </c>
      <c r="AH386" s="36" t="s">
        <v>1011</v>
      </c>
      <c r="AI386" s="33"/>
      <c r="AJ386" s="33" t="str">
        <f>_xlfn.CONCAT("homeassistant/", Table2[[#This Row],[entity_namespace]], "/tasmota/",Table2[[#This Row],[unique_id]], "/config")</f>
        <v>homeassistant/fan/tasmota/rack_fans_plug/config</v>
      </c>
      <c r="AK386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6" s="33" t="str">
        <f>_xlfn.CONCAT("tasmota/device/",Table2[[#This Row],[unique_id]], "/cmnd/POWER")</f>
        <v>tasmota/device/rack_fans_plug/cmnd/POWER</v>
      </c>
      <c r="AM386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6" s="33" t="s">
        <v>1031</v>
      </c>
      <c r="AO386" s="33" t="s">
        <v>1032</v>
      </c>
      <c r="AP386" s="33" t="s">
        <v>1020</v>
      </c>
      <c r="AQ386" s="33" t="s">
        <v>1021</v>
      </c>
      <c r="AR386" s="33" t="s">
        <v>1100</v>
      </c>
      <c r="AS386" s="33">
        <v>1</v>
      </c>
      <c r="AT386" s="38" t="str">
        <f>HYPERLINK(_xlfn.CONCAT("http://", Table2[[#This Row],[connection_ip]], "/?"))</f>
        <v>http://10.0.6.101/?</v>
      </c>
      <c r="AU386" s="33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3"/>
      <c r="BA386" s="18" t="str">
        <f>IF(ISBLANK(Table2[[#This Row],[device_model]]), "", Table2[[#This Row],[device_suggested_area]])</f>
        <v>Rack</v>
      </c>
      <c r="BB386" s="33" t="s">
        <v>131</v>
      </c>
      <c r="BC386" s="39" t="s">
        <v>863</v>
      </c>
      <c r="BD386" s="33" t="s">
        <v>1277</v>
      </c>
      <c r="BE386" s="33" t="s">
        <v>999</v>
      </c>
      <c r="BF386" s="33" t="s">
        <v>28</v>
      </c>
      <c r="BG386" s="33"/>
      <c r="BH386" s="33"/>
      <c r="BI386" s="33"/>
      <c r="BJ386" s="33" t="s">
        <v>446</v>
      </c>
      <c r="BK386" s="33" t="s">
        <v>655</v>
      </c>
      <c r="BL386" s="33" t="s">
        <v>1002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87" spans="1:65" ht="16" customHeight="1">
      <c r="A387" s="18">
        <v>2613</v>
      </c>
      <c r="B387" s="18" t="s">
        <v>26</v>
      </c>
      <c r="C387" s="18" t="s">
        <v>383</v>
      </c>
      <c r="D387" s="18" t="s">
        <v>134</v>
      </c>
      <c r="E387" s="21" t="s">
        <v>699</v>
      </c>
      <c r="F387" s="22" t="str">
        <f>IF(ISBLANK(Table2[[#This Row],[unique_id]]), "", PROPER(SUBSTITUTE(Table2[[#This Row],[unique_id]], "_", " ")))</f>
        <v>Deck Fans Outlet</v>
      </c>
      <c r="G387" s="18" t="s">
        <v>702</v>
      </c>
      <c r="H387" s="18" t="s">
        <v>586</v>
      </c>
      <c r="I387" s="18" t="s">
        <v>295</v>
      </c>
      <c r="M387" s="18" t="s">
        <v>261</v>
      </c>
      <c r="O387" s="19" t="s">
        <v>886</v>
      </c>
      <c r="P387" s="18" t="s">
        <v>166</v>
      </c>
      <c r="Q387" s="18" t="s">
        <v>856</v>
      </c>
      <c r="R387" s="18" t="s">
        <v>858</v>
      </c>
      <c r="S387" s="18" t="s">
        <v>920</v>
      </c>
      <c r="T387" s="23" t="s">
        <v>919</v>
      </c>
      <c r="U387" s="18"/>
      <c r="V387" s="19"/>
      <c r="W387" s="19" t="s">
        <v>549</v>
      </c>
      <c r="X387" s="19"/>
      <c r="Y387" s="26" t="s">
        <v>853</v>
      </c>
      <c r="Z387" s="19"/>
      <c r="AB387" s="18"/>
      <c r="AE387" s="18" t="s">
        <v>255</v>
      </c>
      <c r="AG387" s="19"/>
      <c r="AH387" s="19"/>
      <c r="AT38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7" s="2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18" t="str">
        <f>Table2[[#This Row],[device_suggested_area]]</f>
        <v>Deck</v>
      </c>
      <c r="BA387" s="18" t="str">
        <f>IF(ISBLANK(Table2[[#This Row],[device_model]]), "", Table2[[#This Row],[device_suggested_area]])</f>
        <v>Deck</v>
      </c>
      <c r="BB387" s="23" t="s">
        <v>1150</v>
      </c>
      <c r="BC387" s="23" t="s">
        <v>704</v>
      </c>
      <c r="BD387" s="18" t="s">
        <v>383</v>
      </c>
      <c r="BE387" s="23" t="s">
        <v>705</v>
      </c>
      <c r="BF387" s="18" t="s">
        <v>363</v>
      </c>
      <c r="BK387" s="18" t="s">
        <v>706</v>
      </c>
      <c r="BL387" s="18"/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8" spans="1:65" ht="16" customHeight="1">
      <c r="A388" s="18">
        <v>2614</v>
      </c>
      <c r="B388" s="18" t="s">
        <v>26</v>
      </c>
      <c r="C388" s="18" t="s">
        <v>383</v>
      </c>
      <c r="D388" s="18" t="s">
        <v>134</v>
      </c>
      <c r="E388" s="21" t="s">
        <v>700</v>
      </c>
      <c r="F388" s="22" t="str">
        <f>IF(ISBLANK(Table2[[#This Row],[unique_id]]), "", PROPER(SUBSTITUTE(Table2[[#This Row],[unique_id]], "_", " ")))</f>
        <v>Kitchen Fan Outlet</v>
      </c>
      <c r="G388" s="18" t="s">
        <v>701</v>
      </c>
      <c r="H388" s="18" t="s">
        <v>586</v>
      </c>
      <c r="I388" s="18" t="s">
        <v>295</v>
      </c>
      <c r="M388" s="18" t="s">
        <v>261</v>
      </c>
      <c r="O388" s="19" t="s">
        <v>886</v>
      </c>
      <c r="P388" s="18" t="s">
        <v>166</v>
      </c>
      <c r="Q388" s="18" t="s">
        <v>856</v>
      </c>
      <c r="R388" s="18" t="s">
        <v>858</v>
      </c>
      <c r="S388" s="18" t="s">
        <v>920</v>
      </c>
      <c r="T388" s="23" t="s">
        <v>919</v>
      </c>
      <c r="U388" s="18"/>
      <c r="V388" s="19"/>
      <c r="W388" s="19" t="s">
        <v>549</v>
      </c>
      <c r="X388" s="19"/>
      <c r="Y388" s="26" t="s">
        <v>853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Kitchen</v>
      </c>
      <c r="BA388" s="18" t="str">
        <f>IF(ISBLANK(Table2[[#This Row],[device_model]]), "", Table2[[#This Row],[device_suggested_area]])</f>
        <v>Kitchen</v>
      </c>
      <c r="BB388" s="23" t="s">
        <v>1151</v>
      </c>
      <c r="BC388" s="23" t="s">
        <v>704</v>
      </c>
      <c r="BD388" s="18" t="s">
        <v>383</v>
      </c>
      <c r="BE388" s="23" t="s">
        <v>705</v>
      </c>
      <c r="BF388" s="18" t="s">
        <v>208</v>
      </c>
      <c r="BK388" s="18" t="s">
        <v>707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9" spans="1:65" ht="16" customHeight="1">
      <c r="A389" s="18">
        <v>2615</v>
      </c>
      <c r="B389" s="18" t="s">
        <v>26</v>
      </c>
      <c r="C389" s="18" t="s">
        <v>383</v>
      </c>
      <c r="D389" s="18" t="s">
        <v>134</v>
      </c>
      <c r="E389" s="21" t="s">
        <v>698</v>
      </c>
      <c r="F389" s="22" t="str">
        <f>IF(ISBLANK(Table2[[#This Row],[unique_id]]), "", PROPER(SUBSTITUTE(Table2[[#This Row],[unique_id]], "_", " ")))</f>
        <v>Edwin Wardrobe Outlet</v>
      </c>
      <c r="G389" s="18" t="s">
        <v>708</v>
      </c>
      <c r="H389" s="18" t="s">
        <v>586</v>
      </c>
      <c r="I389" s="18" t="s">
        <v>295</v>
      </c>
      <c r="M389" s="18" t="s">
        <v>261</v>
      </c>
      <c r="O389" s="19" t="s">
        <v>886</v>
      </c>
      <c r="P389" s="18" t="s">
        <v>166</v>
      </c>
      <c r="Q389" s="18" t="s">
        <v>856</v>
      </c>
      <c r="R389" s="18" t="s">
        <v>858</v>
      </c>
      <c r="S389" s="18" t="s">
        <v>920</v>
      </c>
      <c r="T389" s="23" t="s">
        <v>919</v>
      </c>
      <c r="U389" s="18"/>
      <c r="V389" s="19"/>
      <c r="W389" s="19" t="s">
        <v>549</v>
      </c>
      <c r="X389" s="19"/>
      <c r="Y389" s="26" t="s">
        <v>853</v>
      </c>
      <c r="Z389" s="26"/>
      <c r="AA389" s="26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Edwin</v>
      </c>
      <c r="BA389" s="18" t="str">
        <f>IF(ISBLANK(Table2[[#This Row],[device_model]]), "", Table2[[#This Row],[device_suggested_area]])</f>
        <v>Edwin</v>
      </c>
      <c r="BB389" s="23" t="s">
        <v>1152</v>
      </c>
      <c r="BC389" s="23" t="s">
        <v>704</v>
      </c>
      <c r="BD389" s="18" t="s">
        <v>383</v>
      </c>
      <c r="BE389" s="23" t="s">
        <v>705</v>
      </c>
      <c r="BF389" s="18" t="s">
        <v>127</v>
      </c>
      <c r="BK389" s="18" t="s">
        <v>703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0" spans="1:65" ht="16" customHeight="1">
      <c r="A390" s="18">
        <v>2616</v>
      </c>
      <c r="B390" s="18" t="s">
        <v>26</v>
      </c>
      <c r="C390" s="18" t="s">
        <v>510</v>
      </c>
      <c r="D390" s="18" t="s">
        <v>27</v>
      </c>
      <c r="E390" s="18" t="s">
        <v>915</v>
      </c>
      <c r="F390" s="22" t="str">
        <f>IF(ISBLANK(Table2[[#This Row],[unique_id]]), "", PROPER(SUBSTITUTE(Table2[[#This Row],[unique_id]], "_", " ")))</f>
        <v>Garden Repeater Linkquality</v>
      </c>
      <c r="G390" s="18" t="s">
        <v>792</v>
      </c>
      <c r="H390" s="18" t="s">
        <v>586</v>
      </c>
      <c r="I390" s="18" t="s">
        <v>295</v>
      </c>
      <c r="O390" s="19" t="s">
        <v>886</v>
      </c>
      <c r="P390" s="18" t="s">
        <v>166</v>
      </c>
      <c r="Q390" s="18" t="s">
        <v>856</v>
      </c>
      <c r="R390" s="18" t="s">
        <v>858</v>
      </c>
      <c r="S390" s="18" t="s">
        <v>920</v>
      </c>
      <c r="T390" s="23" t="s">
        <v>918</v>
      </c>
      <c r="U390" s="18"/>
      <c r="V390" s="19"/>
      <c r="W390" s="19" t="s">
        <v>549</v>
      </c>
      <c r="X390" s="19"/>
      <c r="Y390" s="26" t="s">
        <v>853</v>
      </c>
      <c r="Z390" s="19"/>
      <c r="AB390" s="18"/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Garden</v>
      </c>
      <c r="BA390" s="18" t="str">
        <f>IF(ISBLANK(Table2[[#This Row],[device_model]]), "", Table2[[#This Row],[device_suggested_area]])</f>
        <v>Garden</v>
      </c>
      <c r="BB390" s="18" t="s">
        <v>1124</v>
      </c>
      <c r="BC390" s="21" t="s">
        <v>790</v>
      </c>
      <c r="BD390" s="18" t="s">
        <v>510</v>
      </c>
      <c r="BE390" s="18" t="s">
        <v>789</v>
      </c>
      <c r="BF390" s="18" t="s">
        <v>639</v>
      </c>
      <c r="BK390" s="18" t="s">
        <v>791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1" spans="1:65" ht="16" customHeight="1">
      <c r="A391" s="18">
        <v>2617</v>
      </c>
      <c r="B391" s="18" t="s">
        <v>26</v>
      </c>
      <c r="C391" s="18" t="s">
        <v>510</v>
      </c>
      <c r="D391" s="18" t="s">
        <v>27</v>
      </c>
      <c r="E391" s="18" t="s">
        <v>916</v>
      </c>
      <c r="F391" s="22" t="str">
        <f>IF(ISBLANK(Table2[[#This Row],[unique_id]]), "", PROPER(SUBSTITUTE(Table2[[#This Row],[unique_id]], "_", " ")))</f>
        <v>Landing Repeater Linkquality</v>
      </c>
      <c r="G391" s="18" t="s">
        <v>794</v>
      </c>
      <c r="H391" s="18" t="s">
        <v>586</v>
      </c>
      <c r="I391" s="18" t="s">
        <v>295</v>
      </c>
      <c r="O391" s="19" t="s">
        <v>886</v>
      </c>
      <c r="P391" s="18" t="s">
        <v>166</v>
      </c>
      <c r="Q391" s="18" t="s">
        <v>856</v>
      </c>
      <c r="R391" s="18" t="s">
        <v>858</v>
      </c>
      <c r="S391" s="18" t="s">
        <v>920</v>
      </c>
      <c r="T391" s="23" t="s">
        <v>918</v>
      </c>
      <c r="U391" s="18"/>
      <c r="V391" s="19"/>
      <c r="W391" s="19" t="s">
        <v>549</v>
      </c>
      <c r="X391" s="19"/>
      <c r="Y391" s="26" t="s">
        <v>853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Landing</v>
      </c>
      <c r="BA391" s="18" t="str">
        <f>IF(ISBLANK(Table2[[#This Row],[device_model]]), "", Table2[[#This Row],[device_suggested_area]])</f>
        <v>Landing</v>
      </c>
      <c r="BB391" s="18" t="s">
        <v>1124</v>
      </c>
      <c r="BC391" s="21" t="s">
        <v>790</v>
      </c>
      <c r="BD391" s="18" t="s">
        <v>510</v>
      </c>
      <c r="BE391" s="18" t="s">
        <v>789</v>
      </c>
      <c r="BF391" s="18" t="s">
        <v>620</v>
      </c>
      <c r="BK391" s="18" t="s">
        <v>796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2" spans="1:65" ht="16" customHeight="1">
      <c r="A392" s="18">
        <v>2618</v>
      </c>
      <c r="B392" s="18" t="s">
        <v>26</v>
      </c>
      <c r="C392" s="18" t="s">
        <v>510</v>
      </c>
      <c r="D392" s="18" t="s">
        <v>27</v>
      </c>
      <c r="E392" s="18" t="s">
        <v>917</v>
      </c>
      <c r="F392" s="22" t="str">
        <f>IF(ISBLANK(Table2[[#This Row],[unique_id]]), "", PROPER(SUBSTITUTE(Table2[[#This Row],[unique_id]], "_", " ")))</f>
        <v>Driveway Repeater Linkquality</v>
      </c>
      <c r="G392" s="18" t="s">
        <v>793</v>
      </c>
      <c r="H392" s="18" t="s">
        <v>586</v>
      </c>
      <c r="I392" s="18" t="s">
        <v>295</v>
      </c>
      <c r="O392" s="19" t="s">
        <v>886</v>
      </c>
      <c r="P392" s="18" t="s">
        <v>166</v>
      </c>
      <c r="Q392" s="18" t="s">
        <v>856</v>
      </c>
      <c r="R392" s="18" t="s">
        <v>858</v>
      </c>
      <c r="S392" s="18" t="s">
        <v>920</v>
      </c>
      <c r="T392" s="23" t="s">
        <v>918</v>
      </c>
      <c r="U392" s="18"/>
      <c r="V392" s="19"/>
      <c r="W392" s="19" t="s">
        <v>549</v>
      </c>
      <c r="X392" s="19"/>
      <c r="Y392" s="26" t="s">
        <v>853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Driveway</v>
      </c>
      <c r="BA392" s="18" t="str">
        <f>IF(ISBLANK(Table2[[#This Row],[device_model]]), "", Table2[[#This Row],[device_suggested_area]])</f>
        <v>Driveway</v>
      </c>
      <c r="BB392" s="18" t="s">
        <v>1124</v>
      </c>
      <c r="BC392" s="21" t="s">
        <v>790</v>
      </c>
      <c r="BD392" s="18" t="s">
        <v>510</v>
      </c>
      <c r="BE392" s="18" t="s">
        <v>789</v>
      </c>
      <c r="BF392" s="18" t="s">
        <v>795</v>
      </c>
      <c r="BK392" s="18" t="s">
        <v>797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3" spans="1:65" ht="16" customHeight="1">
      <c r="A393" s="18">
        <v>2619</v>
      </c>
      <c r="B393" s="18" t="s">
        <v>26</v>
      </c>
      <c r="C393" s="18" t="s">
        <v>500</v>
      </c>
      <c r="D393" s="18" t="s">
        <v>338</v>
      </c>
      <c r="E393" s="18" t="s">
        <v>337</v>
      </c>
      <c r="F393" s="22" t="str">
        <f>IF(ISBLANK(Table2[[#This Row],[unique_id]]), "", PROPER(SUBSTITUTE(Table2[[#This Row],[unique_id]], "_", " ")))</f>
        <v>Column Break</v>
      </c>
      <c r="G393" s="18" t="s">
        <v>334</v>
      </c>
      <c r="H393" s="18" t="s">
        <v>586</v>
      </c>
      <c r="I393" s="18" t="s">
        <v>295</v>
      </c>
      <c r="M393" s="18" t="s">
        <v>335</v>
      </c>
      <c r="N393" s="18" t="s">
        <v>336</v>
      </c>
      <c r="O393" s="19"/>
      <c r="P393" s="18"/>
      <c r="T393" s="23"/>
      <c r="U393" s="18"/>
      <c r="V393" s="19"/>
      <c r="W393" s="19"/>
      <c r="X393" s="19"/>
      <c r="Y393" s="19"/>
      <c r="Z393" s="19"/>
      <c r="AB393" s="18"/>
      <c r="AG393" s="19"/>
      <c r="AH393" s="19"/>
      <c r="AT393" s="20"/>
      <c r="AU393" s="19"/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18" t="str">
        <f>IF(ISBLANK(Table2[[#This Row],[device_model]]), "", Table2[[#This Row],[device_suggested_area]])</f>
        <v/>
      </c>
      <c r="BE393" s="19"/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>
      <c r="A394" s="18">
        <v>2620</v>
      </c>
      <c r="B394" s="18" t="s">
        <v>26</v>
      </c>
      <c r="C394" s="18" t="s">
        <v>151</v>
      </c>
      <c r="D394" s="18" t="s">
        <v>314</v>
      </c>
      <c r="E394" s="18" t="s">
        <v>998</v>
      </c>
      <c r="F394" s="22" t="str">
        <f>IF(ISBLANK(Table2[[#This Row],[unique_id]]), "", PROPER(SUBSTITUTE(Table2[[#This Row],[unique_id]], "_", " ")))</f>
        <v>Lighting Reset Adaptive Lighting All</v>
      </c>
      <c r="G394" s="18" t="s">
        <v>888</v>
      </c>
      <c r="H394" s="18" t="s">
        <v>605</v>
      </c>
      <c r="I394" s="18" t="s">
        <v>295</v>
      </c>
      <c r="M394" s="18" t="s">
        <v>261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E394" s="18" t="s">
        <v>296</v>
      </c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F394" s="18" t="s">
        <v>166</v>
      </c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>
      <c r="A395" s="18">
        <v>2621</v>
      </c>
      <c r="B395" s="18" t="s">
        <v>26</v>
      </c>
      <c r="C395" s="18" t="s">
        <v>151</v>
      </c>
      <c r="D395" s="18" t="s">
        <v>314</v>
      </c>
      <c r="E395" t="s">
        <v>591</v>
      </c>
      <c r="F395" s="22" t="str">
        <f>IF(ISBLANK(Table2[[#This Row],[unique_id]]), "", PROPER(SUBSTITUTE(Table2[[#This Row],[unique_id]], "_", " ")))</f>
        <v>Lighting Reset Adaptive Lighting Ada Lamp</v>
      </c>
      <c r="G395" t="s">
        <v>197</v>
      </c>
      <c r="H395" s="18" t="s">
        <v>605</v>
      </c>
      <c r="I395" s="18" t="s">
        <v>295</v>
      </c>
      <c r="J395" s="18" t="s">
        <v>590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15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130</v>
      </c>
      <c r="BH395" s="18" t="s">
        <v>780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>
      <c r="A396" s="18">
        <v>2622</v>
      </c>
      <c r="B396" s="18" t="s">
        <v>26</v>
      </c>
      <c r="C396" s="18" t="s">
        <v>151</v>
      </c>
      <c r="D396" s="18" t="s">
        <v>314</v>
      </c>
      <c r="E396" t="s">
        <v>585</v>
      </c>
      <c r="F396" s="22" t="str">
        <f>IF(ISBLANK(Table2[[#This Row],[unique_id]]), "", PROPER(SUBSTITUTE(Table2[[#This Row],[unique_id]], "_", " ")))</f>
        <v>Lighting Reset Adaptive Lighting Edwin Lamp</v>
      </c>
      <c r="G396" t="s">
        <v>207</v>
      </c>
      <c r="H396" s="18" t="s">
        <v>605</v>
      </c>
      <c r="I396" s="18" t="s">
        <v>295</v>
      </c>
      <c r="J396" s="18" t="s">
        <v>590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20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127</v>
      </c>
      <c r="BH396" s="18" t="s">
        <v>780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>
      <c r="A397" s="18">
        <v>2623</v>
      </c>
      <c r="B397" s="18" t="s">
        <v>26</v>
      </c>
      <c r="C397" s="18" t="s">
        <v>151</v>
      </c>
      <c r="D397" s="18" t="s">
        <v>314</v>
      </c>
      <c r="E397" t="s">
        <v>592</v>
      </c>
      <c r="F397" s="22" t="str">
        <f>IF(ISBLANK(Table2[[#This Row],[unique_id]]), "", PROPER(SUBSTITUTE(Table2[[#This Row],[unique_id]], "_", " ")))</f>
        <v>Lighting Reset Adaptive Lighting Edwin Night Light</v>
      </c>
      <c r="G397" t="s">
        <v>447</v>
      </c>
      <c r="H397" s="18" t="s">
        <v>605</v>
      </c>
      <c r="I397" s="18" t="s">
        <v>295</v>
      </c>
      <c r="J397" s="18" t="s">
        <v>603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780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>
      <c r="A398" s="18">
        <v>2624</v>
      </c>
      <c r="B398" s="18" t="s">
        <v>26</v>
      </c>
      <c r="C398" s="18" t="s">
        <v>151</v>
      </c>
      <c r="D398" s="18" t="s">
        <v>314</v>
      </c>
      <c r="E398" t="s">
        <v>593</v>
      </c>
      <c r="F398" s="22" t="str">
        <f>IF(ISBLANK(Table2[[#This Row],[unique_id]]), "", PROPER(SUBSTITUTE(Table2[[#This Row],[unique_id]], "_", " ")))</f>
        <v>Lighting Reset Adaptive Lighting Hallway Main</v>
      </c>
      <c r="G398" t="s">
        <v>202</v>
      </c>
      <c r="H398" s="18" t="s">
        <v>605</v>
      </c>
      <c r="I398" s="18" t="s">
        <v>295</v>
      </c>
      <c r="J398" s="18" t="s">
        <v>612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417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>
      <c r="A399" s="18">
        <v>2625</v>
      </c>
      <c r="B399" s="18" t="s">
        <v>26</v>
      </c>
      <c r="C399" s="18" t="s">
        <v>151</v>
      </c>
      <c r="D399" s="18" t="s">
        <v>314</v>
      </c>
      <c r="E399" t="s">
        <v>982</v>
      </c>
      <c r="F399" s="22" t="str">
        <f>IF(ISBLANK(Table2[[#This Row],[unique_id]]), "", PROPER(SUBSTITUTE(Table2[[#This Row],[unique_id]], "_", " ")))</f>
        <v>Lighting Reset Adaptive Lighting Hallway Sconces</v>
      </c>
      <c r="G399" t="s">
        <v>967</v>
      </c>
      <c r="H399" s="18" t="s">
        <v>605</v>
      </c>
      <c r="I399" s="18" t="s">
        <v>295</v>
      </c>
      <c r="J399" s="18" t="s">
        <v>983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417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>
      <c r="A400" s="18">
        <v>2626</v>
      </c>
      <c r="B400" s="18" t="s">
        <v>26</v>
      </c>
      <c r="C400" s="18" t="s">
        <v>151</v>
      </c>
      <c r="D400" s="18" t="s">
        <v>314</v>
      </c>
      <c r="E400" t="s">
        <v>594</v>
      </c>
      <c r="F400" s="22" t="str">
        <f>IF(ISBLANK(Table2[[#This Row],[unique_id]]), "", PROPER(SUBSTITUTE(Table2[[#This Row],[unique_id]], "_", " ")))</f>
        <v>Lighting Reset Adaptive Lighting Dining Main</v>
      </c>
      <c r="G400" t="s">
        <v>138</v>
      </c>
      <c r="H400" s="18" t="s">
        <v>605</v>
      </c>
      <c r="I400" s="18" t="s">
        <v>295</v>
      </c>
      <c r="J400" s="18" t="s">
        <v>612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195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>
      <c r="A401" s="18">
        <v>2627</v>
      </c>
      <c r="B401" s="18" t="s">
        <v>26</v>
      </c>
      <c r="C401" s="18" t="s">
        <v>151</v>
      </c>
      <c r="D401" s="18" t="s">
        <v>314</v>
      </c>
      <c r="E401" t="s">
        <v>595</v>
      </c>
      <c r="F401" s="22" t="str">
        <f>IF(ISBLANK(Table2[[#This Row],[unique_id]]), "", PROPER(SUBSTITUTE(Table2[[#This Row],[unique_id]], "_", " ")))</f>
        <v>Lighting Reset Adaptive Lighting Lounge Main</v>
      </c>
      <c r="G401" t="s">
        <v>209</v>
      </c>
      <c r="H401" s="18" t="s">
        <v>605</v>
      </c>
      <c r="I401" s="18" t="s">
        <v>295</v>
      </c>
      <c r="J401" s="18" t="s">
        <v>612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196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>
      <c r="A402" s="18">
        <v>2628</v>
      </c>
      <c r="B402" s="18" t="s">
        <v>26</v>
      </c>
      <c r="C402" s="18" t="s">
        <v>151</v>
      </c>
      <c r="D402" s="18" t="s">
        <v>314</v>
      </c>
      <c r="E402" t="s">
        <v>651</v>
      </c>
      <c r="F402" s="22" t="str">
        <f>IF(ISBLANK(Table2[[#This Row],[unique_id]]), "", PROPER(SUBSTITUTE(Table2[[#This Row],[unique_id]], "_", " ")))</f>
        <v>Lighting Reset Adaptive Lighting Lounge Lamp</v>
      </c>
      <c r="G402" t="s">
        <v>617</v>
      </c>
      <c r="H402" s="18" t="s">
        <v>605</v>
      </c>
      <c r="I402" s="18" t="s">
        <v>295</v>
      </c>
      <c r="J402" s="18" t="s">
        <v>590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166</v>
      </c>
      <c r="BH402" s="18" t="s">
        <v>780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>
      <c r="A403" s="18">
        <v>2629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Parents Main</v>
      </c>
      <c r="G403" t="s">
        <v>198</v>
      </c>
      <c r="H403" s="18" t="s">
        <v>605</v>
      </c>
      <c r="I403" s="18" t="s">
        <v>295</v>
      </c>
      <c r="J403" s="18" t="s">
        <v>612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194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>
      <c r="A404" s="18">
        <v>2630</v>
      </c>
      <c r="B404" s="18" t="s">
        <v>26</v>
      </c>
      <c r="C404" s="18" t="s">
        <v>151</v>
      </c>
      <c r="D404" s="18" t="s">
        <v>314</v>
      </c>
      <c r="E404" t="s">
        <v>984</v>
      </c>
      <c r="F404" s="22" t="str">
        <f>IF(ISBLANK(Table2[[#This Row],[unique_id]]), "", PROPER(SUBSTITUTE(Table2[[#This Row],[unique_id]], "_", " ")))</f>
        <v>Lighting Reset Adaptive Lighting Parents Jane Bedside</v>
      </c>
      <c r="G404" t="s">
        <v>976</v>
      </c>
      <c r="H404" s="18" t="s">
        <v>605</v>
      </c>
      <c r="I404" s="18" t="s">
        <v>295</v>
      </c>
      <c r="J404" s="18" t="s">
        <v>986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>
      <c r="A405" s="18">
        <v>2631</v>
      </c>
      <c r="B405" s="18" t="s">
        <v>26</v>
      </c>
      <c r="C405" s="18" t="s">
        <v>151</v>
      </c>
      <c r="D405" s="18" t="s">
        <v>314</v>
      </c>
      <c r="E405" t="s">
        <v>985</v>
      </c>
      <c r="F405" s="22" t="str">
        <f>IF(ISBLANK(Table2[[#This Row],[unique_id]]), "", PROPER(SUBSTITUTE(Table2[[#This Row],[unique_id]], "_", " ")))</f>
        <v>Lighting Reset Adaptive Lighting Parents Graham Bedside</v>
      </c>
      <c r="G405" t="s">
        <v>977</v>
      </c>
      <c r="H405" s="18" t="s">
        <v>605</v>
      </c>
      <c r="I405" s="18" t="s">
        <v>295</v>
      </c>
      <c r="J405" s="18" t="s">
        <v>987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>
      <c r="A406" s="18">
        <v>2632</v>
      </c>
      <c r="B406" s="18" t="s">
        <v>26</v>
      </c>
      <c r="C406" s="18" t="s">
        <v>151</v>
      </c>
      <c r="D406" s="18" t="s">
        <v>314</v>
      </c>
      <c r="E406" t="s">
        <v>988</v>
      </c>
      <c r="F406" s="22" t="str">
        <f>IF(ISBLANK(Table2[[#This Row],[unique_id]]), "", PROPER(SUBSTITUTE(Table2[[#This Row],[unique_id]], "_", " ")))</f>
        <v>Lighting Reset Adaptive Lighting Study Lamp</v>
      </c>
      <c r="G406" t="s">
        <v>838</v>
      </c>
      <c r="H406" s="18" t="s">
        <v>605</v>
      </c>
      <c r="I406" s="18" t="s">
        <v>295</v>
      </c>
      <c r="J406" s="18" t="s">
        <v>590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362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>
      <c r="A407" s="18">
        <v>2633</v>
      </c>
      <c r="B407" s="18" t="s">
        <v>26</v>
      </c>
      <c r="C407" s="18" t="s">
        <v>151</v>
      </c>
      <c r="D407" s="18" t="s">
        <v>314</v>
      </c>
      <c r="E407" t="s">
        <v>597</v>
      </c>
      <c r="F407" s="22" t="str">
        <f>IF(ISBLANK(Table2[[#This Row],[unique_id]]), "", PROPER(SUBSTITUTE(Table2[[#This Row],[unique_id]], "_", " ")))</f>
        <v>Lighting Reset Adaptive Lighting Kitchen Main</v>
      </c>
      <c r="G407" t="s">
        <v>204</v>
      </c>
      <c r="H407" s="18" t="s">
        <v>605</v>
      </c>
      <c r="I407" s="18" t="s">
        <v>295</v>
      </c>
      <c r="J407" s="18" t="s">
        <v>612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208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>
      <c r="A408" s="18">
        <v>2634</v>
      </c>
      <c r="B408" s="18" t="s">
        <v>26</v>
      </c>
      <c r="C408" s="18" t="s">
        <v>151</v>
      </c>
      <c r="D408" s="18" t="s">
        <v>314</v>
      </c>
      <c r="E408" t="s">
        <v>598</v>
      </c>
      <c r="F408" s="22" t="str">
        <f>IF(ISBLANK(Table2[[#This Row],[unique_id]]), "", PROPER(SUBSTITUTE(Table2[[#This Row],[unique_id]], "_", " ")))</f>
        <v>Lighting Reset Adaptive Lighting Laundry Main</v>
      </c>
      <c r="G408" t="s">
        <v>206</v>
      </c>
      <c r="H408" s="18" t="s">
        <v>605</v>
      </c>
      <c r="I408" s="18" t="s">
        <v>295</v>
      </c>
      <c r="J408" s="18" t="s">
        <v>612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216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>
      <c r="A409" s="18">
        <v>2635</v>
      </c>
      <c r="B409" s="18" t="s">
        <v>26</v>
      </c>
      <c r="C409" s="18" t="s">
        <v>151</v>
      </c>
      <c r="D409" s="18" t="s">
        <v>314</v>
      </c>
      <c r="E409" t="s">
        <v>599</v>
      </c>
      <c r="F409" s="22" t="str">
        <f>IF(ISBLANK(Table2[[#This Row],[unique_id]]), "", PROPER(SUBSTITUTE(Table2[[#This Row],[unique_id]], "_", " ")))</f>
        <v>Lighting Reset Adaptive Lighting Pantry Main</v>
      </c>
      <c r="G409" t="s">
        <v>205</v>
      </c>
      <c r="H409" s="18" t="s">
        <v>605</v>
      </c>
      <c r="I409" s="18" t="s">
        <v>295</v>
      </c>
      <c r="J409" s="18" t="s">
        <v>612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214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>
      <c r="A410" s="18">
        <v>2636</v>
      </c>
      <c r="B410" s="18" t="s">
        <v>26</v>
      </c>
      <c r="C410" s="18" t="s">
        <v>151</v>
      </c>
      <c r="D410" s="18" t="s">
        <v>314</v>
      </c>
      <c r="E410" t="s">
        <v>613</v>
      </c>
      <c r="F410" s="22" t="str">
        <f>IF(ISBLANK(Table2[[#This Row],[unique_id]]), "", PROPER(SUBSTITUTE(Table2[[#This Row],[unique_id]], "_", " ")))</f>
        <v>Lighting Reset Adaptive Lighting Office Main</v>
      </c>
      <c r="G410" t="s">
        <v>201</v>
      </c>
      <c r="H410" s="18" t="s">
        <v>605</v>
      </c>
      <c r="I410" s="18" t="s">
        <v>295</v>
      </c>
      <c r="J410" s="18" t="s">
        <v>612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215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>
      <c r="A411" s="18">
        <v>2637</v>
      </c>
      <c r="B411" s="18" t="s">
        <v>26</v>
      </c>
      <c r="C411" s="18" t="s">
        <v>151</v>
      </c>
      <c r="D411" s="18" t="s">
        <v>314</v>
      </c>
      <c r="E411" t="s">
        <v>600</v>
      </c>
      <c r="F411" s="22" t="str">
        <f>IF(ISBLANK(Table2[[#This Row],[unique_id]]), "", PROPER(SUBSTITUTE(Table2[[#This Row],[unique_id]], "_", " ")))</f>
        <v>Lighting Reset Adaptive Lighting Bathroom Main</v>
      </c>
      <c r="G411" t="s">
        <v>200</v>
      </c>
      <c r="H411" s="18" t="s">
        <v>605</v>
      </c>
      <c r="I411" s="18" t="s">
        <v>295</v>
      </c>
      <c r="J411" s="18" t="s">
        <v>612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364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>
      <c r="A412" s="18">
        <v>2638</v>
      </c>
      <c r="B412" s="18" t="s">
        <v>26</v>
      </c>
      <c r="C412" s="18" t="s">
        <v>151</v>
      </c>
      <c r="D412" s="18" t="s">
        <v>314</v>
      </c>
      <c r="E412" t="s">
        <v>989</v>
      </c>
      <c r="F412" s="22" t="str">
        <f>IF(ISBLANK(Table2[[#This Row],[unique_id]]), "", PROPER(SUBSTITUTE(Table2[[#This Row],[unique_id]], "_", " ")))</f>
        <v>Lighting Reset Adaptive Lighting Bathroom Sconces</v>
      </c>
      <c r="G412" t="s">
        <v>973</v>
      </c>
      <c r="H412" s="18" t="s">
        <v>605</v>
      </c>
      <c r="I412" s="18" t="s">
        <v>295</v>
      </c>
      <c r="J412" s="18" t="s">
        <v>983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>
      <c r="A413" s="18">
        <v>2639</v>
      </c>
      <c r="B413" s="18" t="s">
        <v>26</v>
      </c>
      <c r="C413" s="18" t="s">
        <v>151</v>
      </c>
      <c r="D413" s="18" t="s">
        <v>314</v>
      </c>
      <c r="E413" t="s">
        <v>601</v>
      </c>
      <c r="F413" s="22" t="str">
        <f>IF(ISBLANK(Table2[[#This Row],[unique_id]]), "", PROPER(SUBSTITUTE(Table2[[#This Row],[unique_id]], "_", " ")))</f>
        <v>Lighting Reset Adaptive Lighting Ensuite Main</v>
      </c>
      <c r="G413" t="s">
        <v>199</v>
      </c>
      <c r="H413" s="18" t="s">
        <v>605</v>
      </c>
      <c r="I413" s="18" t="s">
        <v>295</v>
      </c>
      <c r="J413" s="18" t="s">
        <v>612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402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>
      <c r="A414" s="18">
        <v>2640</v>
      </c>
      <c r="B414" s="18" t="s">
        <v>26</v>
      </c>
      <c r="C414" s="18" t="s">
        <v>151</v>
      </c>
      <c r="D414" s="18" t="s">
        <v>314</v>
      </c>
      <c r="E414" t="s">
        <v>990</v>
      </c>
      <c r="F414" s="22" t="str">
        <f>IF(ISBLANK(Table2[[#This Row],[unique_id]]), "", PROPER(SUBSTITUTE(Table2[[#This Row],[unique_id]], "_", " ")))</f>
        <v>Lighting Reset Adaptive Lighting Ensuite Sconces</v>
      </c>
      <c r="G414" t="s">
        <v>956</v>
      </c>
      <c r="H414" s="18" t="s">
        <v>605</v>
      </c>
      <c r="I414" s="18" t="s">
        <v>295</v>
      </c>
      <c r="J414" s="18" t="s">
        <v>983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customHeight="1">
      <c r="A415" s="18">
        <v>2641</v>
      </c>
      <c r="B415" s="18" t="s">
        <v>26</v>
      </c>
      <c r="C415" s="18" t="s">
        <v>151</v>
      </c>
      <c r="D415" s="18" t="s">
        <v>314</v>
      </c>
      <c r="E415" t="s">
        <v>602</v>
      </c>
      <c r="F415" s="22" t="str">
        <f>IF(ISBLANK(Table2[[#This Row],[unique_id]]), "", PROPER(SUBSTITUTE(Table2[[#This Row],[unique_id]], "_", " ")))</f>
        <v>Lighting Reset Adaptive Lighting Wardrobe Main</v>
      </c>
      <c r="G415" t="s">
        <v>203</v>
      </c>
      <c r="H415" s="18" t="s">
        <v>605</v>
      </c>
      <c r="I415" s="18" t="s">
        <v>295</v>
      </c>
      <c r="J415" s="18" t="s">
        <v>612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555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customHeight="1">
      <c r="A416" s="18">
        <v>2670</v>
      </c>
      <c r="B416" s="18" t="s">
        <v>26</v>
      </c>
      <c r="C416" s="18" t="s">
        <v>238</v>
      </c>
      <c r="D416" s="18" t="s">
        <v>145</v>
      </c>
      <c r="E416" s="18" t="s">
        <v>146</v>
      </c>
      <c r="F416" s="22" t="str">
        <f>IF(ISBLANK(Table2[[#This Row],[unique_id]]), "", PROPER(SUBSTITUTE(Table2[[#This Row],[unique_id]], "_", " ")))</f>
        <v>Ada Home</v>
      </c>
      <c r="G416" s="18" t="s">
        <v>187</v>
      </c>
      <c r="H416" s="18" t="s">
        <v>841</v>
      </c>
      <c r="I416" s="18" t="s">
        <v>144</v>
      </c>
      <c r="M416" s="18" t="s">
        <v>136</v>
      </c>
      <c r="N416" s="18" t="s">
        <v>274</v>
      </c>
      <c r="O416" s="19" t="s">
        <v>886</v>
      </c>
      <c r="P416" s="18" t="s">
        <v>166</v>
      </c>
      <c r="Q416" s="18" t="s">
        <v>856</v>
      </c>
      <c r="R416" s="42" t="s">
        <v>841</v>
      </c>
      <c r="S416" s="18" t="str">
        <f>_xlfn.CONCAT( Table2[[#This Row],[friendly_name]], " Devices")</f>
        <v>Ada Home Devices</v>
      </c>
      <c r="T416" s="23"/>
      <c r="U416" s="18"/>
      <c r="V416" s="19"/>
      <c r="W416" s="19"/>
      <c r="X416" s="19"/>
      <c r="Y416" s="19"/>
      <c r="Z416" s="19"/>
      <c r="AB416" s="18"/>
      <c r="AG416" s="19"/>
      <c r="AH416" s="19"/>
      <c r="AT416" s="20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>Ada</v>
      </c>
      <c r="BB416" s="18" t="s">
        <v>166</v>
      </c>
      <c r="BC416" s="18" t="s">
        <v>399</v>
      </c>
      <c r="BD416" s="18" t="s">
        <v>238</v>
      </c>
      <c r="BE416" s="18" t="s">
        <v>1191</v>
      </c>
      <c r="BF416" s="18" t="s">
        <v>130</v>
      </c>
      <c r="BJ416" s="18" t="s">
        <v>426</v>
      </c>
      <c r="BK416" s="24" t="s">
        <v>470</v>
      </c>
      <c r="BL416" s="21" t="s">
        <v>462</v>
      </c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417" spans="1:65" ht="16" customHeight="1">
      <c r="A417" s="18">
        <v>2671</v>
      </c>
      <c r="B417" s="18" t="s">
        <v>26</v>
      </c>
      <c r="C417" s="18" t="s">
        <v>238</v>
      </c>
      <c r="D417" s="18" t="s">
        <v>145</v>
      </c>
      <c r="E417" s="18" t="s">
        <v>262</v>
      </c>
      <c r="F417" s="22" t="str">
        <f>IF(ISBLANK(Table2[[#This Row],[unique_id]]), "", PROPER(SUBSTITUTE(Table2[[#This Row],[unique_id]], "_", " ")))</f>
        <v>Edwin Home</v>
      </c>
      <c r="G417" s="18" t="s">
        <v>263</v>
      </c>
      <c r="H417" s="18" t="s">
        <v>841</v>
      </c>
      <c r="I417" s="18" t="s">
        <v>144</v>
      </c>
      <c r="M417" s="18" t="s">
        <v>136</v>
      </c>
      <c r="N417" s="18" t="s">
        <v>274</v>
      </c>
      <c r="O417" s="19" t="s">
        <v>886</v>
      </c>
      <c r="P417" s="18" t="s">
        <v>166</v>
      </c>
      <c r="Q417" s="18" t="s">
        <v>856</v>
      </c>
      <c r="R417" s="42" t="s">
        <v>841</v>
      </c>
      <c r="S417" s="18" t="str">
        <f>_xlfn.CONCAT( Table2[[#This Row],[friendly_name]], " Devices")</f>
        <v>Edwin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Edwin</v>
      </c>
      <c r="BB417" s="18" t="s">
        <v>166</v>
      </c>
      <c r="BC417" s="18" t="s">
        <v>399</v>
      </c>
      <c r="BD417" s="18" t="s">
        <v>238</v>
      </c>
      <c r="BE417" s="18" t="s">
        <v>1191</v>
      </c>
      <c r="BF417" s="18" t="s">
        <v>127</v>
      </c>
      <c r="BJ417" s="18" t="s">
        <v>426</v>
      </c>
      <c r="BK417" s="24" t="s">
        <v>469</v>
      </c>
      <c r="BL417" s="21" t="s">
        <v>463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418" spans="1:65" ht="16" customHeight="1">
      <c r="A418" s="18">
        <v>2672</v>
      </c>
      <c r="B418" s="18" t="s">
        <v>26</v>
      </c>
      <c r="C418" s="18" t="s">
        <v>238</v>
      </c>
      <c r="D418" s="18" t="s">
        <v>145</v>
      </c>
      <c r="E418" s="18" t="s">
        <v>270</v>
      </c>
      <c r="F418" s="22" t="str">
        <f>IF(ISBLANK(Table2[[#This Row],[unique_id]]), "", PROPER(SUBSTITUTE(Table2[[#This Row],[unique_id]], "_", " ")))</f>
        <v>Parents Home</v>
      </c>
      <c r="G418" s="18" t="s">
        <v>264</v>
      </c>
      <c r="H418" s="18" t="s">
        <v>841</v>
      </c>
      <c r="I418" s="18" t="s">
        <v>144</v>
      </c>
      <c r="M418" s="18" t="s">
        <v>136</v>
      </c>
      <c r="N418" s="18" t="s">
        <v>274</v>
      </c>
      <c r="O418" s="19" t="s">
        <v>886</v>
      </c>
      <c r="P418" s="18" t="s">
        <v>166</v>
      </c>
      <c r="Q418" s="18" t="s">
        <v>856</v>
      </c>
      <c r="R418" s="42" t="s">
        <v>841</v>
      </c>
      <c r="S418" s="18" t="str">
        <f>_xlfn.CONCAT( Table2[[#This Row],[friendly_name]], " Devices")</f>
        <v>Parents Home Devices</v>
      </c>
      <c r="T418" s="23" t="s">
        <v>866</v>
      </c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Parents</v>
      </c>
      <c r="BB418" s="18" t="s">
        <v>166</v>
      </c>
      <c r="BC418" s="18" t="s">
        <v>1185</v>
      </c>
      <c r="BD418" s="18" t="s">
        <v>238</v>
      </c>
      <c r="BE418" s="18" t="s">
        <v>1192</v>
      </c>
      <c r="BF418" s="18" t="s">
        <v>194</v>
      </c>
      <c r="BJ418" s="18" t="s">
        <v>426</v>
      </c>
      <c r="BK418" s="24" t="s">
        <v>726</v>
      </c>
      <c r="BL418" s="21" t="s">
        <v>725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419" spans="1:65" ht="16" customHeight="1">
      <c r="A419" s="18">
        <v>2673</v>
      </c>
      <c r="B419" s="18" t="s">
        <v>26</v>
      </c>
      <c r="C419" s="18" t="s">
        <v>238</v>
      </c>
      <c r="D419" s="18" t="s">
        <v>145</v>
      </c>
      <c r="E419" s="18" t="s">
        <v>266</v>
      </c>
      <c r="F419" s="22" t="str">
        <f>IF(ISBLANK(Table2[[#This Row],[unique_id]]), "", PROPER(SUBSTITUTE(Table2[[#This Row],[unique_id]], "_", " ")))</f>
        <v>Kitchen Home</v>
      </c>
      <c r="G419" s="18" t="s">
        <v>265</v>
      </c>
      <c r="H419" s="18" t="s">
        <v>841</v>
      </c>
      <c r="I419" s="18" t="s">
        <v>144</v>
      </c>
      <c r="M419" s="18" t="s">
        <v>136</v>
      </c>
      <c r="N419" s="18" t="s">
        <v>274</v>
      </c>
      <c r="O419" s="19" t="s">
        <v>886</v>
      </c>
      <c r="P419" s="18" t="s">
        <v>166</v>
      </c>
      <c r="Q419" s="18" t="s">
        <v>856</v>
      </c>
      <c r="R419" s="42" t="s">
        <v>841</v>
      </c>
      <c r="S419" s="18" t="str">
        <f>_xlfn.CONCAT( Table2[[#This Row],[friendly_name]], " Devices")</f>
        <v>Kitchen Home Devices</v>
      </c>
      <c r="T419" s="23" t="s">
        <v>866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Kitchen</v>
      </c>
      <c r="BB419" s="18" t="s">
        <v>166</v>
      </c>
      <c r="BC419" s="18" t="s">
        <v>1185</v>
      </c>
      <c r="BD419" s="18" t="s">
        <v>238</v>
      </c>
      <c r="BE419" s="18" t="s">
        <v>1192</v>
      </c>
      <c r="BF419" s="18" t="s">
        <v>208</v>
      </c>
      <c r="BJ419" s="18" t="s">
        <v>426</v>
      </c>
      <c r="BK419" s="24" t="s">
        <v>826</v>
      </c>
      <c r="BL419" s="21" t="s">
        <v>825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420" spans="1:65" ht="16" customHeight="1">
      <c r="A420" s="18">
        <v>2674</v>
      </c>
      <c r="B420" s="18" t="s">
        <v>26</v>
      </c>
      <c r="C420" s="18" t="s">
        <v>238</v>
      </c>
      <c r="D420" s="18" t="s">
        <v>145</v>
      </c>
      <c r="E420" s="18" t="s">
        <v>693</v>
      </c>
      <c r="F420" s="22" t="str">
        <f>IF(ISBLANK(Table2[[#This Row],[unique_id]]), "", PROPER(SUBSTITUTE(Table2[[#This Row],[unique_id]], "_", " ")))</f>
        <v>Office Home</v>
      </c>
      <c r="G420" s="18" t="s">
        <v>694</v>
      </c>
      <c r="H420" s="18" t="s">
        <v>841</v>
      </c>
      <c r="I420" s="18" t="s">
        <v>144</v>
      </c>
      <c r="M420" s="18" t="s">
        <v>136</v>
      </c>
      <c r="N420" s="18" t="s">
        <v>274</v>
      </c>
      <c r="O420" s="19" t="s">
        <v>886</v>
      </c>
      <c r="P420" s="18" t="s">
        <v>166</v>
      </c>
      <c r="Q420" s="18" t="s">
        <v>856</v>
      </c>
      <c r="R420" s="42" t="s">
        <v>841</v>
      </c>
      <c r="S420" s="18" t="str">
        <f>_xlfn.CONCAT( Table2[[#This Row],[friendly_name]], " Devices")</f>
        <v>Office Home Devices</v>
      </c>
      <c r="T420" s="23"/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Office</v>
      </c>
      <c r="BB420" s="18" t="s">
        <v>166</v>
      </c>
      <c r="BC420" s="18" t="s">
        <v>399</v>
      </c>
      <c r="BD420" s="18" t="s">
        <v>238</v>
      </c>
      <c r="BE420" s="18" t="s">
        <v>1191</v>
      </c>
      <c r="BF420" s="18" t="s">
        <v>215</v>
      </c>
      <c r="BJ420" s="18" t="s">
        <v>426</v>
      </c>
      <c r="BK420" s="24" t="s">
        <v>467</v>
      </c>
      <c r="BL420" s="21" t="s">
        <v>466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421" spans="1:65" ht="16" customHeight="1">
      <c r="A421" s="18">
        <v>2675</v>
      </c>
      <c r="B421" s="18" t="s">
        <v>26</v>
      </c>
      <c r="C421" s="18" t="s">
        <v>238</v>
      </c>
      <c r="D421" s="18" t="s">
        <v>145</v>
      </c>
      <c r="E421" s="18" t="s">
        <v>731</v>
      </c>
      <c r="F421" s="22" t="str">
        <f>IF(ISBLANK(Table2[[#This Row],[unique_id]]), "", PROPER(SUBSTITUTE(Table2[[#This Row],[unique_id]], "_", " ")))</f>
        <v>Lounge Home</v>
      </c>
      <c r="G421" s="18" t="s">
        <v>732</v>
      </c>
      <c r="H421" s="18" t="s">
        <v>841</v>
      </c>
      <c r="I421" s="18" t="s">
        <v>144</v>
      </c>
      <c r="M421" s="18" t="s">
        <v>136</v>
      </c>
      <c r="N421" s="18" t="s">
        <v>274</v>
      </c>
      <c r="O421" s="19" t="s">
        <v>886</v>
      </c>
      <c r="P421" s="18" t="s">
        <v>166</v>
      </c>
      <c r="Q421" s="18" t="s">
        <v>856</v>
      </c>
      <c r="R421" s="42" t="s">
        <v>841</v>
      </c>
      <c r="S421" s="18" t="str">
        <f>_xlfn.CONCAT( Table2[[#This Row],[friendly_name]], " Devices")</f>
        <v>Lounge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Lounge</v>
      </c>
      <c r="BB421" s="18" t="s">
        <v>166</v>
      </c>
      <c r="BC421" s="18" t="s">
        <v>399</v>
      </c>
      <c r="BD421" s="18" t="s">
        <v>238</v>
      </c>
      <c r="BE421" s="18" t="s">
        <v>1191</v>
      </c>
      <c r="BF421" s="18" t="s">
        <v>196</v>
      </c>
      <c r="BJ421" s="18" t="s">
        <v>426</v>
      </c>
      <c r="BK421" s="24" t="s">
        <v>468</v>
      </c>
      <c r="BL421" s="21" t="s">
        <v>464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422" spans="1:65" ht="16" customHeight="1">
      <c r="A422" s="18">
        <v>2676</v>
      </c>
      <c r="B422" s="18" t="s">
        <v>26</v>
      </c>
      <c r="C422" s="18" t="s">
        <v>238</v>
      </c>
      <c r="D422" s="18" t="s">
        <v>145</v>
      </c>
      <c r="E422" s="18" t="s">
        <v>921</v>
      </c>
      <c r="F422" s="22" t="str">
        <f>IF(ISBLANK(Table2[[#This Row],[unique_id]]), "", PROPER(SUBSTITUTE(Table2[[#This Row],[unique_id]], "_", " ")))</f>
        <v>Ada Tablet</v>
      </c>
      <c r="G422" s="18" t="s">
        <v>922</v>
      </c>
      <c r="H422" s="18" t="s">
        <v>841</v>
      </c>
      <c r="I422" s="18" t="s">
        <v>144</v>
      </c>
      <c r="M422" s="18" t="s">
        <v>136</v>
      </c>
      <c r="N422" s="18" t="s">
        <v>274</v>
      </c>
      <c r="O422" s="19"/>
      <c r="P422" s="18"/>
      <c r="R422" s="42"/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922</v>
      </c>
      <c r="BC422" s="18" t="s">
        <v>1193</v>
      </c>
      <c r="BD422" s="18" t="s">
        <v>238</v>
      </c>
      <c r="BE422" s="18" t="s">
        <v>926</v>
      </c>
      <c r="BF422" s="18" t="s">
        <v>196</v>
      </c>
      <c r="BJ422" s="18" t="s">
        <v>426</v>
      </c>
      <c r="BK422" s="24" t="s">
        <v>1476</v>
      </c>
      <c r="BL422" s="21" t="s">
        <v>924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"10.0.4.57"]]</v>
      </c>
    </row>
    <row r="423" spans="1:65" ht="16" customHeight="1">
      <c r="A423" s="18">
        <v>2677</v>
      </c>
      <c r="B423" s="18" t="s">
        <v>26</v>
      </c>
      <c r="C423" s="18" t="s">
        <v>500</v>
      </c>
      <c r="D423" s="18" t="s">
        <v>338</v>
      </c>
      <c r="E423" s="18" t="s">
        <v>337</v>
      </c>
      <c r="F423" s="22" t="str">
        <f>IF(ISBLANK(Table2[[#This Row],[unique_id]]), "", PROPER(SUBSTITUTE(Table2[[#This Row],[unique_id]], "_", " ")))</f>
        <v>Column Break</v>
      </c>
      <c r="G423" s="18" t="s">
        <v>334</v>
      </c>
      <c r="H423" s="18" t="s">
        <v>841</v>
      </c>
      <c r="I423" s="18" t="s">
        <v>144</v>
      </c>
      <c r="M423" s="18" t="s">
        <v>335</v>
      </c>
      <c r="N423" s="18" t="s">
        <v>336</v>
      </c>
      <c r="O423" s="43"/>
      <c r="P423" s="18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U423" s="19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/>
      </c>
      <c r="BE423" s="19"/>
      <c r="BL423" s="18"/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5" ht="16" customHeight="1">
      <c r="A424" s="18">
        <v>2678</v>
      </c>
      <c r="B424" s="18" t="s">
        <v>26</v>
      </c>
      <c r="C424" s="18" t="s">
        <v>643</v>
      </c>
      <c r="D424" s="18" t="s">
        <v>145</v>
      </c>
      <c r="E424" s="18" t="s">
        <v>689</v>
      </c>
      <c r="F424" s="22" t="str">
        <f>IF(ISBLANK(Table2[[#This Row],[unique_id]]), "", PROPER(SUBSTITUTE(Table2[[#This Row],[unique_id]], "_", " ")))</f>
        <v>Lg Webos Smart Tv</v>
      </c>
      <c r="G424" s="18" t="s">
        <v>181</v>
      </c>
      <c r="H424" s="18" t="s">
        <v>841</v>
      </c>
      <c r="I424" s="18" t="s">
        <v>144</v>
      </c>
      <c r="M424" s="18" t="s">
        <v>136</v>
      </c>
      <c r="N424" s="18" t="s">
        <v>274</v>
      </c>
      <c r="O424" s="19"/>
      <c r="P424" s="18"/>
      <c r="R424" s="42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>Lounge</v>
      </c>
      <c r="BB424" s="18" t="s">
        <v>1115</v>
      </c>
      <c r="BC424" s="18" t="s">
        <v>647</v>
      </c>
      <c r="BD424" s="18" t="s">
        <v>643</v>
      </c>
      <c r="BE424" s="18" t="s">
        <v>646</v>
      </c>
      <c r="BF424" s="18" t="s">
        <v>196</v>
      </c>
      <c r="BJ424" s="18" t="s">
        <v>426</v>
      </c>
      <c r="BK424" s="24" t="s">
        <v>644</v>
      </c>
      <c r="BL424" s="21" t="s">
        <v>645</v>
      </c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425" spans="1:65" ht="16" customHeight="1">
      <c r="A425" s="18">
        <v>2679</v>
      </c>
      <c r="B425" s="18" t="s">
        <v>642</v>
      </c>
      <c r="C425" s="18" t="s">
        <v>268</v>
      </c>
      <c r="D425" s="18" t="s">
        <v>145</v>
      </c>
      <c r="E425" s="18" t="s">
        <v>269</v>
      </c>
      <c r="F425" s="22" t="str">
        <f>IF(ISBLANK(Table2[[#This Row],[unique_id]]), "", PROPER(SUBSTITUTE(Table2[[#This Row],[unique_id]], "_", " ")))</f>
        <v>Parents Tv</v>
      </c>
      <c r="G425" s="18" t="s">
        <v>267</v>
      </c>
      <c r="H425" s="18" t="s">
        <v>841</v>
      </c>
      <c r="I425" s="18" t="s">
        <v>144</v>
      </c>
      <c r="M425" s="18" t="s">
        <v>136</v>
      </c>
      <c r="N425" s="18" t="s">
        <v>274</v>
      </c>
      <c r="O425" s="19"/>
      <c r="P425" s="18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Parents</v>
      </c>
      <c r="BB425" s="18" t="s">
        <v>1115</v>
      </c>
      <c r="BC425" s="18" t="s">
        <v>1186</v>
      </c>
      <c r="BD425" s="18" t="s">
        <v>268</v>
      </c>
      <c r="BE425" s="18" t="s">
        <v>405</v>
      </c>
      <c r="BF425" s="18" t="s">
        <v>194</v>
      </c>
      <c r="BJ425" s="18" t="s">
        <v>426</v>
      </c>
      <c r="BK425" s="24" t="s">
        <v>407</v>
      </c>
      <c r="BL425" s="21" t="s">
        <v>472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426" spans="1:65" ht="16" customHeight="1">
      <c r="A426" s="18">
        <v>2680</v>
      </c>
      <c r="B426" s="18" t="s">
        <v>26</v>
      </c>
      <c r="C426" s="18" t="s">
        <v>238</v>
      </c>
      <c r="D426" s="18" t="s">
        <v>145</v>
      </c>
      <c r="E426" s="18" t="s">
        <v>927</v>
      </c>
      <c r="F426" s="22" t="str">
        <f>IF(ISBLANK(Table2[[#This Row],[unique_id]]), "", PROPER(SUBSTITUTE(Table2[[#This Row],[unique_id]], "_", " ")))</f>
        <v>Edwin Tablet</v>
      </c>
      <c r="G426" s="18" t="s">
        <v>928</v>
      </c>
      <c r="H426" s="18" t="s">
        <v>841</v>
      </c>
      <c r="I426" s="18" t="s">
        <v>144</v>
      </c>
      <c r="M426" s="18" t="s">
        <v>136</v>
      </c>
      <c r="N426" s="18" t="s">
        <v>274</v>
      </c>
      <c r="O426" s="19"/>
      <c r="P426" s="18"/>
      <c r="R426" s="42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Kitchen</v>
      </c>
      <c r="BB426" s="18" t="s">
        <v>928</v>
      </c>
      <c r="BC426" s="18" t="s">
        <v>1193</v>
      </c>
      <c r="BD426" s="18" t="s">
        <v>238</v>
      </c>
      <c r="BE426" s="18" t="s">
        <v>926</v>
      </c>
      <c r="BF426" s="18" t="s">
        <v>208</v>
      </c>
      <c r="BJ426" s="18" t="s">
        <v>426</v>
      </c>
      <c r="BK426" s="24" t="s">
        <v>1477</v>
      </c>
      <c r="BL426" s="21" t="s">
        <v>925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"10.0.4.58"]]</v>
      </c>
    </row>
    <row r="427" spans="1:65" ht="16" customHeight="1">
      <c r="A427" s="18">
        <v>2681</v>
      </c>
      <c r="B427" s="18" t="s">
        <v>642</v>
      </c>
      <c r="C427" s="18" t="s">
        <v>238</v>
      </c>
      <c r="D427" s="18" t="s">
        <v>145</v>
      </c>
      <c r="E427" s="18" t="s">
        <v>778</v>
      </c>
      <c r="F427" s="22" t="str">
        <f>IF(ISBLANK(Table2[[#This Row],[unique_id]]), "", PROPER(SUBSTITUTE(Table2[[#This Row],[unique_id]], "_", " ")))</f>
        <v>Office Tv</v>
      </c>
      <c r="G427" s="18" t="s">
        <v>779</v>
      </c>
      <c r="H427" s="18" t="s">
        <v>841</v>
      </c>
      <c r="I427" s="18" t="s">
        <v>144</v>
      </c>
      <c r="M427" s="18" t="s">
        <v>136</v>
      </c>
      <c r="N427" s="18" t="s">
        <v>274</v>
      </c>
      <c r="O427" s="19"/>
      <c r="P427" s="18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Office</v>
      </c>
      <c r="BB427" s="18" t="s">
        <v>1115</v>
      </c>
      <c r="BC427" s="18" t="s">
        <v>400</v>
      </c>
      <c r="BD427" s="18" t="s">
        <v>238</v>
      </c>
      <c r="BE427" s="18" t="s">
        <v>401</v>
      </c>
      <c r="BF427" s="18" t="s">
        <v>215</v>
      </c>
      <c r="BJ427" s="18" t="s">
        <v>426</v>
      </c>
      <c r="BK427" s="24" t="s">
        <v>471</v>
      </c>
      <c r="BL427" s="21" t="s">
        <v>465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428" spans="1:65" ht="16" customHeight="1">
      <c r="A428" s="18">
        <v>2682</v>
      </c>
      <c r="B428" s="18" t="s">
        <v>26</v>
      </c>
      <c r="C428" s="18" t="s">
        <v>500</v>
      </c>
      <c r="D428" s="18" t="s">
        <v>338</v>
      </c>
      <c r="E428" s="18" t="s">
        <v>337</v>
      </c>
      <c r="F428" s="22" t="str">
        <f>IF(ISBLANK(Table2[[#This Row],[unique_id]]), "", PROPER(SUBSTITUTE(Table2[[#This Row],[unique_id]], "_", " ")))</f>
        <v>Column Break</v>
      </c>
      <c r="G428" s="18" t="s">
        <v>334</v>
      </c>
      <c r="H428" s="18" t="s">
        <v>841</v>
      </c>
      <c r="I428" s="18" t="s">
        <v>144</v>
      </c>
      <c r="M428" s="18" t="s">
        <v>335</v>
      </c>
      <c r="N428" s="18" t="s">
        <v>336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U428" s="19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/>
      </c>
      <c r="BE428" s="19"/>
      <c r="BL428" s="18"/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65" ht="16" customHeight="1">
      <c r="A429" s="18">
        <v>2683</v>
      </c>
      <c r="B429" s="18" t="s">
        <v>26</v>
      </c>
      <c r="C429" s="18" t="s">
        <v>183</v>
      </c>
      <c r="D429" s="18" t="s">
        <v>145</v>
      </c>
      <c r="E429" s="18" t="s">
        <v>830</v>
      </c>
      <c r="F429" s="22" t="str">
        <f>IF(ISBLANK(Table2[[#This Row],[unique_id]]), "", PROPER(SUBSTITUTE(Table2[[#This Row],[unique_id]], "_", " ")))</f>
        <v>Lounge Arc</v>
      </c>
      <c r="G429" s="18" t="s">
        <v>833</v>
      </c>
      <c r="H429" s="18" t="s">
        <v>841</v>
      </c>
      <c r="I429" s="18" t="s">
        <v>144</v>
      </c>
      <c r="M429" s="18" t="s">
        <v>136</v>
      </c>
      <c r="N429" s="18" t="s">
        <v>274</v>
      </c>
      <c r="O429" s="19" t="s">
        <v>886</v>
      </c>
      <c r="P429" s="18"/>
      <c r="R429" s="42"/>
      <c r="T429" s="23" t="str">
        <f>_xlfn.CONCAT("name: ", Table2[[#This Row],[friendly_name]])</f>
        <v>name: Lounge Arc</v>
      </c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>Lounge</v>
      </c>
      <c r="BB429" s="18" t="s">
        <v>648</v>
      </c>
      <c r="BC429" s="18" t="s">
        <v>1189</v>
      </c>
      <c r="BD429" s="18" t="s">
        <v>183</v>
      </c>
      <c r="BE429" s="18">
        <v>15.4</v>
      </c>
      <c r="BF429" s="18" t="s">
        <v>196</v>
      </c>
      <c r="BJ429" s="18" t="s">
        <v>426</v>
      </c>
      <c r="BK429" s="18" t="s">
        <v>649</v>
      </c>
      <c r="BL429" s="21" t="s">
        <v>650</v>
      </c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430" spans="1:65" ht="16" customHeight="1">
      <c r="A430" s="18">
        <v>2684</v>
      </c>
      <c r="B430" s="18" t="s">
        <v>642</v>
      </c>
      <c r="C430" s="18" t="s">
        <v>909</v>
      </c>
      <c r="D430" s="18" t="s">
        <v>149</v>
      </c>
      <c r="E430" s="18" t="s">
        <v>911</v>
      </c>
      <c r="F430" s="22" t="str">
        <f>IF(ISBLANK(Table2[[#This Row],[unique_id]]), "", PROPER(SUBSTITUTE(Table2[[#This Row],[unique_id]], "_", " ")))</f>
        <v>Template Kitchen Move Proxy</v>
      </c>
      <c r="G430" s="18" t="s">
        <v>834</v>
      </c>
      <c r="H430" s="18" t="s">
        <v>841</v>
      </c>
      <c r="I430" s="18" t="s">
        <v>144</v>
      </c>
      <c r="O430" s="19" t="s">
        <v>886</v>
      </c>
      <c r="P430" s="18" t="s">
        <v>166</v>
      </c>
      <c r="Q430" s="18" t="s">
        <v>856</v>
      </c>
      <c r="R430" s="42" t="s">
        <v>841</v>
      </c>
      <c r="S430" s="18" t="str">
        <f>_xlfn.CONCAT( Table2[[#This Row],[friendly_name]], " Devices")</f>
        <v>Kitchen Move Devices</v>
      </c>
      <c r="T430" s="23" t="s">
        <v>914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U430" s="18" t="s">
        <v>145</v>
      </c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Kitchen</v>
      </c>
      <c r="BB430" s="18" t="s">
        <v>371</v>
      </c>
      <c r="BC430" s="18" t="s">
        <v>1187</v>
      </c>
      <c r="BD430" s="18" t="s">
        <v>183</v>
      </c>
      <c r="BE430" s="18">
        <v>15.4</v>
      </c>
      <c r="BF430" s="18" t="s">
        <v>208</v>
      </c>
      <c r="BL430" s="21"/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>
      <c r="A431" s="18">
        <v>2685</v>
      </c>
      <c r="B431" s="18" t="s">
        <v>26</v>
      </c>
      <c r="C431" s="18" t="s">
        <v>183</v>
      </c>
      <c r="D431" s="18" t="s">
        <v>145</v>
      </c>
      <c r="E431" s="18" t="s">
        <v>829</v>
      </c>
      <c r="F431" s="22" t="str">
        <f>IF(ISBLANK(Table2[[#This Row],[unique_id]]), "", PROPER(SUBSTITUTE(Table2[[#This Row],[unique_id]], "_", " ")))</f>
        <v>Kitchen Move</v>
      </c>
      <c r="G431" s="18" t="s">
        <v>834</v>
      </c>
      <c r="H431" s="18" t="s">
        <v>841</v>
      </c>
      <c r="I431" s="18" t="s">
        <v>144</v>
      </c>
      <c r="M431" s="18" t="s">
        <v>136</v>
      </c>
      <c r="N431" s="18" t="s">
        <v>274</v>
      </c>
      <c r="O431" s="19" t="s">
        <v>886</v>
      </c>
      <c r="P431" s="18" t="s">
        <v>166</v>
      </c>
      <c r="Q431" s="18" t="s">
        <v>856</v>
      </c>
      <c r="R431" s="42" t="s">
        <v>841</v>
      </c>
      <c r="S431" s="18" t="str">
        <f>_xlfn.CONCAT( Table2[[#This Row],[friendly_name]], " Devices")</f>
        <v>Kitchen Move Devices</v>
      </c>
      <c r="T431" s="23"/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1187</v>
      </c>
      <c r="BD431" s="18" t="s">
        <v>183</v>
      </c>
      <c r="BE431" s="18">
        <v>15.4</v>
      </c>
      <c r="BF431" s="18" t="s">
        <v>208</v>
      </c>
      <c r="BJ431" s="18" t="s">
        <v>426</v>
      </c>
      <c r="BK431" s="18" t="s">
        <v>374</v>
      </c>
      <c r="BL431" s="21" t="s">
        <v>494</v>
      </c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432" spans="1:65" ht="16" customHeight="1">
      <c r="A432" s="18">
        <v>2686</v>
      </c>
      <c r="B432" s="18" t="s">
        <v>26</v>
      </c>
      <c r="C432" s="18" t="s">
        <v>183</v>
      </c>
      <c r="D432" s="18" t="s">
        <v>145</v>
      </c>
      <c r="E432" s="18" t="s">
        <v>828</v>
      </c>
      <c r="F432" s="22" t="str">
        <f>IF(ISBLANK(Table2[[#This Row],[unique_id]]), "", PROPER(SUBSTITUTE(Table2[[#This Row],[unique_id]], "_", " ")))</f>
        <v>Kitchen Five</v>
      </c>
      <c r="G432" s="18" t="s">
        <v>835</v>
      </c>
      <c r="H432" s="18" t="s">
        <v>841</v>
      </c>
      <c r="I432" s="18" t="s">
        <v>144</v>
      </c>
      <c r="M432" s="18" t="s">
        <v>136</v>
      </c>
      <c r="N432" s="18" t="s">
        <v>274</v>
      </c>
      <c r="O432" s="19" t="s">
        <v>886</v>
      </c>
      <c r="P432" s="18" t="s">
        <v>166</v>
      </c>
      <c r="Q432" s="18" t="s">
        <v>856</v>
      </c>
      <c r="R432" s="42" t="s">
        <v>841</v>
      </c>
      <c r="S432" s="18" t="str">
        <f>_xlfn.CONCAT( Table2[[#This Row],[friendly_name]], " Devices")</f>
        <v>Kitchen Five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913</v>
      </c>
      <c r="BC432" s="18" t="s">
        <v>1188</v>
      </c>
      <c r="BD432" s="18" t="s">
        <v>183</v>
      </c>
      <c r="BE432" s="18">
        <v>15.4</v>
      </c>
      <c r="BF432" s="18" t="s">
        <v>208</v>
      </c>
      <c r="BJ432" s="18" t="s">
        <v>426</v>
      </c>
      <c r="BK432" s="23" t="s">
        <v>373</v>
      </c>
      <c r="BL432" s="21" t="s">
        <v>495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433" spans="1:65" ht="16" customHeight="1">
      <c r="A433" s="18">
        <v>2687</v>
      </c>
      <c r="B433" s="18" t="s">
        <v>642</v>
      </c>
      <c r="C433" s="18" t="s">
        <v>909</v>
      </c>
      <c r="D433" s="18" t="s">
        <v>149</v>
      </c>
      <c r="E433" s="18" t="s">
        <v>912</v>
      </c>
      <c r="F433" s="22" t="str">
        <f>IF(ISBLANK(Table2[[#This Row],[unique_id]]), "", PROPER(SUBSTITUTE(Table2[[#This Row],[unique_id]], "_", " ")))</f>
        <v>Template Parents Move Proxy</v>
      </c>
      <c r="G433" s="18" t="s">
        <v>836</v>
      </c>
      <c r="H433" s="18" t="s">
        <v>841</v>
      </c>
      <c r="I433" s="18" t="s">
        <v>144</v>
      </c>
      <c r="O433" s="19" t="s">
        <v>886</v>
      </c>
      <c r="P433" s="18" t="s">
        <v>166</v>
      </c>
      <c r="Q433" s="18" t="s">
        <v>856</v>
      </c>
      <c r="R433" s="42" t="s">
        <v>841</v>
      </c>
      <c r="S433" s="18" t="str">
        <f>_xlfn.CONCAT( Table2[[#This Row],[friendly_name]], " Devices")</f>
        <v>Parents Move Devices</v>
      </c>
      <c r="T433" s="23" t="s">
        <v>914</v>
      </c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U433" s="18" t="s">
        <v>145</v>
      </c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Parents</v>
      </c>
      <c r="BB433" s="18" t="s">
        <v>371</v>
      </c>
      <c r="BC433" s="18" t="s">
        <v>1187</v>
      </c>
      <c r="BD433" s="18" t="s">
        <v>183</v>
      </c>
      <c r="BE433" s="18">
        <v>15.4</v>
      </c>
      <c r="BF433" s="18" t="s">
        <v>194</v>
      </c>
      <c r="BL433" s="21"/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>
      <c r="A434" s="18">
        <v>2688</v>
      </c>
      <c r="B434" s="18" t="s">
        <v>26</v>
      </c>
      <c r="C434" s="18" t="s">
        <v>183</v>
      </c>
      <c r="D434" s="18" t="s">
        <v>145</v>
      </c>
      <c r="E434" s="18" t="s">
        <v>827</v>
      </c>
      <c r="F434" s="22" t="str">
        <f>IF(ISBLANK(Table2[[#This Row],[unique_id]]), "", PROPER(SUBSTITUTE(Table2[[#This Row],[unique_id]], "_", " ")))</f>
        <v>Parents Move</v>
      </c>
      <c r="G434" s="18" t="s">
        <v>836</v>
      </c>
      <c r="H434" s="18" t="s">
        <v>841</v>
      </c>
      <c r="I434" s="18" t="s">
        <v>144</v>
      </c>
      <c r="M434" s="18" t="s">
        <v>136</v>
      </c>
      <c r="N434" s="18" t="s">
        <v>274</v>
      </c>
      <c r="O434" s="19" t="s">
        <v>886</v>
      </c>
      <c r="P434" s="18" t="s">
        <v>166</v>
      </c>
      <c r="Q434" s="18" t="s">
        <v>856</v>
      </c>
      <c r="R434" s="42" t="s">
        <v>841</v>
      </c>
      <c r="S434" s="18" t="str">
        <f>_xlfn.CONCAT( Table2[[#This Row],[friendly_name]], " Devices")</f>
        <v>Parents Move Devices</v>
      </c>
      <c r="T434" s="23"/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1187</v>
      </c>
      <c r="BD434" s="18" t="s">
        <v>183</v>
      </c>
      <c r="BE434" s="18">
        <v>15.4</v>
      </c>
      <c r="BF434" s="18" t="s">
        <v>194</v>
      </c>
      <c r="BJ434" s="18" t="s">
        <v>426</v>
      </c>
      <c r="BK434" s="18" t="s">
        <v>372</v>
      </c>
      <c r="BL434" s="21" t="s">
        <v>493</v>
      </c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435" spans="1:65" ht="16" customHeight="1">
      <c r="A435" s="18">
        <v>2689</v>
      </c>
      <c r="B435" s="18" t="s">
        <v>642</v>
      </c>
      <c r="C435" s="18" t="s">
        <v>268</v>
      </c>
      <c r="D435" s="18" t="s">
        <v>145</v>
      </c>
      <c r="E435" s="18" t="s">
        <v>727</v>
      </c>
      <c r="F435" s="22" t="str">
        <f>IF(ISBLANK(Table2[[#This Row],[unique_id]]), "", PROPER(SUBSTITUTE(Table2[[#This Row],[unique_id]], "_", " ")))</f>
        <v>Parents Tv Speaker</v>
      </c>
      <c r="G435" s="18" t="s">
        <v>728</v>
      </c>
      <c r="H435" s="18" t="s">
        <v>841</v>
      </c>
      <c r="I435" s="18" t="s">
        <v>144</v>
      </c>
      <c r="M435" s="18" t="s">
        <v>136</v>
      </c>
      <c r="N435" s="18" t="s">
        <v>274</v>
      </c>
      <c r="O435" s="19"/>
      <c r="P435" s="18"/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1118</v>
      </c>
      <c r="BC435" s="18" t="s">
        <v>1190</v>
      </c>
      <c r="BD435" s="18" t="s">
        <v>268</v>
      </c>
      <c r="BE435" s="18" t="s">
        <v>405</v>
      </c>
      <c r="BF435" s="18" t="s">
        <v>194</v>
      </c>
      <c r="BJ435" s="18" t="s">
        <v>426</v>
      </c>
      <c r="BK435" s="24" t="s">
        <v>408</v>
      </c>
      <c r="BL435" s="21" t="s">
        <v>473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36" spans="1:65" ht="16" customHeight="1">
      <c r="A436" s="18">
        <v>2700</v>
      </c>
      <c r="B436" s="18" t="s">
        <v>26</v>
      </c>
      <c r="C436" s="18" t="s">
        <v>151</v>
      </c>
      <c r="D436" s="18" t="s">
        <v>314</v>
      </c>
      <c r="E436" s="18" t="s">
        <v>744</v>
      </c>
      <c r="F436" s="22" t="str">
        <f>IF(ISBLANK(Table2[[#This Row],[unique_id]]), "", PROPER(SUBSTITUTE(Table2[[#This Row],[unique_id]], "_", " ")))</f>
        <v>Back Door Lock Security</v>
      </c>
      <c r="G436" s="18" t="s">
        <v>740</v>
      </c>
      <c r="H436" s="18" t="s">
        <v>719</v>
      </c>
      <c r="I436" s="18" t="s">
        <v>212</v>
      </c>
      <c r="M436" s="18" t="s">
        <v>136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E436" s="18" t="s">
        <v>755</v>
      </c>
      <c r="AG436" s="19"/>
      <c r="AH436" s="19"/>
      <c r="AT436" s="20"/>
      <c r="AU436" s="19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/>
      </c>
      <c r="BE436" s="19"/>
      <c r="BK436" s="24"/>
      <c r="BL436" s="21"/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1:65" ht="16" customHeight="1">
      <c r="A437" s="18">
        <v>2701</v>
      </c>
      <c r="B437" s="18" t="s">
        <v>26</v>
      </c>
      <c r="C437" s="18" t="s">
        <v>151</v>
      </c>
      <c r="D437" s="18" t="s">
        <v>149</v>
      </c>
      <c r="E437" s="18" t="s">
        <v>757</v>
      </c>
      <c r="F437" s="22" t="str">
        <f>IF(ISBLANK(Table2[[#This Row],[unique_id]]), "", PROPER(SUBSTITUTE(Table2[[#This Row],[unique_id]], "_", " ")))</f>
        <v>Template Back Door State</v>
      </c>
      <c r="G437" s="18" t="s">
        <v>289</v>
      </c>
      <c r="H437" s="18" t="s">
        <v>719</v>
      </c>
      <c r="I437" s="18" t="s">
        <v>212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>
      <c r="A438" s="18">
        <v>2702</v>
      </c>
      <c r="B438" s="18" t="s">
        <v>26</v>
      </c>
      <c r="C438" s="18" t="s">
        <v>710</v>
      </c>
      <c r="D438" s="18" t="s">
        <v>713</v>
      </c>
      <c r="E438" s="18" t="s">
        <v>714</v>
      </c>
      <c r="F438" s="22" t="str">
        <f>IF(ISBLANK(Table2[[#This Row],[unique_id]]), "", PROPER(SUBSTITUTE(Table2[[#This Row],[unique_id]], "_", " ")))</f>
        <v>Back Door Lock</v>
      </c>
      <c r="G438" s="18" t="s">
        <v>759</v>
      </c>
      <c r="H438" s="18" t="s">
        <v>719</v>
      </c>
      <c r="I438" s="18" t="s">
        <v>212</v>
      </c>
      <c r="M438" s="18" t="s">
        <v>136</v>
      </c>
      <c r="O438" s="19"/>
      <c r="P438" s="18"/>
      <c r="T438" s="23"/>
      <c r="U438" s="18"/>
      <c r="V438" s="19"/>
      <c r="W438" s="19" t="s">
        <v>549</v>
      </c>
      <c r="X438" s="19"/>
      <c r="Y438" s="26" t="s">
        <v>852</v>
      </c>
      <c r="Z438" s="19"/>
      <c r="AB438" s="18"/>
      <c r="AG438" s="19"/>
      <c r="AH438" s="19"/>
      <c r="AT438" s="20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8" s="18" t="str">
        <f>Table2[[#This Row],[device_suggested_area]]</f>
        <v>Back Door</v>
      </c>
      <c r="BA438" s="18" t="str">
        <f>IF(ISBLANK(Table2[[#This Row],[device_model]]), "", Table2[[#This Row],[device_suggested_area]])</f>
        <v>Back Door</v>
      </c>
      <c r="BB438" s="18" t="s">
        <v>1171</v>
      </c>
      <c r="BC438" s="18" t="s">
        <v>711</v>
      </c>
      <c r="BD438" s="18" t="s">
        <v>710</v>
      </c>
      <c r="BE438" s="18" t="s">
        <v>712</v>
      </c>
      <c r="BF438" s="18" t="s">
        <v>719</v>
      </c>
      <c r="BK438" s="18" t="s">
        <v>709</v>
      </c>
      <c r="BL438" s="18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9" spans="1:65" ht="16" customHeight="1">
      <c r="A439" s="18">
        <v>2703</v>
      </c>
      <c r="B439" s="18" t="s">
        <v>26</v>
      </c>
      <c r="C439" s="18" t="s">
        <v>339</v>
      </c>
      <c r="D439" s="18" t="s">
        <v>149</v>
      </c>
      <c r="E439" s="18" t="s">
        <v>750</v>
      </c>
      <c r="F439" s="22" t="str">
        <f>IF(ISBLANK(Table2[[#This Row],[unique_id]]), "", PROPER(SUBSTITUTE(Table2[[#This Row],[unique_id]], "_", " ")))</f>
        <v>Template Back Door Sensor Contact Last</v>
      </c>
      <c r="G439" s="18" t="s">
        <v>758</v>
      </c>
      <c r="H439" s="18" t="s">
        <v>719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549</v>
      </c>
      <c r="X439" s="19"/>
      <c r="Y439" s="26" t="s">
        <v>852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23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23" t="s">
        <v>1184</v>
      </c>
      <c r="BC439" s="23" t="s">
        <v>733</v>
      </c>
      <c r="BD439" s="18" t="s">
        <v>1277</v>
      </c>
      <c r="BE439" s="18" t="s">
        <v>712</v>
      </c>
      <c r="BF439" s="18" t="s">
        <v>719</v>
      </c>
      <c r="BK439" s="18" t="s">
        <v>735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0" spans="1:65" ht="16" customHeight="1">
      <c r="A440" s="18">
        <v>2704</v>
      </c>
      <c r="B440" s="18" t="s">
        <v>642</v>
      </c>
      <c r="C440" s="18" t="s">
        <v>237</v>
      </c>
      <c r="D440" s="18" t="s">
        <v>147</v>
      </c>
      <c r="F440" s="22" t="str">
        <f>IF(ISBLANK(Table2[[#This Row],[unique_id]]), "", PROPER(SUBSTITUTE(Table2[[#This Row],[unique_id]], "_", " ")))</f>
        <v/>
      </c>
      <c r="G440" s="18" t="s">
        <v>719</v>
      </c>
      <c r="H440" s="18" t="s">
        <v>730</v>
      </c>
      <c r="I440" s="18" t="s">
        <v>212</v>
      </c>
      <c r="O440" s="19"/>
      <c r="P440" s="18"/>
      <c r="T440" s="23"/>
      <c r="U440" s="18"/>
      <c r="V440" s="19"/>
      <c r="W440" s="19"/>
      <c r="X440" s="19"/>
      <c r="Y440" s="19"/>
      <c r="Z440" s="19"/>
      <c r="AB440" s="18"/>
      <c r="AG440" s="19"/>
      <c r="AH440" s="19"/>
      <c r="AT440" s="20"/>
      <c r="AU440" s="19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18" t="str">
        <f>IF(ISBLANK(Table2[[#This Row],[device_model]]), "", Table2[[#This Row],[device_suggested_area]])</f>
        <v/>
      </c>
      <c r="BC440" s="23"/>
      <c r="BE440" s="19"/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1:65" ht="16" customHeight="1">
      <c r="A441" s="18">
        <v>2705</v>
      </c>
      <c r="B441" s="18" t="s">
        <v>26</v>
      </c>
      <c r="C441" s="18" t="s">
        <v>151</v>
      </c>
      <c r="D441" s="18" t="s">
        <v>314</v>
      </c>
      <c r="E441" s="18" t="s">
        <v>745</v>
      </c>
      <c r="F441" s="22" t="str">
        <f>IF(ISBLANK(Table2[[#This Row],[unique_id]]), "", PROPER(SUBSTITUTE(Table2[[#This Row],[unique_id]], "_", " ")))</f>
        <v>Front Door Lock Security</v>
      </c>
      <c r="G441" s="18" t="s">
        <v>740</v>
      </c>
      <c r="H441" s="18" t="s">
        <v>718</v>
      </c>
      <c r="I441" s="18" t="s">
        <v>212</v>
      </c>
      <c r="M441" s="18" t="s">
        <v>136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E441" s="18" t="s">
        <v>755</v>
      </c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E441" s="19"/>
      <c r="BK441" s="24"/>
      <c r="BL441" s="21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customHeight="1">
      <c r="A442" s="18">
        <v>2706</v>
      </c>
      <c r="B442" s="18" t="s">
        <v>26</v>
      </c>
      <c r="C442" s="18" t="s">
        <v>151</v>
      </c>
      <c r="D442" s="18" t="s">
        <v>149</v>
      </c>
      <c r="E442" s="18" t="s">
        <v>756</v>
      </c>
      <c r="F442" s="22" t="str">
        <f>IF(ISBLANK(Table2[[#This Row],[unique_id]]), "", PROPER(SUBSTITUTE(Table2[[#This Row],[unique_id]], "_", " ")))</f>
        <v>Template Front Door State</v>
      </c>
      <c r="G442" s="18" t="s">
        <v>289</v>
      </c>
      <c r="H442" s="18" t="s">
        <v>718</v>
      </c>
      <c r="I442" s="18" t="s">
        <v>212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>
      <c r="A443" s="18">
        <v>2707</v>
      </c>
      <c r="B443" s="18" t="s">
        <v>26</v>
      </c>
      <c r="C443" s="18" t="s">
        <v>710</v>
      </c>
      <c r="D443" s="18" t="s">
        <v>713</v>
      </c>
      <c r="E443" s="18" t="s">
        <v>715</v>
      </c>
      <c r="F443" s="22" t="str">
        <f>IF(ISBLANK(Table2[[#This Row],[unique_id]]), "", PROPER(SUBSTITUTE(Table2[[#This Row],[unique_id]], "_", " ")))</f>
        <v>Front Door Lock</v>
      </c>
      <c r="G443" s="18" t="s">
        <v>759</v>
      </c>
      <c r="H443" s="18" t="s">
        <v>718</v>
      </c>
      <c r="I443" s="18" t="s">
        <v>212</v>
      </c>
      <c r="M443" s="18" t="s">
        <v>136</v>
      </c>
      <c r="O443" s="19"/>
      <c r="P443" s="18"/>
      <c r="T443" s="23"/>
      <c r="U443" s="18"/>
      <c r="V443" s="19"/>
      <c r="W443" s="19" t="s">
        <v>549</v>
      </c>
      <c r="X443" s="19"/>
      <c r="Y443" s="26" t="s">
        <v>852</v>
      </c>
      <c r="Z443" s="19"/>
      <c r="AB443" s="18"/>
      <c r="AG443" s="19"/>
      <c r="AH443" s="19"/>
      <c r="AT443" s="20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3" s="18" t="str">
        <f>Table2[[#This Row],[device_suggested_area]]</f>
        <v>Front Door</v>
      </c>
      <c r="BA443" s="18" t="str">
        <f>IF(ISBLANK(Table2[[#This Row],[device_model]]), "", Table2[[#This Row],[device_suggested_area]])</f>
        <v>Front Door</v>
      </c>
      <c r="BB443" s="18" t="s">
        <v>1171</v>
      </c>
      <c r="BC443" s="18" t="s">
        <v>711</v>
      </c>
      <c r="BD443" s="18" t="s">
        <v>710</v>
      </c>
      <c r="BE443" s="18" t="s">
        <v>712</v>
      </c>
      <c r="BF443" s="18" t="s">
        <v>718</v>
      </c>
      <c r="BK443" s="18" t="s">
        <v>716</v>
      </c>
      <c r="BL443" s="18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4" spans="1:65" ht="16" customHeight="1">
      <c r="A444" s="18">
        <v>2708</v>
      </c>
      <c r="B444" s="18" t="s">
        <v>26</v>
      </c>
      <c r="C444" s="18" t="s">
        <v>339</v>
      </c>
      <c r="D444" s="18" t="s">
        <v>149</v>
      </c>
      <c r="E444" s="18" t="s">
        <v>749</v>
      </c>
      <c r="F444" s="22" t="str">
        <f>IF(ISBLANK(Table2[[#This Row],[unique_id]]), "", PROPER(SUBSTITUTE(Table2[[#This Row],[unique_id]], "_", " ")))</f>
        <v>Template Front Door Sensor Contact Last</v>
      </c>
      <c r="G444" s="18" t="s">
        <v>758</v>
      </c>
      <c r="H444" s="18" t="s">
        <v>718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549</v>
      </c>
      <c r="X444" s="19"/>
      <c r="Y444" s="26" t="s">
        <v>852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23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23" t="s">
        <v>1184</v>
      </c>
      <c r="BC444" s="23" t="s">
        <v>733</v>
      </c>
      <c r="BD444" s="18" t="s">
        <v>1277</v>
      </c>
      <c r="BE444" s="18" t="s">
        <v>712</v>
      </c>
      <c r="BF444" s="18" t="s">
        <v>718</v>
      </c>
      <c r="BK444" s="18" t="s">
        <v>734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5" spans="1:65" ht="16" customHeight="1">
      <c r="A445" s="18">
        <v>2709</v>
      </c>
      <c r="B445" s="18" t="s">
        <v>642</v>
      </c>
      <c r="C445" s="18" t="s">
        <v>237</v>
      </c>
      <c r="D445" s="18" t="s">
        <v>147</v>
      </c>
      <c r="F445" s="22" t="str">
        <f>IF(ISBLANK(Table2[[#This Row],[unique_id]]), "", PROPER(SUBSTITUTE(Table2[[#This Row],[unique_id]], "_", " ")))</f>
        <v/>
      </c>
      <c r="G445" s="18" t="s">
        <v>718</v>
      </c>
      <c r="H445" s="18" t="s">
        <v>729</v>
      </c>
      <c r="I445" s="18" t="s">
        <v>212</v>
      </c>
      <c r="O445" s="19"/>
      <c r="P445" s="18"/>
      <c r="T445" s="23"/>
      <c r="U445" s="18"/>
      <c r="V445" s="19"/>
      <c r="W445" s="19"/>
      <c r="X445" s="19"/>
      <c r="Y445" s="19"/>
      <c r="Z445" s="19"/>
      <c r="AB445" s="18"/>
      <c r="AG445" s="19"/>
      <c r="AH445" s="19"/>
      <c r="AT445" s="20"/>
      <c r="AU445" s="19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18" t="str">
        <f>IF(ISBLANK(Table2[[#This Row],[device_model]]), "", Table2[[#This Row],[device_suggested_area]])</f>
        <v/>
      </c>
      <c r="BC445" s="23"/>
      <c r="BE445" s="19"/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>
      <c r="A446" s="18">
        <v>2710</v>
      </c>
      <c r="B446" s="18" t="s">
        <v>26</v>
      </c>
      <c r="C446" s="18" t="s">
        <v>500</v>
      </c>
      <c r="D446" s="18" t="s">
        <v>338</v>
      </c>
      <c r="E446" s="18" t="s">
        <v>337</v>
      </c>
      <c r="F446" s="22" t="str">
        <f>IF(ISBLANK(Table2[[#This Row],[unique_id]]), "", PROPER(SUBSTITUTE(Table2[[#This Row],[unique_id]], "_", " ")))</f>
        <v>Column Break</v>
      </c>
      <c r="G446" s="18" t="s">
        <v>334</v>
      </c>
      <c r="H446" s="18" t="s">
        <v>721</v>
      </c>
      <c r="I446" s="18" t="s">
        <v>212</v>
      </c>
      <c r="M446" s="18" t="s">
        <v>335</v>
      </c>
      <c r="N446" s="18" t="s">
        <v>336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>
      <c r="A447" s="18">
        <v>2711</v>
      </c>
      <c r="B447" s="18" t="s">
        <v>26</v>
      </c>
      <c r="C447" s="18" t="s">
        <v>237</v>
      </c>
      <c r="D447" s="18" t="s">
        <v>149</v>
      </c>
      <c r="E447" s="18" t="s">
        <v>150</v>
      </c>
      <c r="F447" s="22" t="str">
        <f>IF(ISBLANK(Table2[[#This Row],[unique_id]]), "", PROPER(SUBSTITUTE(Table2[[#This Row],[unique_id]], "_", " ")))</f>
        <v>Uvc Ada Motion</v>
      </c>
      <c r="G447" s="18" t="s">
        <v>717</v>
      </c>
      <c r="H447" s="18" t="s">
        <v>721</v>
      </c>
      <c r="I447" s="18" t="s">
        <v>212</v>
      </c>
      <c r="M447" s="18" t="s">
        <v>136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>
      <c r="A448" s="18">
        <v>2712</v>
      </c>
      <c r="B448" s="18" t="s">
        <v>26</v>
      </c>
      <c r="C448" s="18" t="s">
        <v>237</v>
      </c>
      <c r="D448" s="18" t="s">
        <v>147</v>
      </c>
      <c r="E448" s="18" t="s">
        <v>148</v>
      </c>
      <c r="F448" s="22" t="str">
        <f>IF(ISBLANK(Table2[[#This Row],[unique_id]]), "", PROPER(SUBSTITUTE(Table2[[#This Row],[unique_id]], "_", " ")))</f>
        <v>Uvc Ada Medium</v>
      </c>
      <c r="G448" s="18" t="s">
        <v>130</v>
      </c>
      <c r="H448" s="18" t="s">
        <v>723</v>
      </c>
      <c r="I448" s="18" t="s">
        <v>212</v>
      </c>
      <c r="M448" s="18" t="s">
        <v>136</v>
      </c>
      <c r="N448" s="18" t="s">
        <v>275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18" t="s">
        <v>394</v>
      </c>
      <c r="BA448" s="18" t="str">
        <f>IF(ISBLANK(Table2[[#This Row],[device_model]]), "", Table2[[#This Row],[device_suggested_area]])</f>
        <v>Ada</v>
      </c>
      <c r="BB448" s="18" t="str">
        <f>Table2[[#This Row],[device_suggested_area]]</f>
        <v>Ada</v>
      </c>
      <c r="BC448" s="18" t="s">
        <v>392</v>
      </c>
      <c r="BD448" s="18" t="s">
        <v>237</v>
      </c>
      <c r="BE448" s="18" t="s">
        <v>393</v>
      </c>
      <c r="BF448" s="18" t="s">
        <v>130</v>
      </c>
      <c r="BJ448" s="18" t="s">
        <v>446</v>
      </c>
      <c r="BK448" s="18" t="s">
        <v>390</v>
      </c>
      <c r="BL448" s="18" t="s">
        <v>411</v>
      </c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49" spans="1:65" ht="16" customHeight="1">
      <c r="A449" s="18">
        <v>2713</v>
      </c>
      <c r="B449" s="18" t="s">
        <v>26</v>
      </c>
      <c r="C449" s="18" t="s">
        <v>500</v>
      </c>
      <c r="D449" s="18" t="s">
        <v>338</v>
      </c>
      <c r="E449" s="18" t="s">
        <v>337</v>
      </c>
      <c r="F449" s="22" t="str">
        <f>IF(ISBLANK(Table2[[#This Row],[unique_id]]), "", PROPER(SUBSTITUTE(Table2[[#This Row],[unique_id]], "_", " ")))</f>
        <v>Column Break</v>
      </c>
      <c r="G449" s="18" t="s">
        <v>334</v>
      </c>
      <c r="H449" s="18" t="s">
        <v>723</v>
      </c>
      <c r="I449" s="18" t="s">
        <v>212</v>
      </c>
      <c r="M449" s="18" t="s">
        <v>335</v>
      </c>
      <c r="N449" s="18" t="s">
        <v>336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U449" s="19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18" t="str">
        <f>IF(ISBLANK(Table2[[#This Row],[device_model]]), "", Table2[[#This Row],[device_suggested_area]])</f>
        <v/>
      </c>
      <c r="BE449" s="19"/>
      <c r="BL449" s="18"/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>
      <c r="A450" s="18">
        <v>2714</v>
      </c>
      <c r="B450" s="18" t="s">
        <v>26</v>
      </c>
      <c r="C450" s="18" t="s">
        <v>237</v>
      </c>
      <c r="D450" s="18" t="s">
        <v>149</v>
      </c>
      <c r="E450" s="18" t="s">
        <v>211</v>
      </c>
      <c r="F450" s="22" t="str">
        <f>IF(ISBLANK(Table2[[#This Row],[unique_id]]), "", PROPER(SUBSTITUTE(Table2[[#This Row],[unique_id]], "_", " ")))</f>
        <v>Uvc Edwin Motion</v>
      </c>
      <c r="G450" s="18" t="s">
        <v>717</v>
      </c>
      <c r="H450" s="18" t="s">
        <v>720</v>
      </c>
      <c r="I450" s="18" t="s">
        <v>212</v>
      </c>
      <c r="M450" s="18" t="s">
        <v>136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>
      <c r="A451" s="18">
        <v>2715</v>
      </c>
      <c r="B451" s="18" t="s">
        <v>26</v>
      </c>
      <c r="C451" s="18" t="s">
        <v>237</v>
      </c>
      <c r="D451" s="18" t="s">
        <v>147</v>
      </c>
      <c r="E451" s="18" t="s">
        <v>210</v>
      </c>
      <c r="F451" s="22" t="str">
        <f>IF(ISBLANK(Table2[[#This Row],[unique_id]]), "", PROPER(SUBSTITUTE(Table2[[#This Row],[unique_id]], "_", " ")))</f>
        <v>Uvc Edwin Medium</v>
      </c>
      <c r="G451" s="18" t="s">
        <v>127</v>
      </c>
      <c r="H451" s="18" t="s">
        <v>722</v>
      </c>
      <c r="I451" s="18" t="s">
        <v>212</v>
      </c>
      <c r="M451" s="18" t="s">
        <v>136</v>
      </c>
      <c r="N451" s="18" t="s">
        <v>275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18" t="s">
        <v>394</v>
      </c>
      <c r="BA451" s="18" t="str">
        <f>IF(ISBLANK(Table2[[#This Row],[device_model]]), "", Table2[[#This Row],[device_suggested_area]])</f>
        <v>Edwin</v>
      </c>
      <c r="BB451" s="18" t="str">
        <f>Table2[[#This Row],[device_suggested_area]]</f>
        <v>Edwin</v>
      </c>
      <c r="BC451" s="18" t="s">
        <v>392</v>
      </c>
      <c r="BD451" s="18" t="s">
        <v>237</v>
      </c>
      <c r="BE451" s="18" t="s">
        <v>393</v>
      </c>
      <c r="BF451" s="18" t="s">
        <v>127</v>
      </c>
      <c r="BJ451" s="18" t="s">
        <v>446</v>
      </c>
      <c r="BK451" s="18" t="s">
        <v>391</v>
      </c>
      <c r="BL451" s="18" t="s">
        <v>412</v>
      </c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52" spans="1:65" ht="16" customHeight="1">
      <c r="A452" s="18">
        <v>2716</v>
      </c>
      <c r="B452" s="18" t="s">
        <v>26</v>
      </c>
      <c r="C452" s="18" t="s">
        <v>500</v>
      </c>
      <c r="D452" s="18" t="s">
        <v>338</v>
      </c>
      <c r="E452" s="18" t="s">
        <v>337</v>
      </c>
      <c r="F452" s="22" t="str">
        <f>IF(ISBLANK(Table2[[#This Row],[unique_id]]), "", PROPER(SUBSTITUTE(Table2[[#This Row],[unique_id]], "_", " ")))</f>
        <v>Column Break</v>
      </c>
      <c r="G452" s="18" t="s">
        <v>334</v>
      </c>
      <c r="H452" s="18" t="s">
        <v>722</v>
      </c>
      <c r="I452" s="18" t="s">
        <v>212</v>
      </c>
      <c r="M452" s="18" t="s">
        <v>335</v>
      </c>
      <c r="N452" s="18" t="s">
        <v>336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U452" s="19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18" t="str">
        <f>IF(ISBLANK(Table2[[#This Row],[device_model]]), "", Table2[[#This Row],[device_suggested_area]])</f>
        <v/>
      </c>
      <c r="BE452" s="19"/>
      <c r="BL452" s="18"/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>
      <c r="A453" s="18">
        <v>2717</v>
      </c>
      <c r="B453" s="18" t="s">
        <v>26</v>
      </c>
      <c r="C453" s="18" t="s">
        <v>133</v>
      </c>
      <c r="D453" s="18" t="s">
        <v>149</v>
      </c>
      <c r="E453" s="18" t="s">
        <v>684</v>
      </c>
      <c r="F453" s="22" t="str">
        <f>IF(ISBLANK(Table2[[#This Row],[unique_id]]), "", PROPER(SUBSTITUTE(Table2[[#This Row],[unique_id]], "_", " ")))</f>
        <v>Ada Fan Occupancy</v>
      </c>
      <c r="G453" s="18" t="s">
        <v>130</v>
      </c>
      <c r="H453" s="18" t="s">
        <v>724</v>
      </c>
      <c r="I453" s="18" t="s">
        <v>212</v>
      </c>
      <c r="M453" s="18" t="s">
        <v>136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customHeight="1">
      <c r="A454" s="18">
        <v>2718</v>
      </c>
      <c r="B454" s="18" t="s">
        <v>26</v>
      </c>
      <c r="C454" s="18" t="s">
        <v>133</v>
      </c>
      <c r="D454" s="18" t="s">
        <v>149</v>
      </c>
      <c r="E454" s="18" t="s">
        <v>683</v>
      </c>
      <c r="F454" s="22" t="str">
        <f>IF(ISBLANK(Table2[[#This Row],[unique_id]]), "", PROPER(SUBSTITUTE(Table2[[#This Row],[unique_id]], "_", " ")))</f>
        <v>Edwin Fan Occupancy</v>
      </c>
      <c r="G454" s="18" t="s">
        <v>127</v>
      </c>
      <c r="H454" s="18" t="s">
        <v>724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>
      <c r="A455" s="18">
        <v>2719</v>
      </c>
      <c r="B455" s="18" t="s">
        <v>26</v>
      </c>
      <c r="C455" s="18" t="s">
        <v>133</v>
      </c>
      <c r="D455" s="18" t="s">
        <v>149</v>
      </c>
      <c r="E455" s="18" t="s">
        <v>685</v>
      </c>
      <c r="F455" s="22" t="str">
        <f>IF(ISBLANK(Table2[[#This Row],[unique_id]]), "", PROPER(SUBSTITUTE(Table2[[#This Row],[unique_id]], "_", " ")))</f>
        <v>Parents Fan Occupancy</v>
      </c>
      <c r="G455" s="18" t="s">
        <v>194</v>
      </c>
      <c r="H455" s="18" t="s">
        <v>724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customHeight="1">
      <c r="A456" s="18">
        <v>2720</v>
      </c>
      <c r="B456" s="18" t="s">
        <v>26</v>
      </c>
      <c r="C456" s="18" t="s">
        <v>133</v>
      </c>
      <c r="D456" s="18" t="s">
        <v>149</v>
      </c>
      <c r="E456" s="18" t="s">
        <v>686</v>
      </c>
      <c r="F456" s="22" t="str">
        <f>IF(ISBLANK(Table2[[#This Row],[unique_id]]), "", PROPER(SUBSTITUTE(Table2[[#This Row],[unique_id]], "_", " ")))</f>
        <v>Lounge Fan Occupancy</v>
      </c>
      <c r="G456" s="18" t="s">
        <v>196</v>
      </c>
      <c r="H456" s="18" t="s">
        <v>724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customHeight="1">
      <c r="A457" s="18">
        <v>2721</v>
      </c>
      <c r="B457" s="18" t="s">
        <v>26</v>
      </c>
      <c r="C457" s="18" t="s">
        <v>133</v>
      </c>
      <c r="D457" s="18" t="s">
        <v>149</v>
      </c>
      <c r="E457" s="18" t="s">
        <v>687</v>
      </c>
      <c r="F457" s="22" t="str">
        <f>IF(ISBLANK(Table2[[#This Row],[unique_id]]), "", PROPER(SUBSTITUTE(Table2[[#This Row],[unique_id]], "_", " ")))</f>
        <v>Deck East Fan Occupancy</v>
      </c>
      <c r="G457" s="18" t="s">
        <v>218</v>
      </c>
      <c r="H457" s="18" t="s">
        <v>724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customHeight="1">
      <c r="A458" s="18">
        <v>2722</v>
      </c>
      <c r="B458" s="18" t="s">
        <v>26</v>
      </c>
      <c r="C458" s="18" t="s">
        <v>133</v>
      </c>
      <c r="D458" s="18" t="s">
        <v>149</v>
      </c>
      <c r="E458" s="18" t="s">
        <v>688</v>
      </c>
      <c r="F458" s="22" t="str">
        <f>IF(ISBLANK(Table2[[#This Row],[unique_id]]), "", PROPER(SUBSTITUTE(Table2[[#This Row],[unique_id]], "_", " ")))</f>
        <v>Deck West Fan Occupancy</v>
      </c>
      <c r="G458" s="18" t="s">
        <v>217</v>
      </c>
      <c r="H458" s="18" t="s">
        <v>724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customHeight="1">
      <c r="A459" s="18">
        <v>5000</v>
      </c>
      <c r="B459" s="21" t="s">
        <v>26</v>
      </c>
      <c r="C459" s="18" t="s">
        <v>237</v>
      </c>
      <c r="F459" s="22" t="str">
        <f>IF(ISBLANK(Table2[[#This Row],[unique_id]]), "", PROPER(SUBSTITUTE(Table2[[#This Row],[unique_id]], "_", " ")))</f>
        <v/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18" t="s">
        <v>1166</v>
      </c>
      <c r="BA459" s="18" t="str">
        <f>IF(ISBLANK(Table2[[#This Row],[device_model]]), "", Table2[[#This Row],[device_suggested_area]])</f>
        <v>Rack</v>
      </c>
      <c r="BB459" s="18" t="s">
        <v>1221</v>
      </c>
      <c r="BC459" s="18" t="s">
        <v>1165</v>
      </c>
      <c r="BD459" s="18" t="s">
        <v>237</v>
      </c>
      <c r="BE459" s="18" t="s">
        <v>415</v>
      </c>
      <c r="BF459" s="18" t="s">
        <v>28</v>
      </c>
      <c r="BJ459" s="18" t="s">
        <v>413</v>
      </c>
      <c r="BK459" s="18" t="s">
        <v>422</v>
      </c>
      <c r="BL459" s="18" t="s">
        <v>418</v>
      </c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60" spans="1:65" ht="16" customHeight="1">
      <c r="A460" s="18">
        <v>5001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1167</v>
      </c>
      <c r="BA460" s="18" t="str">
        <f>IF(ISBLANK(Table2[[#This Row],[device_model]]), "", Table2[[#This Row],[device_suggested_area]])</f>
        <v>Rack</v>
      </c>
      <c r="BB460" s="18" t="str">
        <f>Table2[[#This Row],[device_suggested_area]]</f>
        <v>Rack</v>
      </c>
      <c r="BC460" s="18" t="s">
        <v>1161</v>
      </c>
      <c r="BD460" s="18" t="s">
        <v>237</v>
      </c>
      <c r="BE460" s="18" t="s">
        <v>696</v>
      </c>
      <c r="BF460" s="18" t="s">
        <v>28</v>
      </c>
      <c r="BJ460" s="18" t="s">
        <v>413</v>
      </c>
      <c r="BK460" s="18" t="s">
        <v>697</v>
      </c>
      <c r="BL460" s="18" t="s">
        <v>419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61" spans="1:65" ht="16" customHeight="1">
      <c r="A461" s="18">
        <v>5002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1167</v>
      </c>
      <c r="BA461" s="18" t="str">
        <f>IF(ISBLANK(Table2[[#This Row],[device_model]]), "", Table2[[#This Row],[device_suggested_area]])</f>
        <v>Ceiling</v>
      </c>
      <c r="BB461" s="18" t="str">
        <f>Table2[[#This Row],[device_suggested_area]]</f>
        <v>Ceiling</v>
      </c>
      <c r="BC461" s="18" t="s">
        <v>1162</v>
      </c>
      <c r="BD461" s="18" t="s">
        <v>237</v>
      </c>
      <c r="BE461" s="18" t="s">
        <v>1227</v>
      </c>
      <c r="BF461" s="18" t="s">
        <v>416</v>
      </c>
      <c r="BJ461" s="18" t="s">
        <v>413</v>
      </c>
      <c r="BK461" s="18" t="s">
        <v>423</v>
      </c>
      <c r="BL461" s="18" t="s">
        <v>420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62" spans="1:65" ht="16" customHeight="1">
      <c r="A462" s="18">
        <v>5003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1168</v>
      </c>
      <c r="BA462" s="18" t="str">
        <f>IF(ISBLANK(Table2[[#This Row],[device_model]]), "", Table2[[#This Row],[device_suggested_area]])</f>
        <v>Deck</v>
      </c>
      <c r="BB462" s="18" t="str">
        <f>Table2[[#This Row],[device_suggested_area]]</f>
        <v>Deck</v>
      </c>
      <c r="BC462" s="18" t="s">
        <v>1163</v>
      </c>
      <c r="BD462" s="18" t="s">
        <v>237</v>
      </c>
      <c r="BE462" s="18" t="s">
        <v>1226</v>
      </c>
      <c r="BF462" s="18" t="s">
        <v>363</v>
      </c>
      <c r="BJ462" s="18" t="s">
        <v>413</v>
      </c>
      <c r="BK462" s="18" t="s">
        <v>424</v>
      </c>
      <c r="BL462" s="18" t="s">
        <v>421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63" spans="1:65" ht="16" customHeight="1">
      <c r="A463" s="18">
        <v>5004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1168</v>
      </c>
      <c r="BA463" s="18" t="str">
        <f>IF(ISBLANK(Table2[[#This Row],[device_model]]), "", Table2[[#This Row],[device_suggested_area]])</f>
        <v>Hallway</v>
      </c>
      <c r="BB463" s="18" t="str">
        <f>Table2[[#This Row],[device_suggested_area]]</f>
        <v>Hallway</v>
      </c>
      <c r="BC463" s="18" t="s">
        <v>1164</v>
      </c>
      <c r="BD463" s="18" t="s">
        <v>237</v>
      </c>
      <c r="BE463" s="18" t="s">
        <v>1226</v>
      </c>
      <c r="BF463" s="18" t="s">
        <v>417</v>
      </c>
      <c r="BJ463" s="18" t="s">
        <v>413</v>
      </c>
      <c r="BK463" s="18" t="s">
        <v>425</v>
      </c>
      <c r="BL463" s="18" t="s">
        <v>695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64" spans="1:65" ht="16" customHeight="1">
      <c r="A464" s="18">
        <v>5005</v>
      </c>
      <c r="B464" s="21" t="s">
        <v>26</v>
      </c>
      <c r="C464" s="21" t="s">
        <v>395</v>
      </c>
      <c r="D464" s="21"/>
      <c r="E464" s="21"/>
      <c r="F464" s="22" t="str">
        <f>IF(ISBLANK(Table2[[#This Row],[unique_id]]), "", PROPER(SUBSTITUTE(Table2[[#This Row],[unique_id]], "_", " ")))</f>
        <v/>
      </c>
      <c r="G464" s="21"/>
      <c r="H464" s="21"/>
      <c r="I464" s="21"/>
      <c r="K464" s="21"/>
      <c r="L464" s="21"/>
      <c r="M464" s="21"/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1166</v>
      </c>
      <c r="BA464" s="18" t="str">
        <f>IF(ISBLANK(Table2[[#This Row],[device_model]]), "", Table2[[#This Row],[device_suggested_area]])</f>
        <v>Rack</v>
      </c>
      <c r="BB464" s="18" t="s">
        <v>395</v>
      </c>
      <c r="BC464" s="18" t="s">
        <v>396</v>
      </c>
      <c r="BD464" s="18" t="s">
        <v>398</v>
      </c>
      <c r="BE464" s="18" t="s">
        <v>397</v>
      </c>
      <c r="BF464" s="18" t="s">
        <v>28</v>
      </c>
      <c r="BJ464" s="18" t="s">
        <v>426</v>
      </c>
      <c r="BK464" s="24" t="s">
        <v>488</v>
      </c>
      <c r="BL464" s="18" t="s">
        <v>427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65" spans="1:65" ht="16" customHeight="1">
      <c r="A465" s="18">
        <v>5006</v>
      </c>
      <c r="B465" s="21" t="s">
        <v>26</v>
      </c>
      <c r="C465" s="21" t="s">
        <v>384</v>
      </c>
      <c r="D465" s="21"/>
      <c r="E465" s="21"/>
      <c r="F465" s="22" t="str">
        <f>IF(ISBLANK(Table2[[#This Row],[unique_id]]), "", PROPER(SUBSTITUTE(Table2[[#This Row],[unique_id]], "_", " ")))</f>
        <v/>
      </c>
      <c r="G465" s="21"/>
      <c r="H465" s="21"/>
      <c r="I465" s="21"/>
      <c r="K465" s="21"/>
      <c r="L465" s="21"/>
      <c r="M465" s="21"/>
      <c r="O465" s="19"/>
      <c r="P465" s="18"/>
      <c r="T465" s="23"/>
      <c r="U465" s="18"/>
      <c r="V465" s="19"/>
      <c r="W465" s="19"/>
      <c r="X465" s="19"/>
      <c r="Y465" s="19"/>
      <c r="Z465" s="19"/>
      <c r="AB465" s="18"/>
      <c r="AG465" s="19"/>
      <c r="AH465" s="19"/>
      <c r="AT465" s="20"/>
      <c r="AV4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18" t="s">
        <v>1210</v>
      </c>
      <c r="BA465" s="18" t="str">
        <f>IF(ISBLANK(Table2[[#This Row],[device_model]]), "", Table2[[#This Row],[device_suggested_area]])</f>
        <v>Rack</v>
      </c>
      <c r="BB465" s="18" t="s">
        <v>1173</v>
      </c>
      <c r="BC465" s="18" t="s">
        <v>1172</v>
      </c>
      <c r="BD465" s="18" t="s">
        <v>268</v>
      </c>
      <c r="BE465" s="18">
        <v>12.1</v>
      </c>
      <c r="BF465" s="18" t="s">
        <v>28</v>
      </c>
      <c r="BJ465" s="18" t="s">
        <v>426</v>
      </c>
      <c r="BK465" s="18" t="s">
        <v>658</v>
      </c>
      <c r="BL465" s="18" t="s">
        <v>484</v>
      </c>
      <c r="BM4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66" spans="1:65" ht="16" customHeight="1">
      <c r="A466" s="18">
        <v>5007</v>
      </c>
      <c r="B466" s="21" t="s">
        <v>26</v>
      </c>
      <c r="C466" s="21" t="s">
        <v>384</v>
      </c>
      <c r="D466" s="21"/>
      <c r="E466" s="21"/>
      <c r="F466" s="22" t="str">
        <f>IF(ISBLANK(Table2[[#This Row],[unique_id]]), "", PROPER(SUBSTITUTE(Table2[[#This Row],[unique_id]], "_", " ")))</f>
        <v/>
      </c>
      <c r="G466" s="21"/>
      <c r="H466" s="21"/>
      <c r="I466" s="21"/>
      <c r="K466" s="21"/>
      <c r="L466" s="21"/>
      <c r="M466" s="21"/>
      <c r="O466" s="19"/>
      <c r="P466" s="18"/>
      <c r="T466" s="23"/>
      <c r="U466" s="18"/>
      <c r="V466" s="19"/>
      <c r="W466" s="19"/>
      <c r="X466" s="19"/>
      <c r="Y466" s="19"/>
      <c r="Z466" s="19"/>
      <c r="AB466" s="18"/>
      <c r="AG466" s="19"/>
      <c r="AH466" s="19"/>
      <c r="AT466" s="20"/>
      <c r="AV4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18" t="s">
        <v>1210</v>
      </c>
      <c r="BA466" s="18" t="str">
        <f>IF(ISBLANK(Table2[[#This Row],[device_model]]), "", Table2[[#This Row],[device_suggested_area]])</f>
        <v>Rack</v>
      </c>
      <c r="BB466" s="18" t="s">
        <v>1173</v>
      </c>
      <c r="BC466" s="18" t="s">
        <v>1172</v>
      </c>
      <c r="BD466" s="18" t="s">
        <v>268</v>
      </c>
      <c r="BE466" s="18">
        <v>12.1</v>
      </c>
      <c r="BF466" s="18" t="s">
        <v>28</v>
      </c>
      <c r="BJ466" s="18" t="s">
        <v>414</v>
      </c>
      <c r="BK466" s="18" t="s">
        <v>874</v>
      </c>
      <c r="BL466" s="18" t="s">
        <v>409</v>
      </c>
      <c r="BM4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67" spans="1:65" ht="16" customHeight="1">
      <c r="A467" s="18">
        <v>5008</v>
      </c>
      <c r="B467" s="21" t="s">
        <v>26</v>
      </c>
      <c r="C467" s="21" t="s">
        <v>384</v>
      </c>
      <c r="D467" s="21"/>
      <c r="E467" s="21"/>
      <c r="F467" s="22" t="str">
        <f>IF(ISBLANK(Table2[[#This Row],[unique_id]]), "", PROPER(SUBSTITUTE(Table2[[#This Row],[unique_id]], "_", " ")))</f>
        <v/>
      </c>
      <c r="G467" s="21"/>
      <c r="H467" s="21"/>
      <c r="I467" s="21"/>
      <c r="K467" s="21"/>
      <c r="L467" s="21"/>
      <c r="M467" s="21"/>
      <c r="O467" s="19"/>
      <c r="P467" s="18"/>
      <c r="T467" s="23"/>
      <c r="U467" s="18"/>
      <c r="V467" s="19"/>
      <c r="W467" s="19"/>
      <c r="X467" s="19"/>
      <c r="Y467" s="19"/>
      <c r="Z467" s="19"/>
      <c r="AB467" s="18"/>
      <c r="AG467" s="19"/>
      <c r="AH467" s="19"/>
      <c r="AT467" s="20"/>
      <c r="AV4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18" t="s">
        <v>1210</v>
      </c>
      <c r="BA467" s="18" t="str">
        <f>IF(ISBLANK(Table2[[#This Row],[device_model]]), "", Table2[[#This Row],[device_suggested_area]])</f>
        <v>Rack</v>
      </c>
      <c r="BB467" s="18" t="s">
        <v>1173</v>
      </c>
      <c r="BC467" s="18" t="s">
        <v>1172</v>
      </c>
      <c r="BD467" s="18" t="s">
        <v>268</v>
      </c>
      <c r="BE467" s="18">
        <v>12.1</v>
      </c>
      <c r="BF467" s="18" t="s">
        <v>28</v>
      </c>
      <c r="BJ467" s="18" t="s">
        <v>446</v>
      </c>
      <c r="BK467" s="18" t="s">
        <v>487</v>
      </c>
      <c r="BL467" s="18" t="s">
        <v>485</v>
      </c>
      <c r="BM4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68" spans="1:65" ht="16" customHeight="1">
      <c r="A468" s="18">
        <v>5009</v>
      </c>
      <c r="B468" s="21" t="s">
        <v>642</v>
      </c>
      <c r="C468" s="21" t="s">
        <v>384</v>
      </c>
      <c r="D468" s="21"/>
      <c r="E468" s="21"/>
      <c r="F468" s="22" t="str">
        <f>IF(ISBLANK(Table2[[#This Row],[unique_id]]), "", PROPER(SUBSTITUTE(Table2[[#This Row],[unique_id]], "_", " ")))</f>
        <v/>
      </c>
      <c r="G468" s="21"/>
      <c r="H468" s="21"/>
      <c r="I468" s="21"/>
      <c r="O468" s="19"/>
      <c r="P468" s="18"/>
      <c r="T468" s="23"/>
      <c r="U468" s="18"/>
      <c r="V468" s="19"/>
      <c r="W468" s="19"/>
      <c r="X468" s="19"/>
      <c r="Y468" s="19"/>
      <c r="Z468" s="19"/>
      <c r="AB468" s="18"/>
      <c r="AG468" s="19"/>
      <c r="AH468" s="19"/>
      <c r="AT468" s="20"/>
      <c r="AV4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18" t="s">
        <v>1211</v>
      </c>
      <c r="BA468" s="18" t="str">
        <f>IF(ISBLANK(Table2[[#This Row],[device_model]]), "", Table2[[#This Row],[device_suggested_area]])</f>
        <v>Rack</v>
      </c>
      <c r="BB468" s="18" t="s">
        <v>1175</v>
      </c>
      <c r="BC468" s="18" t="s">
        <v>1174</v>
      </c>
      <c r="BD468" s="18" t="s">
        <v>268</v>
      </c>
      <c r="BE468" s="18">
        <v>12.1</v>
      </c>
      <c r="BF468" s="18" t="s">
        <v>28</v>
      </c>
      <c r="BJ468" s="18" t="s">
        <v>414</v>
      </c>
      <c r="BK468" s="18" t="s">
        <v>385</v>
      </c>
      <c r="BL468" s="18"/>
      <c r="BM4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69" spans="1:65" ht="16" customHeight="1">
      <c r="A469" s="18">
        <v>5010</v>
      </c>
      <c r="B469" s="21" t="s">
        <v>642</v>
      </c>
      <c r="C469" s="21" t="s">
        <v>384</v>
      </c>
      <c r="D469" s="21"/>
      <c r="E469" s="21"/>
      <c r="F469" s="22" t="str">
        <f>IF(ISBLANK(Table2[[#This Row],[unique_id]]), "", PROPER(SUBSTITUTE(Table2[[#This Row],[unique_id]], "_", " ")))</f>
        <v/>
      </c>
      <c r="G469" s="21"/>
      <c r="H469" s="21"/>
      <c r="I469" s="21"/>
      <c r="O469" s="19"/>
      <c r="P469" s="18"/>
      <c r="T469" s="23"/>
      <c r="U469" s="18"/>
      <c r="V469" s="19"/>
      <c r="W469" s="19"/>
      <c r="X469" s="19"/>
      <c r="Y469" s="19"/>
      <c r="Z469" s="19"/>
      <c r="AB469" s="18"/>
      <c r="AG469" s="19"/>
      <c r="AH469" s="19"/>
      <c r="AT469" s="20"/>
      <c r="AV4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18" t="s">
        <v>1211</v>
      </c>
      <c r="BA469" s="18" t="str">
        <f>IF(ISBLANK(Table2[[#This Row],[device_model]]), "", Table2[[#This Row],[device_suggested_area]])</f>
        <v>Rack</v>
      </c>
      <c r="BB469" s="18" t="s">
        <v>1177</v>
      </c>
      <c r="BC469" s="18" t="s">
        <v>1176</v>
      </c>
      <c r="BD469" s="18" t="s">
        <v>268</v>
      </c>
      <c r="BE469" s="18">
        <v>12.1</v>
      </c>
      <c r="BF469" s="18" t="s">
        <v>28</v>
      </c>
      <c r="BJ469" s="18" t="s">
        <v>414</v>
      </c>
      <c r="BK469" s="18" t="s">
        <v>486</v>
      </c>
      <c r="BL469" s="21"/>
      <c r="BM4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70" spans="1:65" ht="16" customHeight="1">
      <c r="A470" s="18">
        <v>5011</v>
      </c>
      <c r="B470" s="21" t="s">
        <v>642</v>
      </c>
      <c r="C470" s="21" t="s">
        <v>384</v>
      </c>
      <c r="D470" s="21"/>
      <c r="E470" s="21"/>
      <c r="F470" s="22" t="str">
        <f>IF(ISBLANK(Table2[[#This Row],[unique_id]]), "", PROPER(SUBSTITUTE(Table2[[#This Row],[unique_id]], "_", " ")))</f>
        <v/>
      </c>
      <c r="G470" s="21"/>
      <c r="H470" s="21"/>
      <c r="I470" s="21"/>
      <c r="O470" s="19"/>
      <c r="P470" s="18"/>
      <c r="T470" s="23"/>
      <c r="U470" s="18"/>
      <c r="V470" s="19"/>
      <c r="W470" s="19"/>
      <c r="X470" s="19"/>
      <c r="Y470" s="19"/>
      <c r="Z470" s="19"/>
      <c r="AB470" s="18"/>
      <c r="AG470" s="19"/>
      <c r="AH470" s="19"/>
      <c r="AT470" s="20"/>
      <c r="AV4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18" t="s">
        <v>1211</v>
      </c>
      <c r="BA470" s="18" t="str">
        <f>IF(ISBLANK(Table2[[#This Row],[device_model]]), "", Table2[[#This Row],[device_suggested_area]])</f>
        <v>Rack</v>
      </c>
      <c r="BB470" s="18" t="s">
        <v>1181</v>
      </c>
      <c r="BC470" s="18" t="s">
        <v>1178</v>
      </c>
      <c r="BD470" s="18" t="s">
        <v>268</v>
      </c>
      <c r="BE470" s="18">
        <v>12.1</v>
      </c>
      <c r="BF470" s="18" t="s">
        <v>28</v>
      </c>
      <c r="BJ470" s="18" t="s">
        <v>414</v>
      </c>
      <c r="BK470" s="18" t="s">
        <v>653</v>
      </c>
      <c r="BL470" s="21"/>
      <c r="BM4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71" spans="1:65" ht="16" customHeight="1">
      <c r="A471" s="18">
        <v>5012</v>
      </c>
      <c r="B471" s="21" t="s">
        <v>26</v>
      </c>
      <c r="C471" s="21" t="s">
        <v>384</v>
      </c>
      <c r="D471" s="21"/>
      <c r="E471" s="21"/>
      <c r="F471" s="22" t="str">
        <f>IF(ISBLANK(Table2[[#This Row],[unique_id]]), "", PROPER(SUBSTITUTE(Table2[[#This Row],[unique_id]], "_", " ")))</f>
        <v/>
      </c>
      <c r="G471" s="21"/>
      <c r="H471" s="21"/>
      <c r="I471" s="21"/>
      <c r="O471" s="19"/>
      <c r="P471" s="18"/>
      <c r="T471" s="23"/>
      <c r="U471" s="18"/>
      <c r="V471" s="19"/>
      <c r="W471" s="19"/>
      <c r="X471" s="19"/>
      <c r="Y471" s="19"/>
      <c r="Z471" s="19"/>
      <c r="AB471" s="18"/>
      <c r="AG471" s="19"/>
      <c r="AH471" s="19"/>
      <c r="AT471" s="20"/>
      <c r="AV4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18" t="s">
        <v>1211</v>
      </c>
      <c r="BA471" s="18" t="str">
        <f>IF(ISBLANK(Table2[[#This Row],[device_model]]), "", Table2[[#This Row],[device_suggested_area]])</f>
        <v>Rack</v>
      </c>
      <c r="BB471" s="18" t="s">
        <v>1180</v>
      </c>
      <c r="BC471" s="18" t="s">
        <v>1179</v>
      </c>
      <c r="BD471" s="18" t="s">
        <v>268</v>
      </c>
      <c r="BE471" s="18">
        <v>12.1</v>
      </c>
      <c r="BF471" s="18" t="s">
        <v>28</v>
      </c>
      <c r="BJ471" s="18" t="s">
        <v>414</v>
      </c>
      <c r="BK471" s="18" t="s">
        <v>652</v>
      </c>
      <c r="BL471" s="21" t="s">
        <v>873</v>
      </c>
      <c r="BM4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72" spans="1:65" ht="16" customHeight="1">
      <c r="A472" s="18">
        <v>5013</v>
      </c>
      <c r="B472" s="21" t="s">
        <v>26</v>
      </c>
      <c r="C472" s="21" t="s">
        <v>384</v>
      </c>
      <c r="D472" s="21"/>
      <c r="E472" s="21"/>
      <c r="F472" s="22" t="str">
        <f>IF(ISBLANK(Table2[[#This Row],[unique_id]]), "", PROPER(SUBSTITUTE(Table2[[#This Row],[unique_id]], "_", " ")))</f>
        <v/>
      </c>
      <c r="G472" s="21"/>
      <c r="H472" s="21"/>
      <c r="I472" s="21"/>
      <c r="O472" s="19"/>
      <c r="P472" s="18"/>
      <c r="T472" s="23"/>
      <c r="U472" s="18"/>
      <c r="V472" s="19"/>
      <c r="W472" s="19"/>
      <c r="X472" s="19"/>
      <c r="Y472" s="19"/>
      <c r="Z472" s="19"/>
      <c r="AB472" s="18"/>
      <c r="AG472" s="19"/>
      <c r="AH472" s="19"/>
      <c r="AT472" s="20"/>
      <c r="AV4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18" t="s">
        <v>1212</v>
      </c>
      <c r="BA472" s="18" t="str">
        <f>IF(ISBLANK(Table2[[#This Row],[device_model]]), "", Table2[[#This Row],[device_suggested_area]])</f>
        <v>Rack</v>
      </c>
      <c r="BB472" s="18" t="s">
        <v>1183</v>
      </c>
      <c r="BC472" s="18" t="s">
        <v>1182</v>
      </c>
      <c r="BD472" s="18" t="s">
        <v>615</v>
      </c>
      <c r="BE472" s="18">
        <v>12.1</v>
      </c>
      <c r="BF472" s="18" t="s">
        <v>28</v>
      </c>
      <c r="BJ472" s="18" t="s">
        <v>414</v>
      </c>
      <c r="BK472" s="18" t="s">
        <v>614</v>
      </c>
      <c r="BL472" s="21" t="s">
        <v>410</v>
      </c>
      <c r="BM4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73" spans="1:65" ht="16" customHeight="1">
      <c r="A473" s="18">
        <v>5014</v>
      </c>
      <c r="B473" s="18" t="s">
        <v>26</v>
      </c>
      <c r="C473" s="18" t="s">
        <v>389</v>
      </c>
      <c r="E473" s="21"/>
      <c r="F473" s="22" t="str">
        <f>IF(ISBLANK(Table2[[#This Row],[unique_id]]), "", PROPER(SUBSTITUTE(Table2[[#This Row],[unique_id]], "_", " ")))</f>
        <v/>
      </c>
      <c r="I473" s="21"/>
      <c r="O473" s="19"/>
      <c r="P473" s="18"/>
      <c r="T473" s="23"/>
      <c r="U473" s="18"/>
      <c r="V473" s="19"/>
      <c r="W473" s="19"/>
      <c r="X473" s="19"/>
      <c r="Y473" s="19"/>
      <c r="Z473" s="19"/>
      <c r="AB473" s="18"/>
      <c r="AG473" s="19"/>
      <c r="AH473" s="19"/>
      <c r="AT473" s="20"/>
      <c r="AV4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18" t="s">
        <v>387</v>
      </c>
      <c r="BA473" s="18" t="str">
        <f>IF(ISBLANK(Table2[[#This Row],[device_model]]), "", Table2[[#This Row],[device_suggested_area]])</f>
        <v>Rack</v>
      </c>
      <c r="BB473" s="18" t="s">
        <v>389</v>
      </c>
      <c r="BC473" s="18" t="s">
        <v>388</v>
      </c>
      <c r="BD473" s="18" t="s">
        <v>387</v>
      </c>
      <c r="BE473" s="18" t="s">
        <v>872</v>
      </c>
      <c r="BF473" s="18" t="s">
        <v>28</v>
      </c>
      <c r="BJ473" s="18" t="s">
        <v>446</v>
      </c>
      <c r="BK473" s="18" t="s">
        <v>386</v>
      </c>
      <c r="BL473" s="18" t="s">
        <v>489</v>
      </c>
      <c r="BM4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74" spans="1:65" ht="16" customHeight="1">
      <c r="A474" s="18">
        <v>5015</v>
      </c>
      <c r="B474" s="18" t="s">
        <v>26</v>
      </c>
      <c r="C474" s="18" t="s">
        <v>517</v>
      </c>
      <c r="E474" s="21"/>
      <c r="F474" s="22" t="str">
        <f>IF(ISBLANK(Table2[[#This Row],[unique_id]]), "", PROPER(SUBSTITUTE(Table2[[#This Row],[unique_id]], "_", " ")))</f>
        <v/>
      </c>
      <c r="I474" s="21"/>
      <c r="O474" s="19"/>
      <c r="P474" s="18"/>
      <c r="T474" s="23"/>
      <c r="U474" s="18"/>
      <c r="V474" s="19"/>
      <c r="W474" s="19" t="s">
        <v>549</v>
      </c>
      <c r="X474" s="19"/>
      <c r="Y474" s="26" t="s">
        <v>852</v>
      </c>
      <c r="Z474" s="26"/>
      <c r="AA474" s="26"/>
      <c r="AB474" s="18"/>
      <c r="AG474" s="19"/>
      <c r="AH474" s="19"/>
      <c r="AT4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74" s="23"/>
      <c r="AV4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23" t="str">
        <f>Table2[[#This Row],[device_suggested_area]]</f>
        <v>Home</v>
      </c>
      <c r="BA474" s="18" t="str">
        <f>IF(ISBLANK(Table2[[#This Row],[device_model]]), "", Table2[[#This Row],[device_suggested_area]])</f>
        <v>Home</v>
      </c>
      <c r="BB474" s="23" t="s">
        <v>1170</v>
      </c>
      <c r="BC474" s="23" t="s">
        <v>541</v>
      </c>
      <c r="BD474" s="18" t="s">
        <v>517</v>
      </c>
      <c r="BE474" s="23" t="s">
        <v>542</v>
      </c>
      <c r="BF474" s="18" t="s">
        <v>166</v>
      </c>
      <c r="BK474" s="18" t="s">
        <v>540</v>
      </c>
      <c r="BL474" s="18"/>
      <c r="BM4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75" spans="1:65" ht="16" customHeight="1">
      <c r="A475" s="18">
        <v>6000</v>
      </c>
      <c r="B475" s="18" t="s">
        <v>26</v>
      </c>
      <c r="C475" s="18" t="s">
        <v>604</v>
      </c>
      <c r="F475" s="22" t="str">
        <f>IF(ISBLANK(Table2[[#This Row],[unique_id]]), "", PROPER(SUBSTITUTE(Table2[[#This Row],[unique_id]], "_", " ")))</f>
        <v/>
      </c>
      <c r="O475" s="19"/>
      <c r="P475" s="18"/>
      <c r="T475" s="23"/>
      <c r="U475" s="18"/>
      <c r="V475" s="19"/>
      <c r="W475" s="19"/>
      <c r="X475" s="19"/>
      <c r="Y475" s="19"/>
      <c r="Z475" s="19"/>
      <c r="AB475" s="18"/>
      <c r="AG475" s="19"/>
      <c r="AH475" s="19"/>
      <c r="AT475" s="20"/>
      <c r="AU475" s="19"/>
      <c r="AV4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18" t="s">
        <v>1218</v>
      </c>
      <c r="BA475" s="18" t="str">
        <f>IF(ISBLANK(Table2[[#This Row],[device_model]]), "", Table2[[#This Row],[device_suggested_area]])</f>
        <v>Home</v>
      </c>
      <c r="BB475" s="18" t="s">
        <v>298</v>
      </c>
      <c r="BC475" s="18" t="s">
        <v>1219</v>
      </c>
      <c r="BD475" s="18" t="s">
        <v>268</v>
      </c>
      <c r="BE475" s="19" t="s">
        <v>1220</v>
      </c>
      <c r="BF475" s="18" t="s">
        <v>166</v>
      </c>
      <c r="BJ475" s="18" t="s">
        <v>426</v>
      </c>
      <c r="BK475" s="18" t="s">
        <v>1282</v>
      </c>
      <c r="BL475" s="18"/>
      <c r="BM4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2024-01-27T02:56:03Z</dcterms:modified>
</cp:coreProperties>
</file>