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51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79" i="1" l="1"/>
  <c r="H80" i="1"/>
  <c r="H81" i="1"/>
  <c r="H82" i="1"/>
  <c r="H83" i="1"/>
  <c r="H84" i="1"/>
  <c r="H85" i="1"/>
  <c r="H86" i="1"/>
  <c r="H87" i="1"/>
  <c r="H78" i="1"/>
  <c r="G78" i="1"/>
  <c r="F78" i="1"/>
  <c r="H64" i="1"/>
  <c r="H65" i="1"/>
  <c r="H66" i="1"/>
  <c r="H67" i="1"/>
  <c r="H68" i="1"/>
  <c r="H69" i="1"/>
  <c r="H70" i="1"/>
  <c r="H71" i="1"/>
  <c r="H72" i="1"/>
  <c r="H63" i="1"/>
  <c r="K63" i="1" s="1"/>
  <c r="G63" i="1"/>
  <c r="F63" i="1"/>
  <c r="K87" i="1"/>
  <c r="K86" i="1"/>
  <c r="K85" i="1"/>
  <c r="K84" i="1"/>
  <c r="K83" i="1"/>
  <c r="K82" i="1"/>
  <c r="K81" i="1"/>
  <c r="K80" i="1"/>
  <c r="K79" i="1"/>
  <c r="K78" i="1"/>
  <c r="K72" i="1"/>
  <c r="K71" i="1"/>
  <c r="K70" i="1"/>
  <c r="K69" i="1"/>
  <c r="K68" i="1"/>
  <c r="K67" i="1"/>
  <c r="K66" i="1"/>
  <c r="K65" i="1"/>
  <c r="K64" i="1"/>
  <c r="K88" i="1" l="1"/>
  <c r="K73" i="1"/>
  <c r="I78" i="1"/>
  <c r="L78" i="1"/>
  <c r="I79" i="1"/>
  <c r="L79" i="1"/>
  <c r="I80" i="1"/>
  <c r="L80" i="1"/>
  <c r="I81" i="1"/>
  <c r="L81" i="1"/>
  <c r="I82" i="1"/>
  <c r="L82" i="1"/>
  <c r="I83" i="1"/>
  <c r="L83" i="1"/>
  <c r="I84" i="1"/>
  <c r="L84" i="1"/>
  <c r="I85" i="1"/>
  <c r="L85" i="1"/>
  <c r="I86" i="1"/>
  <c r="L86" i="1"/>
  <c r="I87" i="1"/>
  <c r="L87" i="1"/>
  <c r="I63" i="1"/>
  <c r="L63" i="1"/>
  <c r="I64" i="1"/>
  <c r="L64" i="1"/>
  <c r="I65" i="1"/>
  <c r="L65" i="1"/>
  <c r="I66" i="1"/>
  <c r="L66" i="1"/>
  <c r="I67" i="1"/>
  <c r="L67" i="1"/>
  <c r="I68" i="1"/>
  <c r="L68" i="1"/>
  <c r="I69" i="1"/>
  <c r="L69" i="1"/>
  <c r="I70" i="1"/>
  <c r="L70" i="1"/>
  <c r="I71" i="1"/>
  <c r="L71" i="1"/>
  <c r="I72" i="1"/>
  <c r="L72" i="1"/>
  <c r="H49" i="1"/>
  <c r="H50" i="1"/>
  <c r="H51" i="1"/>
  <c r="H52" i="1"/>
  <c r="H53" i="1"/>
  <c r="H54" i="1"/>
  <c r="H55" i="1"/>
  <c r="H56" i="1"/>
  <c r="H57" i="1"/>
  <c r="H48" i="1"/>
  <c r="G48" i="1"/>
  <c r="F48" i="1"/>
  <c r="K57" i="1"/>
  <c r="K56" i="1"/>
  <c r="K55" i="1"/>
  <c r="K54" i="1"/>
  <c r="K53" i="1"/>
  <c r="K52" i="1"/>
  <c r="K51" i="1"/>
  <c r="K50" i="1"/>
  <c r="K49" i="1"/>
  <c r="K48" i="1"/>
  <c r="H34" i="1"/>
  <c r="H35" i="1"/>
  <c r="H36" i="1"/>
  <c r="H37" i="1"/>
  <c r="H38" i="1"/>
  <c r="H39" i="1"/>
  <c r="H40" i="1"/>
  <c r="H41" i="1"/>
  <c r="H42" i="1"/>
  <c r="H33" i="1"/>
  <c r="I33" i="1" s="1"/>
  <c r="F33" i="1"/>
  <c r="G33" i="1"/>
  <c r="L42" i="1"/>
  <c r="I42" i="1"/>
  <c r="K42" i="1"/>
  <c r="L41" i="1"/>
  <c r="I41" i="1"/>
  <c r="K41" i="1"/>
  <c r="L40" i="1"/>
  <c r="I40" i="1"/>
  <c r="K40" i="1"/>
  <c r="L39" i="1"/>
  <c r="I39" i="1"/>
  <c r="K39" i="1"/>
  <c r="L38" i="1"/>
  <c r="I38" i="1"/>
  <c r="K38" i="1"/>
  <c r="L37" i="1"/>
  <c r="I37" i="1"/>
  <c r="K37" i="1"/>
  <c r="L36" i="1"/>
  <c r="I36" i="1"/>
  <c r="K36" i="1"/>
  <c r="L35" i="1"/>
  <c r="I35" i="1"/>
  <c r="K35" i="1"/>
  <c r="L34" i="1"/>
  <c r="I34" i="1"/>
  <c r="K34" i="1"/>
  <c r="L33" i="1"/>
  <c r="L43" i="1" s="1"/>
  <c r="K33" i="1"/>
  <c r="K43" i="1" s="1"/>
  <c r="K24" i="1"/>
  <c r="K23" i="1"/>
  <c r="I18" i="1"/>
  <c r="H19" i="1"/>
  <c r="H20" i="1"/>
  <c r="H21" i="1"/>
  <c r="H22" i="1"/>
  <c r="H23" i="1"/>
  <c r="H24" i="1"/>
  <c r="H25" i="1"/>
  <c r="H26" i="1"/>
  <c r="H27" i="1"/>
  <c r="H18" i="1"/>
  <c r="G18" i="1"/>
  <c r="F18" i="1"/>
  <c r="K27" i="1"/>
  <c r="K26" i="1"/>
  <c r="K25" i="1"/>
  <c r="K22" i="1"/>
  <c r="K21" i="1"/>
  <c r="K20" i="1"/>
  <c r="K19" i="1"/>
  <c r="K18" i="1"/>
  <c r="L13" i="1"/>
  <c r="L4" i="1"/>
  <c r="L5" i="1"/>
  <c r="L6" i="1"/>
  <c r="L7" i="1"/>
  <c r="L8" i="1"/>
  <c r="L9" i="1"/>
  <c r="L10" i="1"/>
  <c r="L11" i="1"/>
  <c r="L12" i="1"/>
  <c r="L3" i="1"/>
  <c r="K13" i="1"/>
  <c r="K4" i="1"/>
  <c r="K5" i="1"/>
  <c r="K6" i="1"/>
  <c r="K7" i="1"/>
  <c r="K8" i="1"/>
  <c r="K9" i="1"/>
  <c r="K10" i="1"/>
  <c r="K11" i="1"/>
  <c r="K12" i="1"/>
  <c r="K3" i="1"/>
  <c r="I4" i="1"/>
  <c r="I5" i="1"/>
  <c r="I6" i="1"/>
  <c r="I7" i="1"/>
  <c r="I8" i="1"/>
  <c r="I9" i="1"/>
  <c r="I10" i="1"/>
  <c r="I11" i="1"/>
  <c r="I12" i="1"/>
  <c r="I3" i="1"/>
  <c r="I13" i="1" s="1"/>
  <c r="H4" i="1"/>
  <c r="H5" i="1"/>
  <c r="H6" i="1"/>
  <c r="H7" i="1"/>
  <c r="H8" i="1"/>
  <c r="H9" i="1"/>
  <c r="H10" i="1"/>
  <c r="H11" i="1"/>
  <c r="H12" i="1"/>
  <c r="H3" i="1"/>
  <c r="B3" i="2"/>
  <c r="B4" i="2"/>
  <c r="B5" i="2"/>
  <c r="B6" i="2"/>
  <c r="B7" i="2"/>
  <c r="B8" i="2"/>
  <c r="B9" i="2"/>
  <c r="B10" i="2"/>
  <c r="B11" i="2"/>
  <c r="B2" i="2"/>
  <c r="E3" i="1"/>
  <c r="E4" i="1"/>
  <c r="D3" i="1"/>
  <c r="E6" i="1"/>
  <c r="E12" i="1"/>
  <c r="E11" i="1"/>
  <c r="E10" i="1"/>
  <c r="E9" i="1"/>
  <c r="E8" i="1"/>
  <c r="E7" i="1"/>
  <c r="E5" i="1"/>
  <c r="D12" i="1"/>
  <c r="D11" i="1"/>
  <c r="D10" i="1"/>
  <c r="D9" i="1"/>
  <c r="D8" i="1"/>
  <c r="D7" i="1"/>
  <c r="D6" i="1"/>
  <c r="D5" i="1"/>
  <c r="D4" i="1"/>
  <c r="L88" i="1" l="1"/>
  <c r="I88" i="1"/>
  <c r="I73" i="1"/>
  <c r="L73" i="1"/>
  <c r="K58" i="1"/>
  <c r="I48" i="1"/>
  <c r="L48" i="1"/>
  <c r="I49" i="1"/>
  <c r="L49" i="1"/>
  <c r="I50" i="1"/>
  <c r="L50" i="1"/>
  <c r="I51" i="1"/>
  <c r="L51" i="1"/>
  <c r="I52" i="1"/>
  <c r="L52" i="1"/>
  <c r="I53" i="1"/>
  <c r="L53" i="1"/>
  <c r="I54" i="1"/>
  <c r="L54" i="1"/>
  <c r="I55" i="1"/>
  <c r="L55" i="1"/>
  <c r="I56" i="1"/>
  <c r="L56" i="1"/>
  <c r="I57" i="1"/>
  <c r="L57" i="1"/>
  <c r="I43" i="1"/>
  <c r="I24" i="1"/>
  <c r="I20" i="1"/>
  <c r="I22" i="1"/>
  <c r="I26" i="1"/>
  <c r="L18" i="1"/>
  <c r="I19" i="1"/>
  <c r="L20" i="1"/>
  <c r="I21" i="1"/>
  <c r="L22" i="1"/>
  <c r="I23" i="1"/>
  <c r="L24" i="1"/>
  <c r="I25" i="1"/>
  <c r="L26" i="1"/>
  <c r="I27" i="1"/>
  <c r="L19" i="1"/>
  <c r="L21" i="1"/>
  <c r="L23" i="1"/>
  <c r="L25" i="1"/>
  <c r="L27" i="1"/>
  <c r="K28" i="1"/>
  <c r="I58" i="1" l="1"/>
  <c r="L58" i="1"/>
  <c r="L28" i="1"/>
  <c r="I28" i="1"/>
</calcChain>
</file>

<file path=xl/sharedStrings.xml><?xml version="1.0" encoding="utf-8"?>
<sst xmlns="http://schemas.openxmlformats.org/spreadsheetml/2006/main" count="95" uniqueCount="19">
  <si>
    <t>X</t>
  </si>
  <si>
    <t>Y</t>
  </si>
  <si>
    <t>House Price $ (Y)</t>
  </si>
  <si>
    <t>House Size Sq.Ft (X)</t>
  </si>
  <si>
    <t>a</t>
  </si>
  <si>
    <t>Min-Max Standardization</t>
  </si>
  <si>
    <t>b</t>
  </si>
  <si>
    <t>y=a+bx</t>
  </si>
  <si>
    <t>SSE</t>
  </si>
  <si>
    <t>Total SSE</t>
  </si>
  <si>
    <r>
      <t>(1/2)(y-ypred)</t>
    </r>
    <r>
      <rPr>
        <b/>
        <vertAlign val="superscript"/>
        <sz val="16"/>
        <color theme="1"/>
        <rFont val="Times New Roman"/>
        <family val="1"/>
      </rPr>
      <t>2</t>
    </r>
  </si>
  <si>
    <t>dSSE/da = -(y-ypred)</t>
  </si>
  <si>
    <t>Sum</t>
  </si>
  <si>
    <t>dSSE/db = -(y-ypred)*X</t>
  </si>
  <si>
    <t>r</t>
  </si>
  <si>
    <t>new_a</t>
  </si>
  <si>
    <t>new_b</t>
  </si>
  <si>
    <t>a-r*dSSE/da</t>
  </si>
  <si>
    <t>b-r*dSSE/db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</si>
</sst>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vertAlign val="superscript"/>
      <sz val="16"/>
      <color theme="1"/>
      <name val="Times New Roman"/>
      <family val="1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wrapText="1"/>
    </xf>
    <xf numFmtId="2" fontId="0" fillId="0" borderId="0" xfId="0" applyNumberFormat="1"/>
    <xf numFmtId="164" fontId="2" fillId="0" borderId="12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164" fontId="8" fillId="0" borderId="12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20912208982729"/>
          <c:y val="0.24324096630386968"/>
          <c:w val="0.88516897777158388"/>
          <c:h val="0.67078168128229998"/>
        </c:manualLayout>
      </c:layout>
      <c:lineChart>
        <c:grouping val="standard"/>
        <c:varyColors val="0"/>
        <c:ser>
          <c:idx val="0"/>
          <c:order val="0"/>
          <c:tx>
            <c:strRef>
              <c:f>Sheet1!$A$1:$A$2</c:f>
              <c:strCache>
                <c:ptCount val="1"/>
                <c:pt idx="0">
                  <c:v>House Size Sq.Ft (X) X</c:v>
                </c:pt>
              </c:strCache>
            </c:strRef>
          </c:tx>
          <c:val>
            <c:numRef>
              <c:f>Sheet1!$A$3:$A$12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Sheet1!$B$1:$B$2</c:f>
              <c:strCache>
                <c:ptCount val="1"/>
                <c:pt idx="0">
                  <c:v>House Price $ (Y) Y</c:v>
                </c:pt>
              </c:strCache>
            </c:strRef>
          </c:tx>
          <c:spPr>
            <a:ln>
              <a:gradFill>
                <a:gsLst>
                  <a:gs pos="0">
                    <a:srgbClr val="03D4A8"/>
                  </a:gs>
                  <a:gs pos="25000">
                    <a:srgbClr val="21D6E0"/>
                  </a:gs>
                  <a:gs pos="75000">
                    <a:srgbClr val="0087E6"/>
                  </a:gs>
                  <a:gs pos="100000">
                    <a:srgbClr val="005CBF"/>
                  </a:gs>
                </a:gsLst>
                <a:lin ang="5400000" scaled="0"/>
              </a:gradFill>
            </a:ln>
          </c:spPr>
          <c:val>
            <c:numRef>
              <c:f>Sheet1!$B$3:$B$12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23200"/>
        <c:axId val="203524736"/>
      </c:lineChart>
      <c:catAx>
        <c:axId val="20352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524736"/>
        <c:crosses val="autoZero"/>
        <c:auto val="1"/>
        <c:lblAlgn val="ctr"/>
        <c:lblOffset val="100"/>
        <c:noMultiLvlLbl val="0"/>
      </c:catAx>
      <c:valAx>
        <c:axId val="20352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23200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1876028770739941"/>
          <c:y val="5.0452552998284175E-2"/>
          <c:w val="0.30154755412688589"/>
          <c:h val="6.292326749560446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10</xdr:row>
      <xdr:rowOff>152399</xdr:rowOff>
    </xdr:from>
    <xdr:to>
      <xdr:col>21</xdr:col>
      <xdr:colOff>238125</xdr:colOff>
      <xdr:row>26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abSelected="1" topLeftCell="A71" zoomScale="115" zoomScaleNormal="115" workbookViewId="0">
      <selection activeCell="I84" sqref="I84"/>
    </sheetView>
  </sheetViews>
  <sheetFormatPr defaultRowHeight="15" x14ac:dyDescent="0.25"/>
  <cols>
    <col min="1" max="1" width="11.42578125" style="1" customWidth="1"/>
    <col min="2" max="2" width="12.7109375" style="1" customWidth="1"/>
    <col min="3" max="3" width="4.7109375" style="1" customWidth="1"/>
    <col min="4" max="5" width="15.140625" style="1" customWidth="1"/>
    <col min="6" max="6" width="11.28515625" customWidth="1"/>
    <col min="7" max="7" width="11.42578125" customWidth="1"/>
    <col min="9" max="9" width="20.7109375" customWidth="1"/>
    <col min="10" max="10" width="6" customWidth="1"/>
    <col min="11" max="11" width="10.28515625" customWidth="1"/>
    <col min="12" max="12" width="9.7109375" customWidth="1"/>
  </cols>
  <sheetData>
    <row r="1" spans="1:20" ht="84" x14ac:dyDescent="0.3">
      <c r="A1" s="4" t="s">
        <v>3</v>
      </c>
      <c r="B1" s="13" t="s">
        <v>2</v>
      </c>
      <c r="C1" s="9"/>
      <c r="D1" s="31" t="s">
        <v>5</v>
      </c>
      <c r="E1" s="32"/>
      <c r="I1" s="23" t="s">
        <v>10</v>
      </c>
      <c r="J1" s="23"/>
      <c r="K1" s="24" t="s">
        <v>11</v>
      </c>
      <c r="L1" s="24" t="s">
        <v>13</v>
      </c>
    </row>
    <row r="2" spans="1:20" ht="21" x14ac:dyDescent="0.25">
      <c r="A2" s="5" t="s">
        <v>0</v>
      </c>
      <c r="B2" s="6" t="s">
        <v>1</v>
      </c>
      <c r="C2" s="10"/>
      <c r="D2" s="5" t="s">
        <v>0</v>
      </c>
      <c r="E2" s="6" t="s">
        <v>1</v>
      </c>
      <c r="F2" s="20" t="s">
        <v>4</v>
      </c>
      <c r="G2" s="20" t="s">
        <v>6</v>
      </c>
      <c r="H2" s="20" t="s">
        <v>7</v>
      </c>
      <c r="I2" s="20" t="s">
        <v>8</v>
      </c>
      <c r="J2" s="20"/>
      <c r="K2" s="25"/>
    </row>
    <row r="3" spans="1:20" ht="21" x14ac:dyDescent="0.25">
      <c r="A3" s="7">
        <v>1100</v>
      </c>
      <c r="B3" s="14">
        <v>199000</v>
      </c>
      <c r="C3" s="11"/>
      <c r="D3" s="16">
        <f>(A3-MIN(A3:A12))/(MAX(A3:A12)-MIN(A3:A12))</f>
        <v>0</v>
      </c>
      <c r="E3" s="17">
        <f>(B3-MIN(B3:B12))/(MAX(B3:B12)-MIN(B3:B12))</f>
        <v>0</v>
      </c>
      <c r="F3" s="1">
        <v>0.45</v>
      </c>
      <c r="G3" s="1">
        <v>0.75</v>
      </c>
      <c r="H3" s="22">
        <f>(0.45+(0.75*D3))</f>
        <v>0.45</v>
      </c>
      <c r="I3" s="21">
        <f>POWER(E3-H3,2)/2</f>
        <v>0.10125000000000001</v>
      </c>
      <c r="J3" s="21"/>
      <c r="K3" s="22">
        <f>-(E3-H3)</f>
        <v>0.45</v>
      </c>
      <c r="L3" s="22">
        <f>-(E3-H3)*D3</f>
        <v>0</v>
      </c>
      <c r="M3" s="1"/>
      <c r="N3" s="1"/>
      <c r="O3" s="1"/>
      <c r="P3" s="1"/>
      <c r="Q3" s="1"/>
      <c r="R3" s="1"/>
      <c r="S3" s="1"/>
      <c r="T3" s="1"/>
    </row>
    <row r="4" spans="1:20" ht="21" x14ac:dyDescent="0.25">
      <c r="A4" s="7">
        <v>1400</v>
      </c>
      <c r="B4" s="14">
        <v>245000</v>
      </c>
      <c r="C4" s="11"/>
      <c r="D4" s="16">
        <f>(A4-MIN(A3:A12))/(MAX(A3:A12)-MIN(A3:A12))</f>
        <v>0.22222222222222221</v>
      </c>
      <c r="E4" s="17">
        <f>(B4-MIN(B3:B12))/(MAX(B3:B12)-MIN(B3:B12))</f>
        <v>0.22330097087378642</v>
      </c>
      <c r="F4" s="1"/>
      <c r="G4" s="1"/>
      <c r="H4" s="22">
        <f t="shared" ref="H4:H12" si="0">(0.45+(0.75*D4))</f>
        <v>0.6166666666666667</v>
      </c>
      <c r="I4" s="21">
        <f t="shared" ref="I4:I12" si="1">POWER(E4-H4,2)/2</f>
        <v>7.7368285313308416E-2</v>
      </c>
      <c r="J4" s="21"/>
      <c r="K4" s="22">
        <f t="shared" ref="K4:K12" si="2">-(E4-H4)</f>
        <v>0.39336569579288028</v>
      </c>
      <c r="L4" s="22">
        <f t="shared" ref="L4:L12" si="3">-(E4-H4)*D4</f>
        <v>8.7414599065084503E-2</v>
      </c>
      <c r="M4" s="1"/>
      <c r="N4" s="1"/>
      <c r="O4" s="1"/>
      <c r="P4" s="1"/>
      <c r="Q4" s="1"/>
      <c r="R4" s="1"/>
      <c r="S4" s="1"/>
      <c r="T4" s="1"/>
    </row>
    <row r="5" spans="1:20" ht="21" x14ac:dyDescent="0.25">
      <c r="A5" s="7">
        <v>1425</v>
      </c>
      <c r="B5" s="14">
        <v>319000</v>
      </c>
      <c r="C5" s="11"/>
      <c r="D5" s="16">
        <f>(A5-MIN(A3:A12))/(MAX(A3:A12)-MIN(A3:A12))</f>
        <v>0.24074074074074073</v>
      </c>
      <c r="E5" s="17">
        <f>(B5-MIN(B3:B12))/(MAX(B3:B12)-MIN(B3:B12))</f>
        <v>0.58252427184466016</v>
      </c>
      <c r="F5" s="1"/>
      <c r="G5" s="1"/>
      <c r="H5" s="22">
        <f t="shared" si="0"/>
        <v>0.63055555555555554</v>
      </c>
      <c r="I5" s="21">
        <f t="shared" si="1"/>
        <v>1.1535021074582619E-3</v>
      </c>
      <c r="J5" s="21"/>
      <c r="K5" s="22">
        <f t="shared" si="2"/>
        <v>4.8031283710895378E-2</v>
      </c>
      <c r="L5" s="22">
        <f t="shared" si="3"/>
        <v>1.1563086819289628E-2</v>
      </c>
      <c r="M5" s="1"/>
      <c r="N5" s="1"/>
      <c r="O5" s="1"/>
      <c r="P5" s="1"/>
      <c r="Q5" s="1"/>
      <c r="R5" s="1"/>
      <c r="S5" s="1"/>
      <c r="T5" s="1"/>
    </row>
    <row r="6" spans="1:20" ht="21" x14ac:dyDescent="0.25">
      <c r="A6" s="7">
        <v>1550</v>
      </c>
      <c r="B6" s="14">
        <v>240000</v>
      </c>
      <c r="C6" s="11"/>
      <c r="D6" s="16">
        <f>(A6-MIN(A3:A12))/(MAX(A3:A12)-MIN(A3:A12))</f>
        <v>0.33333333333333331</v>
      </c>
      <c r="E6" s="17">
        <f>(B6-MIN(B3:B12))/(MAX(B3:B12)-MIN(B3:B12))</f>
        <v>0.19902912621359223</v>
      </c>
      <c r="F6" s="1"/>
      <c r="G6" s="1"/>
      <c r="H6" s="22">
        <f t="shared" si="0"/>
        <v>0.7</v>
      </c>
      <c r="I6" s="21">
        <f t="shared" si="1"/>
        <v>0.12548590819115843</v>
      </c>
      <c r="J6" s="21"/>
      <c r="K6" s="22">
        <f t="shared" si="2"/>
        <v>0.5009708737864077</v>
      </c>
      <c r="L6" s="22">
        <f t="shared" si="3"/>
        <v>0.16699029126213588</v>
      </c>
      <c r="M6" s="1"/>
      <c r="N6" s="1"/>
      <c r="O6" s="1"/>
      <c r="P6" s="1"/>
      <c r="Q6" s="1"/>
      <c r="R6" s="1"/>
      <c r="S6" s="1"/>
      <c r="T6" s="1"/>
    </row>
    <row r="7" spans="1:20" ht="21" x14ac:dyDescent="0.25">
      <c r="A7" s="7">
        <v>1600</v>
      </c>
      <c r="B7" s="14">
        <v>312000</v>
      </c>
      <c r="C7" s="11"/>
      <c r="D7" s="16">
        <f>(A7-MIN(A3:A12))/(MAX(A3:A12)-MIN(A3:A12))</f>
        <v>0.37037037037037035</v>
      </c>
      <c r="E7" s="17">
        <f>(B7-MIN(B3:B12))/(MAX(B3:B12)-MIN(B3:B12))</f>
        <v>0.54854368932038833</v>
      </c>
      <c r="F7" s="1"/>
      <c r="G7" s="1"/>
      <c r="H7" s="22">
        <f t="shared" si="0"/>
        <v>0.72777777777777786</v>
      </c>
      <c r="I7" s="21">
        <f t="shared" si="1"/>
        <v>1.6062429232575667E-2</v>
      </c>
      <c r="J7" s="21"/>
      <c r="K7" s="22">
        <f t="shared" si="2"/>
        <v>0.17923408845738953</v>
      </c>
      <c r="L7" s="22">
        <f t="shared" si="3"/>
        <v>6.6382995724959079E-2</v>
      </c>
      <c r="M7" s="1"/>
      <c r="N7" s="1"/>
      <c r="O7" s="1"/>
      <c r="P7" s="1"/>
      <c r="Q7" s="1"/>
      <c r="R7" s="1"/>
      <c r="S7" s="1"/>
      <c r="T7" s="1"/>
    </row>
    <row r="8" spans="1:20" ht="21" x14ac:dyDescent="0.25">
      <c r="A8" s="7">
        <v>1700</v>
      </c>
      <c r="B8" s="14">
        <v>279000</v>
      </c>
      <c r="C8" s="11"/>
      <c r="D8" s="16">
        <f>(A8-MIN(A3:A12))/(MAX(A3:A12)-MIN(A3:A12))</f>
        <v>0.44444444444444442</v>
      </c>
      <c r="E8" s="17">
        <f>(B8-MIN(B3:B12))/(MAX(B3:B12)-MIN(B3:B12))</f>
        <v>0.38834951456310679</v>
      </c>
      <c r="F8" s="1"/>
      <c r="G8" s="1"/>
      <c r="H8" s="22">
        <f t="shared" si="0"/>
        <v>0.78333333333333333</v>
      </c>
      <c r="I8" s="21">
        <f t="shared" si="1"/>
        <v>7.8006108545155578E-2</v>
      </c>
      <c r="J8" s="21"/>
      <c r="K8" s="22">
        <f t="shared" si="2"/>
        <v>0.39498381877022654</v>
      </c>
      <c r="L8" s="22">
        <f t="shared" si="3"/>
        <v>0.17554836389787845</v>
      </c>
      <c r="M8" s="1"/>
      <c r="N8" s="1"/>
      <c r="O8" s="1"/>
      <c r="P8" s="1"/>
      <c r="Q8" s="1"/>
      <c r="R8" s="1"/>
      <c r="S8" s="1"/>
      <c r="T8" s="1"/>
    </row>
    <row r="9" spans="1:20" ht="21" x14ac:dyDescent="0.25">
      <c r="A9" s="7">
        <v>1700</v>
      </c>
      <c r="B9" s="14">
        <v>310000</v>
      </c>
      <c r="C9" s="11"/>
      <c r="D9" s="16">
        <f>(A9-MIN(A3:A12))/(MAX(A3:A12)-MIN(A3:A12))</f>
        <v>0.44444444444444442</v>
      </c>
      <c r="E9" s="17">
        <f>(B9-MIN(B3:B12))/(MAX(B3:B12)-MIN(B3:B12))</f>
        <v>0.53883495145631066</v>
      </c>
      <c r="F9" s="1"/>
      <c r="G9" s="1"/>
      <c r="H9" s="22">
        <f t="shared" si="0"/>
        <v>0.78333333333333333</v>
      </c>
      <c r="I9" s="21">
        <f t="shared" si="1"/>
        <v>2.9889729370241203E-2</v>
      </c>
      <c r="J9" s="21"/>
      <c r="K9" s="22">
        <f t="shared" si="2"/>
        <v>0.24449838187702266</v>
      </c>
      <c r="L9" s="22">
        <f t="shared" si="3"/>
        <v>0.10866594750089896</v>
      </c>
      <c r="M9" s="1"/>
      <c r="N9" s="1"/>
      <c r="O9" s="1"/>
      <c r="P9" s="1"/>
      <c r="Q9" s="1"/>
      <c r="R9" s="1"/>
      <c r="S9" s="1"/>
      <c r="T9" s="1"/>
    </row>
    <row r="10" spans="1:20" ht="21" x14ac:dyDescent="0.25">
      <c r="A10" s="7">
        <v>1875</v>
      </c>
      <c r="B10" s="14">
        <v>308000</v>
      </c>
      <c r="C10" s="11"/>
      <c r="D10" s="16">
        <f>(A10-MIN(A3:A12))/(MAX(A3:A12)-MIN(A3:A12))</f>
        <v>0.57407407407407407</v>
      </c>
      <c r="E10" s="17">
        <f>(B10-MIN(B3:B12))/(MAX(B3:B12)-MIN(B3:B12))</f>
        <v>0.529126213592233</v>
      </c>
      <c r="F10" s="1"/>
      <c r="G10" s="1"/>
      <c r="H10" s="22">
        <f t="shared" si="0"/>
        <v>0.88055555555555554</v>
      </c>
      <c r="I10" s="21">
        <f t="shared" si="1"/>
        <v>6.1751291196386948E-2</v>
      </c>
      <c r="J10" s="21"/>
      <c r="K10" s="22">
        <f t="shared" si="2"/>
        <v>0.35142934196332254</v>
      </c>
      <c r="L10" s="22">
        <f t="shared" si="3"/>
        <v>0.20174647409005553</v>
      </c>
      <c r="M10" s="1"/>
      <c r="N10" s="1"/>
      <c r="O10" s="1"/>
      <c r="P10" s="1"/>
      <c r="Q10" s="1"/>
      <c r="R10" s="1"/>
      <c r="S10" s="1"/>
      <c r="T10" s="1"/>
    </row>
    <row r="11" spans="1:20" ht="21" x14ac:dyDescent="0.25">
      <c r="A11" s="7">
        <v>2350</v>
      </c>
      <c r="B11" s="14">
        <v>405000</v>
      </c>
      <c r="C11" s="11"/>
      <c r="D11" s="16">
        <f>(A11-MIN(A3:A12))/(MAX(A3:A12)-MIN(A3:A12))</f>
        <v>0.92592592592592593</v>
      </c>
      <c r="E11" s="17">
        <f>(B11-MIN(B3:B12))/(MAX(B3:B12)-MIN(B3:B12))</f>
        <v>1</v>
      </c>
      <c r="F11" s="1"/>
      <c r="G11" s="1"/>
      <c r="H11" s="22">
        <f t="shared" si="0"/>
        <v>1.1444444444444444</v>
      </c>
      <c r="I11" s="21">
        <f t="shared" si="1"/>
        <v>1.0432098765432088E-2</v>
      </c>
      <c r="J11" s="21"/>
      <c r="K11" s="22">
        <f t="shared" si="2"/>
        <v>0.14444444444444438</v>
      </c>
      <c r="L11" s="22">
        <f t="shared" si="3"/>
        <v>0.13374485596707814</v>
      </c>
      <c r="M11" s="1"/>
      <c r="N11" s="1"/>
      <c r="O11" s="1"/>
      <c r="P11" s="1"/>
      <c r="Q11" s="1"/>
      <c r="R11" s="1"/>
      <c r="S11" s="1"/>
      <c r="T11" s="1"/>
    </row>
    <row r="12" spans="1:20" ht="21.75" thickBot="1" x14ac:dyDescent="0.3">
      <c r="A12" s="8">
        <v>2450</v>
      </c>
      <c r="B12" s="15">
        <v>324000</v>
      </c>
      <c r="C12" s="12"/>
      <c r="D12" s="18">
        <f>(A12-MIN(A3:A12))/(MAX(A3:A12)-MIN(A3:A12))</f>
        <v>1</v>
      </c>
      <c r="E12" s="19">
        <f>(B12-MIN(B3:B12))/(MAX(B3:B12)-MIN(B3:B12))</f>
        <v>0.60679611650485432</v>
      </c>
      <c r="F12" s="1"/>
      <c r="G12" s="1"/>
      <c r="H12" s="22">
        <f t="shared" si="0"/>
        <v>1.2</v>
      </c>
      <c r="I12" s="21">
        <f t="shared" si="1"/>
        <v>0.17594542369686117</v>
      </c>
      <c r="J12" s="21"/>
      <c r="K12" s="22">
        <f t="shared" si="2"/>
        <v>0.59320388349514563</v>
      </c>
      <c r="L12" s="22">
        <f t="shared" si="3"/>
        <v>0.59320388349514563</v>
      </c>
      <c r="M12" s="1"/>
      <c r="N12" s="1"/>
      <c r="O12" s="1"/>
      <c r="P12" s="1"/>
      <c r="Q12" s="1"/>
      <c r="R12" s="1"/>
      <c r="S12" s="1"/>
      <c r="T12" s="1"/>
    </row>
    <row r="13" spans="1:20" ht="21.75" thickBot="1" x14ac:dyDescent="0.3">
      <c r="G13" s="29" t="s">
        <v>9</v>
      </c>
      <c r="H13" s="30"/>
      <c r="I13" s="28">
        <f>SUM(I3:I12)</f>
        <v>0.67734477641857771</v>
      </c>
      <c r="J13" s="27" t="s">
        <v>12</v>
      </c>
      <c r="K13" s="26">
        <f>SUM(K3:K12)</f>
        <v>3.300161812297735</v>
      </c>
      <c r="L13" s="26">
        <f>SUM(L3:L12)</f>
        <v>1.5452604978225257</v>
      </c>
    </row>
    <row r="16" spans="1:20" ht="44.25" x14ac:dyDescent="0.3">
      <c r="D16" s="1" t="s">
        <v>5</v>
      </c>
      <c r="F16" s="3" t="s">
        <v>17</v>
      </c>
      <c r="G16" s="3" t="s">
        <v>18</v>
      </c>
      <c r="I16" s="23" t="s">
        <v>10</v>
      </c>
      <c r="J16" s="23"/>
      <c r="K16" s="24" t="s">
        <v>11</v>
      </c>
      <c r="L16" s="24" t="s">
        <v>13</v>
      </c>
    </row>
    <row r="17" spans="2:12" ht="21" x14ac:dyDescent="0.25">
      <c r="B17" s="1" t="s">
        <v>14</v>
      </c>
      <c r="D17" s="2" t="s">
        <v>0</v>
      </c>
      <c r="E17" s="2" t="s">
        <v>1</v>
      </c>
      <c r="F17" s="20" t="s">
        <v>15</v>
      </c>
      <c r="G17" s="20" t="s">
        <v>16</v>
      </c>
      <c r="H17" s="20" t="s">
        <v>7</v>
      </c>
      <c r="I17" s="20" t="s">
        <v>8</v>
      </c>
      <c r="J17" s="20"/>
      <c r="K17" s="25"/>
    </row>
    <row r="18" spans="2:12" x14ac:dyDescent="0.25">
      <c r="B18" s="1">
        <v>0.01</v>
      </c>
      <c r="D18" s="22">
        <v>0</v>
      </c>
      <c r="E18" s="22">
        <v>0</v>
      </c>
      <c r="F18" s="22">
        <f>0.45-(0.01*K13)</f>
        <v>0.41699838187702265</v>
      </c>
      <c r="G18" s="22">
        <f>0.75-(0.01*L13)</f>
        <v>0.7345473950217748</v>
      </c>
      <c r="H18" s="22">
        <f>(0.42+(0.73*D18))</f>
        <v>0.42</v>
      </c>
      <c r="I18" s="21">
        <f>POWER(E18-H18,2)/2</f>
        <v>8.8199999999999987E-2</v>
      </c>
      <c r="J18" s="21"/>
      <c r="K18" s="22">
        <f>-(E18-H18)</f>
        <v>0.42</v>
      </c>
      <c r="L18" s="22">
        <f>-(E18-H18)*D18</f>
        <v>0</v>
      </c>
    </row>
    <row r="19" spans="2:12" x14ac:dyDescent="0.25">
      <c r="D19" s="22">
        <v>0.22222222222222221</v>
      </c>
      <c r="E19" s="22">
        <v>0.22330097087378642</v>
      </c>
      <c r="F19" s="1"/>
      <c r="G19" s="1"/>
      <c r="H19" s="22">
        <f t="shared" ref="H19:H27" si="4">(0.42+(0.73*D19))</f>
        <v>0.5822222222222222</v>
      </c>
      <c r="I19" s="21">
        <f t="shared" ref="I19:I27" si="5">POWER(E19-H19,2)/2</f>
        <v>6.4412232334763508E-2</v>
      </c>
      <c r="J19" s="21"/>
      <c r="K19" s="22">
        <f t="shared" ref="K19:K27" si="6">-(E19-H19)</f>
        <v>0.35892125134843578</v>
      </c>
      <c r="L19" s="22">
        <f t="shared" ref="L19:L27" si="7">-(E19-H19)*D19</f>
        <v>7.9760278077430163E-2</v>
      </c>
    </row>
    <row r="20" spans="2:12" x14ac:dyDescent="0.25">
      <c r="D20" s="22">
        <v>0.24074074074074073</v>
      </c>
      <c r="E20" s="22">
        <v>0.58252427184466016</v>
      </c>
      <c r="F20" s="1"/>
      <c r="G20" s="1"/>
      <c r="H20" s="22">
        <f t="shared" si="4"/>
        <v>0.59574074074074068</v>
      </c>
      <c r="I20" s="21">
        <f t="shared" si="5"/>
        <v>8.7337525040531974E-5</v>
      </c>
      <c r="J20" s="21"/>
      <c r="K20" s="22">
        <f t="shared" si="6"/>
        <v>1.3216468896080524E-2</v>
      </c>
      <c r="L20" s="22">
        <f t="shared" si="7"/>
        <v>3.1817425120193852E-3</v>
      </c>
    </row>
    <row r="21" spans="2:12" x14ac:dyDescent="0.25">
      <c r="D21" s="22">
        <v>0.33333333333333331</v>
      </c>
      <c r="E21" s="22">
        <v>0.19902912621359223</v>
      </c>
      <c r="F21" s="1"/>
      <c r="G21" s="1"/>
      <c r="H21" s="22">
        <f t="shared" si="4"/>
        <v>0.66333333333333333</v>
      </c>
      <c r="I21" s="21">
        <f t="shared" si="5"/>
        <v>0.1077891983745457</v>
      </c>
      <c r="J21" s="21"/>
      <c r="K21" s="22">
        <f t="shared" si="6"/>
        <v>0.46430420711974107</v>
      </c>
      <c r="L21" s="22">
        <f t="shared" si="7"/>
        <v>0.15476806903991369</v>
      </c>
    </row>
    <row r="22" spans="2:12" x14ac:dyDescent="0.25">
      <c r="D22" s="22">
        <v>0.37037037037037035</v>
      </c>
      <c r="E22" s="22">
        <v>0.54854368932038833</v>
      </c>
      <c r="F22" s="1"/>
      <c r="G22" s="1"/>
      <c r="H22" s="22">
        <f t="shared" si="4"/>
        <v>0.6903703703703703</v>
      </c>
      <c r="I22" s="21">
        <f t="shared" si="5"/>
        <v>1.0057403728826658E-2</v>
      </c>
      <c r="J22" s="21"/>
      <c r="K22" s="22">
        <f t="shared" si="6"/>
        <v>0.14182668104998197</v>
      </c>
      <c r="L22" s="22">
        <f t="shared" si="7"/>
        <v>5.2528400388882207E-2</v>
      </c>
    </row>
    <row r="23" spans="2:12" x14ac:dyDescent="0.25">
      <c r="D23" s="22">
        <v>0.44444444444444442</v>
      </c>
      <c r="E23" s="22">
        <v>0.38834951456310679</v>
      </c>
      <c r="F23" s="1"/>
      <c r="G23" s="1"/>
      <c r="H23" s="22">
        <f t="shared" si="4"/>
        <v>0.74444444444444446</v>
      </c>
      <c r="I23" s="21">
        <f t="shared" si="5"/>
        <v>6.3401799543597398E-2</v>
      </c>
      <c r="J23" s="21"/>
      <c r="K23" s="22">
        <f>-(E23-H23)</f>
        <v>0.35609492988133767</v>
      </c>
      <c r="L23" s="22">
        <f t="shared" si="7"/>
        <v>0.15826441328059451</v>
      </c>
    </row>
    <row r="24" spans="2:12" x14ac:dyDescent="0.25">
      <c r="D24" s="22">
        <v>0.44444444444444442</v>
      </c>
      <c r="E24" s="22">
        <v>0.53883495145631066</v>
      </c>
      <c r="F24" s="1"/>
      <c r="G24" s="1"/>
      <c r="H24" s="22">
        <f t="shared" si="4"/>
        <v>0.74444444444444446</v>
      </c>
      <c r="I24" s="21">
        <f t="shared" si="5"/>
        <v>2.1137631803418721E-2</v>
      </c>
      <c r="J24" s="21"/>
      <c r="K24" s="22">
        <f>-(E24-H24)</f>
        <v>0.2056094929881338</v>
      </c>
      <c r="L24" s="22">
        <f t="shared" si="7"/>
        <v>9.1381996883615021E-2</v>
      </c>
    </row>
    <row r="25" spans="2:12" x14ac:dyDescent="0.25">
      <c r="D25" s="22">
        <v>0.57407407407407407</v>
      </c>
      <c r="E25" s="22">
        <v>0.529126213592233</v>
      </c>
      <c r="F25" s="1"/>
      <c r="G25" s="1"/>
      <c r="H25" s="22">
        <f t="shared" si="4"/>
        <v>0.83907407407407408</v>
      </c>
      <c r="I25" s="21">
        <f t="shared" si="5"/>
        <v>4.8033838108635415E-2</v>
      </c>
      <c r="J25" s="21"/>
      <c r="K25" s="22">
        <f t="shared" si="6"/>
        <v>0.30994786048184109</v>
      </c>
      <c r="L25" s="22">
        <f t="shared" si="7"/>
        <v>0.17793303101735322</v>
      </c>
    </row>
    <row r="26" spans="2:12" x14ac:dyDescent="0.25">
      <c r="D26" s="22">
        <v>0.92592592592592593</v>
      </c>
      <c r="E26" s="22">
        <v>1</v>
      </c>
      <c r="F26" s="1"/>
      <c r="G26" s="1"/>
      <c r="H26" s="22">
        <f t="shared" si="4"/>
        <v>1.095925925925926</v>
      </c>
      <c r="I26" s="21">
        <f t="shared" si="5"/>
        <v>4.6008916323731185E-3</v>
      </c>
      <c r="J26" s="21"/>
      <c r="K26" s="22">
        <f t="shared" si="6"/>
        <v>9.592592592592597E-2</v>
      </c>
      <c r="L26" s="22">
        <f t="shared" si="7"/>
        <v>8.8820301783264791E-2</v>
      </c>
    </row>
    <row r="27" spans="2:12" ht="15.75" thickBot="1" x14ac:dyDescent="0.3">
      <c r="D27" s="22">
        <v>1</v>
      </c>
      <c r="E27" s="22">
        <v>0.60679611650485432</v>
      </c>
      <c r="F27" s="1"/>
      <c r="G27" s="1"/>
      <c r="H27" s="22">
        <f t="shared" si="4"/>
        <v>1.1499999999999999</v>
      </c>
      <c r="I27" s="21">
        <f t="shared" si="5"/>
        <v>0.14753522952210385</v>
      </c>
      <c r="J27" s="21"/>
      <c r="K27" s="22">
        <f t="shared" si="6"/>
        <v>0.54320388349514559</v>
      </c>
      <c r="L27" s="22">
        <f t="shared" si="7"/>
        <v>0.54320388349514559</v>
      </c>
    </row>
    <row r="28" spans="2:12" ht="21.75" thickBot="1" x14ac:dyDescent="0.3">
      <c r="G28" s="29" t="s">
        <v>9</v>
      </c>
      <c r="H28" s="30"/>
      <c r="I28" s="28">
        <f>SUM(I18:I27)</f>
        <v>0.55525556257330488</v>
      </c>
      <c r="J28" s="27" t="s">
        <v>12</v>
      </c>
      <c r="K28" s="26">
        <f>SUM(K18:K27)</f>
        <v>2.9090507011866236</v>
      </c>
      <c r="L28" s="26">
        <f>SUM(L18:L27)</f>
        <v>1.3498421164782186</v>
      </c>
    </row>
    <row r="31" spans="2:12" ht="44.25" x14ac:dyDescent="0.3">
      <c r="D31" s="1" t="s">
        <v>5</v>
      </c>
      <c r="F31" s="3" t="s">
        <v>17</v>
      </c>
      <c r="G31" s="3" t="s">
        <v>18</v>
      </c>
      <c r="I31" s="23" t="s">
        <v>10</v>
      </c>
      <c r="J31" s="23"/>
      <c r="K31" s="24" t="s">
        <v>11</v>
      </c>
      <c r="L31" s="24" t="s">
        <v>13</v>
      </c>
    </row>
    <row r="32" spans="2:12" ht="21" x14ac:dyDescent="0.25">
      <c r="B32" s="1" t="s">
        <v>14</v>
      </c>
      <c r="D32" s="2" t="s">
        <v>0</v>
      </c>
      <c r="E32" s="2" t="s">
        <v>1</v>
      </c>
      <c r="F32" s="20" t="s">
        <v>15</v>
      </c>
      <c r="G32" s="20" t="s">
        <v>16</v>
      </c>
      <c r="H32" s="20" t="s">
        <v>7</v>
      </c>
      <c r="I32" s="20" t="s">
        <v>8</v>
      </c>
      <c r="J32" s="20"/>
      <c r="K32" s="25"/>
    </row>
    <row r="33" spans="2:12" x14ac:dyDescent="0.25">
      <c r="B33" s="1">
        <v>0.01</v>
      </c>
      <c r="D33" s="22">
        <v>0</v>
      </c>
      <c r="E33" s="22">
        <v>0</v>
      </c>
      <c r="F33" s="22">
        <f>0.42-(0.01*K28)</f>
        <v>0.39090949298813377</v>
      </c>
      <c r="G33" s="22">
        <f>0.73-(0.01*L28)</f>
        <v>0.71650157883521781</v>
      </c>
      <c r="H33" s="22">
        <f>(0.39+(0.72*D33))</f>
        <v>0.39</v>
      </c>
      <c r="I33" s="21">
        <f>POWER(E33-H33,2)/2</f>
        <v>7.6050000000000006E-2</v>
      </c>
      <c r="J33" s="21"/>
      <c r="K33" s="22">
        <f>-(E33-H33)</f>
        <v>0.39</v>
      </c>
      <c r="L33" s="22">
        <f>-(E33-H33)*D33</f>
        <v>0</v>
      </c>
    </row>
    <row r="34" spans="2:12" x14ac:dyDescent="0.25">
      <c r="D34" s="22">
        <v>0.22222222222222221</v>
      </c>
      <c r="E34" s="22">
        <v>0.22330097087378642</v>
      </c>
      <c r="F34" s="1"/>
      <c r="G34" s="1"/>
      <c r="H34" s="22">
        <f t="shared" ref="H34:H42" si="8">(0.39+(0.72*D34))</f>
        <v>0.55000000000000004</v>
      </c>
      <c r="I34" s="21">
        <f t="shared" ref="I34:I42" si="9">POWER(E34-H34,2)/2</f>
        <v>5.336612781600529E-2</v>
      </c>
      <c r="J34" s="21"/>
      <c r="K34" s="22">
        <f t="shared" ref="K34:K37" si="10">-(E34-H34)</f>
        <v>0.32669902912621362</v>
      </c>
      <c r="L34" s="22">
        <f t="shared" ref="L34:L42" si="11">-(E34-H34)*D34</f>
        <v>7.2599784250269694E-2</v>
      </c>
    </row>
    <row r="35" spans="2:12" x14ac:dyDescent="0.25">
      <c r="D35" s="22">
        <v>0.24074074074074073</v>
      </c>
      <c r="E35" s="22">
        <v>0.58252427184466016</v>
      </c>
      <c r="F35" s="1"/>
      <c r="G35" s="1"/>
      <c r="H35" s="22">
        <f t="shared" si="8"/>
        <v>0.56333333333333335</v>
      </c>
      <c r="I35" s="21">
        <f t="shared" si="9"/>
        <v>1.8414606047276313E-4</v>
      </c>
      <c r="J35" s="21"/>
      <c r="K35" s="22">
        <f t="shared" si="10"/>
        <v>-1.9190938511326805E-2</v>
      </c>
      <c r="L35" s="22">
        <f t="shared" si="11"/>
        <v>-4.6200407527268233E-3</v>
      </c>
    </row>
    <row r="36" spans="2:12" x14ac:dyDescent="0.25">
      <c r="D36" s="22">
        <v>0.33333333333333331</v>
      </c>
      <c r="E36" s="22">
        <v>0.19902912621359223</v>
      </c>
      <c r="F36" s="1"/>
      <c r="G36" s="1"/>
      <c r="H36" s="22">
        <f t="shared" si="8"/>
        <v>0.63</v>
      </c>
      <c r="I36" s="21">
        <f t="shared" si="9"/>
        <v>9.2867947026109898E-2</v>
      </c>
      <c r="J36" s="21"/>
      <c r="K36" s="22">
        <f t="shared" si="10"/>
        <v>0.43097087378640775</v>
      </c>
      <c r="L36" s="22">
        <f t="shared" si="11"/>
        <v>0.14365695792880256</v>
      </c>
    </row>
    <row r="37" spans="2:12" x14ac:dyDescent="0.25">
      <c r="D37" s="22">
        <v>0.37037037037037035</v>
      </c>
      <c r="E37" s="22">
        <v>0.54854368932038833</v>
      </c>
      <c r="F37" s="1"/>
      <c r="G37" s="1"/>
      <c r="H37" s="22">
        <f t="shared" si="8"/>
        <v>0.65666666666666673</v>
      </c>
      <c r="I37" s="21">
        <f t="shared" si="9"/>
        <v>5.8452891151119166E-3</v>
      </c>
      <c r="J37" s="21"/>
      <c r="K37" s="22">
        <f t="shared" si="10"/>
        <v>0.1081229773462784</v>
      </c>
      <c r="L37" s="22">
        <f t="shared" si="11"/>
        <v>4.0045547165288298E-2</v>
      </c>
    </row>
    <row r="38" spans="2:12" x14ac:dyDescent="0.25">
      <c r="D38" s="22">
        <v>0.44444444444444442</v>
      </c>
      <c r="E38" s="22">
        <v>0.38834951456310679</v>
      </c>
      <c r="F38" s="1"/>
      <c r="G38" s="1"/>
      <c r="H38" s="22">
        <f t="shared" si="8"/>
        <v>0.71</v>
      </c>
      <c r="I38" s="21">
        <f t="shared" si="9"/>
        <v>5.1729517390894514E-2</v>
      </c>
      <c r="J38" s="21"/>
      <c r="K38" s="22">
        <f>-(E38-H38)</f>
        <v>0.32165048543689317</v>
      </c>
      <c r="L38" s="22">
        <f t="shared" si="11"/>
        <v>0.14295577130528583</v>
      </c>
    </row>
    <row r="39" spans="2:12" x14ac:dyDescent="0.25">
      <c r="D39" s="22">
        <v>0.44444444444444442</v>
      </c>
      <c r="E39" s="22">
        <v>0.53883495145631066</v>
      </c>
      <c r="F39" s="1"/>
      <c r="G39" s="1"/>
      <c r="H39" s="22">
        <f t="shared" si="8"/>
        <v>0.71</v>
      </c>
      <c r="I39" s="21">
        <f t="shared" si="9"/>
        <v>1.4648736921481758E-2</v>
      </c>
      <c r="J39" s="21"/>
      <c r="K39" s="22">
        <f>-(E39-H39)</f>
        <v>0.1711650485436893</v>
      </c>
      <c r="L39" s="22">
        <f t="shared" si="11"/>
        <v>7.6073354908306356E-2</v>
      </c>
    </row>
    <row r="40" spans="2:12" x14ac:dyDescent="0.25">
      <c r="D40" s="22">
        <v>0.57407407407407407</v>
      </c>
      <c r="E40" s="22">
        <v>0.529126213592233</v>
      </c>
      <c r="F40" s="1"/>
      <c r="G40" s="1"/>
      <c r="H40" s="22">
        <f t="shared" si="8"/>
        <v>0.80333333333333334</v>
      </c>
      <c r="I40" s="21">
        <f t="shared" si="9"/>
        <v>3.7594772258355072E-2</v>
      </c>
      <c r="J40" s="21"/>
      <c r="K40" s="22">
        <f t="shared" ref="K40:K42" si="12">-(E40-H40)</f>
        <v>0.27420711974110035</v>
      </c>
      <c r="L40" s="22">
        <f t="shared" si="11"/>
        <v>0.15741519836989093</v>
      </c>
    </row>
    <row r="41" spans="2:12" x14ac:dyDescent="0.25">
      <c r="D41" s="22">
        <v>0.92592592592592593</v>
      </c>
      <c r="E41" s="22">
        <v>1</v>
      </c>
      <c r="F41" s="1"/>
      <c r="G41" s="1"/>
      <c r="H41" s="22">
        <f t="shared" si="8"/>
        <v>1.0566666666666666</v>
      </c>
      <c r="I41" s="21">
        <f t="shared" si="9"/>
        <v>1.6055555555555543E-3</v>
      </c>
      <c r="J41" s="21"/>
      <c r="K41" s="22">
        <f t="shared" si="12"/>
        <v>5.6666666666666643E-2</v>
      </c>
      <c r="L41" s="22">
        <f t="shared" si="11"/>
        <v>5.2469135802469112E-2</v>
      </c>
    </row>
    <row r="42" spans="2:12" ht="15.75" thickBot="1" x14ac:dyDescent="0.3">
      <c r="D42" s="22">
        <v>1</v>
      </c>
      <c r="E42" s="22">
        <v>0.60679611650485432</v>
      </c>
      <c r="F42" s="1"/>
      <c r="G42" s="1"/>
      <c r="H42" s="22">
        <f t="shared" si="8"/>
        <v>1.1099999999999999</v>
      </c>
      <c r="I42" s="21">
        <f t="shared" si="9"/>
        <v>0.12660707418229802</v>
      </c>
      <c r="J42" s="21"/>
      <c r="K42" s="22">
        <f t="shared" si="12"/>
        <v>0.50320388349514555</v>
      </c>
      <c r="L42" s="22">
        <f t="shared" si="11"/>
        <v>0.50320388349514555</v>
      </c>
    </row>
    <row r="43" spans="2:12" ht="21.75" thickBot="1" x14ac:dyDescent="0.3">
      <c r="G43" s="29" t="s">
        <v>9</v>
      </c>
      <c r="H43" s="30"/>
      <c r="I43" s="28">
        <f>SUM(I33:I42)</f>
        <v>0.46049916632628485</v>
      </c>
      <c r="J43" s="27" t="s">
        <v>12</v>
      </c>
      <c r="K43" s="26">
        <f>SUM(K33:K42)</f>
        <v>2.5634951456310682</v>
      </c>
      <c r="L43" s="26">
        <f>SUM(L33:L42)</f>
        <v>1.1837995924727316</v>
      </c>
    </row>
    <row r="46" spans="2:12" ht="44.25" x14ac:dyDescent="0.3">
      <c r="D46" s="1" t="s">
        <v>5</v>
      </c>
      <c r="F46" s="3" t="s">
        <v>17</v>
      </c>
      <c r="G46" s="3" t="s">
        <v>18</v>
      </c>
      <c r="I46" s="23" t="s">
        <v>10</v>
      </c>
      <c r="J46" s="23"/>
      <c r="K46" s="24" t="s">
        <v>11</v>
      </c>
      <c r="L46" s="24" t="s">
        <v>13</v>
      </c>
    </row>
    <row r="47" spans="2:12" ht="21" x14ac:dyDescent="0.25">
      <c r="B47" s="1" t="s">
        <v>14</v>
      </c>
      <c r="D47" s="2" t="s">
        <v>0</v>
      </c>
      <c r="E47" s="2" t="s">
        <v>1</v>
      </c>
      <c r="F47" s="20" t="s">
        <v>15</v>
      </c>
      <c r="G47" s="20" t="s">
        <v>16</v>
      </c>
      <c r="H47" s="20" t="s">
        <v>7</v>
      </c>
      <c r="I47" s="20" t="s">
        <v>8</v>
      </c>
      <c r="J47" s="20"/>
      <c r="K47" s="25"/>
    </row>
    <row r="48" spans="2:12" x14ac:dyDescent="0.25">
      <c r="B48" s="1">
        <v>0.01</v>
      </c>
      <c r="D48" s="22">
        <v>0</v>
      </c>
      <c r="E48" s="22">
        <v>0</v>
      </c>
      <c r="F48" s="22">
        <f>0.39-(0.01*K43)</f>
        <v>0.36436504854368934</v>
      </c>
      <c r="G48" s="22">
        <f>0.72-(0.01*L43)</f>
        <v>0.70816200407527263</v>
      </c>
      <c r="H48" s="22">
        <f>(0.36+(0.71*D48))</f>
        <v>0.36</v>
      </c>
      <c r="I48" s="21">
        <f>POWER(E48-H48,2)/2</f>
        <v>6.4799999999999996E-2</v>
      </c>
      <c r="J48" s="21"/>
      <c r="K48" s="22">
        <f>-(E48-H48)</f>
        <v>0.36</v>
      </c>
      <c r="L48" s="22">
        <f>-(E48-H48)*D48</f>
        <v>0</v>
      </c>
    </row>
    <row r="49" spans="2:12" x14ac:dyDescent="0.25">
      <c r="D49" s="22">
        <v>0.22222222222222221</v>
      </c>
      <c r="E49" s="22">
        <v>0.22330097087378642</v>
      </c>
      <c r="F49" s="1"/>
      <c r="G49" s="1"/>
      <c r="H49" s="22">
        <f t="shared" ref="H49:H57" si="13">(0.36+(0.71*D49))</f>
        <v>0.51777777777777778</v>
      </c>
      <c r="I49" s="21">
        <f t="shared" ref="I49:I57" si="14">POWER(E49-H49,2)/2</f>
        <v>4.3358294902185304E-2</v>
      </c>
      <c r="J49" s="21"/>
      <c r="K49" s="22">
        <f t="shared" ref="K49:K52" si="15">-(E49-H49)</f>
        <v>0.29447680690399136</v>
      </c>
      <c r="L49" s="22">
        <f t="shared" ref="L49:L57" si="16">-(E49-H49)*D49</f>
        <v>6.5439290423109184E-2</v>
      </c>
    </row>
    <row r="50" spans="2:12" x14ac:dyDescent="0.25">
      <c r="D50" s="22">
        <v>0.24074074074074073</v>
      </c>
      <c r="E50" s="22">
        <v>0.58252427184466016</v>
      </c>
      <c r="F50" s="1"/>
      <c r="G50" s="1"/>
      <c r="H50" s="22">
        <f t="shared" si="13"/>
        <v>0.53092592592592591</v>
      </c>
      <c r="I50" s="21">
        <f t="shared" si="14"/>
        <v>1.3311946507746795E-3</v>
      </c>
      <c r="J50" s="21"/>
      <c r="K50" s="22">
        <f t="shared" si="15"/>
        <v>-5.1598345918734245E-2</v>
      </c>
      <c r="L50" s="22">
        <f t="shared" si="16"/>
        <v>-1.2421824017473059E-2</v>
      </c>
    </row>
    <row r="51" spans="2:12" x14ac:dyDescent="0.25">
      <c r="D51" s="22">
        <v>0.33333333333333331</v>
      </c>
      <c r="E51" s="22">
        <v>0.19902912621359223</v>
      </c>
      <c r="F51" s="1"/>
      <c r="G51" s="1"/>
      <c r="H51" s="22">
        <f t="shared" si="13"/>
        <v>0.59666666666666668</v>
      </c>
      <c r="I51" s="21">
        <f t="shared" si="14"/>
        <v>7.9057806788785198E-2</v>
      </c>
      <c r="J51" s="21"/>
      <c r="K51" s="22">
        <f t="shared" si="15"/>
        <v>0.39763754045307442</v>
      </c>
      <c r="L51" s="22">
        <f t="shared" si="16"/>
        <v>0.13254584681769147</v>
      </c>
    </row>
    <row r="52" spans="2:12" x14ac:dyDescent="0.25">
      <c r="D52" s="22">
        <v>0.37037037037037035</v>
      </c>
      <c r="E52" s="22">
        <v>0.54854368932038833</v>
      </c>
      <c r="F52" s="1"/>
      <c r="G52" s="1"/>
      <c r="H52" s="22">
        <f t="shared" si="13"/>
        <v>0.62296296296296294</v>
      </c>
      <c r="I52" s="21">
        <f t="shared" si="14"/>
        <v>2.7691141447442002E-3</v>
      </c>
      <c r="J52" s="21"/>
      <c r="K52" s="22">
        <f t="shared" si="15"/>
        <v>7.4419273642574613E-2</v>
      </c>
      <c r="L52" s="22">
        <f t="shared" si="16"/>
        <v>2.7562693941694298E-2</v>
      </c>
    </row>
    <row r="53" spans="2:12" x14ac:dyDescent="0.25">
      <c r="D53" s="22">
        <v>0.44444444444444442</v>
      </c>
      <c r="E53" s="22">
        <v>0.38834951456310679</v>
      </c>
      <c r="F53" s="1"/>
      <c r="G53" s="1"/>
      <c r="H53" s="22">
        <f t="shared" si="13"/>
        <v>0.67555555555555546</v>
      </c>
      <c r="I53" s="21">
        <f t="shared" si="14"/>
        <v>4.1243654991278057E-2</v>
      </c>
      <c r="J53" s="21"/>
      <c r="K53" s="22">
        <f>-(E53-H53)</f>
        <v>0.28720604099244867</v>
      </c>
      <c r="L53" s="22">
        <f t="shared" si="16"/>
        <v>0.12764712932997718</v>
      </c>
    </row>
    <row r="54" spans="2:12" x14ac:dyDescent="0.25">
      <c r="D54" s="22">
        <v>0.44444444444444442</v>
      </c>
      <c r="E54" s="22">
        <v>0.53883495145631066</v>
      </c>
      <c r="F54" s="1"/>
      <c r="G54" s="1"/>
      <c r="H54" s="22">
        <f t="shared" si="13"/>
        <v>0.67555555555555546</v>
      </c>
      <c r="I54" s="21">
        <f t="shared" si="14"/>
        <v>9.3462617926312174E-3</v>
      </c>
      <c r="J54" s="21"/>
      <c r="K54" s="22">
        <f>-(E54-H54)</f>
        <v>0.1367206040992448</v>
      </c>
      <c r="L54" s="22">
        <f t="shared" si="16"/>
        <v>6.0764712932997685E-2</v>
      </c>
    </row>
    <row r="55" spans="2:12" x14ac:dyDescent="0.25">
      <c r="D55" s="22">
        <v>0.57407407407407407</v>
      </c>
      <c r="E55" s="22">
        <v>0.529126213592233</v>
      </c>
      <c r="F55" s="1"/>
      <c r="G55" s="1"/>
      <c r="H55" s="22">
        <f t="shared" si="13"/>
        <v>0.7675925925925926</v>
      </c>
      <c r="I55" s="21">
        <f t="shared" si="14"/>
        <v>2.8433106956771575E-2</v>
      </c>
      <c r="J55" s="21"/>
      <c r="K55" s="22">
        <f t="shared" ref="K55:K57" si="17">-(E55-H55)</f>
        <v>0.23846637900035961</v>
      </c>
      <c r="L55" s="22">
        <f t="shared" si="16"/>
        <v>0.13689736572242867</v>
      </c>
    </row>
    <row r="56" spans="2:12" x14ac:dyDescent="0.25">
      <c r="D56" s="22">
        <v>0.92592592592592593</v>
      </c>
      <c r="E56" s="22">
        <v>1</v>
      </c>
      <c r="F56" s="1"/>
      <c r="G56" s="1"/>
      <c r="H56" s="22">
        <f t="shared" si="13"/>
        <v>1.0174074074074073</v>
      </c>
      <c r="I56" s="21">
        <f t="shared" si="14"/>
        <v>1.5150891632372955E-4</v>
      </c>
      <c r="J56" s="21"/>
      <c r="K56" s="22">
        <f t="shared" si="17"/>
        <v>1.7407407407407316E-2</v>
      </c>
      <c r="L56" s="22">
        <f t="shared" si="16"/>
        <v>1.611796982167344E-2</v>
      </c>
    </row>
    <row r="57" spans="2:12" ht="15.75" thickBot="1" x14ac:dyDescent="0.3">
      <c r="D57" s="22">
        <v>1</v>
      </c>
      <c r="E57" s="22">
        <v>0.60679611650485432</v>
      </c>
      <c r="F57" s="1"/>
      <c r="G57" s="1"/>
      <c r="H57" s="22">
        <f t="shared" si="13"/>
        <v>1.0699999999999998</v>
      </c>
      <c r="I57" s="21">
        <f t="shared" si="14"/>
        <v>0.10727891884249217</v>
      </c>
      <c r="J57" s="21"/>
      <c r="K57" s="22">
        <f t="shared" si="17"/>
        <v>0.46320388349514552</v>
      </c>
      <c r="L57" s="22">
        <f t="shared" si="16"/>
        <v>0.46320388349514552</v>
      </c>
    </row>
    <row r="58" spans="2:12" ht="21.75" thickBot="1" x14ac:dyDescent="0.3">
      <c r="G58" s="29" t="s">
        <v>9</v>
      </c>
      <c r="H58" s="30"/>
      <c r="I58" s="28">
        <f>SUM(I48:I57)</f>
        <v>0.37776986198598611</v>
      </c>
      <c r="J58" s="27" t="s">
        <v>12</v>
      </c>
      <c r="K58" s="26">
        <f>SUM(K48:K57)</f>
        <v>2.2179395900755119</v>
      </c>
      <c r="L58" s="26">
        <f>SUM(L48:L57)</f>
        <v>1.0177570684672443</v>
      </c>
    </row>
    <row r="61" spans="2:12" ht="44.25" x14ac:dyDescent="0.3">
      <c r="D61" s="1" t="s">
        <v>5</v>
      </c>
      <c r="F61" s="3" t="s">
        <v>17</v>
      </c>
      <c r="G61" s="3" t="s">
        <v>18</v>
      </c>
      <c r="I61" s="23" t="s">
        <v>10</v>
      </c>
      <c r="J61" s="23"/>
      <c r="K61" s="24" t="s">
        <v>11</v>
      </c>
      <c r="L61" s="24" t="s">
        <v>13</v>
      </c>
    </row>
    <row r="62" spans="2:12" ht="21" x14ac:dyDescent="0.25">
      <c r="B62" s="1" t="s">
        <v>14</v>
      </c>
      <c r="D62" s="2" t="s">
        <v>0</v>
      </c>
      <c r="E62" s="2" t="s">
        <v>1</v>
      </c>
      <c r="F62" s="20" t="s">
        <v>15</v>
      </c>
      <c r="G62" s="20" t="s">
        <v>16</v>
      </c>
      <c r="H62" s="20" t="s">
        <v>7</v>
      </c>
      <c r="I62" s="20" t="s">
        <v>8</v>
      </c>
      <c r="J62" s="20"/>
      <c r="K62" s="25"/>
    </row>
    <row r="63" spans="2:12" x14ac:dyDescent="0.25">
      <c r="B63" s="1">
        <v>0.01</v>
      </c>
      <c r="D63" s="22">
        <v>0</v>
      </c>
      <c r="E63" s="22">
        <v>0</v>
      </c>
      <c r="F63" s="22">
        <f>0.36-(0.01*K58)</f>
        <v>0.33782060409924486</v>
      </c>
      <c r="G63" s="22">
        <f>0.71-(0.01*L58)</f>
        <v>0.69982242931532757</v>
      </c>
      <c r="H63" s="22">
        <f>(0.34+(0.7*D63))</f>
        <v>0.34</v>
      </c>
      <c r="I63" s="21">
        <f>POWER(E63-H63,2)/2</f>
        <v>5.7800000000000011E-2</v>
      </c>
      <c r="J63" s="21"/>
      <c r="K63" s="22">
        <f>-(E63-H63)</f>
        <v>0.34</v>
      </c>
      <c r="L63" s="22">
        <f>-(E63-H63)*D63</f>
        <v>0</v>
      </c>
    </row>
    <row r="64" spans="2:12" x14ac:dyDescent="0.25">
      <c r="D64" s="22">
        <v>0.22222222222222221</v>
      </c>
      <c r="E64" s="22">
        <v>0.22330097087378642</v>
      </c>
      <c r="F64" s="1"/>
      <c r="G64" s="1"/>
      <c r="H64" s="22">
        <f t="shared" ref="H64:H72" si="18">(0.34+(0.7*D64))</f>
        <v>0.49555555555555553</v>
      </c>
      <c r="I64" s="21">
        <f t="shared" ref="I64:I72" si="19">POWER(E64-H64,2)/2</f>
        <v>3.7061279440121296E-2</v>
      </c>
      <c r="J64" s="21"/>
      <c r="K64" s="22">
        <f t="shared" ref="K64:K67" si="20">-(E64-H64)</f>
        <v>0.27225458468176911</v>
      </c>
      <c r="L64" s="22">
        <f t="shared" ref="L64:L72" si="21">-(E64-H64)*D64</f>
        <v>6.050101881817091E-2</v>
      </c>
    </row>
    <row r="65" spans="2:12" x14ac:dyDescent="0.25">
      <c r="D65" s="22">
        <v>0.24074074074074073</v>
      </c>
      <c r="E65" s="22">
        <v>0.58252427184466016</v>
      </c>
      <c r="F65" s="1"/>
      <c r="G65" s="1"/>
      <c r="H65" s="22">
        <f t="shared" si="18"/>
        <v>0.50851851851851859</v>
      </c>
      <c r="I65" s="21">
        <f t="shared" si="19"/>
        <v>2.7384257626848567E-3</v>
      </c>
      <c r="J65" s="21"/>
      <c r="K65" s="22">
        <f t="shared" si="20"/>
        <v>-7.4005753326141566E-2</v>
      </c>
      <c r="L65" s="22">
        <f t="shared" si="21"/>
        <v>-1.7816199874811856E-2</v>
      </c>
    </row>
    <row r="66" spans="2:12" x14ac:dyDescent="0.25">
      <c r="D66" s="22">
        <v>0.33333333333333331</v>
      </c>
      <c r="E66" s="22">
        <v>0.19902912621359223</v>
      </c>
      <c r="F66" s="1"/>
      <c r="G66" s="1"/>
      <c r="H66" s="22">
        <f t="shared" si="18"/>
        <v>0.57333333333333336</v>
      </c>
      <c r="I66" s="21">
        <f t="shared" si="19"/>
        <v>7.0051819733769019E-2</v>
      </c>
      <c r="J66" s="21"/>
      <c r="K66" s="22">
        <f t="shared" si="20"/>
        <v>0.37430420711974111</v>
      </c>
      <c r="L66" s="22">
        <f t="shared" si="21"/>
        <v>0.12476806903991369</v>
      </c>
    </row>
    <row r="67" spans="2:12" x14ac:dyDescent="0.25">
      <c r="D67" s="22">
        <v>0.37037037037037035</v>
      </c>
      <c r="E67" s="22">
        <v>0.54854368932038833</v>
      </c>
      <c r="F67" s="1"/>
      <c r="G67" s="1"/>
      <c r="H67" s="22">
        <f t="shared" si="18"/>
        <v>0.59925925925925927</v>
      </c>
      <c r="I67" s="21">
        <f t="shared" si="19"/>
        <v>1.2860345171122548E-3</v>
      </c>
      <c r="J67" s="21"/>
      <c r="K67" s="22">
        <f t="shared" si="20"/>
        <v>5.0715569938870941E-2</v>
      </c>
      <c r="L67" s="22">
        <f t="shared" si="21"/>
        <v>1.8783544421804053E-2</v>
      </c>
    </row>
    <row r="68" spans="2:12" x14ac:dyDescent="0.25">
      <c r="D68" s="22">
        <v>0.44444444444444442</v>
      </c>
      <c r="E68" s="22">
        <v>0.38834951456310679</v>
      </c>
      <c r="F68" s="1"/>
      <c r="G68" s="1"/>
      <c r="H68" s="22">
        <f t="shared" si="18"/>
        <v>0.65111111111111108</v>
      </c>
      <c r="I68" s="21">
        <f t="shared" si="19"/>
        <v>3.4521828310228091E-2</v>
      </c>
      <c r="J68" s="21"/>
      <c r="K68" s="22">
        <f>-(E68-H68)</f>
        <v>0.26276159654800429</v>
      </c>
      <c r="L68" s="22">
        <f t="shared" si="21"/>
        <v>0.11678293179911302</v>
      </c>
    </row>
    <row r="69" spans="2:12" x14ac:dyDescent="0.25">
      <c r="D69" s="22">
        <v>0.44444444444444442</v>
      </c>
      <c r="E69" s="22">
        <v>0.53883495145631066</v>
      </c>
      <c r="F69" s="1"/>
      <c r="G69" s="1"/>
      <c r="H69" s="22">
        <f t="shared" si="18"/>
        <v>0.65111111111111108</v>
      </c>
      <c r="I69" s="21">
        <f t="shared" si="19"/>
        <v>6.302968013415117E-3</v>
      </c>
      <c r="J69" s="21"/>
      <c r="K69" s="22">
        <f>-(E69-H69)</f>
        <v>0.11227615965480042</v>
      </c>
      <c r="L69" s="22">
        <f t="shared" si="21"/>
        <v>4.990051540213352E-2</v>
      </c>
    </row>
    <row r="70" spans="2:12" x14ac:dyDescent="0.25">
      <c r="D70" s="22">
        <v>0.57407407407407407</v>
      </c>
      <c r="E70" s="22">
        <v>0.529126213592233</v>
      </c>
      <c r="F70" s="1"/>
      <c r="G70" s="1"/>
      <c r="H70" s="22">
        <f t="shared" si="18"/>
        <v>0.74185185185185187</v>
      </c>
      <c r="I70" s="21">
        <f t="shared" si="19"/>
        <v>2.2626098586481114E-2</v>
      </c>
      <c r="J70" s="21"/>
      <c r="K70" s="22">
        <f t="shared" ref="K70:K72" si="22">-(E70-H70)</f>
        <v>0.21272563825961888</v>
      </c>
      <c r="L70" s="22">
        <f t="shared" si="21"/>
        <v>0.12212027381570713</v>
      </c>
    </row>
    <row r="71" spans="2:12" x14ac:dyDescent="0.25">
      <c r="D71" s="22">
        <v>0.92592592592592593</v>
      </c>
      <c r="E71" s="22">
        <v>1</v>
      </c>
      <c r="F71" s="1"/>
      <c r="G71" s="1"/>
      <c r="H71" s="22">
        <f t="shared" si="18"/>
        <v>0.98814814814814822</v>
      </c>
      <c r="I71" s="21">
        <f t="shared" si="19"/>
        <v>7.023319615912123E-5</v>
      </c>
      <c r="J71" s="21"/>
      <c r="K71" s="22">
        <f t="shared" si="22"/>
        <v>-1.185185185185178E-2</v>
      </c>
      <c r="L71" s="22">
        <f t="shared" si="21"/>
        <v>-1.0973936899862759E-2</v>
      </c>
    </row>
    <row r="72" spans="2:12" ht="15.75" thickBot="1" x14ac:dyDescent="0.3">
      <c r="D72" s="22">
        <v>1</v>
      </c>
      <c r="E72" s="22">
        <v>0.60679611650485432</v>
      </c>
      <c r="F72" s="1"/>
      <c r="G72" s="1"/>
      <c r="H72" s="22">
        <f t="shared" si="18"/>
        <v>1.04</v>
      </c>
      <c r="I72" s="21">
        <f t="shared" si="19"/>
        <v>9.3832802337637897E-2</v>
      </c>
      <c r="J72" s="21"/>
      <c r="K72" s="22">
        <f t="shared" si="22"/>
        <v>0.43320388349514571</v>
      </c>
      <c r="L72" s="22">
        <f t="shared" si="21"/>
        <v>0.43320388349514571</v>
      </c>
    </row>
    <row r="73" spans="2:12" ht="21.75" thickBot="1" x14ac:dyDescent="0.3">
      <c r="G73" s="29" t="s">
        <v>9</v>
      </c>
      <c r="H73" s="30"/>
      <c r="I73" s="28">
        <f>SUM(I63:I72)</f>
        <v>0.32629148989760881</v>
      </c>
      <c r="J73" s="27" t="s">
        <v>12</v>
      </c>
      <c r="K73" s="26">
        <f>SUM(K63:K72)</f>
        <v>1.972384034519957</v>
      </c>
      <c r="L73" s="26">
        <f>SUM(L63:L72)</f>
        <v>0.89727010001731333</v>
      </c>
    </row>
    <row r="76" spans="2:12" ht="44.25" x14ac:dyDescent="0.3">
      <c r="D76" s="1" t="s">
        <v>5</v>
      </c>
      <c r="F76" s="3" t="s">
        <v>17</v>
      </c>
      <c r="G76" s="3" t="s">
        <v>18</v>
      </c>
      <c r="I76" s="23" t="s">
        <v>10</v>
      </c>
      <c r="J76" s="23"/>
      <c r="K76" s="24" t="s">
        <v>11</v>
      </c>
      <c r="L76" s="24" t="s">
        <v>13</v>
      </c>
    </row>
    <row r="77" spans="2:12" ht="21" x14ac:dyDescent="0.25">
      <c r="B77" s="1" t="s">
        <v>14</v>
      </c>
      <c r="D77" s="2" t="s">
        <v>0</v>
      </c>
      <c r="E77" s="2" t="s">
        <v>1</v>
      </c>
      <c r="F77" s="20" t="s">
        <v>15</v>
      </c>
      <c r="G77" s="20" t="s">
        <v>16</v>
      </c>
      <c r="H77" s="20" t="s">
        <v>7</v>
      </c>
      <c r="I77" s="20" t="s">
        <v>8</v>
      </c>
      <c r="J77" s="20"/>
      <c r="K77" s="25"/>
    </row>
    <row r="78" spans="2:12" x14ac:dyDescent="0.25">
      <c r="B78" s="1">
        <v>0.01</v>
      </c>
      <c r="D78" s="22">
        <v>0</v>
      </c>
      <c r="E78" s="22">
        <v>0</v>
      </c>
      <c r="F78" s="22">
        <f>0.34-(0.01*K73)</f>
        <v>0.32027615965480044</v>
      </c>
      <c r="G78" s="22">
        <f>0.7-(0.01*L73)</f>
        <v>0.69102729899982684</v>
      </c>
      <c r="H78" s="22">
        <f>(0.32+(0.69*D78))</f>
        <v>0.32</v>
      </c>
      <c r="I78" s="21">
        <f>POWER(E78-H78,2)/2</f>
        <v>5.1200000000000002E-2</v>
      </c>
      <c r="J78" s="21"/>
      <c r="K78" s="22">
        <f>-(E78-H78)</f>
        <v>0.32</v>
      </c>
      <c r="L78" s="22">
        <f>-(E78-H78)*D78</f>
        <v>0</v>
      </c>
    </row>
    <row r="79" spans="2:12" x14ac:dyDescent="0.25">
      <c r="D79" s="22">
        <v>0.22222222222222221</v>
      </c>
      <c r="E79" s="22">
        <v>0.22330097087378642</v>
      </c>
      <c r="F79" s="1"/>
      <c r="G79" s="1"/>
      <c r="H79" s="22">
        <f t="shared" ref="H79:H87" si="23">(0.32+(0.69*D79))</f>
        <v>0.47333333333333333</v>
      </c>
      <c r="I79" s="21">
        <f t="shared" ref="I79:I87" si="24">POWER(E79-H79,2)/2</f>
        <v>3.1258091138551124E-2</v>
      </c>
      <c r="J79" s="21"/>
      <c r="K79" s="22">
        <f t="shared" ref="K79:K82" si="25">-(E79-H79)</f>
        <v>0.25003236245954691</v>
      </c>
      <c r="L79" s="22">
        <f t="shared" ref="L79:L87" si="26">-(E79-H79)*D79</f>
        <v>5.5562747213232642E-2</v>
      </c>
    </row>
    <row r="80" spans="2:12" x14ac:dyDescent="0.25">
      <c r="D80" s="22">
        <v>0.24074074074074073</v>
      </c>
      <c r="E80" s="22">
        <v>0.58252427184466016</v>
      </c>
      <c r="F80" s="1"/>
      <c r="G80" s="1"/>
      <c r="H80" s="22">
        <f t="shared" si="23"/>
        <v>0.4861111111111111</v>
      </c>
      <c r="I80" s="21">
        <f t="shared" si="24"/>
        <v>4.6477487813165828E-3</v>
      </c>
      <c r="J80" s="21"/>
      <c r="K80" s="22">
        <f t="shared" si="25"/>
        <v>-9.6413160733549053E-2</v>
      </c>
      <c r="L80" s="22">
        <f t="shared" si="26"/>
        <v>-2.3210575732150695E-2</v>
      </c>
    </row>
    <row r="81" spans="4:12" x14ac:dyDescent="0.25">
      <c r="D81" s="22">
        <v>0.33333333333333331</v>
      </c>
      <c r="E81" s="22">
        <v>0.19902912621359223</v>
      </c>
      <c r="F81" s="1"/>
      <c r="G81" s="1"/>
      <c r="H81" s="22">
        <f t="shared" si="23"/>
        <v>0.55000000000000004</v>
      </c>
      <c r="I81" s="21">
        <f t="shared" si="24"/>
        <v>6.1590277123197291E-2</v>
      </c>
      <c r="J81" s="21"/>
      <c r="K81" s="22">
        <f t="shared" si="25"/>
        <v>0.35097087378640779</v>
      </c>
      <c r="L81" s="22">
        <f t="shared" si="26"/>
        <v>0.11699029126213592</v>
      </c>
    </row>
    <row r="82" spans="4:12" x14ac:dyDescent="0.25">
      <c r="D82" s="22">
        <v>0.37037037037037035</v>
      </c>
      <c r="E82" s="22">
        <v>0.54854368932038833</v>
      </c>
      <c r="F82" s="1"/>
      <c r="G82" s="1"/>
      <c r="H82" s="22">
        <f t="shared" si="23"/>
        <v>0.5755555555555556</v>
      </c>
      <c r="I82" s="21">
        <f t="shared" si="24"/>
        <v>3.6482045875328484E-4</v>
      </c>
      <c r="J82" s="21"/>
      <c r="K82" s="22">
        <f t="shared" si="25"/>
        <v>2.701186623516727E-2</v>
      </c>
      <c r="L82" s="22">
        <f t="shared" si="26"/>
        <v>1.0004394901913804E-2</v>
      </c>
    </row>
    <row r="83" spans="4:12" x14ac:dyDescent="0.25">
      <c r="D83" s="22">
        <v>0.44444444444444442</v>
      </c>
      <c r="E83" s="22">
        <v>0.38834951456310679</v>
      </c>
      <c r="F83" s="1"/>
      <c r="G83" s="1"/>
      <c r="H83" s="22">
        <f t="shared" si="23"/>
        <v>0.62666666666666671</v>
      </c>
      <c r="I83" s="21">
        <f t="shared" si="24"/>
        <v>2.8397532493375656E-2</v>
      </c>
      <c r="J83" s="21"/>
      <c r="K83" s="22">
        <f>-(E83-H83)</f>
        <v>0.23831715210355991</v>
      </c>
      <c r="L83" s="22">
        <f t="shared" si="26"/>
        <v>0.10591873426824884</v>
      </c>
    </row>
    <row r="84" spans="4:12" x14ac:dyDescent="0.25">
      <c r="D84" s="22">
        <v>0.44444444444444442</v>
      </c>
      <c r="E84" s="22">
        <v>0.53883495145631066</v>
      </c>
      <c r="F84" s="1"/>
      <c r="G84" s="1"/>
      <c r="H84" s="22">
        <f t="shared" si="23"/>
        <v>0.62666666666666671</v>
      </c>
      <c r="I84" s="21">
        <f t="shared" si="24"/>
        <v>3.8572050983965447E-3</v>
      </c>
      <c r="J84" s="21"/>
      <c r="K84" s="22">
        <f>-(E84-H84)</f>
        <v>8.7831715210356043E-2</v>
      </c>
      <c r="L84" s="22">
        <f t="shared" si="26"/>
        <v>3.9036317871269349E-2</v>
      </c>
    </row>
    <row r="85" spans="4:12" x14ac:dyDescent="0.25">
      <c r="D85" s="22">
        <v>0.57407407407407407</v>
      </c>
      <c r="E85" s="22">
        <v>0.529126213592233</v>
      </c>
      <c r="F85" s="1"/>
      <c r="G85" s="1"/>
      <c r="H85" s="22">
        <f t="shared" si="23"/>
        <v>0.71611111111111114</v>
      </c>
      <c r="I85" s="21">
        <f t="shared" si="24"/>
        <v>1.7481675950072682E-2</v>
      </c>
      <c r="J85" s="21"/>
      <c r="K85" s="22">
        <f t="shared" ref="K85:K87" si="27">-(E85-H85)</f>
        <v>0.18698489751887815</v>
      </c>
      <c r="L85" s="22">
        <f t="shared" si="26"/>
        <v>0.1073431819089856</v>
      </c>
    </row>
    <row r="86" spans="4:12" x14ac:dyDescent="0.25">
      <c r="D86" s="22">
        <v>0.92592592592592593</v>
      </c>
      <c r="E86" s="22">
        <v>1</v>
      </c>
      <c r="F86" s="1"/>
      <c r="G86" s="1"/>
      <c r="H86" s="22">
        <f t="shared" si="23"/>
        <v>0.9588888888888889</v>
      </c>
      <c r="I86" s="21">
        <f t="shared" si="24"/>
        <v>8.450617283950612E-4</v>
      </c>
      <c r="J86" s="21"/>
      <c r="K86" s="22">
        <f t="shared" si="27"/>
        <v>-4.1111111111111098E-2</v>
      </c>
      <c r="L86" s="22">
        <f t="shared" si="26"/>
        <v>-3.8065843621399163E-2</v>
      </c>
    </row>
    <row r="87" spans="4:12" ht="15.75" thickBot="1" x14ac:dyDescent="0.3">
      <c r="D87" s="22">
        <v>1</v>
      </c>
      <c r="E87" s="22">
        <v>0.60679611650485432</v>
      </c>
      <c r="F87" s="1"/>
      <c r="G87" s="1"/>
      <c r="H87" s="22">
        <f t="shared" si="23"/>
        <v>1.01</v>
      </c>
      <c r="I87" s="21">
        <f t="shared" si="24"/>
        <v>8.1286685832783506E-2</v>
      </c>
      <c r="J87" s="21"/>
      <c r="K87" s="22">
        <f t="shared" si="27"/>
        <v>0.40320388349514569</v>
      </c>
      <c r="L87" s="22">
        <f t="shared" si="26"/>
        <v>0.40320388349514569</v>
      </c>
    </row>
    <row r="88" spans="4:12" ht="21.75" thickBot="1" x14ac:dyDescent="0.3">
      <c r="G88" s="29" t="s">
        <v>9</v>
      </c>
      <c r="H88" s="30"/>
      <c r="I88" s="28">
        <f>SUM(I78:I87)</f>
        <v>0.28092909860484172</v>
      </c>
      <c r="J88" s="27" t="s">
        <v>12</v>
      </c>
      <c r="K88" s="26">
        <f>SUM(K78:K87)</f>
        <v>1.7268284789644015</v>
      </c>
      <c r="L88" s="26">
        <f>SUM(L78:L87)</f>
        <v>0.7767831315673821</v>
      </c>
    </row>
  </sheetData>
  <mergeCells count="7">
    <mergeCell ref="G73:H73"/>
    <mergeCell ref="G88:H88"/>
    <mergeCell ref="G43:H43"/>
    <mergeCell ref="G58:H58"/>
    <mergeCell ref="D1:E1"/>
    <mergeCell ref="G13:H13"/>
    <mergeCell ref="G28:H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8" sqref="D8"/>
    </sheetView>
  </sheetViews>
  <sheetFormatPr defaultRowHeight="15" x14ac:dyDescent="0.25"/>
  <cols>
    <col min="1" max="1" width="9.85546875" customWidth="1"/>
  </cols>
  <sheetData>
    <row r="1" spans="1:2" ht="21" x14ac:dyDescent="0.25">
      <c r="A1" s="5" t="s">
        <v>0</v>
      </c>
      <c r="B1" t="s">
        <v>7</v>
      </c>
    </row>
    <row r="2" spans="1:2" ht="21" x14ac:dyDescent="0.25">
      <c r="A2" s="16">
        <v>0</v>
      </c>
      <c r="B2">
        <f>0.45+(0.75*A2)</f>
        <v>0.45</v>
      </c>
    </row>
    <row r="3" spans="1:2" ht="21" x14ac:dyDescent="0.25">
      <c r="A3" s="16">
        <v>0.22222222222222221</v>
      </c>
      <c r="B3">
        <f t="shared" ref="B3:B11" si="0">0.45+(0.75*A3)</f>
        <v>0.6166666666666667</v>
      </c>
    </row>
    <row r="4" spans="1:2" ht="21" x14ac:dyDescent="0.25">
      <c r="A4" s="16">
        <v>0.24074074074074073</v>
      </c>
      <c r="B4">
        <f t="shared" si="0"/>
        <v>0.63055555555555554</v>
      </c>
    </row>
    <row r="5" spans="1:2" ht="21" x14ac:dyDescent="0.25">
      <c r="A5" s="16">
        <v>0.33333333333333331</v>
      </c>
      <c r="B5">
        <f t="shared" si="0"/>
        <v>0.7</v>
      </c>
    </row>
    <row r="6" spans="1:2" ht="21" x14ac:dyDescent="0.25">
      <c r="A6" s="16">
        <v>0.37037037037037035</v>
      </c>
      <c r="B6">
        <f t="shared" si="0"/>
        <v>0.72777777777777786</v>
      </c>
    </row>
    <row r="7" spans="1:2" ht="21" x14ac:dyDescent="0.25">
      <c r="A7" s="16">
        <v>0.44444444444444442</v>
      </c>
      <c r="B7">
        <f t="shared" si="0"/>
        <v>0.78333333333333333</v>
      </c>
    </row>
    <row r="8" spans="1:2" ht="21" x14ac:dyDescent="0.25">
      <c r="A8" s="16">
        <v>0.44444444444444442</v>
      </c>
      <c r="B8">
        <f t="shared" si="0"/>
        <v>0.78333333333333333</v>
      </c>
    </row>
    <row r="9" spans="1:2" ht="21" x14ac:dyDescent="0.25">
      <c r="A9" s="16">
        <v>0.57407407407407407</v>
      </c>
      <c r="B9">
        <f t="shared" si="0"/>
        <v>0.88055555555555554</v>
      </c>
    </row>
    <row r="10" spans="1:2" ht="21" x14ac:dyDescent="0.25">
      <c r="A10" s="16">
        <v>0.92592592592592593</v>
      </c>
      <c r="B10">
        <f t="shared" si="0"/>
        <v>1.1444444444444444</v>
      </c>
    </row>
    <row r="11" spans="1:2" ht="21.75" thickBot="1" x14ac:dyDescent="0.3">
      <c r="A11" s="18">
        <v>1</v>
      </c>
      <c r="B11">
        <f t="shared" si="0"/>
        <v>1.2</v>
      </c>
    </row>
    <row r="13" spans="1:2" x14ac:dyDescent="0.25">
      <c r="A13" t="s">
        <v>4</v>
      </c>
      <c r="B13">
        <v>0.45</v>
      </c>
    </row>
    <row r="14" spans="1:2" x14ac:dyDescent="0.25">
      <c r="A14" t="s">
        <v>6</v>
      </c>
      <c r="B14">
        <v>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2018-10-18T06:26:23Z</dcterms:created>
  <dcterms:modified xsi:type="dcterms:W3CDTF">2019-04-29T14:58:33Z</dcterms:modified>
</cp:coreProperties>
</file>