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noefer\gitrepos\wiliam_3\model_parameters\climate\"/>
    </mc:Choice>
  </mc:AlternateContent>
  <xr:revisionPtr revIDLastSave="0" documentId="13_ncr:1_{349B94E7-E736-470F-963B-EC6DE6A7FD7F}" xr6:coauthVersionLast="36" xr6:coauthVersionMax="36" xr10:uidLastSave="{00000000-0000-0000-0000-000000000000}"/>
  <bookViews>
    <workbookView xWindow="-120" yWindow="-120" windowWidth="38640" windowHeight="21240" tabRatio="633" xr2:uid="{00000000-000D-0000-FFFF-FFFF00000000}"/>
  </bookViews>
  <sheets>
    <sheet name="World" sheetId="1" r:id="rId1"/>
    <sheet name="Hoja1" sheetId="2" r:id="rId2"/>
  </sheets>
  <definedNames>
    <definedName name="AGRICULTURE_EMISSIONS_HISTORICAL_DATA">World!$B$532:$R$540</definedName>
    <definedName name="AMAZ">World!$C$128</definedName>
    <definedName name="AMOC_tchanges">World!$B$353:$J$353</definedName>
    <definedName name="area">World!$C$39</definedName>
    <definedName name="Biomass_Res_Time">World!$C$4</definedName>
    <definedName name="Biostim_coeff_index">World!$C$8</definedName>
    <definedName name="Biostim_coeff_mean">World!$C$9</definedName>
    <definedName name="Buff_C_Coeff">World!$C$11</definedName>
    <definedName name="carbon_budget">World!$C$45</definedName>
    <definedName name="CF4_molar_mass">World!$C$69</definedName>
    <definedName name="CH4_agriculture_emissions">World!#REF!</definedName>
    <definedName name="CH4_CHEMICAL_INDUSTRY_EMISSIONS_HISTORICAL_DATA">World!$L$853:$L$887</definedName>
    <definedName name="CH4_emissions">World!$D$168:$N$171</definedName>
    <definedName name="CH4_Generation_Rate_from_Biomass">World!$C$27</definedName>
    <definedName name="CH4_Generation_Rate_from_Humus">World!$C$26</definedName>
    <definedName name="CH4_METAL_INDUSTRY_EMISSIONS_HISTORICAL_DATA">World!$L$894:$L$928</definedName>
    <definedName name="CH4_molar_mass">World!$C$55</definedName>
    <definedName name="CH4_N20_inter_exp">World!$C$103</definedName>
    <definedName name="CH4_N20_inter_exp_2">World!$C$104</definedName>
    <definedName name="CH4_N2O_inter_coef_2">World!$C$101</definedName>
    <definedName name="CH4_N2O_inter_coef_3">World!$C$102</definedName>
    <definedName name="CH4_N2O_interaction_coeffient">World!$C$100</definedName>
    <definedName name="CH4_N2O_unit_adj">World!$C$98</definedName>
    <definedName name="CH4_radiative_efficiency_coefficient">World!$C$96</definedName>
    <definedName name="CH4_reference_conc">World!$C$97</definedName>
    <definedName name="CH4_WASTE_EMISSIONS_HISTORICAL_DATA">World!$L$1030:$L$1038</definedName>
    <definedName name="climate_35slopes">World!$B$343:$AJ$343</definedName>
    <definedName name="climate_percentages">World!$B$317:$J$324</definedName>
    <definedName name="Climate_Sensitivity">World!$C$37</definedName>
    <definedName name="climate_slopes">World!$B$330:$J$337</definedName>
    <definedName name="CMOC">World!$C$129</definedName>
    <definedName name="CO2_CHEMICAL_INDUSTRY_EMISSIONS_HISTORICAL_DATA">World!$L$609:$L$643</definedName>
    <definedName name="CO2_EMISSIONS_CEMENT_PRODUCTION_HISTORICAL_DATA">World!$L$569:$L$603</definedName>
    <definedName name="CO2_GLASS_PRODUCTION_EMISSIONS_HISTORICAL_DATA">World!$L$813:$L$847</definedName>
    <definedName name="CO2_IPPUs_Historical_data">World!$B$496:$B$504</definedName>
    <definedName name="CO2_LIME_PRODUCTION_EMISSIONS_HISTORICAL_DATA">World!$L$650:$L$684</definedName>
    <definedName name="CO2_METAL_PRODUCTION_EMISSIONS_HISTORICAL_DATA">World!$L$691:$L$725</definedName>
    <definedName name="CO2_NON_ENERGY_PRODUCTS_FROM_FUELS_AND_SOLVENT_USE_EMISSIONS_HISTORICAL_DATA">World!$L$732:$L$766</definedName>
    <definedName name="CO2_OTHER_PROCESS_USES_OF_CARBONATES_EMISSIONS_HISTORICAL_DATA">World!$L$773:$L$807</definedName>
    <definedName name="CO2_Rad_Force_C_ROADS">World!$C$34</definedName>
    <definedName name="CO2_WASTE_EMISSIONS_HISTORICAL_DATA">World!$L$1017:$L$1025</definedName>
    <definedName name="CO2_WASTE_EMISSIONS_HISTORICAL_DATA_35R">World!$L$1055:$L$1089</definedName>
    <definedName name="Cumulative_CO2_emissions_1751_2005">World!$C$46</definedName>
    <definedName name="DAIS">World!$C$130</definedName>
    <definedName name="density">World!$C$43</definedName>
    <definedName name="ECDF_ECS_AR5">World!$C$306:$GU$306</definedName>
    <definedName name="Eddy_diff_coeff_index">World!$C$21</definedName>
    <definedName name="Eddy_diff_mean">World!$C$22</definedName>
    <definedName name="ENERGY_EMISSIONS_HISTORICAL_DATA">World!$B$520:$R$528</definedName>
    <definedName name="EXO_CH4_EMISSIONS_AGRICULTURE">World!$B$398:$AU$406</definedName>
    <definedName name="EXO_N2O_EMISSIONS_AGRICULTURE">World!$B$410:$AU$418</definedName>
    <definedName name="EXO_TOTAL_CH4_ENERGY_AND_IPPUS_EMISSIONS_9R">World!$B$374:$AU$382</definedName>
    <definedName name="EXO_TOTAL_CO2_ENERGY_AND_IPPUS_EMISSIONS_9R">World!$B$362:$AU$370</definedName>
    <definedName name="EXO_TOTAL_N2O_ENERGY_AND_IPPUS_EMISSIONS_9R">World!$B$386:$AU$394</definedName>
    <definedName name="FACTOR_CO2_IPPUS_GDP">World!#REF!</definedName>
    <definedName name="GHG_IPPUs_Historical_data">World!$B$496:$O$504</definedName>
    <definedName name="GHG_REST_IPPUS_HISTORICAL_DATA">World!$E$496:$O$504</definedName>
    <definedName name="GWP_100">World!$C$151:$C$164</definedName>
    <definedName name="GWP_20">World!$B$151:$B$164</definedName>
    <definedName name="Heat_Diffusion_Covar">World!$C$35</definedName>
    <definedName name="Heat_Transfer_Rate">World!$C$36</definedName>
    <definedName name="HFC_molar_mass">World!$C$80:$C$88</definedName>
    <definedName name="HFC_radiative_efficiency">World!$E$80:$E$88</definedName>
    <definedName name="HFC125_emissions">World!#REF!</definedName>
    <definedName name="HFC134a">World!#REF!</definedName>
    <definedName name="HFC143a">World!#REF!</definedName>
    <definedName name="HFC152a">World!#REF!</definedName>
    <definedName name="HFC227ea">World!#REF!</definedName>
    <definedName name="HFC23_emissions">World!#REF!</definedName>
    <definedName name="HFC245ca">World!#REF!</definedName>
    <definedName name="HFC32_emissions">World!#REF!</definedName>
    <definedName name="HFC4310mee">World!#REF!</definedName>
    <definedName name="HFCs_RCP_2_6">World!$D$186:$N$194</definedName>
    <definedName name="HFCs_RCP_4_5">World!$D$195:$N$203</definedName>
    <definedName name="HFCs_RCP_6">World!$D$204:$N$212</definedName>
    <definedName name="HFCs_RCP_8_5">World!$D$213:$N$221</definedName>
    <definedName name="HISTORIC_TOTAL_CH4_WORLD_EMISSIONS">World!$B$1133:$L$1133</definedName>
    <definedName name="HISTORIC_TOTAL_CO2_WOLRD_EMISSIONS">World!$B$1120:$L$1120</definedName>
    <definedName name="HISTORIC_TOTAL_N2O_WORLD_EMISSIONS">World!$B$1146:$L$1146</definedName>
    <definedName name="Humification_Fraction">World!$C$3</definedName>
    <definedName name="Humus_Res_Time">World!$C$2</definedName>
    <definedName name="init_Atmos_UOcean_Temp">World!$C$38</definedName>
    <definedName name="Init_C_in_Biomass">World!$C$136</definedName>
    <definedName name="Init_C_in_Deep_Ocean_per_meter">World!$C$139:$C$142</definedName>
    <definedName name="Init_C_in_Humus">World!$C$135</definedName>
    <definedName name="Init_C_in_Mixed_Ocean_per_meter">World!$C$137</definedName>
    <definedName name="init_CO2_in_Atmos_ppm">World!$C$30</definedName>
    <definedName name="Init_Deep_Ocean_Temp">World!$C$144:$C$147</definedName>
    <definedName name="Init_NPP">World!$C$5</definedName>
    <definedName name="Init_PFC_in_Atm">World!$C$66</definedName>
    <definedName name="Initial_CH4_conc">World!$C$50</definedName>
    <definedName name="Initial_HFC_con">World!$B$80:$B$88</definedName>
    <definedName name="Initial_N2O_conc">World!$C$63</definedName>
    <definedName name="initial_sea_level_rise_in_2005">World!$C$125</definedName>
    <definedName name="Initial_SF6_con">World!$C$72</definedName>
    <definedName name="initial_SLR_1995">World!$BY$310</definedName>
    <definedName name="IPPUs_CH4_emissions">World!$B$435:$Q$443</definedName>
    <definedName name="IPPUs_CO2_emissions">World!$B$423:$Q$431</definedName>
    <definedName name="IPPUS_EMISSIONS_HISTORICAL_DATA">World!$B$508:$R$516</definedName>
    <definedName name="IPPUs_HFCs_emissions">World!$B$483:$Q$491</definedName>
    <definedName name="IPPUs_N2O_emissions">World!$B$447:$Q$455</definedName>
    <definedName name="IPPUS_PARAMETER_A">World!#REF!</definedName>
    <definedName name="IPPUS_PARAMETER_B">World!#REF!</definedName>
    <definedName name="IPPUs_PFCs_emissions">World!$B$459:$Q$467</definedName>
    <definedName name="IPPUs_SF6_emissions">World!$B$471:$Q$479</definedName>
    <definedName name="land_area_fraction">World!$C$41</definedName>
    <definedName name="land_thickness">World!$C$40</definedName>
    <definedName name="land_use_change_emissions">World!$C$302:$DI$302</definedName>
    <definedName name="Last_historical_RF_year">World!$C$107</definedName>
    <definedName name="Layer_Depth_Layers">World!$C$17:$C$20</definedName>
    <definedName name="Layer1">World!$C$139</definedName>
    <definedName name="Layer1_temp">World!$C$144</definedName>
    <definedName name="Layer2">World!$C$140</definedName>
    <definedName name="Layer2_temp">World!$C$145</definedName>
    <definedName name="Layer3">World!$C$141</definedName>
    <definedName name="Layer3_temp">World!$C$146</definedName>
    <definedName name="Layer4">World!$C$142</definedName>
    <definedName name="Layer4_temp">World!$C$147</definedName>
    <definedName name="LULUCF_EMISSIONS_HISTORICAL_DATA">World!$B$1096:$L$1104</definedName>
    <definedName name="mass_heat_cap">World!$C$42</definedName>
    <definedName name="MGIS">World!$C$131</definedName>
    <definedName name="Mineral_aerosols_and_land_RF">World!$C$108</definedName>
    <definedName name="Mixed_Depth">World!$C$15</definedName>
    <definedName name="Mixing_Time">World!$C$14</definedName>
    <definedName name="MP_RF_Total">World!$C$287:$AO$287</definedName>
    <definedName name="N2O_CHEMICAL_INDUSTRY_EMISSIONS_HISTORICAL_DATA">World!$L$935:$L$969</definedName>
    <definedName name="N2O_emissions">World!$D$172:$N$175</definedName>
    <definedName name="N2O_N_molar_mass">World!$C$62</definedName>
    <definedName name="N2O_OTHER_PRODUCT_MANUFACTURE_AND_USE_EMISSIONS_HISTORICAL_DATA">World!$L$976:$L$1010</definedName>
    <definedName name="N2O_radiative_efficiency_coefficient">World!$C$105</definedName>
    <definedName name="N2O_reference_conc">World!$C$99</definedName>
    <definedName name="N2O_WASTE_EMISSIONS_HISTORICAL_DATA">World!$L$1042:$L$1050</definedName>
    <definedName name="Natural_N2O_emissions">World!$C$61</definedName>
    <definedName name="NIÑO">World!$C$132</definedName>
    <definedName name="Other_forcings">World!$C$275:$K$275</definedName>
    <definedName name="other_forcings_RCP">World!$C$278:$L$281</definedName>
    <definedName name="PFC_radiative_efficiency">World!$C$70</definedName>
    <definedName name="PFCs_emissions">World!$D$177:$N$180</definedName>
    <definedName name="pH_constant_1">World!$C$112</definedName>
    <definedName name="pH_constant_2">World!$C$113</definedName>
    <definedName name="pH_constant_3">World!$C$114</definedName>
    <definedName name="pH_constant_4">World!$C$115</definedName>
    <definedName name="ppm">World!$C$293:$AI$293</definedName>
    <definedName name="pre_industrial_value_ppm">World!$C$31</definedName>
    <definedName name="Preind_Ocean_C_per_meter">World!$C$13</definedName>
    <definedName name="preindustrial_C">World!$C$29</definedName>
    <definedName name="Preindustrial_CH4">World!$C$51</definedName>
    <definedName name="Preindustrial_HFC_conc">World!$C$90</definedName>
    <definedName name="Preindustrial_PFC_conc">World!$C$68</definedName>
    <definedName name="Preindustrial_SF6_conc">World!$C$74</definedName>
    <definedName name="Ref_Buffer_Factor">World!$C$12</definedName>
    <definedName name="Reference_CH4_time_constant">World!$C$56</definedName>
    <definedName name="Reference_Sensitivity_of_C_from_Permafrost_and_Clathrate_to_Temperature">World!$C$59</definedName>
    <definedName name="Reference_Sensitivity_of_CH4_from_Permafrost_and_Clathrate_to_Temperature">World!$C$52</definedName>
    <definedName name="Reference_Temperature">World!$C$123</definedName>
    <definedName name="Reference_Temperature_Change_for_Effect_of_Warming_on_CH4_from_Respiration">World!$C$24</definedName>
    <definedName name="Sea_Level_Sensitivity_from_Ice_Sheet_Melting">World!$C$121</definedName>
    <definedName name="selection_ECS_input_method">World!$B$305</definedName>
    <definedName name="Sensitivity_of_C_Uptake_to_Temperature">World!$C$7</definedName>
    <definedName name="Sensitivity_of_Methane_Emissions_to_Permafrost_and_Clathrate_1_feedback_0_no_feedback">World!$C$53</definedName>
    <definedName name="Sensitivity_of_Methane_Emissions_to_Temperature">World!$C$25</definedName>
    <definedName name="Sensitivity_of_pCO2_DIC_to_Temperature_Mean">World!$C$10</definedName>
    <definedName name="Sensitivity_of_Sea_Level_Rise_to_Temperature">World!$C$120</definedName>
    <definedName name="Sensitivity_of_SLR_rate_to_temp_rate">World!$C$124</definedName>
    <definedName name="SF6_emissions">World!$D$181:$N$184</definedName>
    <definedName name="SF6_molar_mass">World!$C$75</definedName>
    <definedName name="SF6_radiative_efficiency">World!$C$76</definedName>
    <definedName name="slopeRoE">World!$B$348</definedName>
    <definedName name="SLR">World!$C$310:$AIG$310</definedName>
    <definedName name="SLR_ice_sheet_melting_year">World!$C$119</definedName>
    <definedName name="Stratospheric_CH4_path_share">World!$C$58</definedName>
    <definedName name="Strength_of_temp_effect_on_land_C_flux_mean">World!$C$6</definedName>
    <definedName name="temp_1975_1995">World!$S$298:$AM$298</definedName>
    <definedName name="temp_1995">World!$AM$298</definedName>
    <definedName name="Temp_adjustment_for_SLR">World!$C$122</definedName>
    <definedName name="temp_AR5">World!$C$307:$GU$307</definedName>
    <definedName name="temp_HadCRUT4">World!$C$297:$BN$297</definedName>
    <definedName name="temp_NASA">World!$C$298:$BN$298</definedName>
    <definedName name="Temperature_Threshold_for_Methane_Emissions_from_Permafrost_and_Clathrate">World!$C$54</definedName>
    <definedName name="Time_Const_for_HFC">World!$D$80:$D$88</definedName>
    <definedName name="Time_Const_for_N2O">World!$C$64</definedName>
    <definedName name="Time_Const_for_PFC">World!$C$67</definedName>
    <definedName name="Time_Const_for_SF6">World!$C$73</definedName>
    <definedName name="time_emissions">World!$B$506:$R$506</definedName>
    <definedName name="TIME_EXO_SIMULATION">World!$B$361:$AU$361</definedName>
    <definedName name="TIME_HISTORICAL">World!$B$1110:$L$1110</definedName>
    <definedName name="TIME_INDEX">World!$D$167:$N$167</definedName>
    <definedName name="time_index_1975_1995_temp">World!$S$296:$AM$296</definedName>
    <definedName name="time_index_ppm">World!$C$292:$AI$292</definedName>
    <definedName name="time_index_RCP">World!$D$176:$N$176</definedName>
    <definedName name="time_index_temp_HadCRUT4">World!$C$296:$BN$296</definedName>
    <definedName name="TIME_IPPUS">World!$B$421:$Q$421</definedName>
    <definedName name="TIME_LULUCF_HISTORICAL">World!$B$1095:$L$1095</definedName>
    <definedName name="time_MP_RF_Total">World!$C$286:$AO$286</definedName>
    <definedName name="time_other_forcings_historic">World!$C$274:$K$274</definedName>
    <definedName name="time_other_forcings_RCP">World!$C$277:$L$277</definedName>
    <definedName name="time_other_GHG_emissions">World!$C$301:$DI$301</definedName>
    <definedName name="time_SLR">World!$C$309:$AIG$309</definedName>
    <definedName name="Time_to_Commit_RF">World!$C$94</definedName>
    <definedName name="TOTAL_EMISSIONS_HISTORICAL_DATA">World!$B$556:$R$564</definedName>
    <definedName name="Tropospheric_CH4_path_share">World!$C$57</definedName>
    <definedName name="WASTE_EMISSIONS_HISTORICAL_DATA">World!$B$544:$R$552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7" i="1" l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B1138" i="1"/>
  <c r="B1139" i="1"/>
  <c r="B1140" i="1"/>
  <c r="B1141" i="1"/>
  <c r="B1142" i="1"/>
  <c r="B1143" i="1"/>
  <c r="B1144" i="1"/>
  <c r="B1145" i="1"/>
  <c r="B1137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F1133" i="1" s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B1125" i="1"/>
  <c r="B1126" i="1"/>
  <c r="B1127" i="1"/>
  <c r="B1128" i="1"/>
  <c r="B1129" i="1"/>
  <c r="B1130" i="1"/>
  <c r="B1131" i="1"/>
  <c r="B1132" i="1"/>
  <c r="B1124" i="1"/>
  <c r="H1133" i="1"/>
  <c r="I1133" i="1"/>
  <c r="B1133" i="1"/>
  <c r="C1133" i="1" l="1"/>
  <c r="L1133" i="1"/>
  <c r="K1133" i="1"/>
  <c r="D1133" i="1"/>
  <c r="E1133" i="1"/>
  <c r="J1133" i="1"/>
  <c r="G1133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B1119" i="1"/>
  <c r="B1113" i="1"/>
  <c r="B1114" i="1"/>
  <c r="B1115" i="1"/>
  <c r="B1116" i="1"/>
  <c r="B1117" i="1"/>
  <c r="B1118" i="1"/>
  <c r="B1112" i="1"/>
  <c r="R605" i="1" l="1"/>
  <c r="Q605" i="1"/>
  <c r="P605" i="1"/>
  <c r="O605" i="1"/>
  <c r="N605" i="1"/>
  <c r="M605" i="1"/>
  <c r="L605" i="1"/>
  <c r="L1111" i="1" s="1"/>
  <c r="L1120" i="1" s="1"/>
  <c r="K605" i="1"/>
  <c r="K1111" i="1" s="1"/>
  <c r="K1120" i="1" s="1"/>
  <c r="J605" i="1"/>
  <c r="J1111" i="1" s="1"/>
  <c r="J1120" i="1" s="1"/>
  <c r="I605" i="1"/>
  <c r="I1111" i="1" s="1"/>
  <c r="I1120" i="1" s="1"/>
  <c r="H605" i="1"/>
  <c r="H1111" i="1" s="1"/>
  <c r="H1120" i="1" s="1"/>
  <c r="G605" i="1"/>
  <c r="G1111" i="1" s="1"/>
  <c r="G1120" i="1" s="1"/>
  <c r="F605" i="1"/>
  <c r="F1111" i="1" s="1"/>
  <c r="F1120" i="1" s="1"/>
  <c r="E605" i="1"/>
  <c r="E1111" i="1" s="1"/>
  <c r="E1120" i="1" s="1"/>
  <c r="D605" i="1"/>
  <c r="D1111" i="1" s="1"/>
  <c r="D1120" i="1" s="1"/>
  <c r="C605" i="1"/>
  <c r="C1111" i="1" s="1"/>
  <c r="C1120" i="1" s="1"/>
  <c r="B605" i="1"/>
  <c r="B1111" i="1" s="1"/>
  <c r="B1120" i="1" s="1"/>
  <c r="D493" i="1"/>
  <c r="O10" i="2"/>
  <c r="Q10" i="2"/>
  <c r="P10" i="2"/>
  <c r="N10" i="2"/>
  <c r="O9" i="2"/>
  <c r="P9" i="2"/>
  <c r="Q9" i="2"/>
  <c r="N9" i="2"/>
  <c r="I9" i="2"/>
  <c r="J9" i="2"/>
  <c r="K9" i="2"/>
  <c r="L9" i="2"/>
  <c r="H9" i="2"/>
  <c r="C9" i="2"/>
  <c r="D9" i="2"/>
  <c r="E9" i="2"/>
  <c r="F9" i="2"/>
  <c r="B9" i="2"/>
  <c r="M7" i="2"/>
  <c r="N7" i="2"/>
  <c r="O7" i="2"/>
  <c r="P7" i="2"/>
  <c r="Q7" i="2"/>
  <c r="L7" i="2"/>
  <c r="J7" i="2"/>
  <c r="H7" i="2"/>
  <c r="D7" i="2"/>
  <c r="E7" i="2"/>
  <c r="F7" i="2"/>
  <c r="C7" i="2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C247" i="1"/>
  <c r="L263" i="1"/>
  <c r="K263" i="1"/>
  <c r="J263" i="1"/>
  <c r="I263" i="1"/>
  <c r="H263" i="1"/>
  <c r="G263" i="1"/>
  <c r="F263" i="1"/>
  <c r="E263" i="1"/>
  <c r="D263" i="1"/>
  <c r="L262" i="1"/>
  <c r="K262" i="1"/>
  <c r="J262" i="1"/>
  <c r="I262" i="1"/>
  <c r="H262" i="1"/>
  <c r="G262" i="1"/>
  <c r="F262" i="1"/>
  <c r="E262" i="1"/>
  <c r="D262" i="1"/>
  <c r="L261" i="1"/>
  <c r="K261" i="1"/>
  <c r="J261" i="1"/>
  <c r="I261" i="1"/>
  <c r="H261" i="1"/>
  <c r="G261" i="1"/>
  <c r="F261" i="1"/>
  <c r="E261" i="1"/>
  <c r="D261" i="1"/>
  <c r="L260" i="1"/>
  <c r="K260" i="1"/>
  <c r="J260" i="1"/>
  <c r="I260" i="1"/>
  <c r="H260" i="1"/>
  <c r="G260" i="1"/>
  <c r="F260" i="1"/>
  <c r="E260" i="1"/>
  <c r="D260" i="1"/>
  <c r="I242" i="1"/>
  <c r="D240" i="1"/>
  <c r="E240" i="1"/>
  <c r="F240" i="1"/>
  <c r="G240" i="1"/>
  <c r="H240" i="1"/>
  <c r="I240" i="1"/>
  <c r="J240" i="1"/>
  <c r="K240" i="1"/>
  <c r="L240" i="1"/>
  <c r="D241" i="1"/>
  <c r="E241" i="1"/>
  <c r="F241" i="1"/>
  <c r="G241" i="1"/>
  <c r="H241" i="1"/>
  <c r="I241" i="1"/>
  <c r="J241" i="1"/>
  <c r="K241" i="1"/>
  <c r="L241" i="1"/>
  <c r="D242" i="1"/>
  <c r="E242" i="1"/>
  <c r="F242" i="1"/>
  <c r="G242" i="1"/>
  <c r="H242" i="1"/>
  <c r="J242" i="1"/>
  <c r="K242" i="1"/>
  <c r="L242" i="1"/>
  <c r="E239" i="1"/>
  <c r="F239" i="1"/>
  <c r="G239" i="1"/>
  <c r="H239" i="1"/>
  <c r="I239" i="1"/>
  <c r="J239" i="1"/>
  <c r="K239" i="1"/>
  <c r="L239" i="1"/>
  <c r="D239" i="1"/>
  <c r="R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C226" i="1"/>
  <c r="D274" i="1"/>
  <c r="E274" i="1" s="1"/>
  <c r="F274" i="1" s="1"/>
  <c r="G274" i="1" s="1"/>
  <c r="H274" i="1" s="1"/>
  <c r="H277" i="1"/>
  <c r="I277" i="1" s="1"/>
  <c r="J277" i="1" s="1"/>
  <c r="K277" i="1" s="1"/>
  <c r="L277" i="1" s="1"/>
  <c r="D250" i="1" l="1"/>
  <c r="E250" i="1" s="1"/>
  <c r="F250" i="1" s="1"/>
  <c r="G250" i="1" s="1"/>
  <c r="H250" i="1" s="1"/>
  <c r="I250" i="1" s="1"/>
  <c r="J250" i="1" s="1"/>
  <c r="K250" i="1" s="1"/>
  <c r="L250" i="1" s="1"/>
  <c r="M250" i="1" s="1"/>
  <c r="D253" i="1"/>
  <c r="E253" i="1" s="1"/>
  <c r="F253" i="1" s="1"/>
  <c r="G253" i="1" s="1"/>
  <c r="H253" i="1" s="1"/>
  <c r="I253" i="1" s="1"/>
  <c r="J253" i="1" s="1"/>
  <c r="K253" i="1" s="1"/>
  <c r="L253" i="1" s="1"/>
  <c r="M253" i="1" s="1"/>
  <c r="D251" i="1"/>
  <c r="E251" i="1" s="1"/>
  <c r="F251" i="1" s="1"/>
  <c r="G251" i="1" s="1"/>
  <c r="H251" i="1" s="1"/>
  <c r="I251" i="1" s="1"/>
  <c r="J251" i="1" s="1"/>
  <c r="K251" i="1" s="1"/>
  <c r="L251" i="1" s="1"/>
  <c r="M251" i="1" s="1"/>
  <c r="D252" i="1"/>
  <c r="E252" i="1" s="1"/>
  <c r="F252" i="1" s="1"/>
  <c r="G252" i="1" s="1"/>
  <c r="H252" i="1" s="1"/>
  <c r="I252" i="1" s="1"/>
  <c r="J252" i="1" s="1"/>
  <c r="K252" i="1" s="1"/>
  <c r="L252" i="1" s="1"/>
  <c r="M252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D230" i="1"/>
  <c r="E230" i="1" s="1"/>
  <c r="F230" i="1" s="1"/>
  <c r="G230" i="1" s="1"/>
  <c r="H230" i="1" s="1"/>
  <c r="I230" i="1" s="1"/>
  <c r="J230" i="1" s="1"/>
  <c r="K230" i="1" s="1"/>
  <c r="L230" i="1" s="1"/>
  <c r="M230" i="1" s="1"/>
  <c r="D286" i="1"/>
  <c r="E286" i="1" s="1"/>
  <c r="F286" i="1" s="1"/>
  <c r="G286" i="1" s="1"/>
  <c r="H286" i="1" s="1"/>
  <c r="I286" i="1" s="1"/>
  <c r="J286" i="1" s="1"/>
  <c r="K286" i="1" s="1"/>
  <c r="L286" i="1" s="1"/>
  <c r="C132" i="1" l="1"/>
  <c r="C131" i="1"/>
  <c r="C130" i="1"/>
  <c r="C129" i="1"/>
  <c r="C128" i="1"/>
  <c r="C29" i="1"/>
  <c r="M286" i="1" l="1"/>
  <c r="N286" i="1" s="1"/>
  <c r="O286" i="1" s="1"/>
  <c r="P286" i="1" s="1"/>
  <c r="Q286" i="1" s="1"/>
  <c r="R286" i="1" s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N286" i="1" s="1"/>
  <c r="AO2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 Ferreras</author>
    <author>IdB</author>
    <author>Noelia</author>
    <author>voivodul</author>
    <author>Iñigo</author>
    <author>Mohamed LIFI</author>
  </authors>
  <commentList>
    <comment ref="C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Source (year 2005): https://gml.noaa.gov/webdata/ccgg/trends/co2/co2_annmean_mlo.txt </t>
        </r>
      </text>
    </comment>
    <comment ref="C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Source (annual means): https://data.giss.nasa.gov/gistemp/
https://cdiac.ess-dive.lbl.gov/ftp/trends/temp/hansen/gl_land_ocean.txt
Data for year 2005 corrected  with 0,225 to obtain preindustrial references (1850-1900) as the NASA data has  1951-1980 as base period.
</t>
        </r>
      </text>
    </comment>
    <comment ref="A4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IdB:  Data from CDIAC and World Resources Institute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</t>
        </r>
      </text>
    </comment>
    <comment ref="A63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</t>
        </r>
      </text>
    </comment>
    <comment ref="A66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https://data.giss.nasa.gov/modelforce/ghgases/TG_A.1992-2011.txt 
Only CF4 (not controlled and cycle with its behaviour)</t>
        </r>
      </text>
    </comment>
    <comment ref="A72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NASA. GISS. 
https://data.giss.nasa.gov/modelforce/ghgases/TG_A.1992-2011.txt</t>
        </r>
      </text>
    </comment>
    <comment ref="B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Noelia Ferreras:</t>
        </r>
        <r>
          <rPr>
            <sz val="9"/>
            <color indexed="81"/>
            <rFont val="Tahoma"/>
            <family val="2"/>
          </rPr>
          <t xml:space="preserve">
1. ORGANISATION
Advanced Global Atmospheric Gases Experiment (AGAGE) https://agage2.eas.gatech.edu/data_archive/global_mean/global_mean_ms.txt
2. For data not availabile (0 in 2005) https://data.giss.nasa.gov/modelforce/ghgases/TG_A.1992-2011.txt
3. CROADS 2005
and 
</t>
        </r>
      </text>
    </comment>
    <comment ref="A108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Updated to reflect AR5. (-0.3)</t>
        </r>
      </text>
    </comment>
    <comment ref="A111" authorId="3" shapeId="0" xr:uid="{00000000-0006-0000-0000-00000A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Bernie, D., J. Lowe, T. Tyrrell, and O. Legge (2010), Influence of mitigation policy on ocean acidification, Geophys. Res. Lett., 37, L15704, doi:10.1029/2010GL043181.</t>
        </r>
      </text>
    </comment>
    <comment ref="A120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Sensitivity of sea level rise to temperature anomaly.  From V&amp;R (2009) supplement, table S1. Rahmstorf (2007) uses 3.4</t>
        </r>
      </text>
    </comment>
    <comment ref="A121" authorId="3" shapeId="0" xr:uid="{00000000-0006-0000-0000-00000C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parameter to capture change in rate of sea level rise above or below the value of 3.4 mm/year/degree C estimated by Rahmstorf from data 1880-2000. A value of 1 yields a doubling of the Rahmstorf rate constant.</t>
        </r>
      </text>
    </comment>
    <comment ref="A122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Adjustment to global surface temperature that is relative to pre-industrial levels from the average of the 1951-1980 data that Vermeer and Rahmstorf (2009) used based on GISTEMP. See V&amp;R 2009 supplement.</t>
        </r>
      </text>
    </comment>
    <comment ref="A123" authorId="3" shapeId="0" xr:uid="{00000000-0006-0000-0000-00000E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From V&amp;R (2009) supplement, table S1.</t>
        </r>
      </text>
    </comment>
    <comment ref="A124" authorId="3" shapeId="0" xr:uid="{00000000-0006-0000-0000-00000F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Slope of instantaneous temperature change - sea level change relationship (Vermeer &amp; Rahmstorf, 2009) From V&amp;R (2009) supplement, table S1. Rahmstorf (2007) uses 0 (i.e. term is missing)</t>
        </r>
      </text>
    </comment>
    <comment ref="A127" authorId="4" shapeId="0" xr:uid="{00000000-0006-0000-0000-000010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Source: Kriegler et al 2009
Kriegler, E., Hall, J.W., Held, H., Dawson, R., Schellnhuber, H.J., 2009. Imprecise probability assessment of tipping points in the climate system. PNAS 106, 5041–5046. https://doi.org/10.1073/pnas.0809117106</t>
        </r>
      </text>
    </comment>
    <comment ref="A149" authorId="3" shapeId="0" xr:uid="{00000000-0006-0000-0000-00001100000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IPCC 2014: ( http://www.ipcc.ch/report/ar5/wg1 )</t>
        </r>
      </text>
    </comment>
    <comment ref="A168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72" authorId="2" shapeId="0" xr:uid="{00000000-0006-0000-0000-00001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77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81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8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6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7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8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89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0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3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4" authorId="2" shapeId="0" xr:uid="{00000000-0006-0000-0000-00001F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195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5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6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7" authorId="2" shapeId="0" xr:uid="{00000000-0006-0000-0000-00002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8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199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0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1" authorId="2" shapeId="0" xr:uid="{00000000-0006-0000-0000-00002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2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3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04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4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5" authorId="2" shapeId="0" xr:uid="{00000000-0006-0000-0000-00002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6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7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8" authorId="2" shapeId="0" xr:uid="{00000000-0006-0000-0000-00002F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09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0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1" authorId="2" shapeId="0" xr:uid="{00000000-0006-0000-0000-00003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2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13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3" authorId="2" shapeId="0" xr:uid="{00000000-0006-0000-0000-00003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4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5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6" authorId="2" shapeId="0" xr:uid="{00000000-0006-0000-0000-00003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7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8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19" authorId="2" shapeId="0" xr:uid="{00000000-0006-0000-0000-00003B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20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C221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RCPs: (except  Power Plants, Energy Conversion, Extraction, and Distribution) http://tntcat.iiasa.ac.at:8787/RcpDb/dsd?Action=htmlpage&amp;page=compare
</t>
        </r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Own calculations for emissions until 2020 based on RCP8.5 data, and validated with EDGAR database :
- "Source: European Commission, Joint Research Centre (JRC)/Netherlands Environmental Assessment Agency (PBL). Emission Database for Global Atmospheric Research (EDGAR), release version 4.3.1 http://edgar.jrc.ec.europa.eu/overview.php?v=431, 2016."
- "Source: European Commission, Joint Research Centre (JRC)/Netherlands Environmental Assessment Agency (PBL). Emission Database for Global Atmospheric Research (EDGAR), release EDGARv4.2 FT2012, http://edgar.jrc.ec.europa.eu, 2014."</t>
        </r>
      </text>
    </comment>
    <comment ref="A229" authorId="5" shapeId="0" xr:uid="{00000000-0006-0000-0000-00003E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ESTIMATED HIST*INCREMENT
</t>
        </r>
      </text>
    </comment>
    <comment ref="D234" authorId="5" shapeId="0" xr:uid="{00000000-0006-0000-0000-00003F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la media entre 2010 y 2020
</t>
        </r>
      </text>
    </comment>
    <comment ref="A235" authorId="5" shapeId="0" xr:uid="{00000000-0006-0000-0000-000040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https://tntcat.iiasa.ac.at/RcpDb/dsd?Action=htmlpage&amp;page=compare
</t>
        </r>
      </text>
    </comment>
    <comment ref="A250" authorId="5" shapeId="0" xr:uid="{00000000-0006-0000-0000-000041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ESTIMATED HIST*INCREMENT
</t>
        </r>
      </text>
    </comment>
    <comment ref="D255" authorId="5" shapeId="0" xr:uid="{00000000-0006-0000-0000-000042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la media entre 2010 y 2020
</t>
        </r>
      </text>
    </comment>
    <comment ref="A256" authorId="5" shapeId="0" xr:uid="{00000000-0006-0000-0000-000043000000}">
      <text>
        <r>
          <rPr>
            <b/>
            <sz val="9"/>
            <color indexed="81"/>
            <rFont val="Tahoma"/>
            <family val="2"/>
          </rPr>
          <t>Mohamed LIFI:</t>
        </r>
        <r>
          <rPr>
            <sz val="9"/>
            <color indexed="81"/>
            <rFont val="Tahoma"/>
            <family val="2"/>
          </rPr>
          <t xml:space="preserve">
https://tntcat.iiasa.ac.at/RcpDb/dsd?Action=htmlpage&amp;page=compare
</t>
        </r>
      </text>
    </comment>
    <comment ref="A275" authorId="2" shapeId="0" xr:uid="{00000000-0006-0000-0000-000044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GISS other forcings 1850-2010.</t>
        </r>
      </text>
    </comment>
    <comment ref="A278" authorId="2" shapeId="0" xr:uid="{00000000-0006-0000-0000-000045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79" authorId="2" shapeId="0" xr:uid="{00000000-0006-0000-0000-000046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0" authorId="2" shapeId="0" xr:uid="{00000000-0006-0000-0000-000047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1" authorId="2" shapeId="0" xr:uid="{00000000-0006-0000-0000-000048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RCPs</t>
        </r>
      </text>
    </comment>
    <comment ref="A287" authorId="2" shapeId="0" xr:uid="{00000000-0006-0000-0000-000049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293" authorId="2" shapeId="0" xr:uid="{00000000-0006-0000-0000-00004A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NOAA ESRL DATA</t>
        </r>
      </text>
    </comment>
    <comment ref="A304" authorId="4" shapeId="0" xr:uid="{00000000-0006-0000-0000-00004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Rogelj et al (2014)
http://iopscience.iop.org/1748-9326/9/3/031003</t>
        </r>
      </text>
    </comment>
  </commentList>
</comments>
</file>

<file path=xl/sharedStrings.xml><?xml version="1.0" encoding="utf-8"?>
<sst xmlns="http://schemas.openxmlformats.org/spreadsheetml/2006/main" count="1466" uniqueCount="361">
  <si>
    <t>ºC</t>
  </si>
  <si>
    <t>Temperature</t>
  </si>
  <si>
    <t>Dmnl</t>
  </si>
  <si>
    <t>ECDF ECS AR5</t>
  </si>
  <si>
    <t>Empirical cumulative distribution funciont ECS AR5</t>
  </si>
  <si>
    <t>mm</t>
  </si>
  <si>
    <t>SLR</t>
  </si>
  <si>
    <t>SLR ( Sea Level Rise )</t>
  </si>
  <si>
    <t>mm/DegreesC</t>
  </si>
  <si>
    <t>Sensitivity of SLR rate to temp rate</t>
  </si>
  <si>
    <t>DegreesC</t>
  </si>
  <si>
    <t>Reference Temperature</t>
  </si>
  <si>
    <t>Temp adjustment for SLR</t>
  </si>
  <si>
    <t>Sea Level Sensitivity from Ice Sheet Melting</t>
  </si>
  <si>
    <t>mm/(Year*DegreeC)</t>
  </si>
  <si>
    <t>Sensitivity of Sea Level Rise to Temperature</t>
  </si>
  <si>
    <t>Year</t>
  </si>
  <si>
    <t>SLR ice sheet melting year</t>
  </si>
  <si>
    <t>Sea level rise</t>
  </si>
  <si>
    <t>pH/(ppm*ppm*ppm)</t>
  </si>
  <si>
    <t>pH constant 4</t>
  </si>
  <si>
    <t>pH/(ppm*ppm)</t>
  </si>
  <si>
    <t>pH constant 3</t>
  </si>
  <si>
    <t>pH/ppm</t>
  </si>
  <si>
    <t>pH constant 2</t>
  </si>
  <si>
    <t>pH</t>
  </si>
  <si>
    <t>pH constant 1</t>
  </si>
  <si>
    <t>watt/(meter*meter)</t>
  </si>
  <si>
    <t>Mineral aerosols and land RF</t>
  </si>
  <si>
    <t>Last historical RF year</t>
  </si>
  <si>
    <t>Other forcings RCP 8.5</t>
  </si>
  <si>
    <t>Other forcings RCP 6.0</t>
  </si>
  <si>
    <t>Other forcings RCP 4.5</t>
  </si>
  <si>
    <t>Other forcings RCP 2.6</t>
  </si>
  <si>
    <t>Other forcings History</t>
  </si>
  <si>
    <t>MP RF Total</t>
  </si>
  <si>
    <t>N2O radiative efficiency coefficient</t>
  </si>
  <si>
    <t>CH4 N20 inter exp 2</t>
  </si>
  <si>
    <t>RCP 8.5</t>
  </si>
  <si>
    <t>CH4 N20 inter exp</t>
  </si>
  <si>
    <t>RCP 6.0</t>
  </si>
  <si>
    <t>CH4 N2O inter coef 3</t>
  </si>
  <si>
    <t>RCP 4.5</t>
  </si>
  <si>
    <t>CH4 N2O inter coef 2</t>
  </si>
  <si>
    <t>RCP 2.6</t>
  </si>
  <si>
    <t>Ton/year</t>
  </si>
  <si>
    <t>HFC4310mee</t>
  </si>
  <si>
    <t>CH4 N2O interaction coeffient</t>
  </si>
  <si>
    <t>ppb</t>
  </si>
  <si>
    <t>N2O reference conc</t>
  </si>
  <si>
    <t>1/ppb</t>
  </si>
  <si>
    <t>CH4 N2O unit adj</t>
  </si>
  <si>
    <t>CH4 reference conc</t>
  </si>
  <si>
    <t>HFC245ca</t>
  </si>
  <si>
    <t>CH4 radiative efficiency coefficient</t>
  </si>
  <si>
    <t>CH4 and N2O Radiative Forcing</t>
  </si>
  <si>
    <t xml:space="preserve">Year </t>
  </si>
  <si>
    <t>Time to Commit RF</t>
  </si>
  <si>
    <t>Radiative Forcing</t>
  </si>
  <si>
    <t>HFC227ea</t>
  </si>
  <si>
    <t>ppt</t>
  </si>
  <si>
    <t>Preindustrial HFC conc</t>
  </si>
  <si>
    <t>HFC152a</t>
  </si>
  <si>
    <t>HFC143a</t>
  </si>
  <si>
    <t>HFC125</t>
  </si>
  <si>
    <t>HFC32</t>
  </si>
  <si>
    <t>HFC23</t>
  </si>
  <si>
    <t>HFC134a</t>
  </si>
  <si>
    <t>watt/(ppb*meter*meter)</t>
  </si>
  <si>
    <t>Years</t>
  </si>
  <si>
    <t>g/mole</t>
  </si>
  <si>
    <t>Units</t>
  </si>
  <si>
    <t>HFC radiative efficiency</t>
  </si>
  <si>
    <t>Time Const for HFC</t>
  </si>
  <si>
    <t>HFC molar mass</t>
  </si>
  <si>
    <t>Initial HFC con</t>
  </si>
  <si>
    <t>HFC parameters</t>
  </si>
  <si>
    <t>SF6 radiative efficiency</t>
  </si>
  <si>
    <t>SF6 molar mass</t>
  </si>
  <si>
    <t>Preindustrial SF6 conc</t>
  </si>
  <si>
    <t>Time Const for SF6</t>
  </si>
  <si>
    <t>SF6</t>
  </si>
  <si>
    <t>Initial SF6 con</t>
  </si>
  <si>
    <t>PFC radiative efficiency</t>
  </si>
  <si>
    <t>CF4 molar mass</t>
  </si>
  <si>
    <t xml:space="preserve">HFC134a </t>
  </si>
  <si>
    <t>Preindustrial PFC conc</t>
  </si>
  <si>
    <t>Time Const for PFC</t>
  </si>
  <si>
    <t>PFC</t>
  </si>
  <si>
    <t>Init PFC in Atm</t>
  </si>
  <si>
    <t>Time Const for N2O</t>
  </si>
  <si>
    <t>SF6 emissions</t>
  </si>
  <si>
    <t>pbb</t>
  </si>
  <si>
    <t>Initial N2O conc</t>
  </si>
  <si>
    <t>N2O-N molar mass</t>
  </si>
  <si>
    <t>N2O</t>
  </si>
  <si>
    <t>Mton/Year</t>
  </si>
  <si>
    <t>Natural N2O emissions</t>
  </si>
  <si>
    <t>PFCs emissions</t>
  </si>
  <si>
    <t>Mtons/Year/DegreeC</t>
  </si>
  <si>
    <t>Reference Sensitivity of C from Permafrost and Clathrate to Temperature</t>
  </si>
  <si>
    <t xml:space="preserve">Dmnl </t>
  </si>
  <si>
    <t>Stratospheric CH4 path share</t>
  </si>
  <si>
    <t>Tropospheric CH4 path share</t>
  </si>
  <si>
    <t>Reference CH4 time constant</t>
  </si>
  <si>
    <t>Mton N/year</t>
  </si>
  <si>
    <t>N2O emissions</t>
  </si>
  <si>
    <t>CH4 molar mass</t>
  </si>
  <si>
    <t xml:space="preserve">DegreesC </t>
  </si>
  <si>
    <t>Temperature Threshold for Methane Emissions from Permafrost and Clathrate</t>
  </si>
  <si>
    <t>Reference Sensitivity of CH4 from Permafrost and Clathrate to Temperature</t>
  </si>
  <si>
    <t>Mton/year</t>
  </si>
  <si>
    <t>CH4 emissions</t>
  </si>
  <si>
    <t>Mtons</t>
  </si>
  <si>
    <t>Preindustrial CH4</t>
  </si>
  <si>
    <t>Other GHG emissions</t>
  </si>
  <si>
    <t>CH4</t>
  </si>
  <si>
    <t>Initial CH4 conc</t>
  </si>
  <si>
    <t>GHG cycle</t>
  </si>
  <si>
    <t>kg/meter/meter/meter</t>
  </si>
  <si>
    <t>density</t>
  </si>
  <si>
    <t>J/kg/DegreesC</t>
  </si>
  <si>
    <t>mass heat cap</t>
  </si>
  <si>
    <t>fraction</t>
  </si>
  <si>
    <t>land area fraction</t>
  </si>
  <si>
    <t>meter</t>
  </si>
  <si>
    <t>land thickness</t>
  </si>
  <si>
    <t xml:space="preserve">Calculation of surface land/ocean heat capacity </t>
  </si>
  <si>
    <t>meter*meter</t>
  </si>
  <si>
    <t>area</t>
  </si>
  <si>
    <t>init Atmos UOcean Temp</t>
  </si>
  <si>
    <t>Climate Sensitivity</t>
  </si>
  <si>
    <t>watt/(meter*meter)/DegreesC</t>
  </si>
  <si>
    <t>Heat Transfer Rate</t>
  </si>
  <si>
    <t>Heat Diffusion Covar</t>
  </si>
  <si>
    <t>w/m2</t>
  </si>
  <si>
    <t>CO2 Rad Force C-ROADS</t>
  </si>
  <si>
    <t>Climate parameters (C-Roads model)</t>
  </si>
  <si>
    <t>ppm</t>
  </si>
  <si>
    <t>pre industrial value ppm</t>
  </si>
  <si>
    <t>init CO2 in Atmos ppm</t>
  </si>
  <si>
    <t>GtC</t>
  </si>
  <si>
    <t>preindustrial C</t>
  </si>
  <si>
    <t>Other</t>
  </si>
  <si>
    <t>1/Year</t>
  </si>
  <si>
    <t>CH4 Generation Rate from Biomass</t>
  </si>
  <si>
    <t>CH4 Generation Rate from Humus</t>
  </si>
  <si>
    <t>Sensitivity of Methane Emissions to Temperature (0= no feedback, 1= feedback)</t>
  </si>
  <si>
    <t>Reference Temperature Change for Effect of Warming on CH4 from Respiration</t>
  </si>
  <si>
    <t>Natural emissions of methane</t>
  </si>
  <si>
    <t>PFCs</t>
  </si>
  <si>
    <t>meter*meter/Year</t>
  </si>
  <si>
    <t>Eddy diff mean</t>
  </si>
  <si>
    <t>Eddy diff coeff index</t>
  </si>
  <si>
    <t>Layer4</t>
  </si>
  <si>
    <t>GWP 100</t>
  </si>
  <si>
    <t>GWP 20</t>
  </si>
  <si>
    <t>Component</t>
  </si>
  <si>
    <t>Layer3</t>
  </si>
  <si>
    <t>Global Warming Potentials</t>
  </si>
  <si>
    <t>Layer2</t>
  </si>
  <si>
    <t>Layer1</t>
  </si>
  <si>
    <t>Layer Depth[Layers]</t>
  </si>
  <si>
    <t>Mixed Depth</t>
  </si>
  <si>
    <t>Mixing Time</t>
  </si>
  <si>
    <t>GtC/meter</t>
  </si>
  <si>
    <t>Preind Ocean C per meter</t>
  </si>
  <si>
    <t>Ref Buffer Factor</t>
  </si>
  <si>
    <t>Buff C Coeff</t>
  </si>
  <si>
    <t>Init Deep Ocean Temp</t>
  </si>
  <si>
    <t>1/DegreesC</t>
  </si>
  <si>
    <t>Sensitivity of pCO2 DIC to Temperature Mean</t>
  </si>
  <si>
    <t>GISS NASA</t>
  </si>
  <si>
    <t>Biostim coeff mean</t>
  </si>
  <si>
    <t>HadCRUT4</t>
  </si>
  <si>
    <t>Biostim coeff index</t>
  </si>
  <si>
    <t>Time (year)</t>
  </si>
  <si>
    <t>Sensitivity of C Uptake to Temperature (1=feedback, 0= no feedback)</t>
  </si>
  <si>
    <t>Strength of temp effect on land C flux mean</t>
  </si>
  <si>
    <t>Init C in Deep Ocean per meter</t>
  </si>
  <si>
    <t>GtC/Year</t>
  </si>
  <si>
    <t>Init NPP</t>
  </si>
  <si>
    <t>Mauna Loa CO2</t>
  </si>
  <si>
    <t>Init C in Mixed Ocean per meter</t>
  </si>
  <si>
    <t>Biomass Res Time</t>
  </si>
  <si>
    <t>Init C in Biomass</t>
  </si>
  <si>
    <t>Humification Fraction</t>
  </si>
  <si>
    <t>Concentration</t>
  </si>
  <si>
    <t>Init C in Humus</t>
  </si>
  <si>
    <t>Humus Res Time</t>
  </si>
  <si>
    <t>Calibration</t>
  </si>
  <si>
    <t>Carbon cycle parameters (C-Roads model)</t>
  </si>
  <si>
    <t>Tipping points probability 2010-2200</t>
  </si>
  <si>
    <t>AMAZ</t>
  </si>
  <si>
    <t>CMOC</t>
  </si>
  <si>
    <t>DAIS</t>
  </si>
  <si>
    <t>MGIS</t>
  </si>
  <si>
    <t>NIÑO</t>
  </si>
  <si>
    <t>Sensitivity of Methane Emissions to Permafrost and Clathrate(1=feedback,0=no feedback)</t>
  </si>
  <si>
    <t>selection ECS input method(0:deterministic set in scenario_parameters;1:ECDF from AR5)</t>
  </si>
  <si>
    <t>Layer1 temp</t>
  </si>
  <si>
    <t>Layer2 temp</t>
  </si>
  <si>
    <t>Layer3 temp</t>
  </si>
  <si>
    <t>Layer4 temp</t>
  </si>
  <si>
    <t>CO2</t>
  </si>
  <si>
    <t>carbon budget</t>
  </si>
  <si>
    <t>GtCO2</t>
  </si>
  <si>
    <t>Cumulative CO2 emissions 1751 1995</t>
  </si>
  <si>
    <t>Percentage (%) of climate zones in each LOCOMOTION region</t>
  </si>
  <si>
    <t>Climate type / LOCOMOTION region</t>
  </si>
  <si>
    <t>EU27</t>
  </si>
  <si>
    <t>UK</t>
  </si>
  <si>
    <t>China</t>
  </si>
  <si>
    <t>EASOC</t>
  </si>
  <si>
    <t>India</t>
  </si>
  <si>
    <t>LATAM</t>
  </si>
  <si>
    <t>Russia</t>
  </si>
  <si>
    <t>USMCA</t>
  </si>
  <si>
    <t>LROW</t>
  </si>
  <si>
    <t xml:space="preserve">Tropical </t>
  </si>
  <si>
    <t>Hot Arid</t>
  </si>
  <si>
    <t>Temperate</t>
  </si>
  <si>
    <t>Warm</t>
  </si>
  <si>
    <t>Cold arid</t>
  </si>
  <si>
    <t>Polar</t>
  </si>
  <si>
    <t>Snow</t>
  </si>
  <si>
    <t>Winter snow</t>
  </si>
  <si>
    <t>Slope (b) from linear regression results per climate zones and WILIAM regions for local average temperature as a function of global mean surface temperature</t>
  </si>
  <si>
    <t>Slope (b) from linear regression results per countries and WILIAM regions for local average temperature as a function of global mean surface temperature</t>
  </si>
  <si>
    <t>Countries / LOCOMOTION region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</si>
  <si>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</si>
  <si>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</si>
  <si>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</si>
  <si>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</si>
  <si>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</si>
  <si>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</si>
  <si>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</si>
  <si>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</si>
  <si>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</si>
  <si>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</si>
  <si>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</si>
  <si>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</si>
  <si>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</si>
  <si>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</si>
  <si>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</si>
  <si>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</si>
  <si>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</si>
  <si>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</si>
  <si>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</si>
  <si>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</si>
  <si>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</si>
  <si>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</si>
  <si>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</si>
  <si>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</si>
  <si>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</si>
  <si>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</si>
  <si>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</si>
  <si>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CHINA</t>
  </si>
  <si>
    <t>INDIA</t>
  </si>
  <si>
    <t>RUSSIA</t>
  </si>
  <si>
    <t>Slope(b)</t>
  </si>
  <si>
    <t>RoE</t>
  </si>
  <si>
    <t>Slope (b) from linear regression results for local average temperature as a function of global mean surface temperature, in the Rest of the World</t>
  </si>
  <si>
    <t>Carbon cycle and climate initialization (C-Roads year 2005, version Feb2007)</t>
  </si>
  <si>
    <t>CROADS 2005</t>
  </si>
  <si>
    <r>
      <t xml:space="preserve">Average temperature change (ºC) due AMOC weakening, if activated, after 2080, for each climate zone and LOCOMOTION region (from Liu </t>
    </r>
    <r>
      <rPr>
        <b/>
        <i/>
        <sz val="11"/>
        <color theme="1"/>
        <rFont val="Calibri"/>
        <family val="2"/>
        <scheme val="minor"/>
      </rPr>
      <t>et al.</t>
    </r>
    <r>
      <rPr>
        <b/>
        <sz val="11"/>
        <color theme="1"/>
        <rFont val="Calibri"/>
        <family val="2"/>
        <scheme val="minor"/>
      </rPr>
      <t>, 2020)</t>
    </r>
  </si>
  <si>
    <t>LOCOMOTION region</t>
  </si>
  <si>
    <t>initial sea level rise in 2005</t>
  </si>
  <si>
    <t>REGIONS</t>
  </si>
  <si>
    <t>RUSIA</t>
  </si>
  <si>
    <t>N2O emissions agriculture ( to be filled with historical OR SIMULATion data)</t>
  </si>
  <si>
    <t>CH4 emissions agriculture ( to be filled with historical or simulation data)</t>
  </si>
  <si>
    <t>HFC245fa</t>
  </si>
  <si>
    <t>HFCs emissions</t>
  </si>
  <si>
    <t>CH4 emissions ENDO</t>
  </si>
  <si>
    <t>CH4 emissions HIST</t>
  </si>
  <si>
    <t>CH4 emissions REST</t>
  </si>
  <si>
    <t>Increment</t>
  </si>
  <si>
    <t>N2O emissions ENDO</t>
  </si>
  <si>
    <t>N2O emissions HIST</t>
  </si>
  <si>
    <t>N2O emissions REST</t>
  </si>
  <si>
    <t>N2O emissions ESTIMATED</t>
  </si>
  <si>
    <t>CH4 emissions ESTIMATED</t>
  </si>
  <si>
    <t>REGIONS_I|_UNIT</t>
  </si>
  <si>
    <t>IPPUs CO2 emissions</t>
  </si>
  <si>
    <t>kt CO₂ equivalent</t>
  </si>
  <si>
    <t>IPPUs CH4 emissions</t>
  </si>
  <si>
    <t>IPPUs N2O emissions</t>
  </si>
  <si>
    <t>IPPUs PFCs emissions</t>
  </si>
  <si>
    <t>IPPUs SF6 emissions</t>
  </si>
  <si>
    <t>IPPUs HFCs emissions</t>
  </si>
  <si>
    <t>Ecuación</t>
  </si>
  <si>
    <t>A</t>
  </si>
  <si>
    <t>B</t>
  </si>
  <si>
    <t>Gt CO₂ equivalent</t>
  </si>
  <si>
    <t>NO2</t>
  </si>
  <si>
    <t>CO2 COMPLETAR LOS DATOS QUE FALTAN</t>
  </si>
  <si>
    <t>GHG IPPUs 2015 Historical data</t>
  </si>
  <si>
    <t xml:space="preserve">EDGAR DATA </t>
  </si>
  <si>
    <t xml:space="preserve">TOTAL_EMISSIONS_HISTORICAL_DATA </t>
  </si>
  <si>
    <t>CH4_WASTE_EMISSIONS_HISTORICAL_DATA</t>
  </si>
  <si>
    <t>CH4_AGRICULTURE_EMISSIONS_HISTORICAL_DATA</t>
  </si>
  <si>
    <t>CH4_ENERGY_EMISSIONS_HISTORICAL_DATA</t>
  </si>
  <si>
    <t>CH4_IPPUS_EMISSIONS_HISTORICAL_DATA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</si>
  <si>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</si>
  <si>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</si>
  <si>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</si>
  <si>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</si>
  <si>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</si>
  <si>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</si>
  <si>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</si>
  <si>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</si>
  <si>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</si>
  <si>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</si>
  <si>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</si>
  <si>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</si>
  <si>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</si>
  <si>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</si>
  <si>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</si>
  <si>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</si>
  <si>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</si>
  <si>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</si>
  <si>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</si>
  <si>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</si>
  <si>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</si>
  <si>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</si>
  <si>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</si>
  <si>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</si>
  <si>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</si>
  <si>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</si>
  <si>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</si>
  <si>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WORLD</t>
  </si>
  <si>
    <t>CO2 IPPUS EMISSIONS HISTORICAL DATA</t>
  </si>
  <si>
    <t>REGIONS_35_I|kt</t>
  </si>
  <si>
    <t>CO2_CEMENT_PRODUCTION_EMISSIONS__HISTORICAL_DATA</t>
  </si>
  <si>
    <t>CO2_CHEMICAL_INDUSTRY_EMISSIONS_HISTORICAL_DATA</t>
  </si>
  <si>
    <t>CO2_LIME_PRODUCTION_EMISSIONS_HISTORICAL_DATA</t>
  </si>
  <si>
    <t>CO2_METAL_INDUSTRY_EMISSIONS_HISTORICAL_DATA</t>
  </si>
  <si>
    <t>CO2_NON_ENERGY_PRODUCTS_FROM_FUELS_AND_SOLVENT_USE_EMISSIONS_HISTORICAL_DATA</t>
  </si>
  <si>
    <t>CO2_OTHER_PROCESS_USES_OF_CARBONATES_EMISSIONS_HISTORICAL_DATA</t>
  </si>
  <si>
    <t>EXO_TOTAL_CH4_ENERGY_EMISSIONS_9R (data form simulation)</t>
  </si>
  <si>
    <t>EXO_TOTAL_N2O_ENERGY_EMISSIONS_9R (data form simulation)</t>
  </si>
  <si>
    <t>EXO_TOTAL_CO2_ENERGY_EMISSIONS_9R (data form simulation)</t>
  </si>
  <si>
    <t>CH4_CHEMICAL_INDUSTRY_EMISSIONS_HISTORICAL_DATA</t>
  </si>
  <si>
    <t>CH4_METAL_INDUSTRY_EMISSIONS_HISTORICAL_DATA</t>
  </si>
  <si>
    <t>N2O_CHEMICAL_INDUSTRY_EMISSIONS_HISTORICAL_DATA</t>
  </si>
  <si>
    <t>N2O_OTHER_PRODUCT_MANUFACTURE_AND_USE_EMISSIONS_HISTORICAL_DATA</t>
  </si>
  <si>
    <t>CO2_GLASS_PRODUCTION_EMISSIONS_HISTORICAL_DATA</t>
  </si>
  <si>
    <t>REGIONS_9_I|kt</t>
  </si>
  <si>
    <t>N2O_WASTE_EMISSIONS_HISTORICAL_DATA</t>
  </si>
  <si>
    <t>CO2_WASTE_EMISSIONS_HISTORICAL_DATA_9R</t>
  </si>
  <si>
    <t>CO2_WASTE_EMISSIONS_HISTORICAL_DATA_35R</t>
  </si>
  <si>
    <t>LULUCF_EMISSIONS_HISTORICAL_DATA</t>
  </si>
  <si>
    <t>TOTAL_ANTHRO_CO2_EMISSIONS_HISTORICAL_DATA</t>
  </si>
  <si>
    <t>TOTAL_ANTHRO_CH4_EMISSIONS_HISTORICAL_DATA</t>
  </si>
  <si>
    <t>TOTAL_ANTHRO_N2O_EMISSIONS_HISTORICAL_DATA</t>
  </si>
  <si>
    <t>Mt CO2</t>
  </si>
  <si>
    <t>Mt CH4</t>
  </si>
  <si>
    <t>Mt N2O</t>
  </si>
  <si>
    <t>Preindustrial(+0,355 ºC)</t>
  </si>
  <si>
    <t>Preindustrial(+0,218 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</si>
</sst>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€_-;\-* #,##0.00\ _€_-;_-* &quot;-&quot;??\ _€_-;_-@_-"/>
    <numFmt numFmtId="164" formatCode="0.0000"/>
    <numFmt numFmtId="165" formatCode="0.0"/>
    <numFmt numFmtId="166" formatCode="0.000"/>
    <numFmt numFmtId="167" formatCode="#,##0.000"/>
    <numFmt numFmtId="168" formatCode="#,##0.0"/>
    <numFmt numFmtId="169" formatCode="#,##0.00000"/>
    <numFmt numFmtId="170" formatCode="0.00000000"/>
    <numFmt numFmtId="171" formatCode="#,##0.0000"/>
    <numFmt numFmtId="172" formatCode="_-* #,##0.0000\ _€_-;\-* #,##0.0000\ _€_-;_-* &quot;-&quot;??\ _€_-;_-@_-"/>
    <numFmt numFmtId="173" formatCode="_-* #,##0.0\ _€_-;\-* #,##0.0\ _€_-;_-* &quot;-&quot;??\ _€_-;_-@_-"/>
    <numFmt numFmtId="174" formatCode="_-* #,##0.000\ _€_-;\-* #,##0.000\ _€_-;_-* &quot;-&quot;??\ _€_-;_-@_-"/>
    <numFmt numFmtId="175" formatCode="0.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Verdana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medium">
        <color indexed="64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20" borderId="42" applyNumberFormat="0" applyAlignment="0" applyProtection="0"/>
  </cellStyleXfs>
  <cellXfs count="2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164" fontId="0" fillId="4" borderId="3" xfId="0" applyNumberFormat="1" applyFill="1" applyBorder="1"/>
    <xf numFmtId="0" fontId="0" fillId="5" borderId="4" xfId="0" applyFill="1" applyBorder="1" applyAlignment="1">
      <alignment horizontal="left"/>
    </xf>
    <xf numFmtId="0" fontId="0" fillId="3" borderId="5" xfId="0" applyFill="1" applyBorder="1"/>
    <xf numFmtId="1" fontId="0" fillId="0" borderId="8" xfId="1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0" xfId="0" applyFill="1" applyBorder="1" applyAlignment="1">
      <alignment vertical="center"/>
    </xf>
    <xf numFmtId="2" fontId="0" fillId="0" borderId="8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5" fontId="0" fillId="0" borderId="8" xfId="1" applyNumberFormat="1" applyFont="1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2" fillId="6" borderId="12" xfId="0" applyFont="1" applyFill="1" applyBorder="1" applyAlignment="1">
      <alignment vertical="center"/>
    </xf>
    <xf numFmtId="2" fontId="0" fillId="0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1" fontId="0" fillId="0" borderId="1" xfId="1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5" borderId="10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166" fontId="3" fillId="0" borderId="1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18" xfId="1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4" xfId="0" applyFill="1" applyBorder="1" applyAlignment="1">
      <alignment vertical="center"/>
    </xf>
    <xf numFmtId="0" fontId="0" fillId="0" borderId="3" xfId="0" applyBorder="1"/>
    <xf numFmtId="11" fontId="0" fillId="0" borderId="8" xfId="1" applyNumberFormat="1" applyFont="1" applyFill="1" applyBorder="1" applyAlignment="1">
      <alignment horizontal="center"/>
    </xf>
    <xf numFmtId="4" fontId="0" fillId="0" borderId="8" xfId="1" applyNumberFormat="1" applyFont="1" applyFill="1" applyBorder="1" applyAlignment="1">
      <alignment horizontal="center"/>
    </xf>
    <xf numFmtId="3" fontId="0" fillId="0" borderId="8" xfId="1" applyNumberFormat="1" applyFont="1" applyFill="1" applyBorder="1" applyAlignment="1">
      <alignment horizontal="center"/>
    </xf>
    <xf numFmtId="167" fontId="0" fillId="0" borderId="8" xfId="1" applyNumberFormat="1" applyFont="1" applyFill="1" applyBorder="1" applyAlignment="1">
      <alignment horizontal="center"/>
    </xf>
    <xf numFmtId="0" fontId="0" fillId="0" borderId="22" xfId="0" applyBorder="1"/>
    <xf numFmtId="0" fontId="2" fillId="7" borderId="21" xfId="0" applyFont="1" applyFill="1" applyBorder="1" applyAlignment="1">
      <alignment vertical="center"/>
    </xf>
    <xf numFmtId="3" fontId="0" fillId="0" borderId="1" xfId="1" applyNumberFormat="1" applyFon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4" fontId="0" fillId="0" borderId="18" xfId="1" applyNumberFormat="1" applyFont="1" applyFill="1" applyBorder="1" applyAlignment="1">
      <alignment horizontal="center"/>
    </xf>
    <xf numFmtId="168" fontId="0" fillId="0" borderId="3" xfId="1" applyNumberFormat="1" applyFont="1" applyFill="1" applyBorder="1" applyAlignment="1">
      <alignment horizontal="center"/>
    </xf>
    <xf numFmtId="3" fontId="0" fillId="0" borderId="3" xfId="1" applyNumberFormat="1" applyFont="1" applyFill="1" applyBorder="1" applyAlignment="1">
      <alignment horizontal="center"/>
    </xf>
    <xf numFmtId="0" fontId="0" fillId="5" borderId="20" xfId="0" applyFill="1" applyBorder="1" applyAlignment="1">
      <alignment horizontal="right"/>
    </xf>
    <xf numFmtId="168" fontId="0" fillId="0" borderId="1" xfId="1" applyNumberFormat="1" applyFont="1" applyFill="1" applyBorder="1" applyAlignment="1">
      <alignment horizontal="center"/>
    </xf>
    <xf numFmtId="0" fontId="0" fillId="5" borderId="21" xfId="0" applyFill="1" applyBorder="1" applyAlignment="1">
      <alignment horizontal="right"/>
    </xf>
    <xf numFmtId="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3" xfId="0" applyFill="1" applyBorder="1" applyAlignment="1">
      <alignment vertical="center"/>
    </xf>
    <xf numFmtId="0" fontId="0" fillId="5" borderId="26" xfId="0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4" fontId="0" fillId="0" borderId="3" xfId="1" applyNumberFormat="1" applyFont="1" applyFill="1" applyBorder="1" applyAlignment="1">
      <alignment horizontal="center"/>
    </xf>
    <xf numFmtId="0" fontId="0" fillId="0" borderId="30" xfId="0" applyBorder="1"/>
    <xf numFmtId="0" fontId="0" fillId="0" borderId="19" xfId="0" applyBorder="1"/>
    <xf numFmtId="0" fontId="0" fillId="0" borderId="9" xfId="0" applyBorder="1"/>
    <xf numFmtId="0" fontId="0" fillId="0" borderId="14" xfId="0" applyBorder="1"/>
    <xf numFmtId="0" fontId="0" fillId="0" borderId="2" xfId="0" applyBorder="1"/>
    <xf numFmtId="3" fontId="0" fillId="12" borderId="1" xfId="1" applyNumberFormat="1" applyFont="1" applyFill="1" applyBorder="1" applyAlignment="1">
      <alignment horizontal="center"/>
    </xf>
    <xf numFmtId="0" fontId="0" fillId="12" borderId="10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3" borderId="33" xfId="0" applyFill="1" applyBorder="1"/>
    <xf numFmtId="0" fontId="0" fillId="3" borderId="12" xfId="0" applyFill="1" applyBorder="1"/>
    <xf numFmtId="3" fontId="3" fillId="0" borderId="13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5" xfId="0" applyFill="1" applyBorder="1" applyAlignment="1">
      <alignment vertical="center"/>
    </xf>
    <xf numFmtId="0" fontId="2" fillId="13" borderId="32" xfId="0" applyFont="1" applyFill="1" applyBorder="1" applyAlignment="1">
      <alignment vertical="center"/>
    </xf>
    <xf numFmtId="0" fontId="0" fillId="5" borderId="10" xfId="0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4" xfId="0" applyFill="1" applyBorder="1"/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7" borderId="8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0" fillId="0" borderId="0" xfId="0" applyAlignment="1">
      <alignment horizontal="center"/>
    </xf>
    <xf numFmtId="169" fontId="0" fillId="0" borderId="8" xfId="1" applyNumberFormat="1" applyFont="1" applyFill="1" applyBorder="1" applyAlignment="1">
      <alignment horizontal="center"/>
    </xf>
    <xf numFmtId="3" fontId="0" fillId="12" borderId="8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0" fontId="0" fillId="0" borderId="0" xfId="0" applyNumberFormat="1"/>
    <xf numFmtId="1" fontId="0" fillId="0" borderId="16" xfId="0" applyNumberForma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8" xfId="1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167" fontId="0" fillId="0" borderId="8" xfId="0" applyNumberFormat="1" applyBorder="1" applyAlignment="1">
      <alignment horizontal="center"/>
    </xf>
    <xf numFmtId="0" fontId="0" fillId="1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8" xfId="0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16" borderId="10" xfId="0" applyFill="1" applyBorder="1" applyAlignment="1">
      <alignment vertical="center"/>
    </xf>
    <xf numFmtId="0" fontId="0" fillId="16" borderId="1" xfId="0" applyFill="1" applyBorder="1"/>
    <xf numFmtId="0" fontId="0" fillId="0" borderId="1" xfId="0" applyBorder="1" applyAlignment="1">
      <alignment wrapText="1"/>
    </xf>
    <xf numFmtId="0" fontId="0" fillId="12" borderId="17" xfId="0" applyFill="1" applyBorder="1" applyAlignment="1">
      <alignment horizontal="center" vertical="center"/>
    </xf>
    <xf numFmtId="0" fontId="0" fillId="5" borderId="37" xfId="0" applyFill="1" applyBorder="1"/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/>
    </xf>
    <xf numFmtId="11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18" borderId="2" xfId="0" applyFont="1" applyFill="1" applyBorder="1" applyAlignment="1">
      <alignment horizontal="left" vertical="center" wrapText="1"/>
    </xf>
    <xf numFmtId="0" fontId="2" fillId="18" borderId="1" xfId="0" applyFont="1" applyFill="1" applyBorder="1"/>
    <xf numFmtId="0" fontId="0" fillId="18" borderId="1" xfId="0" applyFill="1" applyBorder="1"/>
    <xf numFmtId="0" fontId="0" fillId="17" borderId="1" xfId="0" applyFill="1" applyBorder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18" borderId="2" xfId="0" applyFont="1" applyFill="1" applyBorder="1" applyAlignment="1">
      <alignment wrapText="1"/>
    </xf>
    <xf numFmtId="0" fontId="0" fillId="18" borderId="0" xfId="0" applyFill="1"/>
    <xf numFmtId="173" fontId="0" fillId="0" borderId="8" xfId="1" applyNumberFormat="1" applyFont="1" applyFill="1" applyBorder="1" applyAlignment="1">
      <alignment horizontal="center" vertical="center"/>
    </xf>
    <xf numFmtId="174" fontId="0" fillId="0" borderId="8" xfId="1" applyNumberFormat="1" applyFont="1" applyFill="1" applyBorder="1" applyAlignment="1">
      <alignment horizontal="center" vertical="center"/>
    </xf>
    <xf numFmtId="172" fontId="0" fillId="0" borderId="8" xfId="1" applyNumberFormat="1" applyFont="1" applyFill="1" applyBorder="1" applyAlignment="1">
      <alignment horizontal="center" vertical="center"/>
    </xf>
    <xf numFmtId="4" fontId="0" fillId="0" borderId="8" xfId="1" applyNumberFormat="1" applyFont="1" applyFill="1" applyBorder="1" applyAlignment="1">
      <alignment horizontal="center" vertical="center"/>
    </xf>
    <xf numFmtId="3" fontId="0" fillId="12" borderId="8" xfId="1" applyNumberFormat="1" applyFont="1" applyFill="1" applyBorder="1" applyAlignment="1">
      <alignment horizontal="center" vertical="center"/>
    </xf>
    <xf numFmtId="3" fontId="0" fillId="0" borderId="8" xfId="1" applyNumberFormat="1" applyFont="1" applyFill="1" applyBorder="1" applyAlignment="1">
      <alignment horizontal="center" vertical="center"/>
    </xf>
    <xf numFmtId="167" fontId="0" fillId="0" borderId="8" xfId="1" applyNumberFormat="1" applyFont="1" applyFill="1" applyBorder="1" applyAlignment="1">
      <alignment horizontal="center" vertical="center"/>
    </xf>
    <xf numFmtId="4" fontId="3" fillId="0" borderId="8" xfId="1" applyNumberFormat="1" applyFont="1" applyFill="1" applyBorder="1" applyAlignment="1">
      <alignment horizontal="center" vertical="center"/>
    </xf>
    <xf numFmtId="168" fontId="3" fillId="0" borderId="8" xfId="1" applyNumberFormat="1" applyFont="1" applyFill="1" applyBorder="1" applyAlignment="1">
      <alignment horizontal="center" vertical="center"/>
    </xf>
    <xf numFmtId="171" fontId="3" fillId="0" borderId="8" xfId="1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4" fontId="0" fillId="19" borderId="1" xfId="1" applyNumberFormat="1" applyFont="1" applyFill="1" applyBorder="1" applyAlignment="1">
      <alignment horizontal="center"/>
    </xf>
    <xf numFmtId="4" fontId="0" fillId="4" borderId="1" xfId="1" applyNumberFormat="1" applyFont="1" applyFill="1" applyBorder="1" applyAlignment="1">
      <alignment horizontal="center"/>
    </xf>
    <xf numFmtId="4" fontId="0" fillId="4" borderId="3" xfId="1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3" fillId="0" borderId="0" xfId="0" applyFont="1"/>
    <xf numFmtId="0" fontId="10" fillId="22" borderId="27" xfId="0" applyFont="1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 wrapText="1"/>
    </xf>
    <xf numFmtId="0" fontId="10" fillId="21" borderId="3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9" fillId="0" borderId="0" xfId="2" applyFill="1" applyBorder="1" applyAlignment="1"/>
    <xf numFmtId="0" fontId="0" fillId="3" borderId="1" xfId="0" applyFill="1" applyBorder="1"/>
    <xf numFmtId="0" fontId="11" fillId="17" borderId="1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2" fontId="0" fillId="0" borderId="0" xfId="0" applyNumberFormat="1"/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6" fontId="0" fillId="0" borderId="0" xfId="0" applyNumberFormat="1"/>
    <xf numFmtId="0" fontId="11" fillId="0" borderId="0" xfId="0" applyFont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9" xfId="0" applyFill="1" applyBorder="1"/>
    <xf numFmtId="0" fontId="0" fillId="3" borderId="5" xfId="0" applyFill="1" applyBorder="1" applyAlignment="1">
      <alignment horizontal="center" vertical="center"/>
    </xf>
    <xf numFmtId="166" fontId="0" fillId="1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6" fontId="0" fillId="17" borderId="1" xfId="0" applyNumberFormat="1" applyFill="1" applyBorder="1" applyAlignment="1">
      <alignment horizontal="left" vertical="center"/>
    </xf>
    <xf numFmtId="166" fontId="0" fillId="23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17" borderId="50" xfId="0" applyFill="1" applyBorder="1" applyAlignment="1">
      <alignment horizontal="center" vertical="center"/>
    </xf>
    <xf numFmtId="166" fontId="0" fillId="23" borderId="50" xfId="0" applyNumberFormat="1" applyFill="1" applyBorder="1" applyAlignment="1">
      <alignment horizontal="center" vertical="center"/>
    </xf>
    <xf numFmtId="4" fontId="0" fillId="23" borderId="1" xfId="0" applyNumberFormat="1" applyFill="1" applyBorder="1" applyAlignment="1">
      <alignment horizontal="center" vertical="center"/>
    </xf>
    <xf numFmtId="4" fontId="0" fillId="23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center"/>
    </xf>
    <xf numFmtId="166" fontId="0" fillId="0" borderId="1" xfId="0" applyNumberFormat="1" applyBorder="1" applyAlignment="1">
      <alignment horizontal="left" vertical="center"/>
    </xf>
    <xf numFmtId="170" fontId="0" fillId="23" borderId="1" xfId="0" applyNumberFormat="1" applyFill="1" applyBorder="1" applyAlignment="1">
      <alignment horizontal="center"/>
    </xf>
    <xf numFmtId="175" fontId="0" fillId="23" borderId="1" xfId="0" applyNumberFormat="1" applyFill="1" applyBorder="1" applyAlignment="1">
      <alignment horizontal="center"/>
    </xf>
    <xf numFmtId="0" fontId="0" fillId="24" borderId="0" xfId="0" applyFill="1" applyAlignment="1">
      <alignment horizontal="center" vertical="center"/>
    </xf>
    <xf numFmtId="166" fontId="0" fillId="1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4" borderId="1" xfId="0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left"/>
    </xf>
    <xf numFmtId="0" fontId="0" fillId="23" borderId="1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66" fontId="0" fillId="17" borderId="2" xfId="0" applyNumberForma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left" vertical="center"/>
    </xf>
    <xf numFmtId="11" fontId="0" fillId="0" borderId="0" xfId="0" applyNumberFormat="1"/>
    <xf numFmtId="0" fontId="11" fillId="17" borderId="2" xfId="0" applyFont="1" applyFill="1" applyBorder="1" applyAlignment="1">
      <alignment horizontal="right" vertical="center" wrapText="1"/>
    </xf>
    <xf numFmtId="0" fontId="0" fillId="5" borderId="16" xfId="0" applyFill="1" applyBorder="1" applyAlignment="1">
      <alignment horizontal="center" vertical="center"/>
    </xf>
    <xf numFmtId="0" fontId="11" fillId="17" borderId="13" xfId="0" applyFont="1" applyFill="1" applyBorder="1" applyAlignment="1">
      <alignment horizontal="right" vertical="center" wrapText="1"/>
    </xf>
    <xf numFmtId="0" fontId="11" fillId="17" borderId="25" xfId="0" applyFont="1" applyFill="1" applyBorder="1" applyAlignment="1">
      <alignment horizontal="right" vertical="center" wrapText="1"/>
    </xf>
    <xf numFmtId="0" fontId="11" fillId="17" borderId="8" xfId="0" applyFont="1" applyFill="1" applyBorder="1" applyAlignment="1">
      <alignment horizontal="right" vertical="center" wrapText="1"/>
    </xf>
    <xf numFmtId="0" fontId="11" fillId="17" borderId="3" xfId="0" applyFont="1" applyFill="1" applyBorder="1" applyAlignment="1">
      <alignment horizontal="right" vertical="center" wrapText="1"/>
    </xf>
    <xf numFmtId="0" fontId="11" fillId="17" borderId="18" xfId="0" applyFont="1" applyFill="1" applyBorder="1" applyAlignment="1">
      <alignment horizontal="right" vertical="center" wrapText="1"/>
    </xf>
    <xf numFmtId="1" fontId="0" fillId="17" borderId="2" xfId="0" applyNumberFormat="1" applyFill="1" applyBorder="1" applyAlignment="1">
      <alignment horizontal="center" vertical="center"/>
    </xf>
    <xf numFmtId="49" fontId="0" fillId="24" borderId="32" xfId="0" applyNumberForma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0" fillId="3" borderId="43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15" borderId="37" xfId="0" applyFont="1" applyFill="1" applyBorder="1" applyAlignment="1">
      <alignment horizontal="center"/>
    </xf>
    <xf numFmtId="0" fontId="4" fillId="15" borderId="36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3" xfId="0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3">
    <cellStyle name="Celda de comprobación" xfId="2" builtinId="23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66FF33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721425</xdr:colOff>
      <xdr:row>17</xdr:row>
      <xdr:rowOff>120135</xdr:rowOff>
    </xdr:from>
    <xdr:ext cx="2208465" cy="46978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3007425" y="3358635"/>
          <a:ext cx="2208465" cy="46978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THIS</a:t>
          </a:r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COLOUR THE VARIABLES</a:t>
          </a:r>
          <a:endParaRPr lang="es-ES">
            <a:effectLst/>
          </a:endParaRPr>
        </a:p>
        <a:p>
          <a:r>
            <a: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CAN BE MODIFIED BY USER</a:t>
          </a:r>
          <a:endParaRPr lang="es-ES">
            <a:effectLst/>
          </a:endParaRPr>
        </a:p>
      </xdr:txBody>
    </xdr:sp>
    <xdr:clientData/>
  </xdr:oneCellAnchor>
  <xdr:oneCellAnchor>
    <xdr:from>
      <xdr:col>3</xdr:col>
      <xdr:colOff>63500</xdr:colOff>
      <xdr:row>33</xdr:row>
      <xdr:rowOff>114300</xdr:rowOff>
    </xdr:from>
    <xdr:ext cx="2509434" cy="436786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2349500" y="6400800"/>
          <a:ext cx="2509434" cy="43678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aseline="0"/>
            <a:t>"Climate Sensitivity" is defined in scenarios sheet</a:t>
          </a:r>
        </a:p>
      </xdr:txBody>
    </xdr:sp>
    <xdr:clientData/>
  </xdr:oneCellAnchor>
  <xdr:twoCellAnchor editAs="oneCell">
    <xdr:from>
      <xdr:col>5</xdr:col>
      <xdr:colOff>99331</xdr:colOff>
      <xdr:row>78</xdr:row>
      <xdr:rowOff>154096</xdr:rowOff>
    </xdr:from>
    <xdr:to>
      <xdr:col>5</xdr:col>
      <xdr:colOff>1295400</xdr:colOff>
      <xdr:row>88</xdr:row>
      <xdr:rowOff>33977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D8D17A-5716-4E5B-B46D-1C8BBEEAF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7911" y="15074056"/>
          <a:ext cx="1196069" cy="178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AIG1146"/>
  <sheetViews>
    <sheetView tabSelected="1" topLeftCell="A31" zoomScale="85" zoomScaleNormal="85" workbookViewId="0">
      <selection activeCell="B58" sqref="B58"/>
    </sheetView>
  </sheetViews>
  <sheetFormatPr baseColWidth="10" defaultColWidth="11.42578125" defaultRowHeight="15" x14ac:dyDescent="0.25"/>
  <cols>
    <col min="1" max="1" width="87" customWidth="1"/>
    <col min="2" max="2" width="29.28515625" customWidth="1"/>
    <col min="3" max="3" width="25.7109375" customWidth="1"/>
    <col min="4" max="4" width="20.5703125" customWidth="1"/>
    <col min="5" max="5" width="27.85546875" customWidth="1"/>
    <col min="6" max="6" width="22.85546875" customWidth="1"/>
    <col min="7" max="7" width="18.7109375" customWidth="1"/>
    <col min="8" max="8" width="17.85546875" customWidth="1"/>
    <col min="9" max="10" width="19.28515625" customWidth="1"/>
    <col min="11" max="11" width="17.7109375" customWidth="1"/>
    <col min="12" max="12" width="16.42578125" customWidth="1"/>
    <col min="13" max="13" width="17.28515625" customWidth="1"/>
    <col min="14" max="14" width="16.5703125" customWidth="1"/>
    <col min="15" max="15" width="19.42578125" customWidth="1"/>
    <col min="16" max="16" width="17.7109375" customWidth="1"/>
    <col min="17" max="17" width="18" customWidth="1"/>
    <col min="18" max="18" width="17.7109375" customWidth="1"/>
    <col min="19" max="19" width="16.140625" customWidth="1"/>
    <col min="20" max="20" width="18" customWidth="1"/>
    <col min="21" max="21" width="12.7109375" bestFit="1" customWidth="1"/>
    <col min="205" max="205" width="13" bestFit="1" customWidth="1"/>
  </cols>
  <sheetData>
    <row r="1" spans="1:12" x14ac:dyDescent="0.25">
      <c r="A1" s="206" t="s">
        <v>191</v>
      </c>
      <c r="B1" s="207"/>
      <c r="C1" s="208"/>
    </row>
    <row r="2" spans="1:12" x14ac:dyDescent="0.25">
      <c r="A2" s="68" t="s">
        <v>189</v>
      </c>
      <c r="B2" s="47" t="s">
        <v>16</v>
      </c>
      <c r="C2" s="120">
        <v>27.8</v>
      </c>
    </row>
    <row r="3" spans="1:12" x14ac:dyDescent="0.25">
      <c r="A3" s="68" t="s">
        <v>186</v>
      </c>
      <c r="B3" s="47" t="s">
        <v>2</v>
      </c>
      <c r="C3" s="121">
        <v>0.42799999999999999</v>
      </c>
    </row>
    <row r="4" spans="1:12" x14ac:dyDescent="0.25">
      <c r="A4" s="68" t="s">
        <v>184</v>
      </c>
      <c r="B4" s="47" t="s">
        <v>16</v>
      </c>
      <c r="C4" s="120">
        <v>10.6</v>
      </c>
      <c r="L4" s="95"/>
    </row>
    <row r="5" spans="1:12" x14ac:dyDescent="0.25">
      <c r="A5" s="68" t="s">
        <v>181</v>
      </c>
      <c r="B5" s="47" t="s">
        <v>180</v>
      </c>
      <c r="C5" s="122">
        <v>85.177099999999996</v>
      </c>
    </row>
    <row r="6" spans="1:12" x14ac:dyDescent="0.25">
      <c r="A6" s="68" t="s">
        <v>178</v>
      </c>
      <c r="B6" s="47" t="s">
        <v>170</v>
      </c>
      <c r="C6" s="123">
        <v>-0.01</v>
      </c>
    </row>
    <row r="7" spans="1:12" x14ac:dyDescent="0.25">
      <c r="A7" s="94" t="s">
        <v>177</v>
      </c>
      <c r="B7" s="81" t="s">
        <v>2</v>
      </c>
      <c r="C7" s="124">
        <v>1</v>
      </c>
    </row>
    <row r="8" spans="1:12" x14ac:dyDescent="0.25">
      <c r="A8" s="68" t="s">
        <v>175</v>
      </c>
      <c r="B8" s="47" t="s">
        <v>2</v>
      </c>
      <c r="C8" s="125">
        <v>1</v>
      </c>
    </row>
    <row r="9" spans="1:12" x14ac:dyDescent="0.25">
      <c r="A9" s="68" t="s">
        <v>173</v>
      </c>
      <c r="B9" s="47" t="s">
        <v>2</v>
      </c>
      <c r="C9" s="123">
        <v>0.42</v>
      </c>
      <c r="L9" s="92"/>
    </row>
    <row r="10" spans="1:12" x14ac:dyDescent="0.25">
      <c r="A10" s="68" t="s">
        <v>171</v>
      </c>
      <c r="B10" s="47" t="s">
        <v>170</v>
      </c>
      <c r="C10" s="126">
        <v>3.0000000000000001E-3</v>
      </c>
    </row>
    <row r="11" spans="1:12" x14ac:dyDescent="0.25">
      <c r="A11" s="68" t="s">
        <v>168</v>
      </c>
      <c r="B11" s="47" t="s">
        <v>2</v>
      </c>
      <c r="C11" s="127">
        <v>3.92</v>
      </c>
    </row>
    <row r="12" spans="1:12" x14ac:dyDescent="0.25">
      <c r="A12" s="68" t="s">
        <v>167</v>
      </c>
      <c r="B12" s="47" t="s">
        <v>2</v>
      </c>
      <c r="C12" s="128">
        <v>9.6999999999999993</v>
      </c>
    </row>
    <row r="13" spans="1:12" x14ac:dyDescent="0.25">
      <c r="A13" s="68" t="s">
        <v>166</v>
      </c>
      <c r="B13" s="47" t="s">
        <v>165</v>
      </c>
      <c r="C13" s="129">
        <v>10.237299999999999</v>
      </c>
    </row>
    <row r="14" spans="1:12" x14ac:dyDescent="0.25">
      <c r="A14" s="68" t="s">
        <v>164</v>
      </c>
      <c r="B14" s="47" t="s">
        <v>16</v>
      </c>
      <c r="C14" s="125">
        <v>1</v>
      </c>
    </row>
    <row r="15" spans="1:12" x14ac:dyDescent="0.25">
      <c r="A15" s="68" t="s">
        <v>163</v>
      </c>
      <c r="B15" s="47" t="s">
        <v>125</v>
      </c>
      <c r="C15" s="125">
        <v>100</v>
      </c>
    </row>
    <row r="16" spans="1:12" x14ac:dyDescent="0.25">
      <c r="A16" s="77" t="s">
        <v>162</v>
      </c>
      <c r="B16" s="76"/>
      <c r="C16" s="130"/>
    </row>
    <row r="17" spans="1:8" x14ac:dyDescent="0.25">
      <c r="A17" s="9" t="s">
        <v>161</v>
      </c>
      <c r="B17" s="47" t="s">
        <v>125</v>
      </c>
      <c r="C17" s="125">
        <v>300</v>
      </c>
    </row>
    <row r="18" spans="1:8" x14ac:dyDescent="0.25">
      <c r="A18" s="9" t="s">
        <v>160</v>
      </c>
      <c r="B18" s="47" t="s">
        <v>125</v>
      </c>
      <c r="C18" s="125">
        <v>300</v>
      </c>
    </row>
    <row r="19" spans="1:8" x14ac:dyDescent="0.25">
      <c r="A19" s="9" t="s">
        <v>158</v>
      </c>
      <c r="B19" s="47" t="s">
        <v>125</v>
      </c>
      <c r="C19" s="125">
        <v>1300</v>
      </c>
    </row>
    <row r="20" spans="1:8" x14ac:dyDescent="0.25">
      <c r="A20" s="9" t="s">
        <v>154</v>
      </c>
      <c r="B20" s="47" t="s">
        <v>125</v>
      </c>
      <c r="C20" s="125">
        <v>1800</v>
      </c>
    </row>
    <row r="21" spans="1:8" x14ac:dyDescent="0.25">
      <c r="A21" s="9" t="s">
        <v>153</v>
      </c>
      <c r="B21" s="47" t="s">
        <v>2</v>
      </c>
      <c r="C21" s="125">
        <v>1</v>
      </c>
    </row>
    <row r="22" spans="1:8" x14ac:dyDescent="0.25">
      <c r="A22" s="9" t="s">
        <v>152</v>
      </c>
      <c r="B22" s="47" t="s">
        <v>151</v>
      </c>
      <c r="C22" s="125">
        <v>4400</v>
      </c>
      <c r="H22" s="82"/>
    </row>
    <row r="23" spans="1:8" x14ac:dyDescent="0.25">
      <c r="A23" s="77" t="s">
        <v>149</v>
      </c>
      <c r="B23" s="76"/>
      <c r="C23" s="75"/>
    </row>
    <row r="24" spans="1:8" x14ac:dyDescent="0.25">
      <c r="A24" s="9" t="s">
        <v>148</v>
      </c>
      <c r="B24" s="47" t="s">
        <v>10</v>
      </c>
      <c r="C24" s="34">
        <v>5</v>
      </c>
      <c r="E24" s="78"/>
    </row>
    <row r="25" spans="1:8" x14ac:dyDescent="0.25">
      <c r="A25" s="60" t="s">
        <v>147</v>
      </c>
      <c r="B25" s="81" t="s">
        <v>2</v>
      </c>
      <c r="C25" s="80">
        <v>0</v>
      </c>
      <c r="E25" s="78"/>
    </row>
    <row r="26" spans="1:8" x14ac:dyDescent="0.25">
      <c r="A26" s="9" t="s">
        <v>146</v>
      </c>
      <c r="B26" s="47" t="s">
        <v>144</v>
      </c>
      <c r="C26" s="79">
        <v>8.0000000000000007E-5</v>
      </c>
      <c r="E26" s="78"/>
    </row>
    <row r="27" spans="1:8" x14ac:dyDescent="0.25">
      <c r="A27" s="9" t="s">
        <v>145</v>
      </c>
      <c r="B27" s="47" t="s">
        <v>144</v>
      </c>
      <c r="C27" s="79">
        <v>8.0000000000000007E-5</v>
      </c>
      <c r="E27" s="78"/>
    </row>
    <row r="28" spans="1:8" x14ac:dyDescent="0.25">
      <c r="A28" s="77" t="s">
        <v>143</v>
      </c>
      <c r="B28" s="76"/>
      <c r="C28" s="75"/>
    </row>
    <row r="29" spans="1:8" x14ac:dyDescent="0.25">
      <c r="A29" s="20" t="s">
        <v>142</v>
      </c>
      <c r="B29" s="47" t="s">
        <v>141</v>
      </c>
      <c r="C29" s="74">
        <f>590</f>
        <v>590</v>
      </c>
    </row>
    <row r="30" spans="1:8" x14ac:dyDescent="0.25">
      <c r="A30" s="20" t="s">
        <v>140</v>
      </c>
      <c r="B30" s="47" t="s">
        <v>138</v>
      </c>
      <c r="C30" s="73">
        <v>379.98</v>
      </c>
    </row>
    <row r="31" spans="1:8" ht="15.75" thickBot="1" x14ac:dyDescent="0.3">
      <c r="A31" s="72" t="s">
        <v>139</v>
      </c>
      <c r="B31" s="71" t="s">
        <v>138</v>
      </c>
      <c r="C31" s="70">
        <v>275</v>
      </c>
    </row>
    <row r="32" spans="1:8" ht="15.75" thickBot="1" x14ac:dyDescent="0.3"/>
    <row r="33" spans="1:4" ht="15.75" thickBot="1" x14ac:dyDescent="0.3">
      <c r="A33" s="209" t="s">
        <v>137</v>
      </c>
      <c r="B33" s="210"/>
      <c r="C33" s="211"/>
    </row>
    <row r="34" spans="1:4" x14ac:dyDescent="0.25">
      <c r="A34" s="68" t="s">
        <v>136</v>
      </c>
      <c r="B34" s="47" t="s">
        <v>135</v>
      </c>
      <c r="C34" s="35">
        <v>5.35</v>
      </c>
    </row>
    <row r="35" spans="1:4" x14ac:dyDescent="0.25">
      <c r="A35" s="68" t="s">
        <v>134</v>
      </c>
      <c r="B35" s="47" t="s">
        <v>2</v>
      </c>
      <c r="C35" s="35">
        <v>1</v>
      </c>
    </row>
    <row r="36" spans="1:4" x14ac:dyDescent="0.25">
      <c r="A36" s="68" t="s">
        <v>133</v>
      </c>
      <c r="B36" s="47" t="s">
        <v>132</v>
      </c>
      <c r="C36" s="35">
        <v>1.23</v>
      </c>
    </row>
    <row r="37" spans="1:4" x14ac:dyDescent="0.25">
      <c r="A37" s="68" t="s">
        <v>131</v>
      </c>
      <c r="B37" s="47" t="s">
        <v>10</v>
      </c>
      <c r="C37" s="35">
        <v>2.9</v>
      </c>
    </row>
    <row r="38" spans="1:4" x14ac:dyDescent="0.25">
      <c r="A38" s="68" t="s">
        <v>130</v>
      </c>
      <c r="B38" s="47" t="s">
        <v>10</v>
      </c>
      <c r="C38" s="35">
        <v>0.84499999999999997</v>
      </c>
    </row>
    <row r="39" spans="1:4" x14ac:dyDescent="0.25">
      <c r="A39" s="68" t="s">
        <v>129</v>
      </c>
      <c r="B39" s="47" t="s">
        <v>128</v>
      </c>
      <c r="C39" s="32">
        <v>510000000000000</v>
      </c>
      <c r="D39" s="220" t="s">
        <v>127</v>
      </c>
    </row>
    <row r="40" spans="1:4" x14ac:dyDescent="0.25">
      <c r="A40" s="68" t="s">
        <v>126</v>
      </c>
      <c r="B40" s="47" t="s">
        <v>125</v>
      </c>
      <c r="C40" s="35">
        <v>8.4</v>
      </c>
      <c r="D40" s="220"/>
    </row>
    <row r="41" spans="1:4" x14ac:dyDescent="0.25">
      <c r="A41" s="68" t="s">
        <v>124</v>
      </c>
      <c r="B41" s="47" t="s">
        <v>123</v>
      </c>
      <c r="C41" s="35">
        <v>0.29199999999999998</v>
      </c>
      <c r="D41" s="220"/>
    </row>
    <row r="42" spans="1:4" x14ac:dyDescent="0.25">
      <c r="A42" s="68" t="s">
        <v>122</v>
      </c>
      <c r="B42" s="47" t="s">
        <v>121</v>
      </c>
      <c r="C42" s="35">
        <v>4186</v>
      </c>
      <c r="D42" s="220"/>
    </row>
    <row r="43" spans="1:4" x14ac:dyDescent="0.25">
      <c r="A43" s="68" t="s">
        <v>120</v>
      </c>
      <c r="B43" s="47" t="s">
        <v>119</v>
      </c>
      <c r="C43" s="35">
        <v>1000</v>
      </c>
      <c r="D43" s="220"/>
    </row>
    <row r="44" spans="1:4" ht="15.75" thickBot="1" x14ac:dyDescent="0.3"/>
    <row r="45" spans="1:4" ht="15.75" thickBot="1" x14ac:dyDescent="0.3">
      <c r="A45" s="103" t="s">
        <v>205</v>
      </c>
      <c r="B45" s="108" t="s">
        <v>141</v>
      </c>
      <c r="C45" s="109">
        <v>1000</v>
      </c>
    </row>
    <row r="46" spans="1:4" x14ac:dyDescent="0.25">
      <c r="A46" s="106" t="s">
        <v>207</v>
      </c>
      <c r="B46" s="107" t="s">
        <v>206</v>
      </c>
      <c r="C46" s="104">
        <v>1419</v>
      </c>
    </row>
    <row r="48" spans="1:4" x14ac:dyDescent="0.25">
      <c r="A48" s="67" t="s">
        <v>118</v>
      </c>
    </row>
    <row r="49" spans="1:4" ht="15.75" thickBot="1" x14ac:dyDescent="0.3"/>
    <row r="50" spans="1:4" x14ac:dyDescent="0.25">
      <c r="A50" s="66" t="s">
        <v>117</v>
      </c>
      <c r="B50" s="65" t="s">
        <v>92</v>
      </c>
      <c r="C50" s="64">
        <v>1774.25</v>
      </c>
      <c r="D50" s="221" t="s">
        <v>116</v>
      </c>
    </row>
    <row r="51" spans="1:4" x14ac:dyDescent="0.25">
      <c r="A51" s="9" t="s">
        <v>114</v>
      </c>
      <c r="B51" s="8" t="s">
        <v>113</v>
      </c>
      <c r="C51" s="38">
        <v>2213</v>
      </c>
      <c r="D51" s="222"/>
    </row>
    <row r="52" spans="1:4" x14ac:dyDescent="0.25">
      <c r="A52" s="9" t="s">
        <v>110</v>
      </c>
      <c r="B52" s="8" t="s">
        <v>99</v>
      </c>
      <c r="C52" s="38">
        <v>50</v>
      </c>
      <c r="D52" s="222"/>
    </row>
    <row r="53" spans="1:4" x14ac:dyDescent="0.25">
      <c r="A53" s="60" t="s">
        <v>198</v>
      </c>
      <c r="B53" s="8" t="s">
        <v>99</v>
      </c>
      <c r="C53" s="59">
        <v>0</v>
      </c>
      <c r="D53" s="222"/>
    </row>
    <row r="54" spans="1:4" x14ac:dyDescent="0.25">
      <c r="A54" s="9" t="s">
        <v>109</v>
      </c>
      <c r="B54" s="8" t="s">
        <v>108</v>
      </c>
      <c r="C54" s="38">
        <v>1</v>
      </c>
      <c r="D54" s="222"/>
    </row>
    <row r="55" spans="1:4" x14ac:dyDescent="0.25">
      <c r="A55" s="9" t="s">
        <v>107</v>
      </c>
      <c r="B55" s="8" t="s">
        <v>70</v>
      </c>
      <c r="C55" s="38">
        <v>16</v>
      </c>
      <c r="D55" s="222"/>
    </row>
    <row r="56" spans="1:4" x14ac:dyDescent="0.25">
      <c r="A56" s="9" t="s">
        <v>104</v>
      </c>
      <c r="B56" s="8" t="s">
        <v>56</v>
      </c>
      <c r="C56" s="46">
        <v>8.5</v>
      </c>
      <c r="D56" s="222"/>
    </row>
    <row r="57" spans="1:4" x14ac:dyDescent="0.25">
      <c r="A57" s="9" t="s">
        <v>103</v>
      </c>
      <c r="B57" s="8" t="s">
        <v>101</v>
      </c>
      <c r="C57" s="46">
        <v>0.88</v>
      </c>
      <c r="D57" s="222"/>
    </row>
    <row r="58" spans="1:4" x14ac:dyDescent="0.25">
      <c r="A58" s="9" t="s">
        <v>102</v>
      </c>
      <c r="B58" s="8" t="s">
        <v>101</v>
      </c>
      <c r="C58" s="46">
        <v>0.08</v>
      </c>
      <c r="D58" s="222"/>
    </row>
    <row r="59" spans="1:4" x14ac:dyDescent="0.25">
      <c r="A59" s="9" t="s">
        <v>100</v>
      </c>
      <c r="B59" s="8" t="s">
        <v>99</v>
      </c>
      <c r="C59" s="38">
        <v>1</v>
      </c>
      <c r="D59" s="222"/>
    </row>
    <row r="60" spans="1:4" x14ac:dyDescent="0.25">
      <c r="A60" s="54"/>
      <c r="D60" s="36"/>
    </row>
    <row r="61" spans="1:4" x14ac:dyDescent="0.25">
      <c r="A61" s="9" t="s">
        <v>97</v>
      </c>
      <c r="B61" s="8" t="s">
        <v>96</v>
      </c>
      <c r="C61" s="38">
        <v>11</v>
      </c>
      <c r="D61" s="231" t="s">
        <v>95</v>
      </c>
    </row>
    <row r="62" spans="1:4" x14ac:dyDescent="0.25">
      <c r="A62" s="9" t="s">
        <v>94</v>
      </c>
      <c r="B62" s="8" t="s">
        <v>70</v>
      </c>
      <c r="C62" s="38">
        <v>28</v>
      </c>
      <c r="D62" s="232"/>
    </row>
    <row r="63" spans="1:4" x14ac:dyDescent="0.25">
      <c r="A63" s="9" t="s">
        <v>93</v>
      </c>
      <c r="B63" s="8" t="s">
        <v>92</v>
      </c>
      <c r="C63" s="44">
        <v>318.91000000000003</v>
      </c>
      <c r="D63" s="232"/>
    </row>
    <row r="64" spans="1:4" x14ac:dyDescent="0.25">
      <c r="A64" s="9" t="s">
        <v>90</v>
      </c>
      <c r="B64" s="8" t="s">
        <v>69</v>
      </c>
      <c r="C64" s="38">
        <v>117</v>
      </c>
      <c r="D64" s="232"/>
    </row>
    <row r="65" spans="1:6" x14ac:dyDescent="0.25">
      <c r="A65" s="54"/>
      <c r="D65" s="36"/>
    </row>
    <row r="66" spans="1:6" x14ac:dyDescent="0.25">
      <c r="A66" s="9" t="s">
        <v>89</v>
      </c>
      <c r="B66" s="8" t="s">
        <v>60</v>
      </c>
      <c r="C66" s="38">
        <v>86.5</v>
      </c>
      <c r="D66" s="233" t="s">
        <v>88</v>
      </c>
    </row>
    <row r="67" spans="1:6" x14ac:dyDescent="0.25">
      <c r="A67" s="9" t="s">
        <v>87</v>
      </c>
      <c r="B67" s="8" t="s">
        <v>69</v>
      </c>
      <c r="C67" s="38">
        <v>50000</v>
      </c>
      <c r="D67" s="234"/>
    </row>
    <row r="68" spans="1:6" x14ac:dyDescent="0.25">
      <c r="A68" s="9" t="s">
        <v>86</v>
      </c>
      <c r="B68" s="8" t="s">
        <v>60</v>
      </c>
      <c r="C68" s="38">
        <v>40</v>
      </c>
      <c r="D68" s="234"/>
    </row>
    <row r="69" spans="1:6" x14ac:dyDescent="0.25">
      <c r="A69" s="9" t="s">
        <v>84</v>
      </c>
      <c r="B69" s="8" t="s">
        <v>70</v>
      </c>
      <c r="C69" s="38">
        <v>88</v>
      </c>
      <c r="D69" s="234"/>
    </row>
    <row r="70" spans="1:6" x14ac:dyDescent="0.25">
      <c r="A70" s="9" t="s">
        <v>83</v>
      </c>
      <c r="B70" s="8" t="s">
        <v>68</v>
      </c>
      <c r="C70" s="46">
        <v>0.09</v>
      </c>
      <c r="D70" s="234"/>
    </row>
    <row r="71" spans="1:6" x14ac:dyDescent="0.25">
      <c r="A71" s="54"/>
      <c r="D71" s="36"/>
    </row>
    <row r="72" spans="1:6" x14ac:dyDescent="0.25">
      <c r="A72" s="9" t="s">
        <v>82</v>
      </c>
      <c r="B72" s="8" t="s">
        <v>60</v>
      </c>
      <c r="C72" s="46">
        <v>5.67</v>
      </c>
      <c r="D72" s="235" t="s">
        <v>81</v>
      </c>
    </row>
    <row r="73" spans="1:6" x14ac:dyDescent="0.25">
      <c r="A73" s="9" t="s">
        <v>80</v>
      </c>
      <c r="B73" s="8" t="s">
        <v>69</v>
      </c>
      <c r="C73" s="38">
        <v>3200</v>
      </c>
      <c r="D73" s="236"/>
    </row>
    <row r="74" spans="1:6" x14ac:dyDescent="0.25">
      <c r="A74" s="9" t="s">
        <v>79</v>
      </c>
      <c r="B74" s="8" t="s">
        <v>60</v>
      </c>
      <c r="C74" s="38">
        <v>0</v>
      </c>
      <c r="D74" s="236"/>
    </row>
    <row r="75" spans="1:6" x14ac:dyDescent="0.25">
      <c r="A75" s="9" t="s">
        <v>78</v>
      </c>
      <c r="B75" s="8" t="s">
        <v>70</v>
      </c>
      <c r="C75" s="38">
        <v>146</v>
      </c>
      <c r="D75" s="236"/>
    </row>
    <row r="76" spans="1:6" ht="15.75" thickBot="1" x14ac:dyDescent="0.3">
      <c r="A76" s="30" t="s">
        <v>77</v>
      </c>
      <c r="B76" s="29" t="s">
        <v>68</v>
      </c>
      <c r="C76" s="53">
        <v>0.56999999999999995</v>
      </c>
      <c r="D76" s="237"/>
    </row>
    <row r="77" spans="1:6" ht="15.75" thickBot="1" x14ac:dyDescent="0.3"/>
    <row r="78" spans="1:6" x14ac:dyDescent="0.25">
      <c r="A78" s="52" t="s">
        <v>76</v>
      </c>
      <c r="B78" s="51" t="s">
        <v>75</v>
      </c>
      <c r="C78" s="50" t="s">
        <v>74</v>
      </c>
      <c r="D78" s="50" t="s">
        <v>73</v>
      </c>
      <c r="E78" s="49" t="s">
        <v>72</v>
      </c>
      <c r="F78" t="s">
        <v>264</v>
      </c>
    </row>
    <row r="79" spans="1:6" x14ac:dyDescent="0.25">
      <c r="A79" s="48" t="s">
        <v>71</v>
      </c>
      <c r="B79" s="47" t="s">
        <v>60</v>
      </c>
      <c r="C79" s="46" t="s">
        <v>70</v>
      </c>
      <c r="D79" s="46" t="s">
        <v>69</v>
      </c>
      <c r="E79" s="33" t="s">
        <v>68</v>
      </c>
    </row>
    <row r="80" spans="1:6" x14ac:dyDescent="0.25">
      <c r="A80" s="45" t="s">
        <v>67</v>
      </c>
      <c r="B80" s="46">
        <v>34.545000000000002</v>
      </c>
      <c r="C80" s="46">
        <v>102</v>
      </c>
      <c r="D80" s="44">
        <v>13.4</v>
      </c>
      <c r="E80" s="33">
        <v>0.19</v>
      </c>
    </row>
    <row r="81" spans="1:5" x14ac:dyDescent="0.25">
      <c r="A81" s="45" t="s">
        <v>66</v>
      </c>
      <c r="B81" s="46">
        <v>20.5</v>
      </c>
      <c r="C81" s="44">
        <v>70</v>
      </c>
      <c r="D81" s="38">
        <v>222</v>
      </c>
      <c r="E81" s="33">
        <v>0.18</v>
      </c>
    </row>
    <row r="82" spans="1:5" x14ac:dyDescent="0.25">
      <c r="A82" s="45" t="s">
        <v>65</v>
      </c>
      <c r="B82" s="131">
        <v>0.5</v>
      </c>
      <c r="C82" s="38">
        <v>52</v>
      </c>
      <c r="D82" s="44">
        <v>5.2</v>
      </c>
      <c r="E82" s="33">
        <v>0.11</v>
      </c>
    </row>
    <row r="83" spans="1:5" x14ac:dyDescent="0.25">
      <c r="A83" s="45" t="s">
        <v>64</v>
      </c>
      <c r="B83" s="46">
        <v>4.048</v>
      </c>
      <c r="C83" s="38">
        <v>120</v>
      </c>
      <c r="D83" s="44">
        <v>28.2</v>
      </c>
      <c r="E83" s="33">
        <v>0.23</v>
      </c>
    </row>
    <row r="84" spans="1:5" x14ac:dyDescent="0.25">
      <c r="A84" s="45" t="s">
        <v>63</v>
      </c>
      <c r="B84" s="132">
        <v>5.6890000000000001</v>
      </c>
      <c r="C84" s="38">
        <v>84</v>
      </c>
      <c r="D84" s="44">
        <v>47.1</v>
      </c>
      <c r="E84" s="33">
        <v>0.16</v>
      </c>
    </row>
    <row r="85" spans="1:5" x14ac:dyDescent="0.25">
      <c r="A85" s="45" t="s">
        <v>62</v>
      </c>
      <c r="B85" s="132">
        <v>3.6190000000000002</v>
      </c>
      <c r="C85" s="38">
        <v>66</v>
      </c>
      <c r="D85" s="44">
        <v>1.5</v>
      </c>
      <c r="E85" s="33">
        <v>0.1</v>
      </c>
    </row>
    <row r="86" spans="1:5" x14ac:dyDescent="0.25">
      <c r="A86" s="45" t="s">
        <v>59</v>
      </c>
      <c r="B86" s="46">
        <v>1</v>
      </c>
      <c r="C86" s="38">
        <v>170</v>
      </c>
      <c r="D86" s="44">
        <v>38.9</v>
      </c>
      <c r="E86" s="33">
        <v>0.26</v>
      </c>
    </row>
    <row r="87" spans="1:5" x14ac:dyDescent="0.25">
      <c r="A87" s="45" t="s">
        <v>53</v>
      </c>
      <c r="B87" s="132">
        <v>0.14000000000000001</v>
      </c>
      <c r="C87" s="38">
        <v>134</v>
      </c>
      <c r="D87" s="44">
        <v>6.5</v>
      </c>
      <c r="E87" s="33">
        <v>0.24</v>
      </c>
    </row>
    <row r="88" spans="1:5" ht="15.75" thickBot="1" x14ac:dyDescent="0.3">
      <c r="A88" s="43" t="s">
        <v>46</v>
      </c>
      <c r="B88" s="133">
        <v>0.13100000000000001</v>
      </c>
      <c r="C88" s="42">
        <v>252</v>
      </c>
      <c r="D88" s="41">
        <v>16.100000000000001</v>
      </c>
      <c r="E88" s="40">
        <v>0.42</v>
      </c>
    </row>
    <row r="89" spans="1:5" x14ac:dyDescent="0.25">
      <c r="A89" s="39"/>
    </row>
    <row r="90" spans="1:5" x14ac:dyDescent="0.25">
      <c r="A90" s="17" t="s">
        <v>61</v>
      </c>
      <c r="B90" s="8" t="s">
        <v>60</v>
      </c>
      <c r="C90" s="38">
        <v>0</v>
      </c>
    </row>
    <row r="92" spans="1:5" ht="15.75" thickBot="1" x14ac:dyDescent="0.3"/>
    <row r="93" spans="1:5" x14ac:dyDescent="0.25">
      <c r="A93" s="15" t="s">
        <v>58</v>
      </c>
      <c r="B93" s="14"/>
      <c r="C93" s="13"/>
    </row>
    <row r="94" spans="1:5" x14ac:dyDescent="0.25">
      <c r="A94" s="9" t="s">
        <v>57</v>
      </c>
      <c r="B94" s="8" t="s">
        <v>56</v>
      </c>
      <c r="C94" s="7">
        <v>2200</v>
      </c>
    </row>
    <row r="95" spans="1:5" x14ac:dyDescent="0.25">
      <c r="A95" s="37" t="s">
        <v>55</v>
      </c>
      <c r="C95" s="36"/>
    </row>
    <row r="96" spans="1:5" x14ac:dyDescent="0.25">
      <c r="A96" s="9" t="s">
        <v>54</v>
      </c>
      <c r="B96" s="8" t="s">
        <v>27</v>
      </c>
      <c r="C96" s="35">
        <v>3.5999999999999997E-2</v>
      </c>
    </row>
    <row r="97" spans="1:3" x14ac:dyDescent="0.25">
      <c r="A97" s="9" t="s">
        <v>52</v>
      </c>
      <c r="B97" s="8" t="s">
        <v>48</v>
      </c>
      <c r="C97" s="34">
        <v>722</v>
      </c>
    </row>
    <row r="98" spans="1:3" x14ac:dyDescent="0.25">
      <c r="A98" s="9" t="s">
        <v>51</v>
      </c>
      <c r="B98" s="8" t="s">
        <v>50</v>
      </c>
      <c r="C98" s="34">
        <v>1</v>
      </c>
    </row>
    <row r="99" spans="1:3" x14ac:dyDescent="0.25">
      <c r="A99" s="9" t="s">
        <v>49</v>
      </c>
      <c r="B99" s="8" t="s">
        <v>48</v>
      </c>
      <c r="C99" s="34">
        <v>270</v>
      </c>
    </row>
    <row r="100" spans="1:3" x14ac:dyDescent="0.25">
      <c r="A100" s="9" t="s">
        <v>47</v>
      </c>
      <c r="B100" s="8" t="s">
        <v>27</v>
      </c>
      <c r="C100" s="33">
        <v>0.47</v>
      </c>
    </row>
    <row r="101" spans="1:3" x14ac:dyDescent="0.25">
      <c r="A101" s="9" t="s">
        <v>43</v>
      </c>
      <c r="B101" s="8" t="s">
        <v>2</v>
      </c>
      <c r="C101" s="32">
        <v>2.0100000000000001E-5</v>
      </c>
    </row>
    <row r="102" spans="1:3" x14ac:dyDescent="0.25">
      <c r="A102" s="9" t="s">
        <v>41</v>
      </c>
      <c r="B102" s="8" t="s">
        <v>2</v>
      </c>
      <c r="C102" s="32">
        <v>5.3099999999999999E-15</v>
      </c>
    </row>
    <row r="103" spans="1:3" x14ac:dyDescent="0.25">
      <c r="A103" s="9" t="s">
        <v>39</v>
      </c>
      <c r="B103" s="8" t="s">
        <v>2</v>
      </c>
      <c r="C103" s="10">
        <v>0.75</v>
      </c>
    </row>
    <row r="104" spans="1:3" x14ac:dyDescent="0.25">
      <c r="A104" s="9" t="s">
        <v>37</v>
      </c>
      <c r="B104" s="8" t="s">
        <v>2</v>
      </c>
      <c r="C104" s="10">
        <v>1.52</v>
      </c>
    </row>
    <row r="105" spans="1:3" ht="15.75" thickBot="1" x14ac:dyDescent="0.3">
      <c r="A105" s="30" t="s">
        <v>36</v>
      </c>
      <c r="B105" s="29" t="s">
        <v>27</v>
      </c>
      <c r="C105" s="28">
        <v>0.12</v>
      </c>
    </row>
    <row r="107" spans="1:3" x14ac:dyDescent="0.25">
      <c r="A107" s="17" t="s">
        <v>29</v>
      </c>
      <c r="B107" s="8" t="s">
        <v>16</v>
      </c>
      <c r="C107" s="18">
        <v>2010</v>
      </c>
    </row>
    <row r="108" spans="1:3" x14ac:dyDescent="0.25">
      <c r="A108" s="17" t="s">
        <v>28</v>
      </c>
      <c r="B108" s="8" t="s">
        <v>27</v>
      </c>
      <c r="C108" s="16">
        <v>-0.3</v>
      </c>
    </row>
    <row r="110" spans="1:3" ht="15.75" thickBot="1" x14ac:dyDescent="0.3"/>
    <row r="111" spans="1:3" x14ac:dyDescent="0.25">
      <c r="A111" s="15" t="s">
        <v>25</v>
      </c>
      <c r="B111" s="14"/>
      <c r="C111" s="13"/>
    </row>
    <row r="112" spans="1:3" x14ac:dyDescent="0.25">
      <c r="A112" s="9" t="s">
        <v>26</v>
      </c>
      <c r="B112" s="8" t="s">
        <v>25</v>
      </c>
      <c r="C112" s="11">
        <v>8.5541</v>
      </c>
    </row>
    <row r="113" spans="1:37" x14ac:dyDescent="0.25">
      <c r="A113" s="9" t="s">
        <v>24</v>
      </c>
      <c r="B113" s="8" t="s">
        <v>23</v>
      </c>
      <c r="C113" s="11">
        <v>1.73E-3</v>
      </c>
    </row>
    <row r="114" spans="1:37" x14ac:dyDescent="0.25">
      <c r="A114" s="9" t="s">
        <v>22</v>
      </c>
      <c r="B114" s="8" t="s">
        <v>21</v>
      </c>
      <c r="C114" s="11">
        <v>1.3263999999999999E-6</v>
      </c>
    </row>
    <row r="115" spans="1:37" x14ac:dyDescent="0.25">
      <c r="A115" s="9" t="s">
        <v>20</v>
      </c>
      <c r="B115" s="8" t="s">
        <v>19</v>
      </c>
      <c r="C115" s="11">
        <v>4.4943000000000002E-10</v>
      </c>
    </row>
    <row r="117" spans="1:37" ht="15.75" thickBot="1" x14ac:dyDescent="0.3"/>
    <row r="118" spans="1:37" x14ac:dyDescent="0.25">
      <c r="A118" s="15" t="s">
        <v>18</v>
      </c>
      <c r="B118" s="14"/>
      <c r="C118" s="13"/>
    </row>
    <row r="119" spans="1:37" x14ac:dyDescent="0.25">
      <c r="A119" s="9" t="s">
        <v>17</v>
      </c>
      <c r="B119" s="8" t="s">
        <v>16</v>
      </c>
      <c r="C119" s="7">
        <v>2010</v>
      </c>
    </row>
    <row r="120" spans="1:37" x14ac:dyDescent="0.25">
      <c r="A120" s="9" t="s">
        <v>15</v>
      </c>
      <c r="B120" s="8" t="s">
        <v>14</v>
      </c>
      <c r="C120" s="12">
        <v>5.6</v>
      </c>
    </row>
    <row r="121" spans="1:37" x14ac:dyDescent="0.25">
      <c r="A121" s="9" t="s">
        <v>13</v>
      </c>
      <c r="B121" s="8" t="s">
        <v>2</v>
      </c>
      <c r="C121" s="7">
        <v>0</v>
      </c>
    </row>
    <row r="122" spans="1:37" x14ac:dyDescent="0.25">
      <c r="A122" s="9" t="s">
        <v>12</v>
      </c>
      <c r="B122" s="8" t="s">
        <v>10</v>
      </c>
      <c r="C122" s="11">
        <v>0.58499999999999996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</row>
    <row r="123" spans="1:37" x14ac:dyDescent="0.25">
      <c r="A123" s="9" t="s">
        <v>11</v>
      </c>
      <c r="B123" s="8" t="s">
        <v>10</v>
      </c>
      <c r="C123" s="10">
        <v>-0.41</v>
      </c>
    </row>
    <row r="124" spans="1:37" x14ac:dyDescent="0.25">
      <c r="A124" s="99" t="s">
        <v>9</v>
      </c>
      <c r="B124" s="8" t="s">
        <v>8</v>
      </c>
      <c r="C124" s="7">
        <v>-49</v>
      </c>
    </row>
    <row r="125" spans="1:37" x14ac:dyDescent="0.25">
      <c r="A125" s="100" t="s">
        <v>267</v>
      </c>
      <c r="B125" s="47" t="s">
        <v>5</v>
      </c>
      <c r="C125" s="47">
        <v>16.239999999999998</v>
      </c>
    </row>
    <row r="126" spans="1:37" ht="15.75" thickBot="1" x14ac:dyDescent="0.3"/>
    <row r="127" spans="1:37" x14ac:dyDescent="0.25">
      <c r="A127" s="15" t="s">
        <v>192</v>
      </c>
    </row>
    <row r="128" spans="1:37" x14ac:dyDescent="0.25">
      <c r="A128" s="9" t="s">
        <v>193</v>
      </c>
      <c r="B128" s="104" t="s">
        <v>2</v>
      </c>
      <c r="C128" s="104">
        <f>(0.45+0)/2</f>
        <v>0.22500000000000001</v>
      </c>
    </row>
    <row r="129" spans="1:3" x14ac:dyDescent="0.25">
      <c r="A129" s="9" t="s">
        <v>194</v>
      </c>
      <c r="B129" s="104" t="s">
        <v>2</v>
      </c>
      <c r="C129" s="104">
        <f>(0.18+0)/2</f>
        <v>0.09</v>
      </c>
    </row>
    <row r="130" spans="1:3" x14ac:dyDescent="0.25">
      <c r="A130" s="9" t="s">
        <v>195</v>
      </c>
      <c r="B130" s="104" t="s">
        <v>2</v>
      </c>
      <c r="C130" s="104">
        <f>(0.4+0.05)/2</f>
        <v>0.22500000000000001</v>
      </c>
    </row>
    <row r="131" spans="1:3" x14ac:dyDescent="0.25">
      <c r="A131" s="9" t="s">
        <v>196</v>
      </c>
      <c r="B131" s="104" t="s">
        <v>2</v>
      </c>
      <c r="C131" s="104">
        <f>(0.39+0.08)/2</f>
        <v>0.23500000000000001</v>
      </c>
    </row>
    <row r="132" spans="1:3" x14ac:dyDescent="0.25">
      <c r="A132" s="9" t="s">
        <v>197</v>
      </c>
      <c r="B132" s="104" t="s">
        <v>2</v>
      </c>
      <c r="C132" s="104">
        <f>(0.15+0)/2</f>
        <v>7.4999999999999997E-2</v>
      </c>
    </row>
    <row r="133" spans="1:3" ht="15.75" thickBot="1" x14ac:dyDescent="0.3"/>
    <row r="134" spans="1:3" ht="15.75" thickBot="1" x14ac:dyDescent="0.3">
      <c r="A134" s="209" t="s">
        <v>263</v>
      </c>
      <c r="B134" s="210"/>
      <c r="C134" s="211"/>
    </row>
    <row r="135" spans="1:3" x14ac:dyDescent="0.25">
      <c r="A135" s="68" t="s">
        <v>188</v>
      </c>
      <c r="B135" s="47" t="s">
        <v>141</v>
      </c>
      <c r="C135" s="98">
        <v>1087.75</v>
      </c>
    </row>
    <row r="136" spans="1:3" x14ac:dyDescent="0.25">
      <c r="A136" s="68" t="s">
        <v>185</v>
      </c>
      <c r="B136" s="47" t="s">
        <v>141</v>
      </c>
      <c r="C136" s="97">
        <v>1001.22</v>
      </c>
    </row>
    <row r="137" spans="1:3" x14ac:dyDescent="0.25">
      <c r="A137" s="68" t="s">
        <v>183</v>
      </c>
      <c r="B137" s="89" t="s">
        <v>165</v>
      </c>
      <c r="C137" s="96">
        <v>10.503</v>
      </c>
    </row>
    <row r="138" spans="1:3" x14ac:dyDescent="0.25">
      <c r="A138" s="77" t="s">
        <v>179</v>
      </c>
      <c r="B138" s="76"/>
      <c r="C138" s="75"/>
    </row>
    <row r="139" spans="1:3" x14ac:dyDescent="0.25">
      <c r="A139" s="68" t="s">
        <v>161</v>
      </c>
      <c r="B139" s="47" t="s">
        <v>165</v>
      </c>
      <c r="C139" s="73">
        <v>10.426399999999999</v>
      </c>
    </row>
    <row r="140" spans="1:3" x14ac:dyDescent="0.25">
      <c r="A140" s="68" t="s">
        <v>160</v>
      </c>
      <c r="B140" s="47" t="s">
        <v>165</v>
      </c>
      <c r="C140" s="93">
        <v>10.3614</v>
      </c>
    </row>
    <row r="141" spans="1:3" x14ac:dyDescent="0.25">
      <c r="A141" s="68" t="s">
        <v>158</v>
      </c>
      <c r="B141" s="47" t="s">
        <v>165</v>
      </c>
      <c r="C141" s="73">
        <v>10.2797</v>
      </c>
    </row>
    <row r="142" spans="1:3" x14ac:dyDescent="0.25">
      <c r="A142" s="68" t="s">
        <v>154</v>
      </c>
      <c r="B142" s="47" t="s">
        <v>165</v>
      </c>
      <c r="C142" s="73">
        <v>10.2652</v>
      </c>
    </row>
    <row r="143" spans="1:3" x14ac:dyDescent="0.25">
      <c r="A143" s="88" t="s">
        <v>169</v>
      </c>
      <c r="B143" s="75"/>
      <c r="C143" s="75"/>
    </row>
    <row r="144" spans="1:3" x14ac:dyDescent="0.25">
      <c r="A144" s="68" t="s">
        <v>200</v>
      </c>
      <c r="B144" s="86" t="s">
        <v>10</v>
      </c>
      <c r="C144" s="87">
        <v>0.44418906552597415</v>
      </c>
    </row>
    <row r="145" spans="1:19" x14ac:dyDescent="0.25">
      <c r="A145" s="68" t="s">
        <v>201</v>
      </c>
      <c r="B145" s="86" t="s">
        <v>10</v>
      </c>
      <c r="C145" s="134">
        <v>0.21788681038824689</v>
      </c>
    </row>
    <row r="146" spans="1:19" x14ac:dyDescent="0.25">
      <c r="A146" s="68" t="s">
        <v>202</v>
      </c>
      <c r="B146" s="86" t="s">
        <v>10</v>
      </c>
      <c r="C146" s="134">
        <v>1.9264964680652526E-2</v>
      </c>
    </row>
    <row r="147" spans="1:19" ht="15.75" thickBot="1" x14ac:dyDescent="0.3">
      <c r="A147" s="5" t="s">
        <v>203</v>
      </c>
      <c r="B147" s="85" t="s">
        <v>10</v>
      </c>
      <c r="C147" s="135">
        <v>5.3985221092456845E-4</v>
      </c>
    </row>
    <row r="148" spans="1:19" ht="15.75" thickBot="1" x14ac:dyDescent="0.3"/>
    <row r="149" spans="1:19" ht="15.75" thickBot="1" x14ac:dyDescent="0.3">
      <c r="A149" s="239" t="s">
        <v>159</v>
      </c>
      <c r="B149" s="240"/>
      <c r="C149" s="241"/>
    </row>
    <row r="150" spans="1:19" x14ac:dyDescent="0.25">
      <c r="A150" s="60" t="s">
        <v>157</v>
      </c>
      <c r="B150" s="84" t="s">
        <v>156</v>
      </c>
      <c r="C150" s="84" t="s">
        <v>155</v>
      </c>
    </row>
    <row r="151" spans="1:19" x14ac:dyDescent="0.25">
      <c r="A151" s="68" t="s">
        <v>204</v>
      </c>
      <c r="B151" s="102">
        <v>1</v>
      </c>
      <c r="C151" s="102">
        <v>1</v>
      </c>
    </row>
    <row r="152" spans="1:19" x14ac:dyDescent="0.25">
      <c r="A152" s="68" t="s">
        <v>116</v>
      </c>
      <c r="B152" s="83">
        <v>84</v>
      </c>
      <c r="C152" s="83">
        <v>28</v>
      </c>
    </row>
    <row r="153" spans="1:19" x14ac:dyDescent="0.25">
      <c r="A153" s="68" t="s">
        <v>95</v>
      </c>
      <c r="B153" s="69">
        <v>264</v>
      </c>
      <c r="C153" s="69">
        <v>265</v>
      </c>
    </row>
    <row r="154" spans="1:19" x14ac:dyDescent="0.25">
      <c r="A154" s="68" t="s">
        <v>150</v>
      </c>
      <c r="B154" s="69">
        <v>4880</v>
      </c>
      <c r="C154" s="69">
        <v>6630</v>
      </c>
    </row>
    <row r="155" spans="1:19" x14ac:dyDescent="0.25">
      <c r="A155" s="68" t="s">
        <v>81</v>
      </c>
      <c r="B155" s="69">
        <v>17500</v>
      </c>
      <c r="C155" s="69">
        <v>23500</v>
      </c>
    </row>
    <row r="156" spans="1:19" x14ac:dyDescent="0.25">
      <c r="A156" s="68" t="s">
        <v>67</v>
      </c>
      <c r="B156" s="69">
        <v>3710</v>
      </c>
      <c r="C156" s="69">
        <v>1300</v>
      </c>
    </row>
    <row r="157" spans="1:19" x14ac:dyDescent="0.25">
      <c r="A157" s="68" t="s">
        <v>66</v>
      </c>
      <c r="B157" s="69">
        <v>10800</v>
      </c>
      <c r="C157" s="69">
        <v>12400</v>
      </c>
    </row>
    <row r="158" spans="1:19" x14ac:dyDescent="0.25">
      <c r="A158" s="68" t="s">
        <v>65</v>
      </c>
      <c r="B158" s="69">
        <v>2430</v>
      </c>
      <c r="C158" s="69">
        <v>677</v>
      </c>
      <c r="D158" s="149"/>
      <c r="E158" s="149"/>
      <c r="F158" s="149"/>
      <c r="G158" s="149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</row>
    <row r="159" spans="1:19" x14ac:dyDescent="0.25">
      <c r="A159" s="68" t="s">
        <v>64</v>
      </c>
      <c r="B159" s="69">
        <v>6090</v>
      </c>
      <c r="C159" s="69">
        <v>3170</v>
      </c>
      <c r="P159" s="144"/>
      <c r="Q159" s="144"/>
      <c r="R159" s="144"/>
      <c r="S159" s="144"/>
    </row>
    <row r="160" spans="1:19" x14ac:dyDescent="0.25">
      <c r="A160" s="68" t="s">
        <v>63</v>
      </c>
      <c r="B160" s="69">
        <v>6940</v>
      </c>
      <c r="C160" s="69">
        <v>4800</v>
      </c>
      <c r="N160" s="144"/>
      <c r="O160" s="144"/>
      <c r="P160" s="144"/>
      <c r="Q160" s="144"/>
      <c r="R160" s="144"/>
      <c r="S160" s="144"/>
    </row>
    <row r="161" spans="1:19" x14ac:dyDescent="0.25">
      <c r="A161" s="68" t="s">
        <v>62</v>
      </c>
      <c r="B161" s="69">
        <v>506</v>
      </c>
      <c r="C161" s="69">
        <v>138</v>
      </c>
      <c r="N161" s="144"/>
      <c r="O161" s="144"/>
      <c r="P161" s="144"/>
      <c r="Q161" s="144"/>
      <c r="R161" s="144"/>
      <c r="S161" s="144"/>
    </row>
    <row r="162" spans="1:19" x14ac:dyDescent="0.25">
      <c r="A162" s="68" t="s">
        <v>59</v>
      </c>
      <c r="B162" s="69">
        <v>5360</v>
      </c>
      <c r="C162" s="69">
        <v>3350</v>
      </c>
    </row>
    <row r="163" spans="1:19" x14ac:dyDescent="0.25">
      <c r="A163" s="68" t="s">
        <v>53</v>
      </c>
      <c r="B163" s="69">
        <v>2510</v>
      </c>
      <c r="C163" s="69">
        <v>716</v>
      </c>
    </row>
    <row r="164" spans="1:19" x14ac:dyDescent="0.25">
      <c r="A164" s="68" t="s">
        <v>46</v>
      </c>
      <c r="B164" s="69">
        <v>4310</v>
      </c>
      <c r="C164" s="69">
        <v>1650</v>
      </c>
    </row>
    <row r="165" spans="1:19" x14ac:dyDescent="0.25">
      <c r="C165" s="105"/>
    </row>
    <row r="166" spans="1:19" ht="15.75" thickBot="1" x14ac:dyDescent="0.3">
      <c r="C166" s="105"/>
    </row>
    <row r="167" spans="1:19" ht="15.75" thickBot="1" x14ac:dyDescent="0.3">
      <c r="A167" s="63" t="s">
        <v>115</v>
      </c>
      <c r="B167" s="62"/>
      <c r="C167" s="62"/>
      <c r="D167" s="61">
        <v>2005</v>
      </c>
      <c r="E167" s="160">
        <v>2015</v>
      </c>
      <c r="F167" s="160">
        <v>2020</v>
      </c>
      <c r="G167" s="160">
        <v>2030</v>
      </c>
      <c r="H167" s="160">
        <v>2040</v>
      </c>
      <c r="I167" s="160">
        <v>2050</v>
      </c>
      <c r="J167" s="160">
        <v>2060</v>
      </c>
      <c r="K167" s="160">
        <v>2070</v>
      </c>
      <c r="L167" s="160">
        <v>2080</v>
      </c>
      <c r="M167" s="160">
        <v>2090</v>
      </c>
      <c r="N167" s="154">
        <v>2100</v>
      </c>
      <c r="O167" s="78"/>
      <c r="P167" s="78"/>
      <c r="Q167" s="78"/>
    </row>
    <row r="168" spans="1:19" x14ac:dyDescent="0.25">
      <c r="A168" s="223" t="s">
        <v>112</v>
      </c>
      <c r="B168" s="226" t="s">
        <v>111</v>
      </c>
      <c r="C168" s="57" t="s">
        <v>44</v>
      </c>
      <c r="D168" s="161">
        <v>229.36239793202503</v>
      </c>
      <c r="E168" s="161">
        <v>248.3778004750443</v>
      </c>
      <c r="F168" s="161">
        <v>210.68608250008162</v>
      </c>
      <c r="G168" s="161">
        <v>192.94700441725348</v>
      </c>
      <c r="H168" s="161">
        <v>184.88267593458576</v>
      </c>
      <c r="I168" s="161">
        <v>150.9645986403506</v>
      </c>
      <c r="J168" s="161">
        <v>130.25901143639388</v>
      </c>
      <c r="K168" s="161">
        <v>126.09370774713254</v>
      </c>
      <c r="L168" s="161">
        <v>121.02624841121462</v>
      </c>
      <c r="M168" s="161">
        <v>115.6147442362599</v>
      </c>
      <c r="N168" s="161">
        <v>110.41624394102668</v>
      </c>
      <c r="O168" s="148"/>
      <c r="P168" s="148"/>
      <c r="Q168" s="148"/>
    </row>
    <row r="169" spans="1:19" x14ac:dyDescent="0.25">
      <c r="A169" s="224"/>
      <c r="B169" s="227"/>
      <c r="C169" s="1" t="s">
        <v>42</v>
      </c>
      <c r="D169" s="161">
        <v>229.36239793202503</v>
      </c>
      <c r="E169" s="161">
        <v>248.3778004750443</v>
      </c>
      <c r="F169" s="161">
        <v>254.3469325111887</v>
      </c>
      <c r="G169" s="161">
        <v>259.60724771678264</v>
      </c>
      <c r="H169" s="161">
        <v>261.24984447269009</v>
      </c>
      <c r="I169" s="161">
        <v>259.16971803797094</v>
      </c>
      <c r="J169" s="161">
        <v>247.96771191838451</v>
      </c>
      <c r="K169" s="161">
        <v>234.08133536099243</v>
      </c>
      <c r="L169" s="161">
        <v>217.4431767105705</v>
      </c>
      <c r="M169" s="161">
        <v>211.58279842968949</v>
      </c>
      <c r="N169" s="161">
        <v>205.72323744765993</v>
      </c>
      <c r="O169" s="148"/>
      <c r="P169" s="148"/>
      <c r="Q169" s="148"/>
    </row>
    <row r="170" spans="1:19" x14ac:dyDescent="0.25">
      <c r="A170" s="224"/>
      <c r="B170" s="227"/>
      <c r="C170" s="1" t="s">
        <v>40</v>
      </c>
      <c r="D170" s="161">
        <v>229.36239793202503</v>
      </c>
      <c r="E170" s="161">
        <v>248.3778004750443</v>
      </c>
      <c r="F170" s="161">
        <v>243.42212910728512</v>
      </c>
      <c r="G170" s="161">
        <v>254.66494352152185</v>
      </c>
      <c r="H170" s="161">
        <v>268.25488330069879</v>
      </c>
      <c r="I170" s="161">
        <v>276.9830912645163</v>
      </c>
      <c r="J170" s="161">
        <v>283.74616458939511</v>
      </c>
      <c r="K170" s="161">
        <v>280.59519004187399</v>
      </c>
      <c r="L170" s="161">
        <v>264.06788487336371</v>
      </c>
      <c r="M170" s="161">
        <v>195.69140072434553</v>
      </c>
      <c r="N170" s="161">
        <v>176.56883832101801</v>
      </c>
      <c r="O170" s="148"/>
      <c r="P170" s="148"/>
      <c r="Q170" s="148"/>
    </row>
    <row r="171" spans="1:19" ht="15.75" thickBot="1" x14ac:dyDescent="0.3">
      <c r="A171" s="225"/>
      <c r="B171" s="228"/>
      <c r="C171" s="31" t="s">
        <v>38</v>
      </c>
      <c r="D171" s="161">
        <v>229.36239793202503</v>
      </c>
      <c r="E171" s="161">
        <v>248.3778004750443</v>
      </c>
      <c r="F171" s="161">
        <v>267.95012668964506</v>
      </c>
      <c r="G171" s="161">
        <v>300.23253686553352</v>
      </c>
      <c r="H171" s="161">
        <v>344.85616626453088</v>
      </c>
      <c r="I171" s="161">
        <v>391.09498895351101</v>
      </c>
      <c r="J171" s="161">
        <v>426.97353451939523</v>
      </c>
      <c r="K171" s="161">
        <v>446.09234884558845</v>
      </c>
      <c r="L171" s="161">
        <v>468.50542805923396</v>
      </c>
      <c r="M171" s="161">
        <v>495.06584204401406</v>
      </c>
      <c r="N171" s="161">
        <v>504.467789208944</v>
      </c>
      <c r="O171" s="148"/>
      <c r="P171" s="148"/>
      <c r="Q171" s="148"/>
    </row>
    <row r="172" spans="1:19" x14ac:dyDescent="0.25">
      <c r="A172" s="223" t="s">
        <v>106</v>
      </c>
      <c r="B172" s="229" t="s">
        <v>105</v>
      </c>
      <c r="C172" s="57" t="s">
        <v>44</v>
      </c>
      <c r="D172" s="161">
        <v>7.9057500433825645</v>
      </c>
      <c r="E172" s="161">
        <v>8.7625962123508412</v>
      </c>
      <c r="F172" s="161">
        <v>8.6212526734147605</v>
      </c>
      <c r="G172" s="161">
        <v>9.489786175044765</v>
      </c>
      <c r="H172" s="161">
        <v>10.377494308119536</v>
      </c>
      <c r="I172" s="161">
        <v>11.174075734959727</v>
      </c>
      <c r="J172" s="161">
        <v>11.984607750686658</v>
      </c>
      <c r="K172" s="161">
        <v>12.652109705699511</v>
      </c>
      <c r="L172" s="161">
        <v>12.991418356374831</v>
      </c>
      <c r="M172" s="161">
        <v>12.988073845419118</v>
      </c>
      <c r="N172" s="161">
        <v>12.893093376968098</v>
      </c>
      <c r="O172" s="148"/>
      <c r="P172" s="148"/>
      <c r="Q172" s="148"/>
    </row>
    <row r="173" spans="1:19" x14ac:dyDescent="0.25">
      <c r="A173" s="224"/>
      <c r="B173" s="198"/>
      <c r="C173" s="1" t="s">
        <v>42</v>
      </c>
      <c r="D173" s="161">
        <v>7.9057500433825645</v>
      </c>
      <c r="E173" s="161">
        <v>8.7625962123508412</v>
      </c>
      <c r="F173" s="161">
        <v>8.9579450267595604</v>
      </c>
      <c r="G173" s="161">
        <v>9.3097455404311127</v>
      </c>
      <c r="H173" s="161">
        <v>9.4352027822239428</v>
      </c>
      <c r="I173" s="161">
        <v>9.3247432357219147</v>
      </c>
      <c r="J173" s="161">
        <v>9.2347535688252194</v>
      </c>
      <c r="K173" s="161">
        <v>9.0723580089593057</v>
      </c>
      <c r="L173" s="161">
        <v>8.8356631507346215</v>
      </c>
      <c r="M173" s="161">
        <v>8.8169889507291561</v>
      </c>
      <c r="N173" s="161">
        <v>8.7976215944398</v>
      </c>
      <c r="O173" s="148"/>
      <c r="P173" s="148"/>
      <c r="Q173" s="148"/>
    </row>
    <row r="174" spans="1:19" x14ac:dyDescent="0.25">
      <c r="A174" s="224"/>
      <c r="B174" s="198"/>
      <c r="C174" s="1" t="s">
        <v>40</v>
      </c>
      <c r="D174" s="161">
        <v>7.9057500433825645</v>
      </c>
      <c r="E174" s="161">
        <v>8.7625962123508412</v>
      </c>
      <c r="F174" s="161">
        <v>8.4801272479392207</v>
      </c>
      <c r="G174" s="161">
        <v>8.4121621197215699</v>
      </c>
      <c r="H174" s="161">
        <v>8.2622379677385922</v>
      </c>
      <c r="I174" s="161">
        <v>7.0316560699356359</v>
      </c>
      <c r="J174" s="161">
        <v>6.3821708108607886</v>
      </c>
      <c r="K174" s="161">
        <v>6.4076372428260937</v>
      </c>
      <c r="L174" s="161">
        <v>6.2616294108560169</v>
      </c>
      <c r="M174" s="161">
        <v>6.0864993492541704</v>
      </c>
      <c r="N174" s="161">
        <v>5.8811963956592823</v>
      </c>
      <c r="O174" s="148"/>
      <c r="P174" s="148"/>
      <c r="Q174" s="148"/>
    </row>
    <row r="175" spans="1:19" ht="15.75" thickBot="1" x14ac:dyDescent="0.3">
      <c r="A175" s="225"/>
      <c r="B175" s="230"/>
      <c r="C175" s="31" t="s">
        <v>38</v>
      </c>
      <c r="D175" s="161">
        <v>7.9057500433825645</v>
      </c>
      <c r="E175" s="161">
        <v>8.7625962123508412</v>
      </c>
      <c r="F175" s="161">
        <v>9.4057118317987687</v>
      </c>
      <c r="G175" s="161">
        <v>10.473558322089772</v>
      </c>
      <c r="H175" s="161">
        <v>11.561310027621873</v>
      </c>
      <c r="I175" s="161">
        <v>12.255287608850221</v>
      </c>
      <c r="J175" s="161">
        <v>12.826476633528983</v>
      </c>
      <c r="K175" s="161">
        <v>13.303678242965947</v>
      </c>
      <c r="L175" s="161">
        <v>13.868901394122643</v>
      </c>
      <c r="M175" s="161">
        <v>14.534327023826915</v>
      </c>
      <c r="N175" s="161">
        <v>14.979327193697211</v>
      </c>
      <c r="O175" s="148"/>
      <c r="P175" s="148"/>
      <c r="Q175" s="148"/>
    </row>
    <row r="176" spans="1:19" ht="15.75" thickBot="1" x14ac:dyDescent="0.3">
      <c r="A176" s="63" t="s">
        <v>115</v>
      </c>
      <c r="B176" s="158"/>
      <c r="C176" s="159"/>
      <c r="D176" s="61">
        <v>2005</v>
      </c>
      <c r="E176" s="61">
        <v>2010</v>
      </c>
      <c r="F176" s="61">
        <v>2020</v>
      </c>
      <c r="G176" s="61">
        <v>2030</v>
      </c>
      <c r="H176" s="61">
        <v>2040</v>
      </c>
      <c r="I176" s="61">
        <v>2050</v>
      </c>
      <c r="J176" s="61">
        <v>2060</v>
      </c>
      <c r="K176" s="61">
        <v>2070</v>
      </c>
      <c r="L176" s="61">
        <v>2080</v>
      </c>
      <c r="M176" s="151">
        <v>2090</v>
      </c>
      <c r="N176" s="61">
        <v>2100</v>
      </c>
      <c r="O176" s="148"/>
      <c r="P176" s="148"/>
    </row>
    <row r="177" spans="1:16" x14ac:dyDescent="0.25">
      <c r="A177" s="223" t="s">
        <v>98</v>
      </c>
      <c r="B177" s="246" t="s">
        <v>45</v>
      </c>
      <c r="C177" s="57" t="s">
        <v>44</v>
      </c>
      <c r="D177" s="143">
        <v>14692</v>
      </c>
      <c r="E177" s="143">
        <v>20308</v>
      </c>
      <c r="F177" s="143">
        <v>17799</v>
      </c>
      <c r="G177" s="143">
        <v>8692</v>
      </c>
      <c r="H177" s="143">
        <v>6253</v>
      </c>
      <c r="I177" s="143">
        <v>3219</v>
      </c>
      <c r="J177" s="143">
        <v>2606.0000000000005</v>
      </c>
      <c r="K177" s="143">
        <v>2506</v>
      </c>
      <c r="L177" s="143">
        <v>1698</v>
      </c>
      <c r="M177" s="143">
        <v>1385</v>
      </c>
      <c r="N177" s="143">
        <v>1267.0000000000002</v>
      </c>
      <c r="O177" s="144"/>
      <c r="P177" s="145"/>
    </row>
    <row r="178" spans="1:16" x14ac:dyDescent="0.25">
      <c r="A178" s="224"/>
      <c r="B178" s="247"/>
      <c r="C178" s="1" t="s">
        <v>42</v>
      </c>
      <c r="D178" s="143">
        <v>14692</v>
      </c>
      <c r="E178" s="143">
        <v>13386</v>
      </c>
      <c r="F178" s="143">
        <v>10268</v>
      </c>
      <c r="G178" s="143">
        <v>10368</v>
      </c>
      <c r="H178" s="143">
        <v>10722.000000000002</v>
      </c>
      <c r="I178" s="143">
        <v>11296</v>
      </c>
      <c r="J178" s="143">
        <v>11046</v>
      </c>
      <c r="K178" s="143">
        <v>11097.999999999998</v>
      </c>
      <c r="L178" s="143">
        <v>11476</v>
      </c>
      <c r="M178" s="143">
        <v>12652.000000000002</v>
      </c>
      <c r="N178" s="143">
        <v>13547</v>
      </c>
      <c r="O178" s="145"/>
      <c r="P178" s="145"/>
    </row>
    <row r="179" spans="1:16" x14ac:dyDescent="0.25">
      <c r="A179" s="224"/>
      <c r="B179" s="247"/>
      <c r="C179" s="1" t="s">
        <v>40</v>
      </c>
      <c r="D179" s="143">
        <v>14690.999999999998</v>
      </c>
      <c r="E179" s="143">
        <v>25280</v>
      </c>
      <c r="F179" s="143">
        <v>25717.000000000004</v>
      </c>
      <c r="G179" s="143">
        <v>26345.000000000004</v>
      </c>
      <c r="H179" s="143">
        <v>26575.999999999996</v>
      </c>
      <c r="I179" s="143">
        <v>26373</v>
      </c>
      <c r="J179" s="143">
        <v>26312</v>
      </c>
      <c r="K179" s="143">
        <v>26086</v>
      </c>
      <c r="L179" s="143">
        <v>25377</v>
      </c>
      <c r="M179" s="143">
        <v>24307.000000000004</v>
      </c>
      <c r="N179" s="143">
        <v>22990</v>
      </c>
      <c r="O179" s="145"/>
      <c r="P179" s="145"/>
    </row>
    <row r="180" spans="1:16" ht="15.75" thickBot="1" x14ac:dyDescent="0.3">
      <c r="A180" s="224"/>
      <c r="B180" s="197"/>
      <c r="C180" s="58" t="s">
        <v>38</v>
      </c>
      <c r="D180" s="186">
        <v>14692</v>
      </c>
      <c r="E180" s="186">
        <v>13500</v>
      </c>
      <c r="F180" s="186">
        <v>14588.000000000002</v>
      </c>
      <c r="G180" s="186">
        <v>15302</v>
      </c>
      <c r="H180" s="186">
        <v>14981.000000000002</v>
      </c>
      <c r="I180" s="186">
        <v>15419</v>
      </c>
      <c r="J180" s="186">
        <v>14568</v>
      </c>
      <c r="K180" s="186">
        <v>14701</v>
      </c>
      <c r="L180" s="186">
        <v>14439</v>
      </c>
      <c r="M180" s="186">
        <v>13863</v>
      </c>
      <c r="N180" s="186">
        <v>13480</v>
      </c>
      <c r="O180" s="145"/>
      <c r="P180" s="145"/>
    </row>
    <row r="181" spans="1:16" x14ac:dyDescent="0.25">
      <c r="A181" s="223" t="s">
        <v>91</v>
      </c>
      <c r="B181" s="246" t="s">
        <v>45</v>
      </c>
      <c r="C181" s="57" t="s">
        <v>44</v>
      </c>
      <c r="D181" s="188">
        <v>6341</v>
      </c>
      <c r="E181" s="188">
        <v>6623</v>
      </c>
      <c r="F181" s="188">
        <v>2244</v>
      </c>
      <c r="G181" s="188">
        <v>1952</v>
      </c>
      <c r="H181" s="188">
        <v>1568</v>
      </c>
      <c r="I181" s="188">
        <v>632</v>
      </c>
      <c r="J181" s="188">
        <v>498</v>
      </c>
      <c r="K181" s="188">
        <v>418</v>
      </c>
      <c r="L181" s="188">
        <v>316</v>
      </c>
      <c r="M181" s="188">
        <v>185</v>
      </c>
      <c r="N181" s="189">
        <v>44</v>
      </c>
    </row>
    <row r="182" spans="1:16" x14ac:dyDescent="0.25">
      <c r="A182" s="224"/>
      <c r="B182" s="247"/>
      <c r="C182" s="56" t="s">
        <v>42</v>
      </c>
      <c r="D182" s="143">
        <v>6341</v>
      </c>
      <c r="E182" s="143">
        <v>5655</v>
      </c>
      <c r="F182" s="143">
        <v>2503</v>
      </c>
      <c r="G182" s="143">
        <v>2911</v>
      </c>
      <c r="H182" s="143">
        <v>3337</v>
      </c>
      <c r="I182" s="143">
        <v>3782</v>
      </c>
      <c r="J182" s="143">
        <v>4293</v>
      </c>
      <c r="K182" s="143">
        <v>4895</v>
      </c>
      <c r="L182" s="143">
        <v>5587</v>
      </c>
      <c r="M182" s="143">
        <v>6011</v>
      </c>
      <c r="N182" s="190">
        <v>6434</v>
      </c>
    </row>
    <row r="183" spans="1:16" x14ac:dyDescent="0.25">
      <c r="A183" s="224"/>
      <c r="B183" s="247"/>
      <c r="C183" s="56" t="s">
        <v>40</v>
      </c>
      <c r="D183" s="143">
        <v>6341</v>
      </c>
      <c r="E183" s="143">
        <v>7770</v>
      </c>
      <c r="F183" s="143">
        <v>9425</v>
      </c>
      <c r="G183" s="143">
        <v>9602</v>
      </c>
      <c r="H183" s="143">
        <v>9687</v>
      </c>
      <c r="I183" s="143">
        <v>9780</v>
      </c>
      <c r="J183" s="143">
        <v>9928</v>
      </c>
      <c r="K183" s="143">
        <v>10083</v>
      </c>
      <c r="L183" s="143">
        <v>9996</v>
      </c>
      <c r="M183" s="143">
        <v>9875</v>
      </c>
      <c r="N183" s="190">
        <v>9497</v>
      </c>
    </row>
    <row r="184" spans="1:16" ht="15.75" thickBot="1" x14ac:dyDescent="0.3">
      <c r="A184" s="225"/>
      <c r="B184" s="248"/>
      <c r="C184" s="55" t="s">
        <v>38</v>
      </c>
      <c r="D184" s="191">
        <v>6341</v>
      </c>
      <c r="E184" s="191">
        <v>7044</v>
      </c>
      <c r="F184" s="191">
        <v>8080.9999999999991</v>
      </c>
      <c r="G184" s="191">
        <v>9988</v>
      </c>
      <c r="H184" s="191">
        <v>11260</v>
      </c>
      <c r="I184" s="191">
        <v>11965</v>
      </c>
      <c r="J184" s="191">
        <v>14060</v>
      </c>
      <c r="K184" s="191">
        <v>13492</v>
      </c>
      <c r="L184" s="191">
        <v>14876</v>
      </c>
      <c r="M184" s="191">
        <v>16053</v>
      </c>
      <c r="N184" s="192">
        <v>16922</v>
      </c>
    </row>
    <row r="185" spans="1:16" ht="15.75" thickBot="1" x14ac:dyDescent="0.3">
      <c r="A185" s="187" t="s">
        <v>273</v>
      </c>
    </row>
    <row r="186" spans="1:16" x14ac:dyDescent="0.25">
      <c r="A186" s="216" t="s">
        <v>44</v>
      </c>
      <c r="B186" s="249" t="s">
        <v>45</v>
      </c>
      <c r="C186" s="146" t="s">
        <v>85</v>
      </c>
      <c r="D186" s="143">
        <v>120933</v>
      </c>
      <c r="E186" s="143">
        <v>157043</v>
      </c>
      <c r="F186" s="143">
        <v>173879</v>
      </c>
      <c r="G186" s="143">
        <v>194186</v>
      </c>
      <c r="H186" s="143">
        <v>212829</v>
      </c>
      <c r="I186" s="143">
        <v>198351</v>
      </c>
      <c r="J186" s="143">
        <v>226357</v>
      </c>
      <c r="K186" s="143">
        <v>255846</v>
      </c>
      <c r="L186" s="143">
        <v>265700</v>
      </c>
      <c r="M186" s="143">
        <v>256848</v>
      </c>
      <c r="N186" s="143">
        <v>235393</v>
      </c>
    </row>
    <row r="187" spans="1:16" x14ac:dyDescent="0.25">
      <c r="A187" s="216"/>
      <c r="B187" s="201"/>
      <c r="C187" s="146" t="s">
        <v>66</v>
      </c>
      <c r="D187" s="143">
        <v>10812</v>
      </c>
      <c r="E187" s="143">
        <v>9522</v>
      </c>
      <c r="F187" s="143">
        <v>1152</v>
      </c>
      <c r="G187" s="143">
        <v>691</v>
      </c>
      <c r="H187" s="143">
        <v>413</v>
      </c>
      <c r="I187" s="143">
        <v>246</v>
      </c>
      <c r="J187" s="143">
        <v>138</v>
      </c>
      <c r="K187" s="143">
        <v>73</v>
      </c>
      <c r="L187" s="143">
        <v>37</v>
      </c>
      <c r="M187" s="143">
        <v>0</v>
      </c>
      <c r="N187" s="143">
        <v>0</v>
      </c>
    </row>
    <row r="188" spans="1:16" x14ac:dyDescent="0.25">
      <c r="A188" s="216"/>
      <c r="B188" s="201"/>
      <c r="C188" s="146" t="s">
        <v>65</v>
      </c>
      <c r="D188" s="143">
        <v>10993</v>
      </c>
      <c r="E188" s="143">
        <v>17942</v>
      </c>
      <c r="F188" s="143">
        <v>60642</v>
      </c>
      <c r="G188" s="143">
        <v>72035</v>
      </c>
      <c r="H188" s="143">
        <v>80712</v>
      </c>
      <c r="I188" s="143">
        <v>74608</v>
      </c>
      <c r="J188" s="143">
        <v>84086</v>
      </c>
      <c r="K188" s="143">
        <v>93880</v>
      </c>
      <c r="L188" s="143">
        <v>96271</v>
      </c>
      <c r="M188" s="143">
        <v>91204</v>
      </c>
      <c r="N188" s="143">
        <v>81227</v>
      </c>
    </row>
    <row r="189" spans="1:16" x14ac:dyDescent="0.25">
      <c r="A189" s="216"/>
      <c r="B189" s="201"/>
      <c r="C189" s="146" t="s">
        <v>64</v>
      </c>
      <c r="D189" s="143">
        <v>13759</v>
      </c>
      <c r="E189" s="143">
        <v>26279</v>
      </c>
      <c r="F189" s="143">
        <v>89349</v>
      </c>
      <c r="G189" s="143">
        <v>108899</v>
      </c>
      <c r="H189" s="143">
        <v>124961</v>
      </c>
      <c r="I189" s="143">
        <v>119137</v>
      </c>
      <c r="J189" s="143">
        <v>138797</v>
      </c>
      <c r="K189" s="143">
        <v>159182</v>
      </c>
      <c r="L189" s="143">
        <v>166569</v>
      </c>
      <c r="M189" s="143">
        <v>161556</v>
      </c>
      <c r="N189" s="143">
        <v>148214</v>
      </c>
    </row>
    <row r="190" spans="1:16" x14ac:dyDescent="0.25">
      <c r="A190" s="216"/>
      <c r="B190" s="201"/>
      <c r="C190" s="146" t="s">
        <v>63</v>
      </c>
      <c r="D190" s="143">
        <v>12448</v>
      </c>
      <c r="E190" s="143">
        <v>21616</v>
      </c>
      <c r="F190" s="143">
        <v>64373.999999999993</v>
      </c>
      <c r="G190" s="143">
        <v>75555</v>
      </c>
      <c r="H190" s="143">
        <v>83724</v>
      </c>
      <c r="I190" s="143">
        <v>77089</v>
      </c>
      <c r="J190" s="143">
        <v>86593</v>
      </c>
      <c r="K190" s="143">
        <v>95507</v>
      </c>
      <c r="L190" s="143">
        <v>95810</v>
      </c>
      <c r="M190" s="143">
        <v>88763</v>
      </c>
      <c r="N190" s="143">
        <v>77457</v>
      </c>
    </row>
    <row r="191" spans="1:16" x14ac:dyDescent="0.25">
      <c r="A191" s="216"/>
      <c r="B191" s="201"/>
      <c r="C191" s="147" t="s">
        <v>62</v>
      </c>
      <c r="D191" s="142">
        <v>0</v>
      </c>
      <c r="E191" s="142">
        <v>0</v>
      </c>
      <c r="F191" s="142">
        <v>0</v>
      </c>
      <c r="G191" s="142">
        <v>0</v>
      </c>
      <c r="H191" s="142">
        <v>0</v>
      </c>
      <c r="I191" s="142">
        <v>0</v>
      </c>
      <c r="J191" s="142">
        <v>0</v>
      </c>
      <c r="K191" s="142">
        <v>0</v>
      </c>
      <c r="L191" s="142">
        <v>0</v>
      </c>
      <c r="M191" s="142">
        <v>0</v>
      </c>
      <c r="N191" s="142">
        <v>0</v>
      </c>
    </row>
    <row r="192" spans="1:16" x14ac:dyDescent="0.25">
      <c r="A192" s="216"/>
      <c r="B192" s="201"/>
      <c r="C192" s="146" t="s">
        <v>59</v>
      </c>
      <c r="D192" s="143">
        <v>4890</v>
      </c>
      <c r="E192" s="143">
        <v>8979</v>
      </c>
      <c r="F192" s="143">
        <v>1608</v>
      </c>
      <c r="G192" s="143">
        <v>795</v>
      </c>
      <c r="H192" s="143">
        <v>886</v>
      </c>
      <c r="I192" s="143">
        <v>296</v>
      </c>
      <c r="J192" s="143">
        <v>142</v>
      </c>
      <c r="K192" s="143">
        <v>132</v>
      </c>
      <c r="L192" s="143">
        <v>120</v>
      </c>
      <c r="M192" s="143">
        <v>107</v>
      </c>
      <c r="N192" s="143">
        <v>91</v>
      </c>
    </row>
    <row r="193" spans="1:14" x14ac:dyDescent="0.25">
      <c r="A193" s="216"/>
      <c r="B193" s="201"/>
      <c r="C193" s="146" t="s">
        <v>272</v>
      </c>
      <c r="D193" s="143">
        <v>26889</v>
      </c>
      <c r="E193" s="143">
        <v>51053</v>
      </c>
      <c r="F193" s="143">
        <v>32320.999999999996</v>
      </c>
      <c r="G193" s="143">
        <v>3174</v>
      </c>
      <c r="H193" s="143">
        <v>0</v>
      </c>
      <c r="I193" s="143">
        <v>0</v>
      </c>
      <c r="J193" s="143">
        <v>0</v>
      </c>
      <c r="K193" s="143">
        <v>0</v>
      </c>
      <c r="L193" s="143">
        <v>0</v>
      </c>
      <c r="M193" s="143">
        <v>0</v>
      </c>
      <c r="N193" s="143">
        <v>0</v>
      </c>
    </row>
    <row r="194" spans="1:14" ht="15.75" thickBot="1" x14ac:dyDescent="0.3">
      <c r="A194" s="217"/>
      <c r="B194" s="202"/>
      <c r="C194" s="147" t="s">
        <v>46</v>
      </c>
      <c r="D194" s="142">
        <v>0</v>
      </c>
      <c r="E194" s="142">
        <v>0</v>
      </c>
      <c r="F194" s="142">
        <v>0</v>
      </c>
      <c r="G194" s="142">
        <v>0</v>
      </c>
      <c r="H194" s="142">
        <v>0</v>
      </c>
      <c r="I194" s="142">
        <v>0</v>
      </c>
      <c r="J194" s="142">
        <v>0</v>
      </c>
      <c r="K194" s="142">
        <v>0</v>
      </c>
      <c r="L194" s="142">
        <v>0</v>
      </c>
      <c r="M194" s="142">
        <v>0</v>
      </c>
      <c r="N194" s="142">
        <v>0</v>
      </c>
    </row>
    <row r="195" spans="1:14" x14ac:dyDescent="0.25">
      <c r="A195" s="215" t="s">
        <v>42</v>
      </c>
      <c r="B195" s="200" t="s">
        <v>45</v>
      </c>
      <c r="C195" s="146" t="s">
        <v>85</v>
      </c>
      <c r="D195" s="143">
        <v>120933</v>
      </c>
      <c r="E195" s="143">
        <v>142731</v>
      </c>
      <c r="F195" s="143">
        <v>189436</v>
      </c>
      <c r="G195" s="143">
        <v>208276</v>
      </c>
      <c r="H195" s="143">
        <v>229429</v>
      </c>
      <c r="I195" s="143">
        <v>252971</v>
      </c>
      <c r="J195" s="143">
        <v>243443</v>
      </c>
      <c r="K195" s="143">
        <v>258053</v>
      </c>
      <c r="L195" s="143">
        <v>300616</v>
      </c>
      <c r="M195" s="143">
        <v>353004</v>
      </c>
      <c r="N195" s="143">
        <v>409075</v>
      </c>
    </row>
    <row r="196" spans="1:14" x14ac:dyDescent="0.25">
      <c r="A196" s="216"/>
      <c r="B196" s="201"/>
      <c r="C196" s="146" t="s">
        <v>66</v>
      </c>
      <c r="D196" s="143">
        <v>10812</v>
      </c>
      <c r="E196" s="143">
        <v>9522</v>
      </c>
      <c r="F196" s="143">
        <v>1152</v>
      </c>
      <c r="G196" s="143">
        <v>691</v>
      </c>
      <c r="H196" s="143">
        <v>413</v>
      </c>
      <c r="I196" s="143">
        <v>246</v>
      </c>
      <c r="J196" s="143">
        <v>138</v>
      </c>
      <c r="K196" s="143">
        <v>73</v>
      </c>
      <c r="L196" s="143">
        <v>37</v>
      </c>
      <c r="M196" s="143">
        <v>0</v>
      </c>
      <c r="N196" s="143">
        <v>0</v>
      </c>
    </row>
    <row r="197" spans="1:14" x14ac:dyDescent="0.25">
      <c r="A197" s="216"/>
      <c r="B197" s="201"/>
      <c r="C197" s="146" t="s">
        <v>65</v>
      </c>
      <c r="D197" s="143">
        <v>10993</v>
      </c>
      <c r="E197" s="143">
        <v>17942</v>
      </c>
      <c r="F197" s="143">
        <v>60642</v>
      </c>
      <c r="G197" s="143">
        <v>72035</v>
      </c>
      <c r="H197" s="143">
        <v>80712</v>
      </c>
      <c r="I197" s="143">
        <v>74608</v>
      </c>
      <c r="J197" s="143">
        <v>84086</v>
      </c>
      <c r="K197" s="143">
        <v>93880</v>
      </c>
      <c r="L197" s="143">
        <v>96271</v>
      </c>
      <c r="M197" s="143">
        <v>91204</v>
      </c>
      <c r="N197" s="143">
        <v>81227</v>
      </c>
    </row>
    <row r="198" spans="1:14" x14ac:dyDescent="0.25">
      <c r="A198" s="216"/>
      <c r="B198" s="201"/>
      <c r="C198" s="146" t="s">
        <v>64</v>
      </c>
      <c r="D198" s="143">
        <v>13759</v>
      </c>
      <c r="E198" s="143">
        <v>17127</v>
      </c>
      <c r="F198" s="143">
        <v>31282</v>
      </c>
      <c r="G198" s="143">
        <v>31762</v>
      </c>
      <c r="H198" s="143">
        <v>31380</v>
      </c>
      <c r="I198" s="143">
        <v>30710</v>
      </c>
      <c r="J198" s="143">
        <v>26222</v>
      </c>
      <c r="K198" s="143">
        <v>23989</v>
      </c>
      <c r="L198" s="143">
        <v>23536</v>
      </c>
      <c r="M198" s="143">
        <v>23520</v>
      </c>
      <c r="N198" s="143">
        <v>23006</v>
      </c>
    </row>
    <row r="199" spans="1:14" x14ac:dyDescent="0.25">
      <c r="A199" s="216"/>
      <c r="B199" s="201"/>
      <c r="C199" s="146" t="s">
        <v>63</v>
      </c>
      <c r="D199" s="143">
        <v>12448</v>
      </c>
      <c r="E199" s="143">
        <v>14163</v>
      </c>
      <c r="F199" s="143">
        <v>17666</v>
      </c>
      <c r="G199" s="143">
        <v>20459</v>
      </c>
      <c r="H199" s="143">
        <v>23292</v>
      </c>
      <c r="I199" s="143">
        <v>26118</v>
      </c>
      <c r="J199" s="143">
        <v>25539</v>
      </c>
      <c r="K199" s="143">
        <v>28046</v>
      </c>
      <c r="L199" s="143">
        <v>33790</v>
      </c>
      <c r="M199" s="143">
        <v>39928</v>
      </c>
      <c r="N199" s="143">
        <v>46270</v>
      </c>
    </row>
    <row r="200" spans="1:14" x14ac:dyDescent="0.25">
      <c r="A200" s="216"/>
      <c r="B200" s="201"/>
      <c r="C200" s="147" t="s">
        <v>62</v>
      </c>
      <c r="D200" s="142">
        <v>0</v>
      </c>
      <c r="E200" s="142">
        <v>0</v>
      </c>
      <c r="F200" s="142">
        <v>0</v>
      </c>
      <c r="G200" s="142">
        <v>0</v>
      </c>
      <c r="H200" s="142">
        <v>0</v>
      </c>
      <c r="I200" s="142">
        <v>0</v>
      </c>
      <c r="J200" s="142">
        <v>0</v>
      </c>
      <c r="K200" s="142">
        <v>0</v>
      </c>
      <c r="L200" s="142">
        <v>0</v>
      </c>
      <c r="M200" s="142">
        <v>0</v>
      </c>
      <c r="N200" s="142">
        <v>0</v>
      </c>
    </row>
    <row r="201" spans="1:14" x14ac:dyDescent="0.25">
      <c r="A201" s="216"/>
      <c r="B201" s="201"/>
      <c r="C201" s="146" t="s">
        <v>59</v>
      </c>
      <c r="D201" s="143">
        <v>4890</v>
      </c>
      <c r="E201" s="143">
        <v>6212</v>
      </c>
      <c r="F201" s="143">
        <v>600</v>
      </c>
      <c r="G201" s="143">
        <v>259</v>
      </c>
      <c r="H201" s="143">
        <v>257</v>
      </c>
      <c r="I201" s="143">
        <v>89</v>
      </c>
      <c r="J201" s="143">
        <v>31</v>
      </c>
      <c r="K201" s="143">
        <v>22</v>
      </c>
      <c r="L201" s="143">
        <v>18</v>
      </c>
      <c r="M201" s="143">
        <v>16</v>
      </c>
      <c r="N201" s="143">
        <v>14</v>
      </c>
    </row>
    <row r="202" spans="1:14" x14ac:dyDescent="0.25">
      <c r="A202" s="216"/>
      <c r="B202" s="201"/>
      <c r="C202" s="146" t="s">
        <v>272</v>
      </c>
      <c r="D202" s="143">
        <v>26889</v>
      </c>
      <c r="E202" s="143">
        <v>48596</v>
      </c>
      <c r="F202" s="143">
        <v>92011</v>
      </c>
      <c r="G202" s="143">
        <v>95765</v>
      </c>
      <c r="H202" s="143">
        <v>96916</v>
      </c>
      <c r="I202" s="143">
        <v>95465</v>
      </c>
      <c r="J202" s="143">
        <v>86275</v>
      </c>
      <c r="K202" s="143">
        <v>80878</v>
      </c>
      <c r="L202" s="143">
        <v>79272</v>
      </c>
      <c r="M202" s="143">
        <v>81080</v>
      </c>
      <c r="N202" s="143">
        <v>82888</v>
      </c>
    </row>
    <row r="203" spans="1:14" ht="15.75" thickBot="1" x14ac:dyDescent="0.3">
      <c r="A203" s="217"/>
      <c r="B203" s="202"/>
      <c r="C203" s="147" t="s">
        <v>46</v>
      </c>
      <c r="D203" s="142">
        <v>0</v>
      </c>
      <c r="E203" s="142">
        <v>0</v>
      </c>
      <c r="F203" s="142">
        <v>0</v>
      </c>
      <c r="G203" s="142">
        <v>0</v>
      </c>
      <c r="H203" s="142">
        <v>0</v>
      </c>
      <c r="I203" s="142">
        <v>0</v>
      </c>
      <c r="J203" s="142">
        <v>0</v>
      </c>
      <c r="K203" s="142">
        <v>0</v>
      </c>
      <c r="L203" s="142">
        <v>0</v>
      </c>
      <c r="M203" s="142">
        <v>0</v>
      </c>
      <c r="N203" s="142">
        <v>0</v>
      </c>
    </row>
    <row r="204" spans="1:14" x14ac:dyDescent="0.25">
      <c r="A204" s="215" t="s">
        <v>40</v>
      </c>
      <c r="B204" s="200" t="s">
        <v>45</v>
      </c>
      <c r="C204" s="146" t="s">
        <v>85</v>
      </c>
      <c r="D204" s="143">
        <v>120933</v>
      </c>
      <c r="E204" s="143">
        <v>146301</v>
      </c>
      <c r="F204" s="143">
        <v>153891</v>
      </c>
      <c r="G204" s="143">
        <v>159119</v>
      </c>
      <c r="H204" s="143">
        <v>163629</v>
      </c>
      <c r="I204" s="143">
        <v>167105</v>
      </c>
      <c r="J204" s="143">
        <v>171969</v>
      </c>
      <c r="K204" s="143">
        <v>175922</v>
      </c>
      <c r="L204" s="143">
        <v>177072</v>
      </c>
      <c r="M204" s="143">
        <v>174566</v>
      </c>
      <c r="N204" s="143">
        <v>170500</v>
      </c>
    </row>
    <row r="205" spans="1:14" x14ac:dyDescent="0.25">
      <c r="A205" s="216"/>
      <c r="B205" s="201"/>
      <c r="C205" s="146" t="s">
        <v>66</v>
      </c>
      <c r="D205" s="143">
        <v>10812</v>
      </c>
      <c r="E205" s="143">
        <v>9522</v>
      </c>
      <c r="F205" s="143">
        <v>1152</v>
      </c>
      <c r="G205" s="143">
        <v>691</v>
      </c>
      <c r="H205" s="143">
        <v>413</v>
      </c>
      <c r="I205" s="143">
        <v>246</v>
      </c>
      <c r="J205" s="143">
        <v>138</v>
      </c>
      <c r="K205" s="143">
        <v>73</v>
      </c>
      <c r="L205" s="143">
        <v>37</v>
      </c>
      <c r="M205" s="143">
        <v>0</v>
      </c>
      <c r="N205" s="143">
        <v>0</v>
      </c>
    </row>
    <row r="206" spans="1:14" x14ac:dyDescent="0.25">
      <c r="A206" s="216"/>
      <c r="B206" s="201"/>
      <c r="C206" s="146" t="s">
        <v>65</v>
      </c>
      <c r="D206" s="143">
        <v>10993</v>
      </c>
      <c r="E206" s="143">
        <v>17942</v>
      </c>
      <c r="F206" s="143">
        <v>60642</v>
      </c>
      <c r="G206" s="143">
        <v>72035</v>
      </c>
      <c r="H206" s="143">
        <v>80712</v>
      </c>
      <c r="I206" s="143">
        <v>74607</v>
      </c>
      <c r="J206" s="143">
        <v>84086</v>
      </c>
      <c r="K206" s="143">
        <v>93880</v>
      </c>
      <c r="L206" s="143">
        <v>96271</v>
      </c>
      <c r="M206" s="143">
        <v>91204</v>
      </c>
      <c r="N206" s="143">
        <v>81227</v>
      </c>
    </row>
    <row r="207" spans="1:14" x14ac:dyDescent="0.25">
      <c r="A207" s="216"/>
      <c r="B207" s="201"/>
      <c r="C207" s="146" t="s">
        <v>64</v>
      </c>
      <c r="D207" s="143">
        <v>13759</v>
      </c>
      <c r="E207" s="143">
        <v>8121</v>
      </c>
      <c r="F207" s="143">
        <v>8889</v>
      </c>
      <c r="G207" s="143">
        <v>9418</v>
      </c>
      <c r="H207" s="143">
        <v>10006</v>
      </c>
      <c r="I207" s="143">
        <v>10385</v>
      </c>
      <c r="J207" s="143">
        <v>10938</v>
      </c>
      <c r="K207" s="143">
        <v>11420</v>
      </c>
      <c r="L207" s="143">
        <v>11739</v>
      </c>
      <c r="M207" s="143">
        <v>11779</v>
      </c>
      <c r="N207" s="143">
        <v>11699</v>
      </c>
    </row>
    <row r="208" spans="1:14" x14ac:dyDescent="0.25">
      <c r="A208" s="216"/>
      <c r="B208" s="201"/>
      <c r="C208" s="146" t="s">
        <v>63</v>
      </c>
      <c r="D208" s="143">
        <v>12448</v>
      </c>
      <c r="E208" s="143">
        <v>4514</v>
      </c>
      <c r="F208" s="143">
        <v>5553</v>
      </c>
      <c r="G208" s="143">
        <v>6059</v>
      </c>
      <c r="H208" s="143">
        <v>6639</v>
      </c>
      <c r="I208" s="143">
        <v>7119</v>
      </c>
      <c r="J208" s="143">
        <v>7758</v>
      </c>
      <c r="K208" s="143">
        <v>8341</v>
      </c>
      <c r="L208" s="143">
        <v>8768</v>
      </c>
      <c r="M208" s="143">
        <v>8999</v>
      </c>
      <c r="N208" s="143">
        <v>9099</v>
      </c>
    </row>
    <row r="209" spans="1:18" x14ac:dyDescent="0.25">
      <c r="A209" s="216"/>
      <c r="B209" s="201"/>
      <c r="C209" s="147" t="s">
        <v>62</v>
      </c>
      <c r="D209" s="142">
        <v>0</v>
      </c>
      <c r="E209" s="142">
        <v>0</v>
      </c>
      <c r="F209" s="142">
        <v>0</v>
      </c>
      <c r="G209" s="142">
        <v>0</v>
      </c>
      <c r="H209" s="142">
        <v>0</v>
      </c>
      <c r="I209" s="142">
        <v>0</v>
      </c>
      <c r="J209" s="142">
        <v>0</v>
      </c>
      <c r="K209" s="142">
        <v>0</v>
      </c>
      <c r="L209" s="142">
        <v>0</v>
      </c>
      <c r="M209" s="142">
        <v>0</v>
      </c>
      <c r="N209" s="142">
        <v>0</v>
      </c>
    </row>
    <row r="210" spans="1:18" x14ac:dyDescent="0.25">
      <c r="A210" s="216"/>
      <c r="B210" s="201"/>
      <c r="C210" s="146" t="s">
        <v>59</v>
      </c>
      <c r="D210" s="143">
        <v>4890</v>
      </c>
      <c r="E210" s="143">
        <v>8820</v>
      </c>
      <c r="F210" s="143">
        <v>1516</v>
      </c>
      <c r="G210" s="143">
        <v>701</v>
      </c>
      <c r="H210" s="143">
        <v>707</v>
      </c>
      <c r="I210" s="143">
        <v>207</v>
      </c>
      <c r="J210" s="143">
        <v>85</v>
      </c>
      <c r="K210" s="143">
        <v>66</v>
      </c>
      <c r="L210" s="143">
        <v>51</v>
      </c>
      <c r="M210" s="143">
        <v>38</v>
      </c>
      <c r="N210" s="143">
        <v>27</v>
      </c>
    </row>
    <row r="211" spans="1:18" x14ac:dyDescent="0.25">
      <c r="A211" s="216"/>
      <c r="B211" s="201"/>
      <c r="C211" s="146" t="s">
        <v>272</v>
      </c>
      <c r="D211" s="143">
        <v>26889</v>
      </c>
      <c r="E211" s="143">
        <v>63231</v>
      </c>
      <c r="F211" s="143">
        <v>65706</v>
      </c>
      <c r="G211" s="143">
        <v>67329</v>
      </c>
      <c r="H211" s="143">
        <v>68510</v>
      </c>
      <c r="I211" s="143">
        <v>68945</v>
      </c>
      <c r="J211" s="143">
        <v>70024</v>
      </c>
      <c r="K211" s="143">
        <v>70671</v>
      </c>
      <c r="L211" s="143">
        <v>70024</v>
      </c>
      <c r="M211" s="143">
        <v>67758</v>
      </c>
      <c r="N211" s="143">
        <v>65062</v>
      </c>
    </row>
    <row r="212" spans="1:18" ht="15.75" thickBot="1" x14ac:dyDescent="0.3">
      <c r="A212" s="217"/>
      <c r="B212" s="202"/>
      <c r="C212" s="147" t="s">
        <v>46</v>
      </c>
      <c r="D212" s="142">
        <v>0</v>
      </c>
      <c r="E212" s="142">
        <v>0</v>
      </c>
      <c r="F212" s="142">
        <v>0</v>
      </c>
      <c r="G212" s="142">
        <v>0</v>
      </c>
      <c r="H212" s="142">
        <v>0</v>
      </c>
      <c r="I212" s="142">
        <v>0</v>
      </c>
      <c r="J212" s="142">
        <v>0</v>
      </c>
      <c r="K212" s="142">
        <v>0</v>
      </c>
      <c r="L212" s="142">
        <v>0</v>
      </c>
      <c r="M212" s="142">
        <v>0</v>
      </c>
      <c r="N212" s="142">
        <v>0</v>
      </c>
    </row>
    <row r="213" spans="1:18" x14ac:dyDescent="0.25">
      <c r="A213" s="215" t="s">
        <v>38</v>
      </c>
      <c r="B213" s="200" t="s">
        <v>45</v>
      </c>
      <c r="C213" s="146" t="s">
        <v>85</v>
      </c>
      <c r="D213" s="143">
        <v>120933</v>
      </c>
      <c r="E213" s="143">
        <v>152513</v>
      </c>
      <c r="F213" s="143">
        <v>265080</v>
      </c>
      <c r="G213" s="143">
        <v>333876</v>
      </c>
      <c r="H213" s="143">
        <v>406963</v>
      </c>
      <c r="I213" s="143">
        <v>464903</v>
      </c>
      <c r="J213" s="143">
        <v>508058</v>
      </c>
      <c r="K213" s="143">
        <v>554713</v>
      </c>
      <c r="L213" s="143">
        <v>605051</v>
      </c>
      <c r="M213" s="143">
        <v>653132</v>
      </c>
      <c r="N213" s="143">
        <v>703459</v>
      </c>
    </row>
    <row r="214" spans="1:18" x14ac:dyDescent="0.25">
      <c r="A214" s="216"/>
      <c r="B214" s="201"/>
      <c r="C214" s="146" t="s">
        <v>66</v>
      </c>
      <c r="D214" s="143">
        <v>10812</v>
      </c>
      <c r="E214" s="143">
        <v>9522</v>
      </c>
      <c r="F214" s="143">
        <v>1152</v>
      </c>
      <c r="G214" s="143">
        <v>691</v>
      </c>
      <c r="H214" s="143">
        <v>413</v>
      </c>
      <c r="I214" s="143">
        <v>246</v>
      </c>
      <c r="J214" s="143">
        <v>138</v>
      </c>
      <c r="K214" s="143">
        <v>73</v>
      </c>
      <c r="L214" s="143">
        <v>37</v>
      </c>
      <c r="M214" s="143">
        <v>0</v>
      </c>
      <c r="N214" s="143">
        <v>0</v>
      </c>
    </row>
    <row r="215" spans="1:18" x14ac:dyDescent="0.25">
      <c r="A215" s="216"/>
      <c r="B215" s="201"/>
      <c r="C215" s="146" t="s">
        <v>65</v>
      </c>
      <c r="D215" s="143">
        <v>10993</v>
      </c>
      <c r="E215" s="143">
        <v>17942</v>
      </c>
      <c r="F215" s="143">
        <v>60642</v>
      </c>
      <c r="G215" s="143">
        <v>72035</v>
      </c>
      <c r="H215" s="143">
        <v>80712</v>
      </c>
      <c r="I215" s="143">
        <v>74608</v>
      </c>
      <c r="J215" s="143">
        <v>84086</v>
      </c>
      <c r="K215" s="143">
        <v>93880</v>
      </c>
      <c r="L215" s="143">
        <v>96271</v>
      </c>
      <c r="M215" s="143">
        <v>91204</v>
      </c>
      <c r="N215" s="143">
        <v>81227</v>
      </c>
    </row>
    <row r="216" spans="1:18" x14ac:dyDescent="0.25">
      <c r="A216" s="216"/>
      <c r="B216" s="201"/>
      <c r="C216" s="146" t="s">
        <v>64</v>
      </c>
      <c r="D216" s="143">
        <v>13759</v>
      </c>
      <c r="E216" s="143">
        <v>34598</v>
      </c>
      <c r="F216" s="143">
        <v>66696</v>
      </c>
      <c r="G216" s="143">
        <v>78956</v>
      </c>
      <c r="H216" s="143">
        <v>100250</v>
      </c>
      <c r="I216" s="143">
        <v>116135</v>
      </c>
      <c r="J216" s="143">
        <v>128080.00000000001</v>
      </c>
      <c r="K216" s="143">
        <v>140714</v>
      </c>
      <c r="L216" s="143">
        <v>144726</v>
      </c>
      <c r="M216" s="143">
        <v>147547</v>
      </c>
      <c r="N216" s="143">
        <v>148304</v>
      </c>
    </row>
    <row r="217" spans="1:18" x14ac:dyDescent="0.25">
      <c r="A217" s="216"/>
      <c r="B217" s="201"/>
      <c r="C217" s="146" t="s">
        <v>63</v>
      </c>
      <c r="D217" s="143">
        <v>12448</v>
      </c>
      <c r="E217" s="143">
        <v>26537</v>
      </c>
      <c r="F217" s="143">
        <v>35067</v>
      </c>
      <c r="G217" s="143">
        <v>38184</v>
      </c>
      <c r="H217" s="143">
        <v>45837</v>
      </c>
      <c r="I217" s="143">
        <v>50207</v>
      </c>
      <c r="J217" s="143">
        <v>52424</v>
      </c>
      <c r="K217" s="143">
        <v>54619</v>
      </c>
      <c r="L217" s="143">
        <v>52707</v>
      </c>
      <c r="M217" s="143">
        <v>50177</v>
      </c>
      <c r="N217" s="143">
        <v>46842</v>
      </c>
    </row>
    <row r="218" spans="1:18" x14ac:dyDescent="0.25">
      <c r="A218" s="216"/>
      <c r="B218" s="201"/>
      <c r="C218" s="147" t="s">
        <v>62</v>
      </c>
      <c r="D218" s="142">
        <v>0</v>
      </c>
      <c r="E218" s="142">
        <v>0</v>
      </c>
      <c r="F218" s="142">
        <v>0</v>
      </c>
      <c r="G218" s="142">
        <v>0</v>
      </c>
      <c r="H218" s="142">
        <v>0</v>
      </c>
      <c r="I218" s="142">
        <v>0</v>
      </c>
      <c r="J218" s="142">
        <v>0</v>
      </c>
      <c r="K218" s="142">
        <v>0</v>
      </c>
      <c r="L218" s="142">
        <v>0</v>
      </c>
      <c r="M218" s="142">
        <v>0</v>
      </c>
      <c r="N218" s="142">
        <v>0</v>
      </c>
    </row>
    <row r="219" spans="1:18" x14ac:dyDescent="0.25">
      <c r="A219" s="216"/>
      <c r="B219" s="201"/>
      <c r="C219" s="146" t="s">
        <v>59</v>
      </c>
      <c r="D219" s="143">
        <v>4890</v>
      </c>
      <c r="E219" s="143">
        <v>11541</v>
      </c>
      <c r="F219" s="143">
        <v>1159</v>
      </c>
      <c r="G219" s="143">
        <v>606</v>
      </c>
      <c r="H219" s="143">
        <v>764</v>
      </c>
      <c r="I219" s="143">
        <v>320</v>
      </c>
      <c r="J219" s="143">
        <v>148</v>
      </c>
      <c r="K219" s="143">
        <v>129</v>
      </c>
      <c r="L219" s="143">
        <v>113</v>
      </c>
      <c r="M219" s="143">
        <v>102</v>
      </c>
      <c r="N219" s="143">
        <v>91</v>
      </c>
    </row>
    <row r="220" spans="1:18" x14ac:dyDescent="0.25">
      <c r="A220" s="216"/>
      <c r="B220" s="201"/>
      <c r="C220" s="146" t="s">
        <v>272</v>
      </c>
      <c r="D220" s="143">
        <v>26889</v>
      </c>
      <c r="E220" s="143">
        <v>85605</v>
      </c>
      <c r="F220" s="143">
        <v>148223</v>
      </c>
      <c r="G220" s="143">
        <v>193765</v>
      </c>
      <c r="H220" s="143">
        <v>181171</v>
      </c>
      <c r="I220" s="143">
        <v>161710</v>
      </c>
      <c r="J220" s="143">
        <v>149109</v>
      </c>
      <c r="K220" s="143">
        <v>136491</v>
      </c>
      <c r="L220" s="143">
        <v>128237</v>
      </c>
      <c r="M220" s="143">
        <v>120245</v>
      </c>
      <c r="N220" s="143">
        <v>131805</v>
      </c>
    </row>
    <row r="221" spans="1:18" ht="15.75" thickBot="1" x14ac:dyDescent="0.3">
      <c r="A221" s="217"/>
      <c r="B221" s="250"/>
      <c r="C221" s="147" t="s">
        <v>46</v>
      </c>
      <c r="D221" s="142">
        <v>0</v>
      </c>
      <c r="E221" s="142">
        <v>0</v>
      </c>
      <c r="F221" s="142">
        <v>0</v>
      </c>
      <c r="G221" s="142">
        <v>0</v>
      </c>
      <c r="H221" s="142">
        <v>0</v>
      </c>
      <c r="I221" s="142">
        <v>0</v>
      </c>
      <c r="J221" s="142">
        <v>0</v>
      </c>
      <c r="K221" s="142">
        <v>0</v>
      </c>
      <c r="L221" s="142">
        <v>0</v>
      </c>
      <c r="M221" s="142">
        <v>0</v>
      </c>
      <c r="N221" s="142">
        <v>0</v>
      </c>
    </row>
    <row r="222" spans="1:18" x14ac:dyDescent="0.25">
      <c r="C222" s="105"/>
    </row>
    <row r="223" spans="1:18" x14ac:dyDescent="0.25">
      <c r="C223" s="151">
        <v>2005</v>
      </c>
      <c r="D223" s="154">
        <v>2006</v>
      </c>
      <c r="E223" s="154">
        <v>2007</v>
      </c>
      <c r="F223" s="154">
        <v>2008</v>
      </c>
      <c r="G223" s="154">
        <v>2009</v>
      </c>
      <c r="H223" s="154">
        <v>2010</v>
      </c>
      <c r="I223" s="154">
        <v>2011</v>
      </c>
      <c r="J223" s="154">
        <v>2012</v>
      </c>
      <c r="K223" s="154">
        <v>2013</v>
      </c>
      <c r="L223" s="154">
        <v>2014</v>
      </c>
      <c r="M223" s="154">
        <v>2015</v>
      </c>
      <c r="N223" s="154">
        <v>2016</v>
      </c>
      <c r="O223" s="154">
        <v>2017</v>
      </c>
      <c r="P223" s="154">
        <v>2018</v>
      </c>
      <c r="Q223" s="154">
        <v>2019</v>
      </c>
      <c r="R223" s="154">
        <v>2020</v>
      </c>
    </row>
    <row r="224" spans="1:18" x14ac:dyDescent="0.25">
      <c r="A224" s="150" t="s">
        <v>274</v>
      </c>
      <c r="B224" s="104" t="s">
        <v>45</v>
      </c>
      <c r="C224" s="152">
        <v>97.497</v>
      </c>
      <c r="D224" s="152">
        <v>100.607</v>
      </c>
      <c r="E224" s="152">
        <v>103.70399999999999</v>
      </c>
      <c r="F224" s="152">
        <v>104.782</v>
      </c>
      <c r="G224" s="152">
        <v>102.77800000000001</v>
      </c>
      <c r="H224" s="152">
        <v>108.29900000000001</v>
      </c>
      <c r="I224" s="152">
        <v>110.312</v>
      </c>
      <c r="J224" s="152">
        <v>111.67700000000001</v>
      </c>
      <c r="K224" s="152">
        <v>113.878</v>
      </c>
      <c r="L224" s="152">
        <v>115.26600000000001</v>
      </c>
      <c r="M224" s="152">
        <v>116.258</v>
      </c>
      <c r="N224" s="152">
        <v>119.621</v>
      </c>
      <c r="O224" s="152">
        <v>122.349</v>
      </c>
      <c r="P224" s="152">
        <v>125.878</v>
      </c>
      <c r="Q224" s="152">
        <v>126.59</v>
      </c>
      <c r="R224" s="152">
        <v>126.42100000000001</v>
      </c>
    </row>
    <row r="225" spans="1:18" x14ac:dyDescent="0.25">
      <c r="A225" s="150" t="s">
        <v>275</v>
      </c>
      <c r="B225" s="104" t="s">
        <v>45</v>
      </c>
      <c r="C225" s="19">
        <v>326.85939793202505</v>
      </c>
      <c r="D225" s="155">
        <v>333.25884852886668</v>
      </c>
      <c r="E225" s="155">
        <v>336.30276288997993</v>
      </c>
      <c r="F225" s="155">
        <v>342.07856154048545</v>
      </c>
      <c r="G225" s="155">
        <v>340.97452897222882</v>
      </c>
      <c r="H225" s="155">
        <v>346.9896957067225</v>
      </c>
      <c r="I225" s="155">
        <v>354.75200176465432</v>
      </c>
      <c r="J225" s="155">
        <v>358.63936189598695</v>
      </c>
      <c r="K225" s="155">
        <v>360.30612208235766</v>
      </c>
      <c r="L225" s="155">
        <v>362.96601992665393</v>
      </c>
      <c r="M225" s="155">
        <v>364.63580047504428</v>
      </c>
      <c r="N225" s="155">
        <v>366.21963199171483</v>
      </c>
      <c r="O225" s="155">
        <v>370.77744749914251</v>
      </c>
      <c r="P225" s="155">
        <v>376.07847166687856</v>
      </c>
      <c r="Q225" s="155">
        <v>380.04284493865913</v>
      </c>
      <c r="R225" s="155">
        <v>384.11196283740043</v>
      </c>
    </row>
    <row r="226" spans="1:18" x14ac:dyDescent="0.25">
      <c r="A226" s="150" t="s">
        <v>276</v>
      </c>
      <c r="B226" s="104" t="s">
        <v>45</v>
      </c>
      <c r="C226" s="19">
        <f>C225-C224</f>
        <v>229.36239793202503</v>
      </c>
      <c r="D226" s="155">
        <f t="shared" ref="D226:Q226" si="0">D225-D224</f>
        <v>232.65184852886668</v>
      </c>
      <c r="E226" s="155">
        <f t="shared" si="0"/>
        <v>232.59876288997992</v>
      </c>
      <c r="F226" s="155">
        <f t="shared" si="0"/>
        <v>237.29656154048547</v>
      </c>
      <c r="G226" s="155">
        <f t="shared" si="0"/>
        <v>238.1965289722288</v>
      </c>
      <c r="H226" s="155">
        <f t="shared" si="0"/>
        <v>238.69069570672249</v>
      </c>
      <c r="I226" s="155">
        <f t="shared" si="0"/>
        <v>244.44000176465431</v>
      </c>
      <c r="J226" s="155">
        <f t="shared" si="0"/>
        <v>246.96236189598693</v>
      </c>
      <c r="K226" s="155">
        <f t="shared" si="0"/>
        <v>246.42812208235767</v>
      </c>
      <c r="L226" s="155">
        <f t="shared" si="0"/>
        <v>247.70001992665391</v>
      </c>
      <c r="M226" s="155">
        <f t="shared" si="0"/>
        <v>248.3778004750443</v>
      </c>
      <c r="N226" s="155">
        <f t="shared" si="0"/>
        <v>246.59863199171485</v>
      </c>
      <c r="O226" s="155">
        <f t="shared" si="0"/>
        <v>248.42844749914252</v>
      </c>
      <c r="P226" s="155">
        <f t="shared" si="0"/>
        <v>250.20047166687857</v>
      </c>
      <c r="Q226" s="155">
        <f t="shared" si="0"/>
        <v>253.45284493865913</v>
      </c>
      <c r="R226" s="155">
        <f>R225-R224</f>
        <v>257.69096283740043</v>
      </c>
    </row>
    <row r="227" spans="1:18" x14ac:dyDescent="0.25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</row>
    <row r="228" spans="1:18" x14ac:dyDescent="0.25">
      <c r="A228" s="78"/>
      <c r="D228" s="154">
        <v>2015</v>
      </c>
      <c r="E228" s="154">
        <v>2020</v>
      </c>
      <c r="F228" s="154">
        <v>2030</v>
      </c>
      <c r="G228" s="154">
        <v>2040</v>
      </c>
      <c r="H228" s="154">
        <v>2050</v>
      </c>
      <c r="I228" s="154">
        <v>2060</v>
      </c>
      <c r="J228" s="154">
        <v>2070</v>
      </c>
      <c r="K228" s="154">
        <v>2080</v>
      </c>
      <c r="L228" s="154">
        <v>2090</v>
      </c>
      <c r="M228" s="154">
        <v>2100</v>
      </c>
      <c r="N228" s="156"/>
      <c r="O228" s="156"/>
      <c r="P228" s="156"/>
      <c r="Q228" s="156"/>
      <c r="R228" s="156"/>
    </row>
    <row r="229" spans="1:18" x14ac:dyDescent="0.25">
      <c r="A229" s="218" t="s">
        <v>282</v>
      </c>
      <c r="B229" s="219" t="s">
        <v>111</v>
      </c>
      <c r="C229" s="1" t="s">
        <v>44</v>
      </c>
      <c r="D229" s="155">
        <f>$M$226</f>
        <v>248.3778004750443</v>
      </c>
      <c r="E229" s="155">
        <f>D229*(1-D239)</f>
        <v>243.42212910728512</v>
      </c>
      <c r="F229" s="155">
        <f t="shared" ref="F229:M229" si="1">E229*(1-E239)</f>
        <v>254.66494352152185</v>
      </c>
      <c r="G229" s="155">
        <f t="shared" si="1"/>
        <v>268.25488330069879</v>
      </c>
      <c r="H229" s="155">
        <f t="shared" si="1"/>
        <v>276.9830912645163</v>
      </c>
      <c r="I229" s="155">
        <f t="shared" si="1"/>
        <v>283.74616458939511</v>
      </c>
      <c r="J229" s="155">
        <f t="shared" si="1"/>
        <v>280.59519004187399</v>
      </c>
      <c r="K229" s="155">
        <f t="shared" si="1"/>
        <v>264.06788487336371</v>
      </c>
      <c r="L229" s="155">
        <f t="shared" si="1"/>
        <v>195.69140072434553</v>
      </c>
      <c r="M229" s="155">
        <f t="shared" si="1"/>
        <v>176.56883832101801</v>
      </c>
      <c r="N229" s="157"/>
      <c r="O229" s="156"/>
      <c r="P229" s="156"/>
      <c r="Q229" s="156"/>
      <c r="R229" s="156"/>
    </row>
    <row r="230" spans="1:18" x14ac:dyDescent="0.25">
      <c r="A230" s="218"/>
      <c r="B230" s="219"/>
      <c r="C230" s="1" t="s">
        <v>42</v>
      </c>
      <c r="D230" s="155">
        <f t="shared" ref="D230:D232" si="2">$M$226</f>
        <v>248.3778004750443</v>
      </c>
      <c r="E230" s="155">
        <f t="shared" ref="E230:M231" si="3">D230*(1-D240)</f>
        <v>254.3469325111887</v>
      </c>
      <c r="F230" s="155">
        <f t="shared" si="3"/>
        <v>259.60724771678264</v>
      </c>
      <c r="G230" s="155">
        <f t="shared" si="3"/>
        <v>261.24984447269009</v>
      </c>
      <c r="H230" s="155">
        <f t="shared" si="3"/>
        <v>259.16971803797094</v>
      </c>
      <c r="I230" s="155">
        <f t="shared" si="3"/>
        <v>247.96771191838451</v>
      </c>
      <c r="J230" s="155">
        <f t="shared" si="3"/>
        <v>234.08133536099243</v>
      </c>
      <c r="K230" s="155">
        <f t="shared" si="3"/>
        <v>217.4431767105705</v>
      </c>
      <c r="L230" s="155">
        <f t="shared" si="3"/>
        <v>211.58279842968949</v>
      </c>
      <c r="M230" s="155">
        <f t="shared" si="3"/>
        <v>205.72323744765993</v>
      </c>
      <c r="N230" s="157"/>
      <c r="O230" s="156"/>
      <c r="P230" s="156"/>
      <c r="Q230" s="156"/>
      <c r="R230" s="156"/>
    </row>
    <row r="231" spans="1:18" x14ac:dyDescent="0.25">
      <c r="A231" s="218"/>
      <c r="B231" s="219"/>
      <c r="C231" s="1" t="s">
        <v>40</v>
      </c>
      <c r="D231" s="155">
        <f t="shared" si="2"/>
        <v>248.3778004750443</v>
      </c>
      <c r="E231" s="155">
        <f t="shared" si="3"/>
        <v>210.68608250008162</v>
      </c>
      <c r="F231" s="155">
        <f t="shared" si="3"/>
        <v>192.94700441725348</v>
      </c>
      <c r="G231" s="155">
        <f t="shared" si="3"/>
        <v>184.88267593458576</v>
      </c>
      <c r="H231" s="155">
        <f t="shared" si="3"/>
        <v>150.9645986403506</v>
      </c>
      <c r="I231" s="155">
        <f t="shared" si="3"/>
        <v>130.25901143639388</v>
      </c>
      <c r="J231" s="155">
        <f t="shared" si="3"/>
        <v>126.09370774713254</v>
      </c>
      <c r="K231" s="155">
        <f t="shared" si="3"/>
        <v>121.02624841121462</v>
      </c>
      <c r="L231" s="155">
        <f t="shared" si="3"/>
        <v>115.6147442362599</v>
      </c>
      <c r="M231" s="155">
        <f t="shared" si="3"/>
        <v>110.41624394102668</v>
      </c>
      <c r="N231" s="157"/>
      <c r="O231" s="156"/>
      <c r="P231" s="156"/>
      <c r="Q231" s="156"/>
      <c r="R231" s="156"/>
    </row>
    <row r="232" spans="1:18" x14ac:dyDescent="0.25">
      <c r="A232" s="218"/>
      <c r="B232" s="219"/>
      <c r="C232" s="1" t="s">
        <v>38</v>
      </c>
      <c r="D232" s="155">
        <f t="shared" si="2"/>
        <v>248.3778004750443</v>
      </c>
      <c r="E232" s="155">
        <f>D232*(1-D242)</f>
        <v>267.95012668964506</v>
      </c>
      <c r="F232" s="155">
        <f t="shared" ref="F232:M232" si="4">E232*(1-E242)</f>
        <v>300.23253686553352</v>
      </c>
      <c r="G232" s="155">
        <f t="shared" si="4"/>
        <v>344.85616626453088</v>
      </c>
      <c r="H232" s="155">
        <f t="shared" si="4"/>
        <v>391.09498895351101</v>
      </c>
      <c r="I232" s="155">
        <f t="shared" si="4"/>
        <v>426.97353451939523</v>
      </c>
      <c r="J232" s="155">
        <f t="shared" si="4"/>
        <v>446.09234884558845</v>
      </c>
      <c r="K232" s="155">
        <f t="shared" si="4"/>
        <v>468.50542805923396</v>
      </c>
      <c r="L232" s="155">
        <f t="shared" si="4"/>
        <v>495.06584204401406</v>
      </c>
      <c r="M232" s="155">
        <f t="shared" si="4"/>
        <v>504.467789208944</v>
      </c>
      <c r="N232" s="157"/>
      <c r="O232" s="156"/>
      <c r="P232" s="156"/>
      <c r="Q232" s="156"/>
      <c r="R232" s="156"/>
    </row>
    <row r="233" spans="1:18" x14ac:dyDescent="0.25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</row>
    <row r="234" spans="1:18" x14ac:dyDescent="0.25">
      <c r="A234" s="78"/>
      <c r="B234">
        <v>1E-3</v>
      </c>
      <c r="D234" s="154">
        <v>2015</v>
      </c>
      <c r="E234" s="154">
        <v>2020</v>
      </c>
      <c r="F234" s="154">
        <v>2030</v>
      </c>
      <c r="G234" s="154">
        <v>2040</v>
      </c>
      <c r="H234" s="154">
        <v>2050</v>
      </c>
      <c r="I234" s="154">
        <v>2060</v>
      </c>
      <c r="J234" s="154">
        <v>2070</v>
      </c>
      <c r="K234" s="154">
        <v>2080</v>
      </c>
      <c r="L234" s="154">
        <v>2090</v>
      </c>
      <c r="M234" s="154">
        <v>2100</v>
      </c>
      <c r="N234" s="156"/>
      <c r="O234" s="156"/>
      <c r="P234" s="156"/>
      <c r="Q234" s="156"/>
      <c r="R234" s="156"/>
    </row>
    <row r="235" spans="1:18" x14ac:dyDescent="0.25">
      <c r="A235" s="218" t="s">
        <v>275</v>
      </c>
      <c r="B235" s="219" t="s">
        <v>111</v>
      </c>
      <c r="C235" s="1" t="s">
        <v>44</v>
      </c>
      <c r="D235" s="155">
        <v>316.33</v>
      </c>
      <c r="E235" s="155">
        <v>310.142</v>
      </c>
      <c r="F235" s="155">
        <v>325.16000000000003</v>
      </c>
      <c r="G235" s="155">
        <v>343.49</v>
      </c>
      <c r="H235" s="155">
        <v>355.04200000000003</v>
      </c>
      <c r="I235" s="155">
        <v>363.928</v>
      </c>
      <c r="J235" s="155">
        <v>359.93099999999998</v>
      </c>
      <c r="K235" s="155">
        <v>339.91</v>
      </c>
      <c r="L235" s="155">
        <v>269.99799999999999</v>
      </c>
      <c r="M235" s="155">
        <v>245.96299999999999</v>
      </c>
      <c r="N235" s="157"/>
      <c r="O235" s="156"/>
      <c r="P235" s="156"/>
      <c r="Q235" s="156"/>
      <c r="R235" s="156"/>
    </row>
    <row r="236" spans="1:18" x14ac:dyDescent="0.25">
      <c r="A236" s="218"/>
      <c r="B236" s="219"/>
      <c r="C236" s="1" t="s">
        <v>42</v>
      </c>
      <c r="D236" s="155">
        <v>317.16700000000003</v>
      </c>
      <c r="E236" s="155">
        <v>324.97700000000003</v>
      </c>
      <c r="F236" s="155">
        <v>331.84000000000003</v>
      </c>
      <c r="G236" s="155">
        <v>333.95300000000003</v>
      </c>
      <c r="H236" s="155">
        <v>331.315</v>
      </c>
      <c r="I236" s="155">
        <v>317.58800000000002</v>
      </c>
      <c r="J236" s="155">
        <v>300.74599999999998</v>
      </c>
      <c r="K236" s="155">
        <v>280.78800000000001</v>
      </c>
      <c r="L236" s="155">
        <v>273.41899999999998</v>
      </c>
      <c r="M236" s="155">
        <v>266.05099999999999</v>
      </c>
      <c r="N236" s="157"/>
      <c r="O236" s="156"/>
      <c r="P236" s="156"/>
      <c r="Q236" s="156"/>
      <c r="R236" s="156"/>
    </row>
    <row r="237" spans="1:18" x14ac:dyDescent="0.25">
      <c r="A237" s="218"/>
      <c r="B237" s="219"/>
      <c r="C237" s="1" t="s">
        <v>40</v>
      </c>
      <c r="D237" s="155">
        <v>291.43</v>
      </c>
      <c r="E237" s="155">
        <v>253.03200000000001</v>
      </c>
      <c r="F237" s="155">
        <v>233.38200000000001</v>
      </c>
      <c r="G237" s="155">
        <v>224.01900000000001</v>
      </c>
      <c r="H237" s="155">
        <v>189.292</v>
      </c>
      <c r="I237" s="155">
        <v>166.46100000000001</v>
      </c>
      <c r="J237" s="155">
        <v>161.303</v>
      </c>
      <c r="K237" s="155">
        <v>155.071</v>
      </c>
      <c r="L237" s="155">
        <v>148.434</v>
      </c>
      <c r="M237" s="155">
        <v>142.047</v>
      </c>
      <c r="N237" s="157"/>
      <c r="O237" s="156"/>
      <c r="P237" s="156"/>
      <c r="Q237" s="156"/>
      <c r="R237" s="156"/>
    </row>
    <row r="238" spans="1:18" x14ac:dyDescent="0.25">
      <c r="A238" s="218"/>
      <c r="B238" s="219"/>
      <c r="C238" s="1" t="s">
        <v>38</v>
      </c>
      <c r="D238" s="155">
        <v>404.24900000000002</v>
      </c>
      <c r="E238" s="155">
        <v>438.82900000000001</v>
      </c>
      <c r="F238" s="155">
        <v>498.94100000000003</v>
      </c>
      <c r="G238" s="155">
        <v>586.04499999999996</v>
      </c>
      <c r="H238" s="155">
        <v>676.79</v>
      </c>
      <c r="I238" s="155">
        <v>745.149</v>
      </c>
      <c r="J238" s="155">
        <v>780.07900000000006</v>
      </c>
      <c r="K238" s="155">
        <v>821.346</v>
      </c>
      <c r="L238" s="155">
        <v>870.70799999999997</v>
      </c>
      <c r="M238" s="155">
        <v>887.56399999999996</v>
      </c>
      <c r="N238" s="157"/>
      <c r="O238" s="156"/>
      <c r="P238" s="156"/>
      <c r="Q238" s="156"/>
      <c r="R238" s="156"/>
    </row>
    <row r="239" spans="1:18" x14ac:dyDescent="0.25">
      <c r="C239" s="197" t="s">
        <v>277</v>
      </c>
      <c r="D239" s="153">
        <f>-1+(D235/E235)</f>
        <v>1.9952150950209857E-2</v>
      </c>
      <c r="E239" s="153">
        <f t="shared" ref="E239:L239" si="5">-1+(E235/F235)</f>
        <v>-4.6186492803542922E-2</v>
      </c>
      <c r="F239" s="153">
        <f t="shared" si="5"/>
        <v>-5.3363998951934555E-2</v>
      </c>
      <c r="G239" s="153">
        <f t="shared" si="5"/>
        <v>-3.2536995623053122E-2</v>
      </c>
      <c r="H239" s="153">
        <f t="shared" si="5"/>
        <v>-2.4416917632058999E-2</v>
      </c>
      <c r="I239" s="153">
        <f t="shared" si="5"/>
        <v>1.1104906218136312E-2</v>
      </c>
      <c r="J239" s="153">
        <f t="shared" si="5"/>
        <v>5.8900885528522018E-2</v>
      </c>
      <c r="K239" s="153">
        <f t="shared" si="5"/>
        <v>0.2589352513722325</v>
      </c>
      <c r="L239" s="153">
        <f t="shared" si="5"/>
        <v>9.7717949447681196E-2</v>
      </c>
      <c r="M239" s="156"/>
      <c r="N239" s="156"/>
      <c r="O239" s="156"/>
      <c r="P239" s="156"/>
      <c r="Q239" s="156"/>
      <c r="R239" s="156"/>
    </row>
    <row r="240" spans="1:18" x14ac:dyDescent="0.25">
      <c r="C240" s="198"/>
      <c r="D240" s="153">
        <f t="shared" ref="D240:L240" si="6">-1+(D236/E236)</f>
        <v>-2.4032469990183936E-2</v>
      </c>
      <c r="E240" s="153">
        <f t="shared" si="6"/>
        <v>-2.0681653809064615E-2</v>
      </c>
      <c r="F240" s="153">
        <f t="shared" si="6"/>
        <v>-6.3272376651803963E-3</v>
      </c>
      <c r="G240" s="153">
        <f t="shared" si="6"/>
        <v>7.9622111887480695E-3</v>
      </c>
      <c r="H240" s="153">
        <f t="shared" si="6"/>
        <v>4.3222665843797525E-2</v>
      </c>
      <c r="I240" s="153">
        <f t="shared" si="6"/>
        <v>5.6000744814561187E-2</v>
      </c>
      <c r="J240" s="153">
        <f t="shared" si="6"/>
        <v>7.1078536119776992E-2</v>
      </c>
      <c r="K240" s="153">
        <f t="shared" si="6"/>
        <v>2.6951309162860149E-2</v>
      </c>
      <c r="L240" s="153">
        <f t="shared" si="6"/>
        <v>2.7693938380235261E-2</v>
      </c>
      <c r="M240" s="156"/>
      <c r="N240" s="156"/>
      <c r="O240" s="156"/>
      <c r="P240" s="156"/>
      <c r="Q240" s="156"/>
      <c r="R240" s="156"/>
    </row>
    <row r="241" spans="1:18" x14ac:dyDescent="0.25">
      <c r="C241" s="198"/>
      <c r="D241" s="153">
        <f t="shared" ref="D241:L241" si="7">-1+(D237/E237)</f>
        <v>0.15175155711530564</v>
      </c>
      <c r="E241" s="153">
        <f t="shared" si="7"/>
        <v>8.4196724683137436E-2</v>
      </c>
      <c r="F241" s="153">
        <f t="shared" si="7"/>
        <v>4.1795561983581697E-2</v>
      </c>
      <c r="G241" s="153">
        <f t="shared" si="7"/>
        <v>0.18345730405933702</v>
      </c>
      <c r="H241" s="153">
        <f t="shared" si="7"/>
        <v>0.13715524957797909</v>
      </c>
      <c r="I241" s="153">
        <f t="shared" si="7"/>
        <v>3.1977086600993188E-2</v>
      </c>
      <c r="J241" s="153">
        <f t="shared" si="7"/>
        <v>4.0188042896479592E-2</v>
      </c>
      <c r="K241" s="153">
        <f t="shared" si="7"/>
        <v>4.471347534931347E-2</v>
      </c>
      <c r="L241" s="153">
        <f t="shared" si="7"/>
        <v>4.4963990791780262E-2</v>
      </c>
      <c r="M241" s="156"/>
      <c r="N241" s="156"/>
      <c r="O241" s="156"/>
      <c r="P241" s="156"/>
      <c r="Q241" s="156"/>
      <c r="R241" s="156"/>
    </row>
    <row r="242" spans="1:18" x14ac:dyDescent="0.25">
      <c r="C242" s="199"/>
      <c r="D242" s="153">
        <f t="shared" ref="D242:L242" si="8">-1+(D238/E238)</f>
        <v>-7.8800626212032432E-2</v>
      </c>
      <c r="E242" s="153">
        <f t="shared" si="8"/>
        <v>-0.12047917489242221</v>
      </c>
      <c r="F242" s="153">
        <f t="shared" si="8"/>
        <v>-0.14863022464145237</v>
      </c>
      <c r="G242" s="153">
        <f t="shared" si="8"/>
        <v>-0.13408147283500049</v>
      </c>
      <c r="H242" s="153">
        <f t="shared" si="8"/>
        <v>-9.1738699240017874E-2</v>
      </c>
      <c r="I242" s="153">
        <f>-1+(I238/J238)</f>
        <v>-4.4777516123367112E-2</v>
      </c>
      <c r="J242" s="153">
        <f t="shared" si="8"/>
        <v>-5.0243137484080935E-2</v>
      </c>
      <c r="K242" s="153">
        <f t="shared" si="8"/>
        <v>-5.6691795642166976E-2</v>
      </c>
      <c r="L242" s="153">
        <f t="shared" si="8"/>
        <v>-1.8991306542401443E-2</v>
      </c>
      <c r="M242" s="156"/>
      <c r="N242" s="156"/>
      <c r="O242" s="156"/>
      <c r="P242" s="156"/>
      <c r="Q242" s="156"/>
      <c r="R242" s="156"/>
    </row>
    <row r="244" spans="1:18" x14ac:dyDescent="0.25">
      <c r="C244" s="151">
        <v>2005</v>
      </c>
      <c r="D244" s="154">
        <v>2006</v>
      </c>
      <c r="E244" s="154">
        <v>2007</v>
      </c>
      <c r="F244" s="154">
        <v>2008</v>
      </c>
      <c r="G244" s="154">
        <v>2009</v>
      </c>
      <c r="H244" s="154">
        <v>2010</v>
      </c>
      <c r="I244" s="154">
        <v>2011</v>
      </c>
      <c r="J244" s="154">
        <v>2012</v>
      </c>
      <c r="K244" s="154">
        <v>2013</v>
      </c>
      <c r="L244" s="154">
        <v>2014</v>
      </c>
      <c r="M244" s="154">
        <v>2015</v>
      </c>
      <c r="N244" s="154">
        <v>2016</v>
      </c>
      <c r="O244" s="154">
        <v>2017</v>
      </c>
      <c r="P244" s="154">
        <v>2018</v>
      </c>
      <c r="Q244" s="154">
        <v>2019</v>
      </c>
      <c r="R244" s="154">
        <v>2020</v>
      </c>
    </row>
    <row r="245" spans="1:18" x14ac:dyDescent="0.25">
      <c r="A245" s="150" t="s">
        <v>278</v>
      </c>
      <c r="B245" s="104" t="s">
        <v>45</v>
      </c>
      <c r="C245" s="152">
        <v>0.44792820000000005</v>
      </c>
      <c r="D245" s="152">
        <v>0.45640629999999999</v>
      </c>
      <c r="E245" s="152">
        <v>0.47041640000000007</v>
      </c>
      <c r="F245" s="152">
        <v>0.47931800000000002</v>
      </c>
      <c r="G245" s="152">
        <v>0.48471610000000009</v>
      </c>
      <c r="H245" s="152">
        <v>0.50413969999999997</v>
      </c>
      <c r="I245" s="152">
        <v>0.51633620000000002</v>
      </c>
      <c r="J245" s="152">
        <v>0.52710409999999996</v>
      </c>
      <c r="K245" s="152">
        <v>0.5404601</v>
      </c>
      <c r="L245" s="152">
        <v>0.55038520000000002</v>
      </c>
      <c r="M245" s="152">
        <v>0.55856250000000007</v>
      </c>
      <c r="N245" s="152">
        <v>0.57058909999999996</v>
      </c>
      <c r="O245" s="152">
        <v>0.59234560000000003</v>
      </c>
      <c r="P245" s="152">
        <v>0.61952190000000007</v>
      </c>
      <c r="Q245" s="152">
        <v>0.63465020000000005</v>
      </c>
      <c r="R245" s="152">
        <v>0.63660890000000003</v>
      </c>
    </row>
    <row r="246" spans="1:18" x14ac:dyDescent="0.25">
      <c r="A246" s="150" t="s">
        <v>279</v>
      </c>
      <c r="B246" s="104" t="s">
        <v>45</v>
      </c>
      <c r="C246" s="155">
        <v>8.3536782433825643</v>
      </c>
      <c r="D246" s="155">
        <v>8.5164930331909385</v>
      </c>
      <c r="E246" s="155">
        <v>8.697303481369012</v>
      </c>
      <c r="F246" s="155">
        <v>8.6208009351512285</v>
      </c>
      <c r="G246" s="155">
        <v>8.6376027988222983</v>
      </c>
      <c r="H246" s="155">
        <v>8.7454335511065668</v>
      </c>
      <c r="I246" s="155">
        <v>8.9811992426749878</v>
      </c>
      <c r="J246" s="155">
        <v>9.0806193901929593</v>
      </c>
      <c r="K246" s="155">
        <v>9.2303485531521776</v>
      </c>
      <c r="L246" s="155">
        <v>9.2463090276374089</v>
      </c>
      <c r="M246" s="155">
        <v>9.3211587123508419</v>
      </c>
      <c r="N246" s="155">
        <v>9.4035060768487426</v>
      </c>
      <c r="O246" s="155">
        <v>9.4738383422003256</v>
      </c>
      <c r="P246" s="155">
        <v>9.4796061587163454</v>
      </c>
      <c r="Q246" s="155">
        <v>9.4752907827386821</v>
      </c>
      <c r="R246" s="157">
        <v>9.4389005263753702</v>
      </c>
    </row>
    <row r="247" spans="1:18" x14ac:dyDescent="0.25">
      <c r="A247" s="150" t="s">
        <v>280</v>
      </c>
      <c r="B247" s="104" t="s">
        <v>45</v>
      </c>
      <c r="C247" s="19">
        <f>C246-C245</f>
        <v>7.9057500433825645</v>
      </c>
      <c r="D247" s="19">
        <f t="shared" ref="D247:R247" si="9">D246-D245</f>
        <v>8.0600867331909392</v>
      </c>
      <c r="E247" s="19">
        <f t="shared" si="9"/>
        <v>8.2268870813690125</v>
      </c>
      <c r="F247" s="19">
        <f t="shared" si="9"/>
        <v>8.1414829351512292</v>
      </c>
      <c r="G247" s="19">
        <f t="shared" si="9"/>
        <v>8.1528866988222983</v>
      </c>
      <c r="H247" s="19">
        <f t="shared" si="9"/>
        <v>8.2412938511065672</v>
      </c>
      <c r="I247" s="19">
        <f t="shared" si="9"/>
        <v>8.4648630426749882</v>
      </c>
      <c r="J247" s="19">
        <f t="shared" si="9"/>
        <v>8.5535152901929585</v>
      </c>
      <c r="K247" s="19">
        <f t="shared" si="9"/>
        <v>8.689888453152177</v>
      </c>
      <c r="L247" s="19">
        <f t="shared" si="9"/>
        <v>8.695923827637408</v>
      </c>
      <c r="M247" s="19">
        <f t="shared" si="9"/>
        <v>8.7625962123508412</v>
      </c>
      <c r="N247" s="19">
        <f t="shared" si="9"/>
        <v>8.8329169768487432</v>
      </c>
      <c r="O247" s="19">
        <f t="shared" si="9"/>
        <v>8.8814927422003258</v>
      </c>
      <c r="P247" s="19">
        <f t="shared" si="9"/>
        <v>8.8600842587163449</v>
      </c>
      <c r="Q247" s="19">
        <f t="shared" si="9"/>
        <v>8.8406405827386827</v>
      </c>
      <c r="R247" s="19">
        <f t="shared" si="9"/>
        <v>8.8022916263753697</v>
      </c>
    </row>
    <row r="248" spans="1:18" x14ac:dyDescent="0.25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</row>
    <row r="249" spans="1:18" x14ac:dyDescent="0.25">
      <c r="A249" s="78"/>
      <c r="D249" s="154">
        <v>2015</v>
      </c>
      <c r="E249" s="154">
        <v>2020</v>
      </c>
      <c r="F249" s="154">
        <v>2030</v>
      </c>
      <c r="G249" s="154">
        <v>2040</v>
      </c>
      <c r="H249" s="154">
        <v>2050</v>
      </c>
      <c r="I249" s="154">
        <v>2060</v>
      </c>
      <c r="J249" s="154">
        <v>2070</v>
      </c>
      <c r="K249" s="154">
        <v>2080</v>
      </c>
      <c r="L249" s="154">
        <v>2090</v>
      </c>
      <c r="M249" s="154">
        <v>2100</v>
      </c>
      <c r="N249" s="156"/>
      <c r="O249" s="156"/>
      <c r="P249" s="156"/>
      <c r="Q249" s="156"/>
      <c r="R249" s="156"/>
    </row>
    <row r="250" spans="1:18" x14ac:dyDescent="0.25">
      <c r="A250" s="218" t="s">
        <v>281</v>
      </c>
      <c r="B250" s="219" t="s">
        <v>111</v>
      </c>
      <c r="C250" s="1" t="s">
        <v>44</v>
      </c>
      <c r="D250" s="155">
        <f>$M$247</f>
        <v>8.7625962123508412</v>
      </c>
      <c r="E250" s="155">
        <f>D250*(1-D260)</f>
        <v>8.6212526734147605</v>
      </c>
      <c r="F250" s="155">
        <f t="shared" ref="F250:M250" si="10">E250*(1-E260)</f>
        <v>9.489786175044765</v>
      </c>
      <c r="G250" s="155">
        <f t="shared" si="10"/>
        <v>10.377494308119536</v>
      </c>
      <c r="H250" s="155">
        <f t="shared" si="10"/>
        <v>11.174075734959727</v>
      </c>
      <c r="I250" s="155">
        <f t="shared" si="10"/>
        <v>11.984607750686658</v>
      </c>
      <c r="J250" s="155">
        <f t="shared" si="10"/>
        <v>12.652109705699511</v>
      </c>
      <c r="K250" s="155">
        <f t="shared" si="10"/>
        <v>12.991418356374831</v>
      </c>
      <c r="L250" s="155">
        <f t="shared" si="10"/>
        <v>12.988073845419118</v>
      </c>
      <c r="M250" s="155">
        <f t="shared" si="10"/>
        <v>12.893093376968098</v>
      </c>
      <c r="N250" s="157"/>
      <c r="O250" s="156"/>
      <c r="P250" s="156"/>
      <c r="Q250" s="156"/>
      <c r="R250" s="156"/>
    </row>
    <row r="251" spans="1:18" x14ac:dyDescent="0.25">
      <c r="A251" s="218"/>
      <c r="B251" s="219"/>
      <c r="C251" s="1" t="s">
        <v>42</v>
      </c>
      <c r="D251" s="155">
        <f t="shared" ref="D251:D253" si="11">$M$247</f>
        <v>8.7625962123508412</v>
      </c>
      <c r="E251" s="155">
        <f t="shared" ref="E251:M251" si="12">D251*(1-D261)</f>
        <v>8.9579450267595604</v>
      </c>
      <c r="F251" s="155">
        <f t="shared" si="12"/>
        <v>9.3097455404311127</v>
      </c>
      <c r="G251" s="155">
        <f t="shared" si="12"/>
        <v>9.4352027822239428</v>
      </c>
      <c r="H251" s="155">
        <f t="shared" si="12"/>
        <v>9.3247432357219147</v>
      </c>
      <c r="I251" s="155">
        <f t="shared" si="12"/>
        <v>9.2347535688252194</v>
      </c>
      <c r="J251" s="155">
        <f t="shared" si="12"/>
        <v>9.0723580089593057</v>
      </c>
      <c r="K251" s="155">
        <f t="shared" si="12"/>
        <v>8.8356631507346215</v>
      </c>
      <c r="L251" s="155">
        <f t="shared" si="12"/>
        <v>8.8169889507291561</v>
      </c>
      <c r="M251" s="155">
        <f t="shared" si="12"/>
        <v>8.7976215944398</v>
      </c>
      <c r="N251" s="157"/>
      <c r="O251" s="156"/>
      <c r="P251" s="156"/>
      <c r="Q251" s="156"/>
      <c r="R251" s="156"/>
    </row>
    <row r="252" spans="1:18" x14ac:dyDescent="0.25">
      <c r="A252" s="218"/>
      <c r="B252" s="219"/>
      <c r="C252" s="1" t="s">
        <v>40</v>
      </c>
      <c r="D252" s="155">
        <f t="shared" si="11"/>
        <v>8.7625962123508412</v>
      </c>
      <c r="E252" s="155">
        <f t="shared" ref="E252:M252" si="13">D252*(1-D262)</f>
        <v>8.4801272479392207</v>
      </c>
      <c r="F252" s="155">
        <f t="shared" si="13"/>
        <v>8.4121621197215699</v>
      </c>
      <c r="G252" s="155">
        <f t="shared" si="13"/>
        <v>8.2622379677385922</v>
      </c>
      <c r="H252" s="155">
        <f t="shared" si="13"/>
        <v>7.0316560699356359</v>
      </c>
      <c r="I252" s="155">
        <f t="shared" si="13"/>
        <v>6.3821708108607886</v>
      </c>
      <c r="J252" s="155">
        <f t="shared" si="13"/>
        <v>6.4076372428260937</v>
      </c>
      <c r="K252" s="155">
        <f t="shared" si="13"/>
        <v>6.2616294108560169</v>
      </c>
      <c r="L252" s="155">
        <f t="shared" si="13"/>
        <v>6.0864993492541704</v>
      </c>
      <c r="M252" s="155">
        <f t="shared" si="13"/>
        <v>5.8811963956592823</v>
      </c>
      <c r="N252" s="157"/>
      <c r="O252" s="156"/>
      <c r="P252" s="156"/>
      <c r="Q252" s="156"/>
      <c r="R252" s="156"/>
    </row>
    <row r="253" spans="1:18" x14ac:dyDescent="0.25">
      <c r="A253" s="218"/>
      <c r="B253" s="219"/>
      <c r="C253" s="1" t="s">
        <v>38</v>
      </c>
      <c r="D253" s="155">
        <f t="shared" si="11"/>
        <v>8.7625962123508412</v>
      </c>
      <c r="E253" s="155">
        <f t="shared" ref="E253:M253" si="14">D253*(1-D263)</f>
        <v>9.4057118317987687</v>
      </c>
      <c r="F253" s="155">
        <f t="shared" si="14"/>
        <v>10.473558322089772</v>
      </c>
      <c r="G253" s="155">
        <f t="shared" si="14"/>
        <v>11.561310027621873</v>
      </c>
      <c r="H253" s="155">
        <f t="shared" si="14"/>
        <v>12.255287608850221</v>
      </c>
      <c r="I253" s="155">
        <f t="shared" si="14"/>
        <v>12.826476633528983</v>
      </c>
      <c r="J253" s="155">
        <f t="shared" si="14"/>
        <v>13.303678242965947</v>
      </c>
      <c r="K253" s="155">
        <f t="shared" si="14"/>
        <v>13.868901394122643</v>
      </c>
      <c r="L253" s="155">
        <f t="shared" si="14"/>
        <v>14.534327023826915</v>
      </c>
      <c r="M253" s="155">
        <f t="shared" si="14"/>
        <v>14.979327193697211</v>
      </c>
      <c r="N253" s="157"/>
      <c r="O253" s="156"/>
      <c r="P253" s="156"/>
      <c r="Q253" s="156"/>
      <c r="R253" s="156"/>
    </row>
    <row r="254" spans="1:18" x14ac:dyDescent="0.25"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</row>
    <row r="255" spans="1:18" x14ac:dyDescent="0.25">
      <c r="A255" s="78"/>
      <c r="B255">
        <v>1E-3</v>
      </c>
      <c r="D255" s="154">
        <v>2015</v>
      </c>
      <c r="E255" s="154">
        <v>2020</v>
      </c>
      <c r="F255" s="154">
        <v>2030</v>
      </c>
      <c r="G255" s="154">
        <v>2040</v>
      </c>
      <c r="H255" s="154">
        <v>2050</v>
      </c>
      <c r="I255" s="154">
        <v>2060</v>
      </c>
      <c r="J255" s="154">
        <v>2070</v>
      </c>
      <c r="K255" s="154">
        <v>2080</v>
      </c>
      <c r="L255" s="154">
        <v>2090</v>
      </c>
      <c r="M255" s="154">
        <v>2100</v>
      </c>
      <c r="N255" s="156"/>
      <c r="O255" s="156"/>
      <c r="P255" s="156"/>
      <c r="Q255" s="156"/>
      <c r="R255" s="156"/>
    </row>
    <row r="256" spans="1:18" x14ac:dyDescent="0.25">
      <c r="A256" s="218" t="s">
        <v>279</v>
      </c>
      <c r="B256" s="219" t="s">
        <v>111</v>
      </c>
      <c r="C256" s="1" t="s">
        <v>44</v>
      </c>
      <c r="D256" s="155">
        <v>12.661999999999999</v>
      </c>
      <c r="E256" s="155">
        <v>12.461</v>
      </c>
      <c r="F256" s="155">
        <v>13.856999999999999</v>
      </c>
      <c r="G256" s="155">
        <v>15.287000000000001</v>
      </c>
      <c r="H256" s="155">
        <v>16.558</v>
      </c>
      <c r="I256" s="155">
        <v>17.853000000000002</v>
      </c>
      <c r="J256" s="155">
        <v>18.905999999999999</v>
      </c>
      <c r="K256" s="155">
        <v>19.427</v>
      </c>
      <c r="L256" s="155">
        <v>19.422000000000001</v>
      </c>
      <c r="M256" s="155">
        <v>19.280999999999999</v>
      </c>
      <c r="N256" s="157"/>
      <c r="O256" s="156"/>
      <c r="P256" s="156"/>
      <c r="Q256" s="156"/>
      <c r="R256" s="156"/>
    </row>
    <row r="257" spans="1:18" x14ac:dyDescent="0.25">
      <c r="A257" s="218"/>
      <c r="B257" s="219"/>
      <c r="C257" s="1" t="s">
        <v>42</v>
      </c>
      <c r="D257" s="155">
        <v>12.6525</v>
      </c>
      <c r="E257" s="155">
        <v>12.941000000000001</v>
      </c>
      <c r="F257" s="155">
        <v>13.47</v>
      </c>
      <c r="G257" s="155">
        <v>13.654</v>
      </c>
      <c r="H257" s="155">
        <v>13.496</v>
      </c>
      <c r="I257" s="155">
        <v>13.367000000000001</v>
      </c>
      <c r="J257" s="155">
        <v>13.135999999999999</v>
      </c>
      <c r="K257" s="155">
        <v>12.802</v>
      </c>
      <c r="L257" s="155">
        <v>12.775</v>
      </c>
      <c r="M257" s="155">
        <v>12.747</v>
      </c>
      <c r="N257" s="157"/>
      <c r="O257" s="156"/>
      <c r="P257" s="156"/>
      <c r="Q257" s="156"/>
      <c r="R257" s="156"/>
    </row>
    <row r="258" spans="1:18" x14ac:dyDescent="0.25">
      <c r="A258" s="218"/>
      <c r="B258" s="219"/>
      <c r="C258" s="1" t="s">
        <v>40</v>
      </c>
      <c r="D258" s="155">
        <v>11.943999999999999</v>
      </c>
      <c r="E258" s="155">
        <v>11.571</v>
      </c>
      <c r="F258" s="155">
        <v>11.478999999999999</v>
      </c>
      <c r="G258" s="155">
        <v>11.278</v>
      </c>
      <c r="H258" s="155">
        <v>9.8160000000000007</v>
      </c>
      <c r="I258" s="155">
        <v>8.9860000000000007</v>
      </c>
      <c r="J258" s="155">
        <v>9.0220000000000002</v>
      </c>
      <c r="K258" s="155">
        <v>8.8209999999999997</v>
      </c>
      <c r="L258" s="155">
        <v>8.5809999999999995</v>
      </c>
      <c r="M258" s="155">
        <v>8.3010000000000002</v>
      </c>
      <c r="N258" s="157"/>
      <c r="O258" s="156"/>
      <c r="P258" s="156"/>
      <c r="Q258" s="156"/>
      <c r="R258" s="156"/>
    </row>
    <row r="259" spans="1:18" x14ac:dyDescent="0.25">
      <c r="A259" s="218"/>
      <c r="B259" s="219"/>
      <c r="C259" s="1" t="s">
        <v>38</v>
      </c>
      <c r="D259" s="155">
        <v>13.913</v>
      </c>
      <c r="E259" s="155">
        <v>15.015000000000001</v>
      </c>
      <c r="F259" s="155">
        <v>16.937999999999999</v>
      </c>
      <c r="G259" s="155">
        <v>18.901</v>
      </c>
      <c r="H259" s="155">
        <v>20.108000000000001</v>
      </c>
      <c r="I259" s="155">
        <v>21.091000000000001</v>
      </c>
      <c r="J259" s="155">
        <v>21.905999999999999</v>
      </c>
      <c r="K259" s="155">
        <v>22.878</v>
      </c>
      <c r="L259" s="155">
        <v>24.030999999999999</v>
      </c>
      <c r="M259" s="155">
        <v>24.79</v>
      </c>
      <c r="N259" s="157"/>
      <c r="O259" s="156"/>
      <c r="P259" s="156"/>
      <c r="Q259" s="156"/>
      <c r="R259" s="156"/>
    </row>
    <row r="260" spans="1:18" x14ac:dyDescent="0.25">
      <c r="C260" s="197" t="s">
        <v>277</v>
      </c>
      <c r="D260" s="153">
        <f>-1+(D256/E256)</f>
        <v>1.6130326619051338E-2</v>
      </c>
      <c r="E260" s="153">
        <f t="shared" ref="E260:E263" si="15">-1+(E256/F256)</f>
        <v>-0.10074330663202702</v>
      </c>
      <c r="F260" s="153">
        <f t="shared" ref="F260:F263" si="16">-1+(F256/G256)</f>
        <v>-9.3543533721462735E-2</v>
      </c>
      <c r="G260" s="153">
        <f t="shared" ref="G260:G263" si="17">-1+(G256/H256)</f>
        <v>-7.6760478318637415E-2</v>
      </c>
      <c r="H260" s="153">
        <f t="shared" ref="H260:H263" si="18">-1+(H256/I256)</f>
        <v>-7.2536828544222387E-2</v>
      </c>
      <c r="I260" s="153">
        <f t="shared" ref="I260:I262" si="19">-1+(I256/J256)</f>
        <v>-5.5696604252618021E-2</v>
      </c>
      <c r="J260" s="153">
        <f t="shared" ref="J260:J263" si="20">-1+(J256/K256)</f>
        <v>-2.6818345601482552E-2</v>
      </c>
      <c r="K260" s="153">
        <f t="shared" ref="K260:K263" si="21">-1+(K256/L256)</f>
        <v>2.5744001647609593E-4</v>
      </c>
      <c r="L260" s="153">
        <f t="shared" ref="L260:L263" si="22">-1+(L256/M256)</f>
        <v>7.3128987085733232E-3</v>
      </c>
      <c r="M260" s="156"/>
      <c r="N260" s="156"/>
      <c r="O260" s="156"/>
      <c r="P260" s="156"/>
      <c r="Q260" s="156"/>
      <c r="R260" s="156"/>
    </row>
    <row r="261" spans="1:18" x14ac:dyDescent="0.25">
      <c r="C261" s="198"/>
      <c r="D261" s="153">
        <f t="shared" ref="D261:D263" si="23">-1+(D257/E257)</f>
        <v>-2.229348582026125E-2</v>
      </c>
      <c r="E261" s="153">
        <f t="shared" si="15"/>
        <v>-3.9272457312546361E-2</v>
      </c>
      <c r="F261" s="153">
        <f t="shared" si="16"/>
        <v>-1.3475904496850655E-2</v>
      </c>
      <c r="G261" s="153">
        <f t="shared" si="17"/>
        <v>1.1707172495554197E-2</v>
      </c>
      <c r="H261" s="153">
        <f t="shared" si="18"/>
        <v>9.6506321538116779E-3</v>
      </c>
      <c r="I261" s="153">
        <f t="shared" si="19"/>
        <v>1.7585261875761482E-2</v>
      </c>
      <c r="J261" s="153">
        <f t="shared" si="20"/>
        <v>2.6089673488517429E-2</v>
      </c>
      <c r="K261" s="153">
        <f t="shared" si="21"/>
        <v>2.1135029354206747E-3</v>
      </c>
      <c r="L261" s="153">
        <f t="shared" si="22"/>
        <v>2.1965952773201902E-3</v>
      </c>
      <c r="M261" s="156"/>
      <c r="N261" s="156"/>
      <c r="O261" s="156"/>
      <c r="P261" s="156"/>
      <c r="Q261" s="156"/>
      <c r="R261" s="156"/>
    </row>
    <row r="262" spans="1:18" x14ac:dyDescent="0.25">
      <c r="C262" s="198"/>
      <c r="D262" s="153">
        <f t="shared" si="23"/>
        <v>3.2235761818338871E-2</v>
      </c>
      <c r="E262" s="153">
        <f t="shared" si="15"/>
        <v>8.0146354212040638E-3</v>
      </c>
      <c r="F262" s="153">
        <f t="shared" si="16"/>
        <v>1.7822308920021124E-2</v>
      </c>
      <c r="G262" s="153">
        <f t="shared" si="17"/>
        <v>0.14894050529747349</v>
      </c>
      <c r="H262" s="153">
        <f t="shared" si="18"/>
        <v>9.2365902515023413E-2</v>
      </c>
      <c r="I262" s="153">
        <f t="shared" si="19"/>
        <v>-3.9902460651739524E-3</v>
      </c>
      <c r="J262" s="153">
        <f t="shared" si="20"/>
        <v>2.2786532139213334E-2</v>
      </c>
      <c r="K262" s="153">
        <f t="shared" si="21"/>
        <v>2.7968768208833428E-2</v>
      </c>
      <c r="L262" s="153">
        <f t="shared" si="22"/>
        <v>3.3730875798096527E-2</v>
      </c>
      <c r="M262" s="156"/>
      <c r="N262" s="156"/>
      <c r="O262" s="156"/>
      <c r="P262" s="156"/>
      <c r="Q262" s="156"/>
      <c r="R262" s="156"/>
    </row>
    <row r="263" spans="1:18" x14ac:dyDescent="0.25">
      <c r="C263" s="199"/>
      <c r="D263" s="153">
        <f t="shared" si="23"/>
        <v>-7.3393273393273395E-2</v>
      </c>
      <c r="E263" s="153">
        <f t="shared" si="15"/>
        <v>-0.11353170386114053</v>
      </c>
      <c r="F263" s="153">
        <f t="shared" si="16"/>
        <v>-0.10385693878630764</v>
      </c>
      <c r="G263" s="153">
        <f t="shared" si="17"/>
        <v>-6.0025860354087968E-2</v>
      </c>
      <c r="H263" s="153">
        <f t="shared" si="18"/>
        <v>-4.6607557726044302E-2</v>
      </c>
      <c r="I263" s="153">
        <f>-1+(I259/J259)</f>
        <v>-3.720441888067183E-2</v>
      </c>
      <c r="J263" s="153">
        <f t="shared" si="20"/>
        <v>-4.2486231313926148E-2</v>
      </c>
      <c r="K263" s="153">
        <f t="shared" si="21"/>
        <v>-4.797969289667503E-2</v>
      </c>
      <c r="L263" s="153">
        <f t="shared" si="22"/>
        <v>-3.0617184348527671E-2</v>
      </c>
      <c r="M263" s="156"/>
      <c r="N263" s="156"/>
      <c r="O263" s="156"/>
      <c r="P263" s="156"/>
      <c r="Q263" s="156"/>
      <c r="R263" s="156"/>
    </row>
    <row r="273" spans="1:41" ht="15.75" thickBot="1" x14ac:dyDescent="0.3"/>
    <row r="274" spans="1:41" x14ac:dyDescent="0.25">
      <c r="A274" s="23" t="s">
        <v>16</v>
      </c>
      <c r="B274" s="22"/>
      <c r="C274" s="21">
        <v>1990</v>
      </c>
      <c r="D274" s="21">
        <f>C274+1</f>
        <v>1991</v>
      </c>
      <c r="E274" s="21">
        <f>D274+1</f>
        <v>1992</v>
      </c>
      <c r="F274" s="21">
        <f>E274+1</f>
        <v>1993</v>
      </c>
      <c r="G274" s="21">
        <f>F274+1</f>
        <v>1994</v>
      </c>
      <c r="H274" s="21">
        <f>G274+1</f>
        <v>1995</v>
      </c>
      <c r="I274" s="25">
        <v>2000</v>
      </c>
      <c r="J274" s="25">
        <v>2005</v>
      </c>
      <c r="K274" s="25">
        <v>2010</v>
      </c>
    </row>
    <row r="275" spans="1:41" x14ac:dyDescent="0.25">
      <c r="A275" s="20" t="s">
        <v>34</v>
      </c>
      <c r="B275" s="1" t="s">
        <v>27</v>
      </c>
      <c r="C275" s="19">
        <v>-0.49597999999999998</v>
      </c>
      <c r="D275" s="19">
        <v>-1.9805299999999999</v>
      </c>
      <c r="E275" s="19">
        <v>-3.41805</v>
      </c>
      <c r="F275" s="19">
        <v>-1.58304</v>
      </c>
      <c r="G275" s="19">
        <v>-0.92832999999999999</v>
      </c>
      <c r="H275" s="19">
        <v>-0.71709999999999996</v>
      </c>
      <c r="I275" s="24">
        <v>-0.98099999999999998</v>
      </c>
      <c r="J275" s="24">
        <v>-0.96599999999999997</v>
      </c>
      <c r="K275" s="24">
        <v>-0.89600000000000002</v>
      </c>
    </row>
    <row r="276" spans="1:41" ht="15.75" thickBot="1" x14ac:dyDescent="0.3"/>
    <row r="277" spans="1:41" x14ac:dyDescent="0.25">
      <c r="A277" s="23" t="s">
        <v>16</v>
      </c>
      <c r="B277" s="22"/>
      <c r="C277" s="21">
        <v>2010</v>
      </c>
      <c r="D277" s="21">
        <v>2020</v>
      </c>
      <c r="E277" s="21">
        <v>2030</v>
      </c>
      <c r="F277" s="21">
        <v>2040</v>
      </c>
      <c r="G277" s="21">
        <v>2050</v>
      </c>
      <c r="H277" s="21">
        <f>G277+10</f>
        <v>2060</v>
      </c>
      <c r="I277" s="21">
        <f>H277+10</f>
        <v>2070</v>
      </c>
      <c r="J277" s="21">
        <f>I277+10</f>
        <v>2080</v>
      </c>
      <c r="K277" s="21">
        <f>J277+10</f>
        <v>2090</v>
      </c>
      <c r="L277" s="21">
        <f>K277+10</f>
        <v>2100</v>
      </c>
    </row>
    <row r="278" spans="1:41" x14ac:dyDescent="0.25">
      <c r="A278" s="20" t="s">
        <v>33</v>
      </c>
      <c r="B278" s="244" t="s">
        <v>27</v>
      </c>
      <c r="C278" s="19">
        <v>-0.71687999999999996</v>
      </c>
      <c r="D278" s="19">
        <v>-0.57694000000000001</v>
      </c>
      <c r="E278" s="19">
        <v>-0.48852000000000001</v>
      </c>
      <c r="F278" s="19">
        <v>-0.42674000000000001</v>
      </c>
      <c r="G278" s="19">
        <v>-0.41276000000000002</v>
      </c>
      <c r="H278" s="19">
        <v>-0.43195</v>
      </c>
      <c r="I278" s="19">
        <v>-0.41792000000000001</v>
      </c>
      <c r="J278" s="19">
        <v>-0.38228000000000001</v>
      </c>
      <c r="K278" s="19">
        <v>-0.35316999999999998</v>
      </c>
      <c r="L278" s="19">
        <v>-0.32284000000000002</v>
      </c>
    </row>
    <row r="279" spans="1:41" x14ac:dyDescent="0.25">
      <c r="A279" s="20" t="s">
        <v>32</v>
      </c>
      <c r="B279" s="227"/>
      <c r="C279" s="19">
        <v>-0.71328999999999998</v>
      </c>
      <c r="D279" s="19">
        <v>-0.60463</v>
      </c>
      <c r="E279" s="19">
        <v>-0.51849000000000001</v>
      </c>
      <c r="F279" s="19">
        <v>-0.43097000000000002</v>
      </c>
      <c r="G279" s="19">
        <v>-0.34355999999999998</v>
      </c>
      <c r="H279" s="19">
        <v>-0.29632999999999998</v>
      </c>
      <c r="I279" s="19">
        <v>-0.25668999999999997</v>
      </c>
      <c r="J279" s="19">
        <v>-0.22572999999999999</v>
      </c>
      <c r="K279" s="19">
        <v>-0.22653000000000001</v>
      </c>
      <c r="L279" s="19">
        <v>-0.22386</v>
      </c>
    </row>
    <row r="280" spans="1:41" x14ac:dyDescent="0.25">
      <c r="A280" s="20" t="s">
        <v>31</v>
      </c>
      <c r="B280" s="227"/>
      <c r="C280" s="19">
        <v>-0.75124999999999997</v>
      </c>
      <c r="D280" s="19">
        <v>-0.67084999999999995</v>
      </c>
      <c r="E280" s="19">
        <v>-0.57269999999999999</v>
      </c>
      <c r="F280" s="19">
        <v>-0.57465999999999995</v>
      </c>
      <c r="G280" s="19">
        <v>-0.52115</v>
      </c>
      <c r="H280" s="19">
        <v>-0.50936000000000003</v>
      </c>
      <c r="I280" s="19">
        <v>-0.38629999999999998</v>
      </c>
      <c r="J280" s="19">
        <v>-0.32024000000000002</v>
      </c>
      <c r="K280" s="19">
        <v>-0.32242999999999999</v>
      </c>
      <c r="L280" s="19">
        <v>-0.32754</v>
      </c>
    </row>
    <row r="281" spans="1:41" x14ac:dyDescent="0.25">
      <c r="A281" s="20" t="s">
        <v>30</v>
      </c>
      <c r="B281" s="245"/>
      <c r="C281" s="19">
        <v>-0.69615000000000005</v>
      </c>
      <c r="D281" s="19">
        <v>-0.6482</v>
      </c>
      <c r="E281" s="19">
        <v>-0.57291999999999998</v>
      </c>
      <c r="F281" s="19">
        <v>-0.45195000000000002</v>
      </c>
      <c r="G281" s="19">
        <v>-0.34149000000000002</v>
      </c>
      <c r="H281" s="19">
        <v>-0.27417999999999998</v>
      </c>
      <c r="I281" s="19">
        <v>-0.22592999999999999</v>
      </c>
      <c r="J281" s="19">
        <v>-0.18895000000000001</v>
      </c>
      <c r="K281" s="19">
        <v>-0.12128</v>
      </c>
      <c r="L281" s="19">
        <v>-8.8349999999999998E-2</v>
      </c>
    </row>
    <row r="285" spans="1:41" ht="15.75" thickBot="1" x14ac:dyDescent="0.3"/>
    <row r="286" spans="1:41" x14ac:dyDescent="0.25">
      <c r="A286" s="23" t="s">
        <v>16</v>
      </c>
      <c r="B286" s="22"/>
      <c r="C286" s="21">
        <v>1990</v>
      </c>
      <c r="D286" s="21">
        <f t="shared" ref="D286:W286" si="24">C286+1</f>
        <v>1991</v>
      </c>
      <c r="E286" s="21">
        <f t="shared" si="24"/>
        <v>1992</v>
      </c>
      <c r="F286" s="21">
        <f t="shared" si="24"/>
        <v>1993</v>
      </c>
      <c r="G286" s="21">
        <f t="shared" si="24"/>
        <v>1994</v>
      </c>
      <c r="H286" s="21">
        <f t="shared" si="24"/>
        <v>1995</v>
      </c>
      <c r="I286" s="21">
        <f>H286+1</f>
        <v>1996</v>
      </c>
      <c r="J286" s="21">
        <f t="shared" si="24"/>
        <v>1997</v>
      </c>
      <c r="K286" s="21">
        <f t="shared" si="24"/>
        <v>1998</v>
      </c>
      <c r="L286" s="21">
        <f>K286+1</f>
        <v>1999</v>
      </c>
      <c r="M286" s="21">
        <f>L286+1</f>
        <v>2000</v>
      </c>
      <c r="N286" s="21">
        <f t="shared" si="24"/>
        <v>2001</v>
      </c>
      <c r="O286" s="21">
        <f t="shared" si="24"/>
        <v>2002</v>
      </c>
      <c r="P286" s="21">
        <f t="shared" si="24"/>
        <v>2003</v>
      </c>
      <c r="Q286" s="21">
        <f t="shared" si="24"/>
        <v>2004</v>
      </c>
      <c r="R286" s="21">
        <f t="shared" si="24"/>
        <v>2005</v>
      </c>
      <c r="S286" s="21">
        <f t="shared" si="24"/>
        <v>2006</v>
      </c>
      <c r="T286" s="21">
        <f t="shared" si="24"/>
        <v>2007</v>
      </c>
      <c r="U286" s="21">
        <f t="shared" si="24"/>
        <v>2008</v>
      </c>
      <c r="V286" s="21">
        <f t="shared" si="24"/>
        <v>2009</v>
      </c>
      <c r="W286" s="21">
        <f t="shared" si="24"/>
        <v>2010</v>
      </c>
      <c r="X286" s="21">
        <f t="shared" ref="X286:AO286" si="25">W286+5</f>
        <v>2015</v>
      </c>
      <c r="Y286" s="21">
        <f t="shared" si="25"/>
        <v>2020</v>
      </c>
      <c r="Z286" s="21">
        <f t="shared" si="25"/>
        <v>2025</v>
      </c>
      <c r="AA286" s="21">
        <f t="shared" si="25"/>
        <v>2030</v>
      </c>
      <c r="AB286" s="21">
        <f t="shared" si="25"/>
        <v>2035</v>
      </c>
      <c r="AC286" s="21">
        <f t="shared" si="25"/>
        <v>2040</v>
      </c>
      <c r="AD286" s="21">
        <f t="shared" si="25"/>
        <v>2045</v>
      </c>
      <c r="AE286" s="21">
        <f t="shared" si="25"/>
        <v>2050</v>
      </c>
      <c r="AF286" s="21">
        <f t="shared" si="25"/>
        <v>2055</v>
      </c>
      <c r="AG286" s="21">
        <f t="shared" si="25"/>
        <v>2060</v>
      </c>
      <c r="AH286" s="21">
        <f t="shared" si="25"/>
        <v>2065</v>
      </c>
      <c r="AI286" s="21">
        <f t="shared" si="25"/>
        <v>2070</v>
      </c>
      <c r="AJ286" s="21">
        <f t="shared" si="25"/>
        <v>2075</v>
      </c>
      <c r="AK286" s="21">
        <f t="shared" si="25"/>
        <v>2080</v>
      </c>
      <c r="AL286" s="21">
        <f t="shared" si="25"/>
        <v>2085</v>
      </c>
      <c r="AM286" s="21">
        <f t="shared" si="25"/>
        <v>2090</v>
      </c>
      <c r="AN286" s="21">
        <f t="shared" si="25"/>
        <v>2095</v>
      </c>
      <c r="AO286" s="21">
        <f t="shared" si="25"/>
        <v>2100</v>
      </c>
    </row>
    <row r="287" spans="1:41" x14ac:dyDescent="0.25">
      <c r="A287" s="20" t="s">
        <v>35</v>
      </c>
      <c r="B287" s="1" t="s">
        <v>27</v>
      </c>
      <c r="C287" s="27">
        <v>0.28736400000000001</v>
      </c>
      <c r="D287" s="27">
        <v>0.2981974</v>
      </c>
      <c r="E287" s="27">
        <v>0.30549670000000007</v>
      </c>
      <c r="F287" s="27">
        <v>0.31168180000000001</v>
      </c>
      <c r="G287" s="27">
        <v>0.31517199999999995</v>
      </c>
      <c r="H287" s="27">
        <v>0.31796079999999999</v>
      </c>
      <c r="I287" s="27">
        <v>0.32052250000000004</v>
      </c>
      <c r="J287" s="27">
        <v>0.32208290000000001</v>
      </c>
      <c r="K287" s="27">
        <v>0.32290989999999997</v>
      </c>
      <c r="L287" s="27">
        <v>0.32416929999999999</v>
      </c>
      <c r="M287" s="27">
        <v>0.32495349999999995</v>
      </c>
      <c r="N287" s="27">
        <v>0.32570689999999991</v>
      </c>
      <c r="O287" s="27">
        <v>0.32634300000000005</v>
      </c>
      <c r="P287" s="27">
        <v>0.32621459999999991</v>
      </c>
      <c r="Q287" s="27">
        <v>0.32629450000000004</v>
      </c>
      <c r="R287" s="27">
        <v>0.32596909999999996</v>
      </c>
      <c r="S287" s="27">
        <v>0.32495520000000006</v>
      </c>
      <c r="T287" s="27">
        <v>0.32407759999999991</v>
      </c>
      <c r="U287" s="27">
        <v>0.32315309999999992</v>
      </c>
      <c r="V287" s="27">
        <v>0.32227409999999995</v>
      </c>
      <c r="W287" s="27">
        <v>0.32141790000000003</v>
      </c>
      <c r="X287" s="27">
        <v>0.31670500000000001</v>
      </c>
      <c r="Y287" s="27">
        <v>0.31125580000000003</v>
      </c>
      <c r="Z287" s="27">
        <v>0.30478420000000006</v>
      </c>
      <c r="AA287" s="27">
        <v>0.29713299999999998</v>
      </c>
      <c r="AB287" s="27">
        <v>0.28709869999999998</v>
      </c>
      <c r="AC287" s="27">
        <v>0.26998350000000004</v>
      </c>
      <c r="AD287" s="27">
        <v>0.24620709999999996</v>
      </c>
      <c r="AE287" s="27">
        <v>0.22189700000000001</v>
      </c>
      <c r="AF287" s="27">
        <v>0.20014000000000001</v>
      </c>
      <c r="AG287" s="27">
        <v>0.18160000000000001</v>
      </c>
      <c r="AH287" s="27">
        <v>0.16608999999999999</v>
      </c>
      <c r="AI287" s="27">
        <v>0.153</v>
      </c>
      <c r="AJ287" s="27">
        <v>0.14193</v>
      </c>
      <c r="AK287" s="27">
        <v>0.13231999999999999</v>
      </c>
      <c r="AL287" s="27">
        <v>0.124</v>
      </c>
      <c r="AM287" s="27">
        <v>0.11652999999999999</v>
      </c>
      <c r="AN287" s="27">
        <v>0.10983</v>
      </c>
      <c r="AO287" s="27">
        <v>0.10374</v>
      </c>
    </row>
    <row r="289" spans="1:66" ht="15.75" thickBot="1" x14ac:dyDescent="0.3"/>
    <row r="290" spans="1:66" ht="15.75" thickBot="1" x14ac:dyDescent="0.3">
      <c r="A290" s="212" t="s">
        <v>190</v>
      </c>
      <c r="B290" s="213"/>
      <c r="C290" s="214"/>
    </row>
    <row r="291" spans="1:66" x14ac:dyDescent="0.25">
      <c r="A291" s="238" t="s">
        <v>187</v>
      </c>
      <c r="B291" s="238"/>
      <c r="C291" s="238"/>
    </row>
    <row r="292" spans="1:66" x14ac:dyDescent="0.25">
      <c r="B292" s="17" t="s">
        <v>176</v>
      </c>
      <c r="C292" s="47">
        <v>1990</v>
      </c>
      <c r="D292" s="47">
        <v>1991</v>
      </c>
      <c r="E292" s="47">
        <v>1992</v>
      </c>
      <c r="F292" s="47">
        <v>1993</v>
      </c>
      <c r="G292" s="47">
        <v>1994</v>
      </c>
      <c r="H292" s="47">
        <v>1995</v>
      </c>
      <c r="I292" s="47">
        <v>1996</v>
      </c>
      <c r="J292" s="47">
        <v>1997</v>
      </c>
      <c r="K292" s="47">
        <v>1998</v>
      </c>
      <c r="L292" s="47">
        <v>1999</v>
      </c>
      <c r="M292" s="47">
        <v>2000</v>
      </c>
      <c r="N292" s="47">
        <v>2001</v>
      </c>
      <c r="O292" s="47">
        <v>2002</v>
      </c>
      <c r="P292" s="47">
        <v>2003</v>
      </c>
      <c r="Q292" s="47">
        <v>2004</v>
      </c>
      <c r="R292" s="47">
        <v>2005</v>
      </c>
      <c r="S292" s="47">
        <v>2006</v>
      </c>
      <c r="T292" s="47">
        <v>2007</v>
      </c>
      <c r="U292" s="47">
        <v>2008</v>
      </c>
      <c r="V292" s="47">
        <v>2009</v>
      </c>
      <c r="W292" s="47">
        <v>2010</v>
      </c>
      <c r="X292" s="47">
        <v>2011</v>
      </c>
      <c r="Y292" s="47">
        <v>2012</v>
      </c>
      <c r="Z292" s="47">
        <v>2013</v>
      </c>
      <c r="AA292" s="47">
        <v>2014</v>
      </c>
      <c r="AB292" s="47">
        <v>2015</v>
      </c>
      <c r="AC292" s="47">
        <v>2016</v>
      </c>
      <c r="AD292" s="47">
        <v>2017</v>
      </c>
      <c r="AE292" s="47">
        <v>2018</v>
      </c>
      <c r="AF292" s="47">
        <v>2019</v>
      </c>
      <c r="AG292" s="47">
        <v>2020</v>
      </c>
      <c r="AH292" s="47">
        <v>2021</v>
      </c>
      <c r="AI292" s="47">
        <v>2022</v>
      </c>
    </row>
    <row r="293" spans="1:66" x14ac:dyDescent="0.25">
      <c r="A293" s="91" t="s">
        <v>182</v>
      </c>
      <c r="B293" s="90" t="s">
        <v>138</v>
      </c>
      <c r="C293" s="47">
        <v>354.45</v>
      </c>
      <c r="D293" s="47">
        <v>355.7</v>
      </c>
      <c r="E293" s="47">
        <v>356.54</v>
      </c>
      <c r="F293" s="47">
        <v>357.21</v>
      </c>
      <c r="G293" s="47">
        <v>358.96</v>
      </c>
      <c r="H293" s="47">
        <v>360.97</v>
      </c>
      <c r="I293" s="47">
        <v>362.74</v>
      </c>
      <c r="J293" s="47">
        <v>363.88</v>
      </c>
      <c r="K293" s="47">
        <v>366.84</v>
      </c>
      <c r="L293" s="47">
        <v>368.54</v>
      </c>
      <c r="M293" s="47">
        <v>369.71</v>
      </c>
      <c r="N293" s="47">
        <v>371.32</v>
      </c>
      <c r="O293" s="47">
        <v>373.45</v>
      </c>
      <c r="P293" s="47">
        <v>375.98</v>
      </c>
      <c r="Q293" s="47">
        <v>377.7</v>
      </c>
      <c r="R293" s="47">
        <v>379.98</v>
      </c>
      <c r="S293" s="47">
        <v>382.09</v>
      </c>
      <c r="T293" s="47">
        <v>384.02</v>
      </c>
      <c r="U293" s="47">
        <v>385.83</v>
      </c>
      <c r="V293" s="47">
        <v>387.64</v>
      </c>
      <c r="W293" s="47">
        <v>390.1</v>
      </c>
      <c r="X293" s="47">
        <v>391.85</v>
      </c>
      <c r="Y293" s="47">
        <v>394.06</v>
      </c>
      <c r="Z293" s="47">
        <v>396.74</v>
      </c>
      <c r="AA293" s="47">
        <v>398.81</v>
      </c>
      <c r="AB293" s="47">
        <v>401.01</v>
      </c>
      <c r="AC293" s="47">
        <v>404.41</v>
      </c>
      <c r="AD293" s="47">
        <v>406.76</v>
      </c>
      <c r="AE293" s="47">
        <v>408.72</v>
      </c>
      <c r="AF293" s="47">
        <v>411.66</v>
      </c>
      <c r="AG293" s="47">
        <v>414.24</v>
      </c>
      <c r="AH293" s="47">
        <v>416.45</v>
      </c>
      <c r="AI293" s="47">
        <v>418.57</v>
      </c>
    </row>
    <row r="295" spans="1:66" x14ac:dyDescent="0.25">
      <c r="A295" s="203" t="s">
        <v>1</v>
      </c>
      <c r="B295" s="203"/>
      <c r="C295" s="203"/>
    </row>
    <row r="296" spans="1:66" x14ac:dyDescent="0.25">
      <c r="B296" s="17" t="s">
        <v>176</v>
      </c>
      <c r="C296" s="47">
        <v>1959</v>
      </c>
      <c r="D296" s="47">
        <v>1960</v>
      </c>
      <c r="E296" s="47">
        <v>1961</v>
      </c>
      <c r="F296" s="47">
        <v>1962</v>
      </c>
      <c r="G296" s="47">
        <v>1963</v>
      </c>
      <c r="H296" s="47">
        <v>1964</v>
      </c>
      <c r="I296" s="47">
        <v>1965</v>
      </c>
      <c r="J296" s="47">
        <v>1966</v>
      </c>
      <c r="K296" s="47">
        <v>1967</v>
      </c>
      <c r="L296" s="47">
        <v>1968</v>
      </c>
      <c r="M296" s="47">
        <v>1969</v>
      </c>
      <c r="N296" s="47">
        <v>1970</v>
      </c>
      <c r="O296" s="47">
        <v>1971</v>
      </c>
      <c r="P296" s="47">
        <v>1972</v>
      </c>
      <c r="Q296" s="47">
        <v>1973</v>
      </c>
      <c r="R296" s="47">
        <v>1974</v>
      </c>
      <c r="S296" s="47">
        <v>1975</v>
      </c>
      <c r="T296" s="47">
        <v>1976</v>
      </c>
      <c r="U296" s="47">
        <v>1977</v>
      </c>
      <c r="V296" s="47">
        <v>1978</v>
      </c>
      <c r="W296" s="47">
        <v>1979</v>
      </c>
      <c r="X296" s="47">
        <v>1980</v>
      </c>
      <c r="Y296" s="47">
        <v>1981</v>
      </c>
      <c r="Z296" s="47">
        <v>1982</v>
      </c>
      <c r="AA296" s="47">
        <v>1983</v>
      </c>
      <c r="AB296" s="47">
        <v>1984</v>
      </c>
      <c r="AC296" s="47">
        <v>1985</v>
      </c>
      <c r="AD296" s="47">
        <v>1986</v>
      </c>
      <c r="AE296" s="47">
        <v>1987</v>
      </c>
      <c r="AF296" s="47">
        <v>1988</v>
      </c>
      <c r="AG296" s="47">
        <v>1989</v>
      </c>
      <c r="AH296" s="47">
        <v>1990</v>
      </c>
      <c r="AI296" s="47">
        <v>1991</v>
      </c>
      <c r="AJ296" s="47">
        <v>1992</v>
      </c>
      <c r="AK296" s="47">
        <v>1993</v>
      </c>
      <c r="AL296" s="47">
        <v>1994</v>
      </c>
      <c r="AM296" s="47">
        <v>1995</v>
      </c>
      <c r="AN296" s="47">
        <v>1996</v>
      </c>
      <c r="AO296" s="47">
        <v>1997</v>
      </c>
      <c r="AP296" s="47">
        <v>1998</v>
      </c>
      <c r="AQ296" s="47">
        <v>1999</v>
      </c>
      <c r="AR296" s="47">
        <v>2000</v>
      </c>
      <c r="AS296" s="47">
        <v>2001</v>
      </c>
      <c r="AT296" s="47">
        <v>2002</v>
      </c>
      <c r="AU296" s="47">
        <v>2003</v>
      </c>
      <c r="AV296" s="47">
        <v>2004</v>
      </c>
      <c r="AW296" s="47">
        <v>2005</v>
      </c>
      <c r="AX296" s="47">
        <v>2006</v>
      </c>
      <c r="AY296" s="47">
        <v>2007</v>
      </c>
      <c r="AZ296" s="47">
        <v>2008</v>
      </c>
      <c r="BA296" s="47">
        <v>2009</v>
      </c>
      <c r="BB296" s="47">
        <v>2010</v>
      </c>
      <c r="BC296" s="47">
        <v>2011</v>
      </c>
      <c r="BD296" s="47">
        <v>2012</v>
      </c>
      <c r="BE296" s="47">
        <v>2013</v>
      </c>
      <c r="BF296" s="47">
        <v>2014</v>
      </c>
      <c r="BG296" s="47">
        <v>2015</v>
      </c>
      <c r="BH296" s="47">
        <v>2016</v>
      </c>
      <c r="BI296" s="47">
        <v>2017</v>
      </c>
      <c r="BJ296" s="47">
        <v>2018</v>
      </c>
      <c r="BK296" s="47">
        <v>2019</v>
      </c>
      <c r="BL296" s="47">
        <v>2020</v>
      </c>
      <c r="BM296" s="47">
        <v>2021</v>
      </c>
      <c r="BN296" s="47">
        <v>2022</v>
      </c>
    </row>
    <row r="297" spans="1:66" x14ac:dyDescent="0.25">
      <c r="A297" s="91" t="s">
        <v>174</v>
      </c>
      <c r="B297" s="90" t="s">
        <v>359</v>
      </c>
      <c r="C297" s="195">
        <v>0.30727421354000006</v>
      </c>
      <c r="D297" s="195">
        <v>0.2397920145400001</v>
      </c>
      <c r="E297" s="195">
        <v>0.33528165054000009</v>
      </c>
      <c r="F297" s="195">
        <v>0.2912245985400001</v>
      </c>
      <c r="G297" s="195">
        <v>0.31847314854000008</v>
      </c>
      <c r="H297" s="195">
        <v>4.9412288540000071E-2</v>
      </c>
      <c r="I297" s="195">
        <v>0.15089113854000008</v>
      </c>
      <c r="J297" s="195">
        <v>0.2063944585400001</v>
      </c>
      <c r="K297" s="195">
        <v>0.23776272854000008</v>
      </c>
      <c r="L297" s="195">
        <v>0.18664673854000008</v>
      </c>
      <c r="M297" s="195">
        <v>0.3239123255400001</v>
      </c>
      <c r="N297" s="195">
        <v>0.2701724685400001</v>
      </c>
      <c r="O297" s="195">
        <v>0.14934629854000009</v>
      </c>
      <c r="P297" s="195">
        <v>0.2614519385400001</v>
      </c>
      <c r="Q297" s="195">
        <v>0.40521239854000007</v>
      </c>
      <c r="R297" s="195">
        <v>0.18274169854000008</v>
      </c>
      <c r="S297" s="195">
        <v>0.24452479854000009</v>
      </c>
      <c r="T297" s="195">
        <v>0.13941737854000008</v>
      </c>
      <c r="U297" s="195">
        <v>0.45836755854000011</v>
      </c>
      <c r="V297" s="195">
        <v>0.36053481084000011</v>
      </c>
      <c r="W297" s="195">
        <v>0.44613716854000007</v>
      </c>
      <c r="X297" s="195">
        <v>0.55135110854000002</v>
      </c>
      <c r="Y297" s="195">
        <v>0.60529107854000008</v>
      </c>
      <c r="Z297" s="195">
        <v>0.38954236654000007</v>
      </c>
      <c r="AA297" s="195">
        <v>0.57911764854000003</v>
      </c>
      <c r="AB297" s="195">
        <v>0.4032837485400001</v>
      </c>
      <c r="AC297" s="195">
        <v>0.40500881854000009</v>
      </c>
      <c r="AD297" s="195">
        <v>0.45096600854000007</v>
      </c>
      <c r="AE297" s="195">
        <v>0.59830543854000007</v>
      </c>
      <c r="AF297" s="195">
        <v>0.63743076854000003</v>
      </c>
      <c r="AG297" s="195">
        <v>0.53452930854000003</v>
      </c>
      <c r="AH297" s="195">
        <v>0.71584150854000006</v>
      </c>
      <c r="AI297" s="195">
        <v>0.69417557854000012</v>
      </c>
      <c r="AJ297" s="195">
        <v>0.4801758335400001</v>
      </c>
      <c r="AK297" s="195">
        <v>0.52093749854000015</v>
      </c>
      <c r="AL297" s="195">
        <v>0.58882880854000008</v>
      </c>
      <c r="AM297" s="195">
        <v>0.73214519854000004</v>
      </c>
      <c r="AN297" s="195">
        <v>0.63196843854000007</v>
      </c>
      <c r="AO297" s="195">
        <v>0.77758753854000007</v>
      </c>
      <c r="AP297" s="195">
        <v>0.93259549854000012</v>
      </c>
      <c r="AQ297" s="195">
        <v>0.67976400854000008</v>
      </c>
      <c r="AR297" s="195">
        <v>0.68636383854000016</v>
      </c>
      <c r="AS297" s="195">
        <v>0.84455937854000007</v>
      </c>
      <c r="AT297" s="195">
        <v>0.89874553854000006</v>
      </c>
      <c r="AU297" s="195">
        <v>0.89944923854000014</v>
      </c>
      <c r="AV297" s="195">
        <v>0.82264975854000011</v>
      </c>
      <c r="AW297" s="195">
        <v>0.96214158854000009</v>
      </c>
      <c r="AX297" s="195">
        <v>0.92783173854000012</v>
      </c>
      <c r="AY297" s="195">
        <v>0.94698033854000008</v>
      </c>
      <c r="AZ297" s="195">
        <v>0.82092887854000007</v>
      </c>
      <c r="BA297" s="195">
        <v>0.95206073854000006</v>
      </c>
      <c r="BB297" s="195">
        <v>1.0356504985400001</v>
      </c>
      <c r="BC297" s="195">
        <v>0.89297676854000008</v>
      </c>
      <c r="BD297" s="195">
        <v>0.93288613854000013</v>
      </c>
      <c r="BE297" s="195">
        <v>0.97885443854000009</v>
      </c>
      <c r="BF297" s="195">
        <v>1.0281506885400002</v>
      </c>
      <c r="BG297" s="195">
        <v>1.1803934085400001</v>
      </c>
      <c r="BH297" s="195">
        <v>1.2882061685400001</v>
      </c>
      <c r="BI297" s="195">
        <v>1.2004532885400001</v>
      </c>
      <c r="BJ297" s="195">
        <v>1.1179330385400001</v>
      </c>
      <c r="BK297" s="195">
        <v>1.2463516385400002</v>
      </c>
      <c r="BL297" s="195">
        <v>1.27807283854</v>
      </c>
      <c r="BM297" s="195">
        <v>1.11713493854</v>
      </c>
      <c r="BN297" s="195">
        <v>1.15656316854</v>
      </c>
    </row>
    <row r="298" spans="1:66" x14ac:dyDescent="0.25">
      <c r="A298" s="91" t="s">
        <v>172</v>
      </c>
      <c r="B298" s="90" t="s">
        <v>360</v>
      </c>
      <c r="C298" s="196">
        <v>0.24809523809523809</v>
      </c>
      <c r="D298" s="196">
        <v>0.18809523809523809</v>
      </c>
      <c r="E298" s="196">
        <v>0.27809523809523806</v>
      </c>
      <c r="F298" s="196">
        <v>0.24809523809523809</v>
      </c>
      <c r="G298" s="196">
        <v>0.26809523809523811</v>
      </c>
      <c r="H298" s="196">
        <v>1.8095238095238081E-2</v>
      </c>
      <c r="I298" s="196">
        <v>0.10809523809523809</v>
      </c>
      <c r="J298" s="196">
        <v>0.15809523809523809</v>
      </c>
      <c r="K298" s="196">
        <v>0.1980952380952381</v>
      </c>
      <c r="L298" s="196">
        <v>0.1380952380952381</v>
      </c>
      <c r="M298" s="196">
        <v>0.26809523809523811</v>
      </c>
      <c r="N298" s="196">
        <v>0.24809523809523809</v>
      </c>
      <c r="O298" s="196">
        <v>0.1380952380952381</v>
      </c>
      <c r="P298" s="196">
        <v>0.2280952380952381</v>
      </c>
      <c r="Q298" s="196">
        <v>0.3780952380952381</v>
      </c>
      <c r="R298" s="196">
        <v>0.14809523809523809</v>
      </c>
      <c r="S298" s="196">
        <v>0.20809523809523808</v>
      </c>
      <c r="T298" s="196">
        <v>0.11809523809523809</v>
      </c>
      <c r="U298" s="196">
        <v>0.39809523809523806</v>
      </c>
      <c r="V298" s="196">
        <v>0.28809523809523807</v>
      </c>
      <c r="W298" s="196">
        <v>0.3780952380952381</v>
      </c>
      <c r="X298" s="196">
        <v>0.47809523809523813</v>
      </c>
      <c r="Y298" s="196">
        <v>0.53809523809523807</v>
      </c>
      <c r="Z298" s="196">
        <v>0.35809523809523813</v>
      </c>
      <c r="AA298" s="196">
        <v>0.52809523809523806</v>
      </c>
      <c r="AB298" s="196">
        <v>0.3780952380952381</v>
      </c>
      <c r="AC298" s="196">
        <v>0.33809523809523812</v>
      </c>
      <c r="AD298" s="196">
        <v>0.39809523809523806</v>
      </c>
      <c r="AE298" s="196">
        <v>0.53809523809523807</v>
      </c>
      <c r="AF298" s="196">
        <v>0.60809523809523813</v>
      </c>
      <c r="AG298" s="196">
        <v>0.48809523809523814</v>
      </c>
      <c r="AH298" s="196">
        <v>0.66809523809523808</v>
      </c>
      <c r="AI298" s="196">
        <v>0.61809523809523814</v>
      </c>
      <c r="AJ298" s="196">
        <v>0.43809523809523809</v>
      </c>
      <c r="AK298" s="196">
        <v>0.4480952380952381</v>
      </c>
      <c r="AL298" s="196">
        <v>0.53809523809523807</v>
      </c>
      <c r="AM298" s="196">
        <v>0.66809523809523808</v>
      </c>
      <c r="AN298" s="196">
        <v>0.54809523809523808</v>
      </c>
      <c r="AO298" s="196">
        <v>0.67809523809523808</v>
      </c>
      <c r="AP298" s="196">
        <v>0.82809523809523811</v>
      </c>
      <c r="AQ298" s="196">
        <v>0.59809523809523812</v>
      </c>
      <c r="AR298" s="196">
        <v>0.60809523809523813</v>
      </c>
      <c r="AS298" s="196">
        <v>0.74809523809523815</v>
      </c>
      <c r="AT298" s="196">
        <v>0.84809523809523812</v>
      </c>
      <c r="AU298" s="196">
        <v>0.83809523809523812</v>
      </c>
      <c r="AV298" s="196">
        <v>0.74809523809523815</v>
      </c>
      <c r="AW298" s="196">
        <v>0.89809523809523817</v>
      </c>
      <c r="AX298" s="196">
        <v>0.85809523809523813</v>
      </c>
      <c r="AY298" s="196">
        <v>0.87809523809523815</v>
      </c>
      <c r="AZ298" s="196">
        <v>0.75809523809523816</v>
      </c>
      <c r="BA298" s="196">
        <v>0.86809523809523814</v>
      </c>
      <c r="BB298" s="196">
        <v>0.93809523809523809</v>
      </c>
      <c r="BC298" s="196">
        <v>0.82809523809523811</v>
      </c>
      <c r="BD298" s="196">
        <v>0.86809523809523814</v>
      </c>
      <c r="BE298" s="196">
        <v>0.88809523809523816</v>
      </c>
      <c r="BF298" s="196">
        <v>0.95809523809523811</v>
      </c>
      <c r="BG298" s="196">
        <v>1.118095238095238</v>
      </c>
      <c r="BH298" s="196">
        <v>1.2280952380952381</v>
      </c>
      <c r="BI298" s="196">
        <v>1.138095238095238</v>
      </c>
      <c r="BJ298" s="196">
        <v>1.068095238095238</v>
      </c>
      <c r="BK298" s="196">
        <v>1.1980952380952381</v>
      </c>
      <c r="BL298" s="196">
        <v>1.2280952380952381</v>
      </c>
      <c r="BM298" s="196">
        <v>1.058095238095238</v>
      </c>
      <c r="BN298" s="196">
        <v>1.108095238095238</v>
      </c>
    </row>
    <row r="304" spans="1:66" x14ac:dyDescent="0.25">
      <c r="A304" s="3" t="s">
        <v>4</v>
      </c>
    </row>
    <row r="305" spans="1:917" x14ac:dyDescent="0.25">
      <c r="A305" s="101" t="s">
        <v>199</v>
      </c>
      <c r="B305" s="1">
        <v>0</v>
      </c>
    </row>
    <row r="306" spans="1:917" x14ac:dyDescent="0.25">
      <c r="A306" s="2" t="s">
        <v>3</v>
      </c>
      <c r="B306" s="1" t="s">
        <v>2</v>
      </c>
      <c r="C306" s="1">
        <v>0</v>
      </c>
      <c r="D306" s="1">
        <v>8.4267257699928072E-6</v>
      </c>
      <c r="E306" s="1">
        <v>8.1295706145187977E-5</v>
      </c>
      <c r="F306" s="1">
        <v>3.2895857618712011E-4</v>
      </c>
      <c r="G306" s="1">
        <v>9.2982905328983193E-4</v>
      </c>
      <c r="H306" s="1">
        <v>2.1265041631538533E-3</v>
      </c>
      <c r="I306" s="1">
        <v>4.2396677134139528E-3</v>
      </c>
      <c r="J306" s="1">
        <v>7.6483861263779533E-3</v>
      </c>
      <c r="K306" s="1">
        <v>1.2789121754321852E-2</v>
      </c>
      <c r="L306" s="1">
        <v>1.9775665655442899E-2</v>
      </c>
      <c r="M306" s="1">
        <v>2.8428800279230934E-2</v>
      </c>
      <c r="N306" s="1">
        <v>3.8485896204057415E-2</v>
      </c>
      <c r="O306" s="1">
        <v>4.9944238451237376E-2</v>
      </c>
      <c r="P306" s="1">
        <v>6.287107864606728E-2</v>
      </c>
      <c r="Q306" s="1">
        <v>7.7333668413843648E-2</v>
      </c>
      <c r="R306" s="1">
        <v>9.3399259379862945E-2</v>
      </c>
      <c r="S306" s="1">
        <v>0.11110481069162058</v>
      </c>
      <c r="T306" s="1">
        <v>0.13036611158540734</v>
      </c>
      <c r="U306" s="1">
        <v>0.15106865881971285</v>
      </c>
      <c r="V306" s="1">
        <v>0.17309794915302684</v>
      </c>
      <c r="W306" s="1">
        <v>0.19633947934383897</v>
      </c>
      <c r="X306" s="1">
        <v>0.22067874615063901</v>
      </c>
      <c r="Y306" s="1">
        <v>0.24600124633191656</v>
      </c>
      <c r="Z306" s="1">
        <v>0.27219247664616136</v>
      </c>
      <c r="AA306" s="1">
        <v>0.29913793385186305</v>
      </c>
      <c r="AB306" s="1">
        <v>0.32672311470751114</v>
      </c>
      <c r="AC306" s="1">
        <v>0.35483351597159563</v>
      </c>
      <c r="AD306" s="1">
        <v>0.38335463440260603</v>
      </c>
      <c r="AE306" s="1">
        <v>0.41217196675903206</v>
      </c>
      <c r="AF306" s="1">
        <v>0.44117100979936341</v>
      </c>
      <c r="AG306" s="1">
        <v>0.47023726028208956</v>
      </c>
      <c r="AH306" s="1">
        <v>0.4992562149657005</v>
      </c>
      <c r="AI306" s="1">
        <v>0.52811337060868579</v>
      </c>
      <c r="AJ306" s="1">
        <v>0.55669422396953516</v>
      </c>
      <c r="AK306" s="1">
        <v>0.58488427180673819</v>
      </c>
      <c r="AL306" s="1">
        <v>0.61256901087878446</v>
      </c>
      <c r="AM306" s="1">
        <v>0.6396339379441639</v>
      </c>
      <c r="AN306" s="1">
        <v>0.6659645497613661</v>
      </c>
      <c r="AO306" s="1">
        <v>0.69144634308888075</v>
      </c>
      <c r="AP306" s="1">
        <v>0.71596481468519746</v>
      </c>
      <c r="AQ306" s="1">
        <v>0.73940546130880591</v>
      </c>
      <c r="AR306" s="1">
        <v>0.76165377971819603</v>
      </c>
      <c r="AS306" s="1">
        <v>0.78259526667185719</v>
      </c>
      <c r="AT306" s="1">
        <v>0.80211541892827909</v>
      </c>
      <c r="AU306" s="1">
        <v>0.82009973324595176</v>
      </c>
      <c r="AV306" s="1">
        <v>0.83643370638336445</v>
      </c>
      <c r="AW306" s="1">
        <v>0.85104233804637086</v>
      </c>
      <c r="AX306" s="1">
        <v>0.86400863973027897</v>
      </c>
      <c r="AY306" s="1">
        <v>0.87545512587776098</v>
      </c>
      <c r="AZ306" s="1">
        <v>0.88550431093148874</v>
      </c>
      <c r="BA306" s="1">
        <v>0.89427870933413423</v>
      </c>
      <c r="BB306" s="1">
        <v>0.90190083552836942</v>
      </c>
      <c r="BC306" s="1">
        <v>0.90849320395686617</v>
      </c>
      <c r="BD306" s="1">
        <v>0.91417832906229657</v>
      </c>
      <c r="BE306" s="1">
        <v>0.91907872528733248</v>
      </c>
      <c r="BF306" s="1">
        <v>0.92331690707464598</v>
      </c>
      <c r="BG306" s="1">
        <v>0.92701538886690893</v>
      </c>
      <c r="BH306" s="1">
        <v>0.93029668510679331</v>
      </c>
      <c r="BI306" s="1">
        <v>0.9332833102369712</v>
      </c>
      <c r="BJ306" s="1">
        <v>0.93609777870011435</v>
      </c>
      <c r="BK306" s="1">
        <v>0.93886260493889484</v>
      </c>
      <c r="BL306" s="1">
        <v>0.9416754736920343</v>
      </c>
      <c r="BM306" s="1">
        <v>0.94453475088245309</v>
      </c>
      <c r="BN306" s="1">
        <v>0.94741397272912109</v>
      </c>
      <c r="BO306" s="1">
        <v>0.95028667545100831</v>
      </c>
      <c r="BP306" s="1">
        <v>0.95312639526708465</v>
      </c>
      <c r="BQ306" s="1">
        <v>0.95590666839632021</v>
      </c>
      <c r="BR306" s="1">
        <v>0.9586010310576849</v>
      </c>
      <c r="BS306" s="1">
        <v>0.96118301947014873</v>
      </c>
      <c r="BT306" s="1">
        <v>0.96362616985268168</v>
      </c>
      <c r="BU306" s="1">
        <v>0.96590401842425366</v>
      </c>
      <c r="BV306" s="1">
        <v>0.9679945284497472</v>
      </c>
      <c r="BW306" s="1">
        <v>0.96990678531525698</v>
      </c>
      <c r="BX306" s="1">
        <v>0.97166575209487038</v>
      </c>
      <c r="BY306" s="1">
        <v>0.97328913814762319</v>
      </c>
      <c r="BZ306" s="1">
        <v>0.97480307172421932</v>
      </c>
      <c r="CA306" s="1">
        <v>0.97620892416797944</v>
      </c>
      <c r="CB306" s="1">
        <v>0.97751010675595151</v>
      </c>
      <c r="CC306" s="1">
        <v>0.97871235340736495</v>
      </c>
      <c r="CD306" s="1">
        <v>0.9798194022783141</v>
      </c>
      <c r="CE306" s="1">
        <v>0.98083620882616174</v>
      </c>
      <c r="CF306" s="1">
        <v>0.98177517325674235</v>
      </c>
      <c r="CG306" s="1">
        <v>0.98264747048241874</v>
      </c>
      <c r="CH306" s="1">
        <v>0.98346158858219412</v>
      </c>
      <c r="CI306" s="1">
        <v>0.98422809430211744</v>
      </c>
      <c r="CJ306" s="1">
        <v>0.98495221675909617</v>
      </c>
      <c r="CK306" s="1">
        <v>0.98563854079206203</v>
      </c>
      <c r="CL306" s="1">
        <v>0.98629177148619784</v>
      </c>
      <c r="CM306" s="1">
        <v>0.98691298708038144</v>
      </c>
      <c r="CN306" s="1">
        <v>0.98750433648388702</v>
      </c>
      <c r="CO306" s="1">
        <v>0.98806697050672976</v>
      </c>
      <c r="CP306" s="1">
        <v>0.98860345128134031</v>
      </c>
      <c r="CQ306" s="1">
        <v>0.98911510084136145</v>
      </c>
      <c r="CR306" s="1">
        <v>0.9896018776586939</v>
      </c>
      <c r="CS306" s="1">
        <v>0.99006421869946182</v>
      </c>
      <c r="CT306" s="1">
        <v>0.99050439241989263</v>
      </c>
      <c r="CU306" s="1">
        <v>0.99092499102762954</v>
      </c>
      <c r="CV306" s="1">
        <v>0.99132622106472679</v>
      </c>
      <c r="CW306" s="1">
        <v>0.99171038386064259</v>
      </c>
      <c r="CX306" s="1">
        <v>0.99207905219437587</v>
      </c>
      <c r="CY306" s="1">
        <v>0.99243211469001358</v>
      </c>
      <c r="CZ306" s="1">
        <v>0.99277005284797226</v>
      </c>
      <c r="DA306" s="1">
        <v>0.9930934349371412</v>
      </c>
      <c r="DB306" s="1">
        <v>0.99340233076176365</v>
      </c>
      <c r="DC306" s="1">
        <v>0.99369675252261069</v>
      </c>
      <c r="DD306" s="1">
        <v>0.99397767517205105</v>
      </c>
      <c r="DE306" s="1">
        <v>0.99424676980057669</v>
      </c>
      <c r="DF306" s="1">
        <v>0.99450483581949245</v>
      </c>
      <c r="DG306" s="1">
        <v>0.99475239272224847</v>
      </c>
      <c r="DH306" s="1">
        <v>0.99498958710875407</v>
      </c>
      <c r="DI306" s="1">
        <v>0.99521629175726656</v>
      </c>
      <c r="DJ306" s="1">
        <v>0.99543294540596072</v>
      </c>
      <c r="DK306" s="1">
        <v>0.99563979011478076</v>
      </c>
      <c r="DL306" s="1">
        <v>0.99583738591342841</v>
      </c>
      <c r="DM306" s="1">
        <v>0.99602623854553318</v>
      </c>
      <c r="DN306" s="1">
        <v>0.99620659699101211</v>
      </c>
      <c r="DO306" s="1">
        <v>0.99637884122712816</v>
      </c>
      <c r="DP306" s="1">
        <v>0.99654332155734449</v>
      </c>
      <c r="DQ306" s="1">
        <v>0.99670053804796122</v>
      </c>
      <c r="DR306" s="1">
        <v>0.99685081523696295</v>
      </c>
      <c r="DS306" s="1">
        <v>0.99699450032156101</v>
      </c>
      <c r="DT306" s="1">
        <v>0.9971320771282336</v>
      </c>
      <c r="DU306" s="1">
        <v>0.99726402439766082</v>
      </c>
      <c r="DV306" s="1">
        <v>0.99739066206769011</v>
      </c>
      <c r="DW306" s="1">
        <v>0.99751239568343586</v>
      </c>
      <c r="DX306" s="1">
        <v>0.99762956554543381</v>
      </c>
      <c r="DY306" s="1">
        <v>0.9977423338458391</v>
      </c>
      <c r="DZ306" s="1">
        <v>0.99785119218038731</v>
      </c>
      <c r="EA306" s="1">
        <v>0.99795630943113789</v>
      </c>
      <c r="EB306" s="1">
        <v>0.99805774084635712</v>
      </c>
      <c r="EC306" s="1">
        <v>0.99815550142776166</v>
      </c>
      <c r="ED306" s="1">
        <v>0.99824953971750163</v>
      </c>
      <c r="EE306" s="1">
        <v>0.99833980425772728</v>
      </c>
      <c r="EF306" s="1">
        <v>0.9984262474766139</v>
      </c>
      <c r="EG306" s="1">
        <v>0.99850891214426329</v>
      </c>
      <c r="EH306" s="1">
        <v>0.99858785145363937</v>
      </c>
      <c r="EI306" s="1">
        <v>0.99866334713450977</v>
      </c>
      <c r="EJ306" s="1">
        <v>0.99873565454558388</v>
      </c>
      <c r="EK306" s="1">
        <v>0.99880497705663662</v>
      </c>
      <c r="EL306" s="1">
        <v>0.99887154945615442</v>
      </c>
      <c r="EM306" s="1">
        <v>0.99893537542211586</v>
      </c>
      <c r="EN306" s="1">
        <v>0.99899654276937155</v>
      </c>
      <c r="EO306" s="1">
        <v>0.99905513039752192</v>
      </c>
      <c r="EP306" s="1">
        <v>0.99911111866802516</v>
      </c>
      <c r="EQ306" s="1">
        <v>0.9991644730756164</v>
      </c>
      <c r="ER306" s="1">
        <v>0.99921515911503078</v>
      </c>
      <c r="ES306" s="1">
        <v>0.99926318379809997</v>
      </c>
      <c r="ET306" s="1">
        <v>0.99930870452935938</v>
      </c>
      <c r="EU306" s="1">
        <v>0.99935173744780603</v>
      </c>
      <c r="EV306" s="1">
        <v>0.99939239470613717</v>
      </c>
      <c r="EW306" s="1">
        <v>0.99943082134886185</v>
      </c>
      <c r="EX306" s="1">
        <v>0.99946732710365704</v>
      </c>
      <c r="EY306" s="1">
        <v>0.999502013612944</v>
      </c>
      <c r="EZ306" s="1">
        <v>0.99953494730525971</v>
      </c>
      <c r="FA306" s="1">
        <v>0.99956618165846112</v>
      </c>
      <c r="FB306" s="1">
        <v>0.99959593601597996</v>
      </c>
      <c r="FC306" s="1">
        <v>0.99962434487638074</v>
      </c>
      <c r="FD306" s="1">
        <v>0.99965140273536912</v>
      </c>
      <c r="FE306" s="1">
        <v>0.99967711234543444</v>
      </c>
      <c r="FF306" s="1">
        <v>0.9997015220452754</v>
      </c>
      <c r="FG306" s="1">
        <v>0.99972463402993972</v>
      </c>
      <c r="FH306" s="1">
        <v>0.9997464331059166</v>
      </c>
      <c r="FI306" s="1">
        <v>0.9997669063437522</v>
      </c>
      <c r="FJ306" s="1">
        <v>0.99978609640419103</v>
      </c>
      <c r="FK306" s="1">
        <v>0.99980409782119639</v>
      </c>
      <c r="FL306" s="1">
        <v>0.9998209645766063</v>
      </c>
      <c r="FM306" s="1">
        <v>0.99983670714640549</v>
      </c>
      <c r="FN306" s="1">
        <v>0.99985144955977179</v>
      </c>
      <c r="FO306" s="1">
        <v>0.99986521923777782</v>
      </c>
      <c r="FP306" s="1">
        <v>0.99987801012466515</v>
      </c>
      <c r="FQ306" s="1">
        <v>0.99988982656489034</v>
      </c>
      <c r="FR306" s="1">
        <v>0.99990072072037828</v>
      </c>
      <c r="FS306" s="1">
        <v>0.99991077452658395</v>
      </c>
      <c r="FT306" s="1">
        <v>0.99992006333508998</v>
      </c>
      <c r="FU306" s="1">
        <v>0.99992859041029414</v>
      </c>
      <c r="FV306" s="1">
        <v>0.99993644489640954</v>
      </c>
      <c r="FW306" s="1">
        <v>0.99994373316782381</v>
      </c>
      <c r="FX306" s="1">
        <v>0.99995051910569765</v>
      </c>
      <c r="FY306" s="1">
        <v>0.99995680653379104</v>
      </c>
      <c r="FZ306" s="1">
        <v>0.99996260116399194</v>
      </c>
      <c r="GA306" s="1">
        <v>0.99996793571824827</v>
      </c>
      <c r="GB306" s="1">
        <v>0.99997282814101263</v>
      </c>
      <c r="GC306" s="1">
        <v>0.99997727477888532</v>
      </c>
      <c r="GD306" s="1">
        <v>0.9999812718943184</v>
      </c>
      <c r="GE306" s="1">
        <v>0.99998481574976394</v>
      </c>
      <c r="GF306" s="1">
        <v>0.9999879026076739</v>
      </c>
      <c r="GG306" s="1">
        <v>0.9999905287582328</v>
      </c>
      <c r="GH306" s="1">
        <v>0.99999270651185523</v>
      </c>
      <c r="GI306" s="1">
        <v>0.99999447860455304</v>
      </c>
      <c r="GJ306" s="1">
        <v>0.99999591532048004</v>
      </c>
      <c r="GK306" s="1">
        <v>0.99999709586440466</v>
      </c>
      <c r="GL306" s="1">
        <v>0.99999802424469086</v>
      </c>
      <c r="GM306" s="1">
        <v>0.99999869821820231</v>
      </c>
      <c r="GN306" s="1">
        <v>0.99999916301991387</v>
      </c>
      <c r="GO306" s="1">
        <v>0.99999949666857157</v>
      </c>
      <c r="GP306" s="1">
        <v>0.99999970173221564</v>
      </c>
      <c r="GQ306" s="1">
        <v>0.99999982827992884</v>
      </c>
      <c r="GR306" s="1">
        <v>0.99999991970828406</v>
      </c>
      <c r="GS306" s="1">
        <v>0.99999997644127381</v>
      </c>
      <c r="GT306" s="1">
        <v>0.99999999901719161</v>
      </c>
      <c r="GU306" s="1">
        <v>1</v>
      </c>
    </row>
    <row r="307" spans="1:917" x14ac:dyDescent="0.25">
      <c r="A307" s="2" t="s">
        <v>1</v>
      </c>
      <c r="B307" s="1" t="s">
        <v>0</v>
      </c>
      <c r="C307" s="1">
        <v>0</v>
      </c>
      <c r="D307" s="1">
        <v>0.1</v>
      </c>
      <c r="E307" s="1">
        <v>0.2</v>
      </c>
      <c r="F307" s="1">
        <v>0.30000000000000004</v>
      </c>
      <c r="G307" s="1">
        <v>0.4</v>
      </c>
      <c r="H307" s="1">
        <v>0.5</v>
      </c>
      <c r="I307" s="1">
        <v>0.60000000000000009</v>
      </c>
      <c r="J307" s="1">
        <v>0.70000000000000007</v>
      </c>
      <c r="K307" s="1">
        <v>0.8</v>
      </c>
      <c r="L307" s="1">
        <v>0.9</v>
      </c>
      <c r="M307" s="1">
        <v>1</v>
      </c>
      <c r="N307" s="1">
        <v>1.1000000000000001</v>
      </c>
      <c r="O307" s="1">
        <v>1.2000000000000002</v>
      </c>
      <c r="P307" s="1">
        <v>1.3</v>
      </c>
      <c r="Q307" s="1">
        <v>1.4000000000000001</v>
      </c>
      <c r="R307" s="1">
        <v>1.5</v>
      </c>
      <c r="S307" s="1">
        <v>1.6</v>
      </c>
      <c r="T307" s="1">
        <v>1.7000000000000002</v>
      </c>
      <c r="U307" s="1">
        <v>1.8</v>
      </c>
      <c r="V307" s="1">
        <v>1.9000000000000001</v>
      </c>
      <c r="W307" s="1">
        <v>2</v>
      </c>
      <c r="X307" s="1">
        <v>2.1</v>
      </c>
      <c r="Y307" s="1">
        <v>2.2000000000000002</v>
      </c>
      <c r="Z307" s="1">
        <v>2.3000000000000003</v>
      </c>
      <c r="AA307" s="1">
        <v>2.4000000000000004</v>
      </c>
      <c r="AB307" s="1">
        <v>2.5</v>
      </c>
      <c r="AC307" s="1">
        <v>2.6</v>
      </c>
      <c r="AD307" s="1">
        <v>2.7</v>
      </c>
      <c r="AE307" s="1">
        <v>2.8000000000000003</v>
      </c>
      <c r="AF307" s="1">
        <v>2.9000000000000004</v>
      </c>
      <c r="AG307" s="1">
        <v>3</v>
      </c>
      <c r="AH307" s="1">
        <v>3.1</v>
      </c>
      <c r="AI307" s="1">
        <v>3.2</v>
      </c>
      <c r="AJ307" s="1">
        <v>3.3000000000000003</v>
      </c>
      <c r="AK307" s="1">
        <v>3.4000000000000004</v>
      </c>
      <c r="AL307" s="1">
        <v>3.5</v>
      </c>
      <c r="AM307" s="1">
        <v>3.6</v>
      </c>
      <c r="AN307" s="1">
        <v>3.7</v>
      </c>
      <c r="AO307" s="1">
        <v>3.8000000000000003</v>
      </c>
      <c r="AP307" s="1">
        <v>3.9000000000000004</v>
      </c>
      <c r="AQ307" s="1">
        <v>4</v>
      </c>
      <c r="AR307" s="1">
        <v>4.1000000000000005</v>
      </c>
      <c r="AS307" s="1">
        <v>4.2</v>
      </c>
      <c r="AT307" s="1">
        <v>4.3</v>
      </c>
      <c r="AU307" s="1">
        <v>4.4000000000000004</v>
      </c>
      <c r="AV307" s="1">
        <v>4.5</v>
      </c>
      <c r="AW307" s="1">
        <v>4.6000000000000005</v>
      </c>
      <c r="AX307" s="1">
        <v>4.7</v>
      </c>
      <c r="AY307" s="1">
        <v>4.8000000000000007</v>
      </c>
      <c r="AZ307" s="1">
        <v>4.9000000000000004</v>
      </c>
      <c r="BA307" s="1">
        <v>5</v>
      </c>
      <c r="BB307" s="1">
        <v>5.1000000000000005</v>
      </c>
      <c r="BC307" s="1">
        <v>5.2</v>
      </c>
      <c r="BD307" s="1">
        <v>5.3000000000000007</v>
      </c>
      <c r="BE307" s="1">
        <v>5.4</v>
      </c>
      <c r="BF307" s="1">
        <v>5.5</v>
      </c>
      <c r="BG307" s="1">
        <v>5.6000000000000005</v>
      </c>
      <c r="BH307" s="1">
        <v>5.7</v>
      </c>
      <c r="BI307" s="1">
        <v>5.8000000000000007</v>
      </c>
      <c r="BJ307" s="1">
        <v>5.9</v>
      </c>
      <c r="BK307" s="1">
        <v>6</v>
      </c>
      <c r="BL307" s="1">
        <v>6.1000000000000005</v>
      </c>
      <c r="BM307" s="1">
        <v>6.2</v>
      </c>
      <c r="BN307" s="1">
        <v>6.3000000000000007</v>
      </c>
      <c r="BO307" s="1">
        <v>6.4</v>
      </c>
      <c r="BP307" s="1">
        <v>6.5</v>
      </c>
      <c r="BQ307" s="1">
        <v>6.6000000000000005</v>
      </c>
      <c r="BR307" s="1">
        <v>6.7</v>
      </c>
      <c r="BS307" s="1">
        <v>6.8000000000000007</v>
      </c>
      <c r="BT307" s="1">
        <v>6.9</v>
      </c>
      <c r="BU307" s="1">
        <v>7</v>
      </c>
      <c r="BV307" s="1">
        <v>7.1000000000000005</v>
      </c>
      <c r="BW307" s="1">
        <v>7.2</v>
      </c>
      <c r="BX307" s="1">
        <v>7.3000000000000007</v>
      </c>
      <c r="BY307" s="1">
        <v>7.4</v>
      </c>
      <c r="BZ307" s="1">
        <v>7.5</v>
      </c>
      <c r="CA307" s="1">
        <v>7.6000000000000005</v>
      </c>
      <c r="CB307" s="1">
        <v>7.7</v>
      </c>
      <c r="CC307" s="1">
        <v>7.8000000000000007</v>
      </c>
      <c r="CD307" s="1">
        <v>7.9</v>
      </c>
      <c r="CE307" s="1">
        <v>8</v>
      </c>
      <c r="CF307" s="1">
        <v>8.1</v>
      </c>
      <c r="CG307" s="1">
        <v>8.2000000000000011</v>
      </c>
      <c r="CH307" s="1">
        <v>8.3000000000000007</v>
      </c>
      <c r="CI307" s="1">
        <v>8.4</v>
      </c>
      <c r="CJ307" s="1">
        <v>8.5</v>
      </c>
      <c r="CK307" s="1">
        <v>8.6</v>
      </c>
      <c r="CL307" s="1">
        <v>8.7000000000000011</v>
      </c>
      <c r="CM307" s="1">
        <v>8.8000000000000007</v>
      </c>
      <c r="CN307" s="1">
        <v>8.9</v>
      </c>
      <c r="CO307" s="1">
        <v>9</v>
      </c>
      <c r="CP307" s="1">
        <v>9.1</v>
      </c>
      <c r="CQ307" s="1">
        <v>9.2000000000000011</v>
      </c>
      <c r="CR307" s="1">
        <v>9.3000000000000007</v>
      </c>
      <c r="CS307" s="1">
        <v>9.4</v>
      </c>
      <c r="CT307" s="1">
        <v>9.5</v>
      </c>
      <c r="CU307" s="1">
        <v>9.6000000000000014</v>
      </c>
      <c r="CV307" s="1">
        <v>9.7000000000000011</v>
      </c>
      <c r="CW307" s="1">
        <v>9.8000000000000007</v>
      </c>
      <c r="CX307" s="1">
        <v>9.9</v>
      </c>
      <c r="CY307" s="1">
        <v>10</v>
      </c>
      <c r="CZ307" s="1">
        <v>10.1</v>
      </c>
      <c r="DA307" s="1">
        <v>10.199999999999999</v>
      </c>
      <c r="DB307" s="1">
        <v>10.299999999999999</v>
      </c>
      <c r="DC307" s="1">
        <v>10.399999999999999</v>
      </c>
      <c r="DD307" s="1">
        <v>10.5</v>
      </c>
      <c r="DE307" s="1">
        <v>10.6</v>
      </c>
      <c r="DF307" s="1">
        <v>10.7</v>
      </c>
      <c r="DG307" s="1">
        <v>10.799999999999999</v>
      </c>
      <c r="DH307" s="1">
        <v>10.9</v>
      </c>
      <c r="DI307" s="1">
        <v>11</v>
      </c>
      <c r="DJ307" s="1">
        <v>11.1</v>
      </c>
      <c r="DK307" s="1">
        <v>11.2</v>
      </c>
      <c r="DL307" s="1">
        <v>11.299999999999999</v>
      </c>
      <c r="DM307" s="1">
        <v>11.4</v>
      </c>
      <c r="DN307" s="1">
        <v>11.5</v>
      </c>
      <c r="DO307" s="1">
        <v>11.6</v>
      </c>
      <c r="DP307" s="1">
        <v>11.7</v>
      </c>
      <c r="DQ307" s="1">
        <v>11.799999999999999</v>
      </c>
      <c r="DR307" s="1">
        <v>11.9</v>
      </c>
      <c r="DS307" s="1">
        <v>12</v>
      </c>
      <c r="DT307" s="1">
        <v>12.1</v>
      </c>
      <c r="DU307" s="1">
        <v>12.2</v>
      </c>
      <c r="DV307" s="1">
        <v>12.3</v>
      </c>
      <c r="DW307" s="1">
        <v>12.399999999999999</v>
      </c>
      <c r="DX307" s="1">
        <v>12.5</v>
      </c>
      <c r="DY307" s="1">
        <v>12.6</v>
      </c>
      <c r="DZ307" s="1">
        <v>12.7</v>
      </c>
      <c r="EA307" s="1">
        <v>12.8</v>
      </c>
      <c r="EB307" s="1">
        <v>12.899999999999999</v>
      </c>
      <c r="EC307" s="1">
        <v>13</v>
      </c>
      <c r="ED307" s="1">
        <v>13.1</v>
      </c>
      <c r="EE307" s="1">
        <v>13.2</v>
      </c>
      <c r="EF307" s="1">
        <v>13.3</v>
      </c>
      <c r="EG307" s="1">
        <v>13.399999999999999</v>
      </c>
      <c r="EH307" s="1">
        <v>13.5</v>
      </c>
      <c r="EI307" s="1">
        <v>13.6</v>
      </c>
      <c r="EJ307" s="1">
        <v>13.7</v>
      </c>
      <c r="EK307" s="1">
        <v>13.8</v>
      </c>
      <c r="EL307" s="1">
        <v>13.899999999999999</v>
      </c>
      <c r="EM307" s="1">
        <v>14</v>
      </c>
      <c r="EN307" s="1">
        <v>14.1</v>
      </c>
      <c r="EO307" s="1">
        <v>14.2</v>
      </c>
      <c r="EP307" s="1">
        <v>14.3</v>
      </c>
      <c r="EQ307" s="1">
        <v>14.399999999999999</v>
      </c>
      <c r="ER307" s="1">
        <v>14.5</v>
      </c>
      <c r="ES307" s="1">
        <v>14.6</v>
      </c>
      <c r="ET307" s="1">
        <v>14.7</v>
      </c>
      <c r="EU307" s="1">
        <v>14.8</v>
      </c>
      <c r="EV307" s="1">
        <v>14.899999999999999</v>
      </c>
      <c r="EW307" s="1">
        <v>15</v>
      </c>
      <c r="EX307" s="1">
        <v>15.1</v>
      </c>
      <c r="EY307" s="1">
        <v>15.2</v>
      </c>
      <c r="EZ307" s="1">
        <v>15.3</v>
      </c>
      <c r="FA307" s="1">
        <v>15.399999999999999</v>
      </c>
      <c r="FB307" s="1">
        <v>15.5</v>
      </c>
      <c r="FC307" s="1">
        <v>15.6</v>
      </c>
      <c r="FD307" s="1">
        <v>15.7</v>
      </c>
      <c r="FE307" s="1">
        <v>15.8</v>
      </c>
      <c r="FF307" s="1">
        <v>15.899999999999999</v>
      </c>
      <c r="FG307" s="1">
        <v>16</v>
      </c>
      <c r="FH307" s="1">
        <v>16.100000000000001</v>
      </c>
      <c r="FI307" s="1">
        <v>16.2</v>
      </c>
      <c r="FJ307" s="1">
        <v>16.3</v>
      </c>
      <c r="FK307" s="1">
        <v>16.399999999999999</v>
      </c>
      <c r="FL307" s="1">
        <v>16.5</v>
      </c>
      <c r="FM307" s="1">
        <v>16.600000000000001</v>
      </c>
      <c r="FN307" s="1">
        <v>16.7</v>
      </c>
      <c r="FO307" s="1">
        <v>16.8</v>
      </c>
      <c r="FP307" s="1">
        <v>16.899999999999999</v>
      </c>
      <c r="FQ307" s="1">
        <v>17</v>
      </c>
      <c r="FR307" s="1">
        <v>17.100000000000001</v>
      </c>
      <c r="FS307" s="1">
        <v>17.2</v>
      </c>
      <c r="FT307" s="1">
        <v>17.3</v>
      </c>
      <c r="FU307" s="1">
        <v>17.399999999999999</v>
      </c>
      <c r="FV307" s="1">
        <v>17.5</v>
      </c>
      <c r="FW307" s="1">
        <v>17.600000000000001</v>
      </c>
      <c r="FX307" s="1">
        <v>17.7</v>
      </c>
      <c r="FY307" s="1">
        <v>17.8</v>
      </c>
      <c r="FZ307" s="1">
        <v>17.899999999999999</v>
      </c>
      <c r="GA307" s="1">
        <v>18</v>
      </c>
      <c r="GB307" s="1">
        <v>18.100000000000001</v>
      </c>
      <c r="GC307" s="1">
        <v>18.2</v>
      </c>
      <c r="GD307" s="1">
        <v>18.3</v>
      </c>
      <c r="GE307" s="1">
        <v>18.399999999999999</v>
      </c>
      <c r="GF307" s="1">
        <v>18.5</v>
      </c>
      <c r="GG307" s="1">
        <v>18.600000000000001</v>
      </c>
      <c r="GH307" s="1">
        <v>18.7</v>
      </c>
      <c r="GI307" s="1">
        <v>18.8</v>
      </c>
      <c r="GJ307" s="1">
        <v>18.899999999999999</v>
      </c>
      <c r="GK307" s="1">
        <v>19</v>
      </c>
      <c r="GL307" s="1">
        <v>19.100000000000001</v>
      </c>
      <c r="GM307" s="1">
        <v>19.2</v>
      </c>
      <c r="GN307" s="1">
        <v>19.3</v>
      </c>
      <c r="GO307" s="1">
        <v>19.399999999999999</v>
      </c>
      <c r="GP307" s="1">
        <v>19.5</v>
      </c>
      <c r="GQ307" s="1">
        <v>19.600000000000001</v>
      </c>
      <c r="GR307" s="1">
        <v>19.7</v>
      </c>
      <c r="GS307" s="1">
        <v>19.8</v>
      </c>
      <c r="GT307" s="1">
        <v>19.899999999999999</v>
      </c>
      <c r="GU307" s="1">
        <v>20</v>
      </c>
    </row>
    <row r="308" spans="1:917" ht="15.75" thickBot="1" x14ac:dyDescent="0.3"/>
    <row r="309" spans="1:917" x14ac:dyDescent="0.25">
      <c r="A309" s="242" t="s">
        <v>7</v>
      </c>
      <c r="B309" s="243"/>
      <c r="C309" s="6">
        <v>1993.011526</v>
      </c>
      <c r="D309" s="6">
        <v>1993.0386920000001</v>
      </c>
      <c r="E309" s="6">
        <v>1993.0658579999999</v>
      </c>
      <c r="F309" s="6">
        <v>1993.0930249999999</v>
      </c>
      <c r="G309" s="6">
        <v>1993.120191</v>
      </c>
      <c r="H309" s="6">
        <v>1993.1473570000001</v>
      </c>
      <c r="I309" s="6">
        <v>1993.1745229999999</v>
      </c>
      <c r="J309" s="6">
        <v>1993.201689</v>
      </c>
      <c r="K309" s="6">
        <v>1993.2288550000001</v>
      </c>
      <c r="L309" s="6">
        <v>1993.2560209999999</v>
      </c>
      <c r="M309" s="6">
        <v>1993.2831880000001</v>
      </c>
      <c r="N309" s="6">
        <v>1993.310354</v>
      </c>
      <c r="O309" s="6">
        <v>1993.33752</v>
      </c>
      <c r="P309" s="6">
        <v>1993.3646859999999</v>
      </c>
      <c r="Q309" s="6">
        <v>1993.391852</v>
      </c>
      <c r="R309" s="6">
        <v>1993.4190180000001</v>
      </c>
      <c r="S309" s="6">
        <v>1993.446185</v>
      </c>
      <c r="T309" s="6">
        <v>1993.4733510000001</v>
      </c>
      <c r="U309" s="6">
        <v>1993.5005169999999</v>
      </c>
      <c r="V309" s="6">
        <v>1993.527683</v>
      </c>
      <c r="W309" s="6">
        <v>1993.5548490000001</v>
      </c>
      <c r="X309" s="6">
        <v>1993.582015</v>
      </c>
      <c r="Y309" s="6">
        <v>1993.609181</v>
      </c>
      <c r="Z309" s="6">
        <v>1993.636348</v>
      </c>
      <c r="AA309" s="6">
        <v>1993.6635140000001</v>
      </c>
      <c r="AB309" s="6">
        <v>1993.6906799999999</v>
      </c>
      <c r="AC309" s="6">
        <v>1993.717846</v>
      </c>
      <c r="AD309" s="6">
        <v>1993.7450120000001</v>
      </c>
      <c r="AE309" s="6">
        <v>1993.7721779999999</v>
      </c>
      <c r="AF309" s="6">
        <v>1993.7993449999999</v>
      </c>
      <c r="AG309" s="6">
        <v>1993.826511</v>
      </c>
      <c r="AH309" s="6">
        <v>1993.8536770000001</v>
      </c>
      <c r="AI309" s="6">
        <v>1993.8808429999999</v>
      </c>
      <c r="AJ309" s="6">
        <v>1993.908009</v>
      </c>
      <c r="AK309" s="6">
        <v>1993.9351750000001</v>
      </c>
      <c r="AL309" s="6">
        <v>1993.9623409999999</v>
      </c>
      <c r="AM309" s="6">
        <v>1993.9895079999999</v>
      </c>
      <c r="AN309" s="6">
        <v>1994.016674</v>
      </c>
      <c r="AO309" s="6">
        <v>1994.04384</v>
      </c>
      <c r="AP309" s="6">
        <v>1994.0710059999999</v>
      </c>
      <c r="AQ309" s="6">
        <v>1994.098172</v>
      </c>
      <c r="AR309" s="6">
        <v>1994.1253380000001</v>
      </c>
      <c r="AS309" s="6">
        <v>1994.152505</v>
      </c>
      <c r="AT309" s="6">
        <v>1994.1796710000001</v>
      </c>
      <c r="AU309" s="6">
        <v>1994.206837</v>
      </c>
      <c r="AV309" s="6">
        <v>1994.234003</v>
      </c>
      <c r="AW309" s="6">
        <v>1994.2611690000001</v>
      </c>
      <c r="AX309" s="6">
        <v>1994.288335</v>
      </c>
      <c r="AY309" s="6">
        <v>1994.315501</v>
      </c>
      <c r="AZ309" s="6">
        <v>1994.342668</v>
      </c>
      <c r="BA309" s="6">
        <v>1994.3698340000001</v>
      </c>
      <c r="BB309" s="6">
        <v>1994.3969999999999</v>
      </c>
      <c r="BC309" s="6">
        <v>1994.424166</v>
      </c>
      <c r="BD309" s="6">
        <v>1994.4513320000001</v>
      </c>
      <c r="BE309" s="6">
        <v>1994.4784979999999</v>
      </c>
      <c r="BF309" s="6">
        <v>1994.505664</v>
      </c>
      <c r="BG309" s="6">
        <v>1994.532831</v>
      </c>
      <c r="BH309" s="6">
        <v>1994.5599970000001</v>
      </c>
      <c r="BI309" s="6">
        <v>1994.5871629999999</v>
      </c>
      <c r="BJ309" s="6">
        <v>1994.614329</v>
      </c>
      <c r="BK309" s="6">
        <v>1994.6414950000001</v>
      </c>
      <c r="BL309" s="6">
        <v>1994.6686609999999</v>
      </c>
      <c r="BM309" s="6">
        <v>1994.6958279999999</v>
      </c>
      <c r="BN309" s="6">
        <v>1994.722994</v>
      </c>
      <c r="BO309" s="6">
        <v>1994.7501600000001</v>
      </c>
      <c r="BP309" s="6">
        <v>1994.7773259999999</v>
      </c>
      <c r="BQ309" s="6">
        <v>1994.804492</v>
      </c>
      <c r="BR309" s="6">
        <v>1994.8316580000001</v>
      </c>
      <c r="BS309" s="6">
        <v>1994.8588239999999</v>
      </c>
      <c r="BT309" s="6">
        <v>1994.8859910000001</v>
      </c>
      <c r="BU309" s="6">
        <v>1994.913157</v>
      </c>
      <c r="BV309" s="6">
        <v>1994.940323</v>
      </c>
      <c r="BW309" s="6">
        <v>1994.9674889999999</v>
      </c>
      <c r="BX309" s="6">
        <v>1994.994655</v>
      </c>
      <c r="BY309" s="6">
        <v>1995.021821</v>
      </c>
      <c r="BZ309" s="6">
        <v>1995.048988</v>
      </c>
      <c r="CA309" s="6">
        <v>1995.0761540000001</v>
      </c>
      <c r="CB309" s="6">
        <v>1995.1033199999999</v>
      </c>
      <c r="CC309" s="6">
        <v>1995.130486</v>
      </c>
      <c r="CD309" s="6">
        <v>1995.1576520000001</v>
      </c>
      <c r="CE309" s="6">
        <v>1995.184818</v>
      </c>
      <c r="CF309" s="6">
        <v>1995.211984</v>
      </c>
      <c r="CG309" s="6">
        <v>1995.239151</v>
      </c>
      <c r="CH309" s="6">
        <v>1995.2663170000001</v>
      </c>
      <c r="CI309" s="6">
        <v>1995.2934829999999</v>
      </c>
      <c r="CJ309" s="6">
        <v>1995.320649</v>
      </c>
      <c r="CK309" s="6">
        <v>1995.3478150000001</v>
      </c>
      <c r="CL309" s="6">
        <v>1995.3749809999999</v>
      </c>
      <c r="CM309" s="6">
        <v>1995.4021479999999</v>
      </c>
      <c r="CN309" s="6">
        <v>1995.429314</v>
      </c>
      <c r="CO309" s="6">
        <v>1995.4564800000001</v>
      </c>
      <c r="CP309" s="6">
        <v>1995.4836459999999</v>
      </c>
      <c r="CQ309" s="6">
        <v>1995.510812</v>
      </c>
      <c r="CR309" s="6">
        <v>1995.5379780000001</v>
      </c>
      <c r="CS309" s="6">
        <v>1995.5651439999999</v>
      </c>
      <c r="CT309" s="6">
        <v>1995.5923110000001</v>
      </c>
      <c r="CU309" s="6">
        <v>1995.619477</v>
      </c>
      <c r="CV309" s="6">
        <v>1995.646643</v>
      </c>
      <c r="CW309" s="6">
        <v>1995.6738089999999</v>
      </c>
      <c r="CX309" s="6">
        <v>1995.700975</v>
      </c>
      <c r="CY309" s="6">
        <v>1995.7281410000001</v>
      </c>
      <c r="CZ309" s="6">
        <v>1995.7553069999999</v>
      </c>
      <c r="DA309" s="6">
        <v>1995.7824740000001</v>
      </c>
      <c r="DB309" s="6">
        <v>1995.8096399999999</v>
      </c>
      <c r="DC309" s="6">
        <v>1995.836806</v>
      </c>
      <c r="DD309" s="6">
        <v>1995.8639720000001</v>
      </c>
      <c r="DE309" s="6">
        <v>1995.891138</v>
      </c>
      <c r="DF309" s="6">
        <v>1995.918304</v>
      </c>
      <c r="DG309" s="6">
        <v>1995.945471</v>
      </c>
      <c r="DH309" s="6">
        <v>1995.9726370000001</v>
      </c>
      <c r="DI309" s="6">
        <v>1995.9998029999999</v>
      </c>
      <c r="DJ309" s="6">
        <v>1996.026895</v>
      </c>
      <c r="DK309" s="6">
        <v>1996.053987</v>
      </c>
      <c r="DL309" s="6">
        <v>1996.081079</v>
      </c>
      <c r="DM309" s="6">
        <v>1996.1081710000001</v>
      </c>
      <c r="DN309" s="6">
        <v>1996.1352629999999</v>
      </c>
      <c r="DO309" s="6">
        <v>1996.1623549999999</v>
      </c>
      <c r="DP309" s="6">
        <v>1996.189447</v>
      </c>
      <c r="DQ309" s="6">
        <v>1996.216539</v>
      </c>
      <c r="DR309" s="6">
        <v>1996.2436310000001</v>
      </c>
      <c r="DS309" s="6">
        <v>1996.2707230000001</v>
      </c>
      <c r="DT309" s="6">
        <v>1996.2978149999999</v>
      </c>
      <c r="DU309" s="6">
        <v>1996.3249069999999</v>
      </c>
      <c r="DV309" s="6">
        <v>1996.3519980000001</v>
      </c>
      <c r="DW309" s="6">
        <v>1996.3790899999999</v>
      </c>
      <c r="DX309" s="6">
        <v>1996.4061819999999</v>
      </c>
      <c r="DY309" s="6">
        <v>1996.433274</v>
      </c>
      <c r="DZ309" s="6">
        <v>1996.460366</v>
      </c>
      <c r="EA309" s="6">
        <v>1996.4874580000001</v>
      </c>
      <c r="EB309" s="6">
        <v>1996.5145500000001</v>
      </c>
      <c r="EC309" s="6">
        <v>1996.5416419999999</v>
      </c>
      <c r="ED309" s="6">
        <v>1996.5687339999999</v>
      </c>
      <c r="EE309" s="6">
        <v>1996.595826</v>
      </c>
      <c r="EF309" s="6">
        <v>1996.622918</v>
      </c>
      <c r="EG309" s="6">
        <v>1996.6500100000001</v>
      </c>
      <c r="EH309" s="6">
        <v>1996.6771020000001</v>
      </c>
      <c r="EI309" s="6">
        <v>1996.7041939999999</v>
      </c>
      <c r="EJ309" s="6">
        <v>1996.7312850000001</v>
      </c>
      <c r="EK309" s="6">
        <v>1996.7583770000001</v>
      </c>
      <c r="EL309" s="6">
        <v>1996.7854689999999</v>
      </c>
      <c r="EM309" s="6">
        <v>1996.812561</v>
      </c>
      <c r="EN309" s="6">
        <v>1996.839653</v>
      </c>
      <c r="EO309" s="6">
        <v>1996.866745</v>
      </c>
      <c r="EP309" s="6">
        <v>1996.8938370000001</v>
      </c>
      <c r="EQ309" s="6">
        <v>1996.9209289999999</v>
      </c>
      <c r="ER309" s="6">
        <v>1996.9480209999999</v>
      </c>
      <c r="ES309" s="6">
        <v>1996.975113</v>
      </c>
      <c r="ET309" s="6">
        <v>1997.002211</v>
      </c>
      <c r="EU309" s="6">
        <v>1997.0293770000001</v>
      </c>
      <c r="EV309" s="6">
        <v>1997.0565429999999</v>
      </c>
      <c r="EW309" s="6">
        <v>1997.083709</v>
      </c>
      <c r="EX309" s="6">
        <v>1997.1108750000001</v>
      </c>
      <c r="EY309" s="6">
        <v>1997.138042</v>
      </c>
      <c r="EZ309" s="6">
        <v>1997.1652079999999</v>
      </c>
      <c r="FA309" s="6">
        <v>1997.192374</v>
      </c>
      <c r="FB309" s="6">
        <v>1997.2195400000001</v>
      </c>
      <c r="FC309" s="6">
        <v>1997.2467059999999</v>
      </c>
      <c r="FD309" s="6">
        <v>1997.273872</v>
      </c>
      <c r="FE309" s="6">
        <v>1997.3010380000001</v>
      </c>
      <c r="FF309" s="6">
        <v>1997.328205</v>
      </c>
      <c r="FG309" s="6">
        <v>1997.3553710000001</v>
      </c>
      <c r="FH309" s="6">
        <v>1997.382537</v>
      </c>
      <c r="FI309" s="6">
        <v>1997.409703</v>
      </c>
      <c r="FJ309" s="6">
        <v>1997.4368689999999</v>
      </c>
      <c r="FK309" s="6">
        <v>1997.464035</v>
      </c>
      <c r="FL309" s="6">
        <v>1997.4912019999999</v>
      </c>
      <c r="FM309" s="6">
        <v>1997.518368</v>
      </c>
      <c r="FN309" s="6">
        <v>1997.5455340000001</v>
      </c>
      <c r="FO309" s="6">
        <v>1997.5726999999999</v>
      </c>
      <c r="FP309" s="6">
        <v>1997.599866</v>
      </c>
      <c r="FQ309" s="6">
        <v>1997.6270320000001</v>
      </c>
      <c r="FR309" s="6">
        <v>1997.654198</v>
      </c>
      <c r="FS309" s="6">
        <v>1997.6813649999999</v>
      </c>
      <c r="FT309" s="6">
        <v>1997.708531</v>
      </c>
      <c r="FU309" s="6">
        <v>1997.7356970000001</v>
      </c>
      <c r="FV309" s="6">
        <v>1997.7628629999999</v>
      </c>
      <c r="FW309" s="6">
        <v>1997.790029</v>
      </c>
      <c r="FX309" s="6">
        <v>1997.8171950000001</v>
      </c>
      <c r="FY309" s="6">
        <v>1997.844362</v>
      </c>
      <c r="FZ309" s="6">
        <v>1997.8715279999999</v>
      </c>
      <c r="GA309" s="6">
        <v>1997.898694</v>
      </c>
      <c r="GB309" s="6">
        <v>1997.9258600000001</v>
      </c>
      <c r="GC309" s="6">
        <v>1997.9530259999999</v>
      </c>
      <c r="GD309" s="6">
        <v>1997.980192</v>
      </c>
      <c r="GE309" s="6">
        <v>1998.0073580000001</v>
      </c>
      <c r="GF309" s="6">
        <v>1998.034525</v>
      </c>
      <c r="GG309" s="6">
        <v>1998.0616910000001</v>
      </c>
      <c r="GH309" s="6">
        <v>1998.088857</v>
      </c>
      <c r="GI309" s="6">
        <v>1998.116023</v>
      </c>
      <c r="GJ309" s="6">
        <v>1998.1431889999999</v>
      </c>
      <c r="GK309" s="6">
        <v>1998.170355</v>
      </c>
      <c r="GL309" s="6">
        <v>1998.1975210000001</v>
      </c>
      <c r="GM309" s="6">
        <v>1998.224688</v>
      </c>
      <c r="GN309" s="6">
        <v>1998.2518540000001</v>
      </c>
      <c r="GO309" s="6">
        <v>1998.2790199999999</v>
      </c>
      <c r="GP309" s="6">
        <v>1998.306186</v>
      </c>
      <c r="GQ309" s="6">
        <v>1998.3333520000001</v>
      </c>
      <c r="GR309" s="6">
        <v>1998.360518</v>
      </c>
      <c r="GS309" s="6">
        <v>1998.3876849999999</v>
      </c>
      <c r="GT309" s="6">
        <v>1998.414851</v>
      </c>
      <c r="GU309" s="6">
        <v>1998.4420170000001</v>
      </c>
      <c r="GV309" s="6">
        <v>1998.4691829999999</v>
      </c>
      <c r="GW309" s="6">
        <v>1998.496349</v>
      </c>
      <c r="GX309" s="6">
        <v>1998.5235150000001</v>
      </c>
      <c r="GY309" s="6">
        <v>1998.5506809999999</v>
      </c>
      <c r="GZ309" s="6">
        <v>1998.5778479999999</v>
      </c>
      <c r="HA309" s="6">
        <v>1998.605014</v>
      </c>
      <c r="HB309" s="6">
        <v>1998.6321800000001</v>
      </c>
      <c r="HC309" s="6">
        <v>1998.6593459999999</v>
      </c>
      <c r="HD309" s="6">
        <v>1998.686512</v>
      </c>
      <c r="HE309" s="6">
        <v>1998.7136780000001</v>
      </c>
      <c r="HF309" s="6">
        <v>1998.740845</v>
      </c>
      <c r="HG309" s="6">
        <v>1998.7680109999999</v>
      </c>
      <c r="HH309" s="6">
        <v>1998.795177</v>
      </c>
      <c r="HI309" s="6">
        <v>1998.822343</v>
      </c>
      <c r="HJ309" s="6">
        <v>1998.8495089999999</v>
      </c>
      <c r="HK309" s="6">
        <v>1998.876675</v>
      </c>
      <c r="HL309" s="6">
        <v>1998.9038410000001</v>
      </c>
      <c r="HM309" s="6">
        <v>1998.931008</v>
      </c>
      <c r="HN309" s="6">
        <v>1998.9581740000001</v>
      </c>
      <c r="HO309" s="6">
        <v>1998.98534</v>
      </c>
      <c r="HP309" s="6">
        <v>1999.012506</v>
      </c>
      <c r="HQ309" s="6">
        <v>1999.0396720000001</v>
      </c>
      <c r="HR309" s="6">
        <v>1999.066838</v>
      </c>
      <c r="HS309" s="6">
        <v>1999.0940049999999</v>
      </c>
      <c r="HT309" s="6">
        <v>1999.121171</v>
      </c>
      <c r="HU309" s="6">
        <v>1999.1483370000001</v>
      </c>
      <c r="HV309" s="6">
        <v>1999.1755029999999</v>
      </c>
      <c r="HW309" s="6">
        <v>1999.202669</v>
      </c>
      <c r="HX309" s="6">
        <v>1999.2298350000001</v>
      </c>
      <c r="HY309" s="6">
        <v>1999.2570009999999</v>
      </c>
      <c r="HZ309" s="6">
        <v>1999.2841679999999</v>
      </c>
      <c r="IA309" s="6">
        <v>1999.311334</v>
      </c>
      <c r="IB309" s="6">
        <v>1999.3385000000001</v>
      </c>
      <c r="IC309" s="6">
        <v>1999.3656659999999</v>
      </c>
      <c r="ID309" s="6">
        <v>1999.392832</v>
      </c>
      <c r="IE309" s="6">
        <v>1999.4199980000001</v>
      </c>
      <c r="IF309" s="6">
        <v>1999.4471639999999</v>
      </c>
      <c r="IG309" s="6">
        <v>1999.4743309999999</v>
      </c>
      <c r="IH309" s="6">
        <v>1999.501497</v>
      </c>
      <c r="II309" s="6">
        <v>1999.5286630000001</v>
      </c>
      <c r="IJ309" s="6">
        <v>1999.5558289999999</v>
      </c>
      <c r="IK309" s="6">
        <v>1999.582995</v>
      </c>
      <c r="IL309" s="6">
        <v>1999.6101610000001</v>
      </c>
      <c r="IM309" s="6">
        <v>1999.637328</v>
      </c>
      <c r="IN309" s="6">
        <v>1999.6644940000001</v>
      </c>
      <c r="IO309" s="6">
        <v>1999.69166</v>
      </c>
      <c r="IP309" s="6">
        <v>1999.718826</v>
      </c>
      <c r="IQ309" s="6">
        <v>1999.7459919999999</v>
      </c>
      <c r="IR309" s="6">
        <v>1999.773158</v>
      </c>
      <c r="IS309" s="6">
        <v>1999.800324</v>
      </c>
      <c r="IT309" s="6">
        <v>1999.827491</v>
      </c>
      <c r="IU309" s="6">
        <v>1999.8546570000001</v>
      </c>
      <c r="IV309" s="6">
        <v>1999.8818229999999</v>
      </c>
      <c r="IW309" s="6">
        <v>1999.908989</v>
      </c>
      <c r="IX309" s="6">
        <v>1999.9361550000001</v>
      </c>
      <c r="IY309" s="6">
        <v>1999.963321</v>
      </c>
      <c r="IZ309" s="6">
        <v>1999.9904879999999</v>
      </c>
      <c r="JA309" s="6">
        <v>2000.017605</v>
      </c>
      <c r="JB309" s="6">
        <v>2000.044697</v>
      </c>
      <c r="JC309" s="6">
        <v>2000.0717890000001</v>
      </c>
      <c r="JD309" s="6">
        <v>2000.0988809999999</v>
      </c>
      <c r="JE309" s="6">
        <v>2000.1259729999999</v>
      </c>
      <c r="JF309" s="6">
        <v>2000.153065</v>
      </c>
      <c r="JG309" s="6">
        <v>2000.180157</v>
      </c>
      <c r="JH309" s="6">
        <v>2000.207249</v>
      </c>
      <c r="JI309" s="6">
        <v>2000.2343410000001</v>
      </c>
      <c r="JJ309" s="6">
        <v>2000.2614329999999</v>
      </c>
      <c r="JK309" s="6">
        <v>2000.2885249999999</v>
      </c>
      <c r="JL309" s="6">
        <v>2000.315617</v>
      </c>
      <c r="JM309" s="6">
        <v>2000.342709</v>
      </c>
      <c r="JN309" s="6">
        <v>2000.3698010000001</v>
      </c>
      <c r="JO309" s="6">
        <v>2000.396892</v>
      </c>
      <c r="JP309" s="6">
        <v>2000.423984</v>
      </c>
      <c r="JQ309" s="6">
        <v>2000.4510760000001</v>
      </c>
      <c r="JR309" s="6">
        <v>2000.4781680000001</v>
      </c>
      <c r="JS309" s="6">
        <v>2000.5052599999999</v>
      </c>
      <c r="JT309" s="6">
        <v>2000.5323519999999</v>
      </c>
      <c r="JU309" s="6">
        <v>2000.559444</v>
      </c>
      <c r="JV309" s="6">
        <v>2000.586536</v>
      </c>
      <c r="JW309" s="6">
        <v>2000.6136280000001</v>
      </c>
      <c r="JX309" s="6">
        <v>2000.6407200000001</v>
      </c>
      <c r="JY309" s="6">
        <v>2000.6678119999999</v>
      </c>
      <c r="JZ309" s="6">
        <v>2000.694904</v>
      </c>
      <c r="KA309" s="6">
        <v>2000.721996</v>
      </c>
      <c r="KB309" s="6">
        <v>2000.749088</v>
      </c>
      <c r="KC309" s="6">
        <v>2000.776179</v>
      </c>
      <c r="KD309" s="6">
        <v>2000.803271</v>
      </c>
      <c r="KE309" s="6">
        <v>2000.830363</v>
      </c>
      <c r="KF309" s="6">
        <v>2000.8574550000001</v>
      </c>
      <c r="KG309" s="6">
        <v>2000.8845470000001</v>
      </c>
      <c r="KH309" s="6">
        <v>2000.9116389999999</v>
      </c>
      <c r="KI309" s="6">
        <v>2000.938731</v>
      </c>
      <c r="KJ309" s="6">
        <v>2000.965823</v>
      </c>
      <c r="KK309" s="6">
        <v>2000.992915</v>
      </c>
      <c r="KL309" s="6">
        <v>2001.0200620000001</v>
      </c>
      <c r="KM309" s="6">
        <v>2001.0472279999999</v>
      </c>
      <c r="KN309" s="6">
        <v>2001.074394</v>
      </c>
      <c r="KO309" s="6">
        <v>2001.1015600000001</v>
      </c>
      <c r="KP309" s="6">
        <v>2001.1287259999999</v>
      </c>
      <c r="KQ309" s="6">
        <v>2001.155892</v>
      </c>
      <c r="KR309" s="6">
        <v>2001.183059</v>
      </c>
      <c r="KS309" s="6">
        <v>2001.210225</v>
      </c>
      <c r="KT309" s="6">
        <v>2001.2373909999999</v>
      </c>
      <c r="KU309" s="6">
        <v>2001.264557</v>
      </c>
      <c r="KV309" s="6">
        <v>2001.291723</v>
      </c>
      <c r="KW309" s="6">
        <v>2001.3188889999999</v>
      </c>
      <c r="KX309" s="6">
        <v>2001.346055</v>
      </c>
      <c r="KY309" s="6">
        <v>2001.3732219999999</v>
      </c>
      <c r="KZ309" s="6">
        <v>2001.400388</v>
      </c>
      <c r="LA309" s="6">
        <v>2001.4275540000001</v>
      </c>
      <c r="LB309" s="6">
        <v>2001.45472</v>
      </c>
      <c r="LC309" s="6">
        <v>2001.481886</v>
      </c>
      <c r="LD309" s="6">
        <v>2001.5090520000001</v>
      </c>
      <c r="LE309" s="6">
        <v>2001.536218</v>
      </c>
      <c r="LF309" s="6">
        <v>2001.5633849999999</v>
      </c>
      <c r="LG309" s="6">
        <v>2001.590551</v>
      </c>
      <c r="LH309" s="6">
        <v>2001.6177170000001</v>
      </c>
      <c r="LI309" s="6">
        <v>2001.6448829999999</v>
      </c>
      <c r="LJ309" s="6">
        <v>2001.672049</v>
      </c>
      <c r="LK309" s="6">
        <v>2001.6992150000001</v>
      </c>
      <c r="LL309" s="6">
        <v>2001.7263820000001</v>
      </c>
      <c r="LM309" s="6">
        <v>2001.7535479999999</v>
      </c>
      <c r="LN309" s="6">
        <v>2001.780714</v>
      </c>
      <c r="LO309" s="6">
        <v>2001.8078800000001</v>
      </c>
      <c r="LP309" s="6">
        <v>2001.8350459999999</v>
      </c>
      <c r="LQ309" s="6">
        <v>2001.862212</v>
      </c>
      <c r="LR309" s="6">
        <v>2001.8893780000001</v>
      </c>
      <c r="LS309" s="6">
        <v>2001.916545</v>
      </c>
      <c r="LT309" s="6">
        <v>2001.9437109999999</v>
      </c>
      <c r="LU309" s="6">
        <v>2001.970877</v>
      </c>
      <c r="LV309" s="6">
        <v>2001.9980430000001</v>
      </c>
      <c r="LW309" s="6">
        <v>2002.0252089999999</v>
      </c>
      <c r="LX309" s="6">
        <v>2002.052375</v>
      </c>
      <c r="LY309" s="6">
        <v>2002.0795419999999</v>
      </c>
      <c r="LZ309" s="6">
        <v>2002.106708</v>
      </c>
      <c r="MA309" s="6">
        <v>2002.1338740000001</v>
      </c>
      <c r="MB309" s="6">
        <v>2002.16104</v>
      </c>
      <c r="MC309" s="6">
        <v>2002.188206</v>
      </c>
      <c r="MD309" s="6">
        <v>2002.2153719999999</v>
      </c>
      <c r="ME309" s="6">
        <v>2002.242538</v>
      </c>
      <c r="MF309" s="6">
        <v>2002.2697049999999</v>
      </c>
      <c r="MG309" s="6">
        <v>2002.296871</v>
      </c>
      <c r="MH309" s="6">
        <v>2002.3240370000001</v>
      </c>
      <c r="MI309" s="6">
        <v>2002.3512029999999</v>
      </c>
      <c r="MJ309" s="6">
        <v>2002.378369</v>
      </c>
      <c r="MK309" s="6">
        <v>2002.4055350000001</v>
      </c>
      <c r="ML309" s="6">
        <v>2002.4327020000001</v>
      </c>
      <c r="MM309" s="6">
        <v>2002.4598679999999</v>
      </c>
      <c r="MN309" s="6">
        <v>2002.487034</v>
      </c>
      <c r="MO309" s="6">
        <v>2002.5142000000001</v>
      </c>
      <c r="MP309" s="6">
        <v>2002.5413659999999</v>
      </c>
      <c r="MQ309" s="6">
        <v>2002.568532</v>
      </c>
      <c r="MR309" s="6">
        <v>2002.5956980000001</v>
      </c>
      <c r="MS309" s="6">
        <v>2002.622865</v>
      </c>
      <c r="MT309" s="6">
        <v>2002.6500309999999</v>
      </c>
      <c r="MU309" s="6">
        <v>2002.677197</v>
      </c>
      <c r="MV309" s="6">
        <v>2002.7043630000001</v>
      </c>
      <c r="MW309" s="6">
        <v>2002.7315289999999</v>
      </c>
      <c r="MX309" s="6">
        <v>2002.758695</v>
      </c>
      <c r="MY309" s="6">
        <v>2002.7858610000001</v>
      </c>
      <c r="MZ309" s="6">
        <v>2002.813028</v>
      </c>
      <c r="NA309" s="6">
        <v>2002.8401940000001</v>
      </c>
      <c r="NB309" s="6">
        <v>2002.86736</v>
      </c>
      <c r="NC309" s="6">
        <v>2002.894526</v>
      </c>
      <c r="ND309" s="6">
        <v>2002.9216919999999</v>
      </c>
      <c r="NE309" s="6">
        <v>2002.948858</v>
      </c>
      <c r="NF309" s="6">
        <v>2002.9760249999999</v>
      </c>
      <c r="NG309" s="6">
        <v>2003.003191</v>
      </c>
      <c r="NH309" s="6">
        <v>2003.0303570000001</v>
      </c>
      <c r="NI309" s="6">
        <v>2003.0575229999999</v>
      </c>
      <c r="NJ309" s="6">
        <v>2003.084689</v>
      </c>
      <c r="NK309" s="6">
        <v>2003.1118550000001</v>
      </c>
      <c r="NL309" s="6">
        <v>2003.139021</v>
      </c>
      <c r="NM309" s="6">
        <v>2003.1661879999999</v>
      </c>
      <c r="NN309" s="6">
        <v>2003.193354</v>
      </c>
      <c r="NO309" s="6">
        <v>2003.2205200000001</v>
      </c>
      <c r="NP309" s="6">
        <v>2003.2476859999999</v>
      </c>
      <c r="NQ309" s="6">
        <v>2003.274852</v>
      </c>
      <c r="NR309" s="6">
        <v>2003.3020180000001</v>
      </c>
      <c r="NS309" s="6">
        <v>2003.3291850000001</v>
      </c>
      <c r="NT309" s="6">
        <v>2003.3563509999999</v>
      </c>
      <c r="NU309" s="6">
        <v>2003.383517</v>
      </c>
      <c r="NV309" s="6">
        <v>2003.4106830000001</v>
      </c>
      <c r="NW309" s="6">
        <v>2003.4378489999999</v>
      </c>
      <c r="NX309" s="6">
        <v>2003.465015</v>
      </c>
      <c r="NY309" s="6">
        <v>2003.4921810000001</v>
      </c>
      <c r="NZ309" s="6">
        <v>2003.519348</v>
      </c>
      <c r="OA309" s="6">
        <v>2003.5465139999999</v>
      </c>
      <c r="OB309" s="6">
        <v>2003.57368</v>
      </c>
      <c r="OC309" s="6">
        <v>2003.600846</v>
      </c>
      <c r="OD309" s="6">
        <v>2003.6280119999999</v>
      </c>
      <c r="OE309" s="6">
        <v>2003.655178</v>
      </c>
      <c r="OF309" s="6">
        <v>2003.6823449999999</v>
      </c>
      <c r="OG309" s="6">
        <v>2003.709511</v>
      </c>
      <c r="OH309" s="6">
        <v>2003.7366770000001</v>
      </c>
      <c r="OI309" s="6">
        <v>2003.763843</v>
      </c>
      <c r="OJ309" s="6">
        <v>2003.791009</v>
      </c>
      <c r="OK309" s="6">
        <v>2003.8181750000001</v>
      </c>
      <c r="OL309" s="6">
        <v>2003.845341</v>
      </c>
      <c r="OM309" s="6">
        <v>2003.8725079999999</v>
      </c>
      <c r="ON309" s="6">
        <v>2003.899674</v>
      </c>
      <c r="OO309" s="6">
        <v>2003.9268400000001</v>
      </c>
      <c r="OP309" s="6">
        <v>2003.9540059999999</v>
      </c>
      <c r="OQ309" s="6">
        <v>2003.981172</v>
      </c>
      <c r="OR309" s="6">
        <v>2004.0083159999999</v>
      </c>
      <c r="OS309" s="6">
        <v>2004.0354070000001</v>
      </c>
      <c r="OT309" s="6">
        <v>2004.0624989999999</v>
      </c>
      <c r="OU309" s="6">
        <v>2004.0895909999999</v>
      </c>
      <c r="OV309" s="6">
        <v>2004.116683</v>
      </c>
      <c r="OW309" s="6">
        <v>2004.143775</v>
      </c>
      <c r="OX309" s="6">
        <v>2004.170867</v>
      </c>
      <c r="OY309" s="6">
        <v>2004.1979590000001</v>
      </c>
      <c r="OZ309" s="6">
        <v>2004.2250509999999</v>
      </c>
      <c r="PA309" s="6">
        <v>2004.2521429999999</v>
      </c>
      <c r="PB309" s="6">
        <v>2004.279235</v>
      </c>
      <c r="PC309" s="6">
        <v>2004.306327</v>
      </c>
      <c r="PD309" s="6">
        <v>2004.333419</v>
      </c>
      <c r="PE309" s="6">
        <v>2004.3605110000001</v>
      </c>
      <c r="PF309" s="6">
        <v>2004.3876029999999</v>
      </c>
      <c r="PG309" s="6">
        <v>2004.4146940000001</v>
      </c>
      <c r="PH309" s="6">
        <v>2004.4417860000001</v>
      </c>
      <c r="PI309" s="6">
        <v>2004.4688779999999</v>
      </c>
      <c r="PJ309" s="6">
        <v>2004.4959699999999</v>
      </c>
      <c r="PK309" s="6">
        <v>2004.523062</v>
      </c>
      <c r="PL309" s="6">
        <v>2004.550154</v>
      </c>
      <c r="PM309" s="6">
        <v>2004.5772460000001</v>
      </c>
      <c r="PN309" s="6">
        <v>2004.6043380000001</v>
      </c>
      <c r="PO309" s="6">
        <v>2004.6314299999999</v>
      </c>
      <c r="PP309" s="6">
        <v>2004.6585219999999</v>
      </c>
      <c r="PQ309" s="6">
        <v>2004.685614</v>
      </c>
      <c r="PR309" s="6">
        <v>2004.712706</v>
      </c>
      <c r="PS309" s="6">
        <v>2004.7397980000001</v>
      </c>
      <c r="PT309" s="6">
        <v>2004.7668900000001</v>
      </c>
      <c r="PU309" s="6">
        <v>2004.793981</v>
      </c>
      <c r="PV309" s="6">
        <v>2004.8210730000001</v>
      </c>
      <c r="PW309" s="6">
        <v>2004.8481650000001</v>
      </c>
      <c r="PX309" s="6">
        <v>2004.8752569999999</v>
      </c>
      <c r="PY309" s="6">
        <v>2004.902349</v>
      </c>
      <c r="PZ309" s="6">
        <v>2004.929441</v>
      </c>
      <c r="QA309" s="6">
        <v>2004.956533</v>
      </c>
      <c r="QB309" s="6">
        <v>2004.9836250000001</v>
      </c>
      <c r="QC309" s="6">
        <v>2005.0107459999999</v>
      </c>
      <c r="QD309" s="6">
        <v>2005.037912</v>
      </c>
      <c r="QE309" s="6">
        <v>2005.065079</v>
      </c>
      <c r="QF309" s="6">
        <v>2005.092245</v>
      </c>
      <c r="QG309" s="6">
        <v>2005.1194109999999</v>
      </c>
      <c r="QH309" s="6">
        <v>2005.146577</v>
      </c>
      <c r="QI309" s="6">
        <v>2005.1737430000001</v>
      </c>
      <c r="QJ309" s="6">
        <v>2005.2009089999999</v>
      </c>
      <c r="QK309" s="6">
        <v>2005.228075</v>
      </c>
      <c r="QL309" s="6">
        <v>2005.255242</v>
      </c>
      <c r="QM309" s="6">
        <v>2005.282408</v>
      </c>
      <c r="QN309" s="6">
        <v>2005.3095740000001</v>
      </c>
      <c r="QO309" s="6">
        <v>2005.33674</v>
      </c>
      <c r="QP309" s="6">
        <v>2005.363906</v>
      </c>
      <c r="QQ309" s="6">
        <v>2005.3910719999999</v>
      </c>
      <c r="QR309" s="6">
        <v>2005.4182390000001</v>
      </c>
      <c r="QS309" s="6">
        <v>2005.4454049999999</v>
      </c>
      <c r="QT309" s="6">
        <v>2005.472571</v>
      </c>
      <c r="QU309" s="6">
        <v>2005.4997370000001</v>
      </c>
      <c r="QV309" s="6">
        <v>2005.5269029999999</v>
      </c>
      <c r="QW309" s="6">
        <v>2005.554069</v>
      </c>
      <c r="QX309" s="6">
        <v>2005.5812350000001</v>
      </c>
      <c r="QY309" s="6">
        <v>2005.6084020000001</v>
      </c>
      <c r="QZ309" s="6">
        <v>2005.6355679999999</v>
      </c>
      <c r="RA309" s="6">
        <v>2005.662734</v>
      </c>
      <c r="RB309" s="6">
        <v>2005.6899000000001</v>
      </c>
      <c r="RC309" s="6">
        <v>2005.7170659999999</v>
      </c>
      <c r="RD309" s="6">
        <v>2005.744232</v>
      </c>
      <c r="RE309" s="6">
        <v>2005.771399</v>
      </c>
      <c r="RF309" s="6">
        <v>2005.7985650000001</v>
      </c>
      <c r="RG309" s="6">
        <v>2005.8257309999999</v>
      </c>
      <c r="RH309" s="6">
        <v>2005.852897</v>
      </c>
      <c r="RI309" s="6">
        <v>2005.8800630000001</v>
      </c>
      <c r="RJ309" s="6">
        <v>2005.9072289999999</v>
      </c>
      <c r="RK309" s="6">
        <v>2005.934395</v>
      </c>
      <c r="RL309" s="6">
        <v>2005.961562</v>
      </c>
      <c r="RM309" s="6">
        <v>2005.988728</v>
      </c>
      <c r="RN309" s="6">
        <v>2006.0158939999999</v>
      </c>
      <c r="RO309" s="6">
        <v>2006.04306</v>
      </c>
      <c r="RP309" s="6">
        <v>2006.070226</v>
      </c>
      <c r="RQ309" s="6">
        <v>2006.0973919999999</v>
      </c>
      <c r="RR309" s="6">
        <v>2006.1245590000001</v>
      </c>
      <c r="RS309" s="6">
        <v>2006.1517249999999</v>
      </c>
      <c r="RT309" s="6">
        <v>2006.178891</v>
      </c>
      <c r="RU309" s="6">
        <v>2006.2060570000001</v>
      </c>
      <c r="RV309" s="6">
        <v>2006.233223</v>
      </c>
      <c r="RW309" s="6">
        <v>2006.260389</v>
      </c>
      <c r="RX309" s="6">
        <v>2006.2875550000001</v>
      </c>
      <c r="RY309" s="6">
        <v>2006.3147220000001</v>
      </c>
      <c r="RZ309" s="6">
        <v>2006.3418879999999</v>
      </c>
      <c r="SA309" s="6">
        <v>2006.369054</v>
      </c>
      <c r="SB309" s="6">
        <v>2006.3962200000001</v>
      </c>
      <c r="SC309" s="6">
        <v>2006.4233859999999</v>
      </c>
      <c r="SD309" s="6">
        <v>2006.450552</v>
      </c>
      <c r="SE309" s="6">
        <v>2006.4777180000001</v>
      </c>
      <c r="SF309" s="6">
        <v>2006.5048850000001</v>
      </c>
      <c r="SG309" s="6">
        <v>2006.5320509999999</v>
      </c>
      <c r="SH309" s="6">
        <v>2006.559217</v>
      </c>
      <c r="SI309" s="6">
        <v>2006.5863830000001</v>
      </c>
      <c r="SJ309" s="6">
        <v>2006.6135489999999</v>
      </c>
      <c r="SK309" s="6">
        <v>2006.640715</v>
      </c>
      <c r="SL309" s="6">
        <v>2006.667882</v>
      </c>
      <c r="SM309" s="6">
        <v>2006.695048</v>
      </c>
      <c r="SN309" s="6">
        <v>2006.7222139999999</v>
      </c>
      <c r="SO309" s="6">
        <v>2006.74938</v>
      </c>
      <c r="SP309" s="6">
        <v>2006.7765460000001</v>
      </c>
      <c r="SQ309" s="6">
        <v>2006.8037119999999</v>
      </c>
      <c r="SR309" s="6">
        <v>2006.830878</v>
      </c>
      <c r="SS309" s="6">
        <v>2006.885211</v>
      </c>
      <c r="ST309" s="6">
        <v>2006.9123770000001</v>
      </c>
      <c r="SU309" s="6">
        <v>2006.939543</v>
      </c>
      <c r="SV309" s="6">
        <v>2006.966709</v>
      </c>
      <c r="SW309" s="6">
        <v>2006.9938749999999</v>
      </c>
      <c r="SX309" s="6">
        <v>2007.0210420000001</v>
      </c>
      <c r="SY309" s="6">
        <v>2007.0482079999999</v>
      </c>
      <c r="SZ309" s="6">
        <v>2007.075374</v>
      </c>
      <c r="TA309" s="6">
        <v>2007.1025400000001</v>
      </c>
      <c r="TB309" s="6">
        <v>2007.1297059999999</v>
      </c>
      <c r="TC309" s="6">
        <v>2007.156872</v>
      </c>
      <c r="TD309" s="6">
        <v>2007.1840380000001</v>
      </c>
      <c r="TE309" s="6">
        <v>2007.2112050000001</v>
      </c>
      <c r="TF309" s="6">
        <v>2007.2383709999999</v>
      </c>
      <c r="TG309" s="6">
        <v>2007.265537</v>
      </c>
      <c r="TH309" s="6">
        <v>2007.2927030000001</v>
      </c>
      <c r="TI309" s="6">
        <v>2007.3198689999999</v>
      </c>
      <c r="TJ309" s="6">
        <v>2007.347035</v>
      </c>
      <c r="TK309" s="6">
        <v>2007.374202</v>
      </c>
      <c r="TL309" s="6">
        <v>2007.401368</v>
      </c>
      <c r="TM309" s="6">
        <v>2007.4285339999999</v>
      </c>
      <c r="TN309" s="6">
        <v>2007.4557</v>
      </c>
      <c r="TO309" s="6">
        <v>2007.4828660000001</v>
      </c>
      <c r="TP309" s="6">
        <v>2007.5100319999999</v>
      </c>
      <c r="TQ309" s="6">
        <v>2007.537198</v>
      </c>
      <c r="TR309" s="6">
        <v>2007.564365</v>
      </c>
      <c r="TS309" s="6">
        <v>2007.591531</v>
      </c>
      <c r="TT309" s="6">
        <v>2007.6186970000001</v>
      </c>
      <c r="TU309" s="6">
        <v>2007.645863</v>
      </c>
      <c r="TV309" s="6">
        <v>2007.673029</v>
      </c>
      <c r="TW309" s="6">
        <v>2007.7001949999999</v>
      </c>
      <c r="TX309" s="6">
        <v>2007.727361</v>
      </c>
      <c r="TY309" s="6">
        <v>2007.7545279999999</v>
      </c>
      <c r="TZ309" s="6">
        <v>2007.781694</v>
      </c>
      <c r="UA309" s="6">
        <v>2007.8088600000001</v>
      </c>
      <c r="UB309" s="6">
        <v>2007.8360259999999</v>
      </c>
      <c r="UC309" s="6">
        <v>2007.863192</v>
      </c>
      <c r="UD309" s="6">
        <v>2007.8903580000001</v>
      </c>
      <c r="UE309" s="6">
        <v>2007.9175250000001</v>
      </c>
      <c r="UF309" s="6">
        <v>2007.9446909999999</v>
      </c>
      <c r="UG309" s="6">
        <v>2007.971857</v>
      </c>
      <c r="UH309" s="6">
        <v>2007.9990230000001</v>
      </c>
      <c r="UI309" s="6">
        <v>2008.026118</v>
      </c>
      <c r="UJ309" s="6">
        <v>2008.05321</v>
      </c>
      <c r="UK309" s="6">
        <v>2008.080301</v>
      </c>
      <c r="UL309" s="6">
        <v>2008.107393</v>
      </c>
      <c r="UM309" s="6">
        <v>2008.134485</v>
      </c>
      <c r="UN309" s="6">
        <v>2008.1615770000001</v>
      </c>
      <c r="UO309" s="6">
        <v>2008.1886689999999</v>
      </c>
      <c r="UP309" s="6">
        <v>2008.2157609999999</v>
      </c>
      <c r="UQ309" s="6">
        <v>2008.242853</v>
      </c>
      <c r="UR309" s="6">
        <v>2008.269945</v>
      </c>
      <c r="US309" s="6">
        <v>2008.297037</v>
      </c>
      <c r="UT309" s="6">
        <v>2008.3241290000001</v>
      </c>
      <c r="UU309" s="6">
        <v>2008.3512209999999</v>
      </c>
      <c r="UV309" s="6">
        <v>2008.3783129999999</v>
      </c>
      <c r="UW309" s="6">
        <v>2008.405405</v>
      </c>
      <c r="UX309" s="6">
        <v>2008.432497</v>
      </c>
      <c r="UY309" s="6">
        <v>2008.4595879999999</v>
      </c>
      <c r="UZ309" s="6">
        <v>2008.48668</v>
      </c>
      <c r="VA309" s="6">
        <v>2008.513772</v>
      </c>
      <c r="VB309" s="6">
        <v>2008.5408640000001</v>
      </c>
      <c r="VC309" s="6">
        <v>2008.5679560000001</v>
      </c>
      <c r="VD309" s="6">
        <v>2008.5950479999999</v>
      </c>
      <c r="VE309" s="6">
        <v>2008.6221399999999</v>
      </c>
      <c r="VF309" s="6">
        <v>2008.649232</v>
      </c>
      <c r="VG309" s="6">
        <v>2008.676324</v>
      </c>
      <c r="VH309" s="6">
        <v>2008.7034160000001</v>
      </c>
      <c r="VI309" s="6">
        <v>2008.7305080000001</v>
      </c>
      <c r="VJ309" s="6">
        <v>2008.7575999999999</v>
      </c>
      <c r="VK309" s="6">
        <v>2008.7846919999999</v>
      </c>
      <c r="VL309" s="6">
        <v>2008.811784</v>
      </c>
      <c r="VM309" s="6">
        <v>2008.8388749999999</v>
      </c>
      <c r="VN309" s="6">
        <v>2008.865967</v>
      </c>
      <c r="VO309" s="6">
        <v>2008.893059</v>
      </c>
      <c r="VP309" s="6">
        <v>2008.920151</v>
      </c>
      <c r="VQ309" s="6">
        <v>2008.9472430000001</v>
      </c>
      <c r="VR309" s="6">
        <v>2008.9743350000001</v>
      </c>
      <c r="VS309" s="6">
        <v>2009.0014309999999</v>
      </c>
      <c r="VT309" s="6">
        <v>2009.028597</v>
      </c>
      <c r="VU309" s="6">
        <v>2009.0557630000001</v>
      </c>
      <c r="VV309" s="6">
        <v>2009.0829289999999</v>
      </c>
      <c r="VW309" s="6">
        <v>2009.1100960000001</v>
      </c>
      <c r="VX309" s="6">
        <v>2009.137262</v>
      </c>
      <c r="VY309" s="6">
        <v>2009.164428</v>
      </c>
      <c r="VZ309" s="6">
        <v>2009.1915939999999</v>
      </c>
      <c r="WA309" s="6">
        <v>2009.21876</v>
      </c>
      <c r="WB309" s="6">
        <v>2009.2459260000001</v>
      </c>
      <c r="WC309" s="6">
        <v>2009.2730919999999</v>
      </c>
      <c r="WD309" s="6">
        <v>2009.3002590000001</v>
      </c>
      <c r="WE309" s="6">
        <v>2009.3274249999999</v>
      </c>
      <c r="WF309" s="6">
        <v>2009.354591</v>
      </c>
      <c r="WG309" s="6">
        <v>2009.3817570000001</v>
      </c>
      <c r="WH309" s="6">
        <v>2009.408923</v>
      </c>
      <c r="WI309" s="6">
        <v>2009.436089</v>
      </c>
      <c r="WJ309" s="6">
        <v>2009.463256</v>
      </c>
      <c r="WK309" s="6">
        <v>2009.4904220000001</v>
      </c>
      <c r="WL309" s="6">
        <v>2009.5175879999999</v>
      </c>
      <c r="WM309" s="6">
        <v>2009.544754</v>
      </c>
      <c r="WN309" s="6">
        <v>2009.5719200000001</v>
      </c>
      <c r="WO309" s="6">
        <v>2009.5990859999999</v>
      </c>
      <c r="WP309" s="6">
        <v>2009.626252</v>
      </c>
      <c r="WQ309" s="6">
        <v>2009.653419</v>
      </c>
      <c r="WR309" s="6">
        <v>2009.6805850000001</v>
      </c>
      <c r="WS309" s="6">
        <v>2009.7077509999999</v>
      </c>
      <c r="WT309" s="6">
        <v>2009.734917</v>
      </c>
      <c r="WU309" s="6">
        <v>2009.7620830000001</v>
      </c>
      <c r="WV309" s="6">
        <v>2009.7892489999999</v>
      </c>
      <c r="WW309" s="6">
        <v>2009.816415</v>
      </c>
      <c r="WX309" s="6">
        <v>2009.843582</v>
      </c>
      <c r="WY309" s="6">
        <v>2009.870748</v>
      </c>
      <c r="WZ309" s="6">
        <v>2009.8979139999999</v>
      </c>
      <c r="XA309" s="6">
        <v>2009.92508</v>
      </c>
      <c r="XB309" s="6">
        <v>2009.9522460000001</v>
      </c>
      <c r="XC309" s="6">
        <v>2009.9794119999999</v>
      </c>
      <c r="XD309" s="6">
        <v>2010.0065790000001</v>
      </c>
      <c r="XE309" s="6">
        <v>2010.033745</v>
      </c>
      <c r="XF309" s="6">
        <v>2010.060911</v>
      </c>
      <c r="XG309" s="6">
        <v>2010.0880770000001</v>
      </c>
      <c r="XH309" s="6">
        <v>2010.115243</v>
      </c>
      <c r="XI309" s="6">
        <v>2010.142409</v>
      </c>
      <c r="XJ309" s="6">
        <v>2010.1695749999999</v>
      </c>
      <c r="XK309" s="6">
        <v>2010.1967420000001</v>
      </c>
      <c r="XL309" s="6">
        <v>2010.2239079999999</v>
      </c>
      <c r="XM309" s="6">
        <v>2010.251074</v>
      </c>
      <c r="XN309" s="6">
        <v>2010.2782400000001</v>
      </c>
      <c r="XO309" s="6">
        <v>2010.3054059999999</v>
      </c>
      <c r="XP309" s="6">
        <v>2010.332572</v>
      </c>
      <c r="XQ309" s="6">
        <v>2010.359739</v>
      </c>
      <c r="XR309" s="6">
        <v>2010.3869050000001</v>
      </c>
      <c r="XS309" s="6">
        <v>2010.4140709999999</v>
      </c>
      <c r="XT309" s="6">
        <v>2010.441237</v>
      </c>
      <c r="XU309" s="6">
        <v>2010.4684030000001</v>
      </c>
      <c r="XV309" s="6">
        <v>2010.4955689999999</v>
      </c>
      <c r="XW309" s="6">
        <v>2010.522735</v>
      </c>
      <c r="XX309" s="6">
        <v>2010.549902</v>
      </c>
      <c r="XY309" s="6">
        <v>2010.5770680000001</v>
      </c>
      <c r="XZ309" s="6">
        <v>2010.6042339999999</v>
      </c>
      <c r="YA309" s="6">
        <v>2010.6314</v>
      </c>
      <c r="YB309" s="6">
        <v>2010.6585660000001</v>
      </c>
      <c r="YC309" s="6">
        <v>2010.6857319999999</v>
      </c>
      <c r="YD309" s="6">
        <v>2010.7128990000001</v>
      </c>
      <c r="YE309" s="6">
        <v>2010.740065</v>
      </c>
      <c r="YF309" s="6">
        <v>2010.767231</v>
      </c>
      <c r="YG309" s="6">
        <v>2010.7943969999999</v>
      </c>
      <c r="YH309" s="6">
        <v>2010.821563</v>
      </c>
      <c r="YI309" s="6">
        <v>2010.848729</v>
      </c>
      <c r="YJ309" s="6">
        <v>2010.8758949999999</v>
      </c>
      <c r="YK309" s="6">
        <v>2010.9030620000001</v>
      </c>
      <c r="YL309" s="6">
        <v>2010.9302279999999</v>
      </c>
      <c r="YM309" s="6">
        <v>2010.957394</v>
      </c>
      <c r="YN309" s="6">
        <v>2010.9845600000001</v>
      </c>
      <c r="YO309" s="6">
        <v>2011.011726</v>
      </c>
      <c r="YP309" s="6">
        <v>2011.038892</v>
      </c>
      <c r="YQ309" s="6">
        <v>2011.066059</v>
      </c>
      <c r="YR309" s="6">
        <v>2011.0932250000001</v>
      </c>
      <c r="YS309" s="6">
        <v>2011.1203909999999</v>
      </c>
      <c r="YT309" s="6">
        <v>2011.147557</v>
      </c>
      <c r="YU309" s="6">
        <v>2011.1747230000001</v>
      </c>
      <c r="YV309" s="6">
        <v>2011.2018889999999</v>
      </c>
      <c r="YW309" s="6">
        <v>2011.229055</v>
      </c>
      <c r="YX309" s="6">
        <v>2011.256222</v>
      </c>
      <c r="YY309" s="6">
        <v>2011.2833880000001</v>
      </c>
      <c r="YZ309" s="6">
        <v>2011.3105539999999</v>
      </c>
      <c r="ZA309" s="6">
        <v>2011.33772</v>
      </c>
      <c r="ZB309" s="6">
        <v>2011.3648860000001</v>
      </c>
      <c r="ZC309" s="6">
        <v>2011.3920519999999</v>
      </c>
      <c r="ZD309" s="6">
        <v>2011.419218</v>
      </c>
      <c r="ZE309" s="6">
        <v>2011.446385</v>
      </c>
      <c r="ZF309" s="6">
        <v>2011.473551</v>
      </c>
      <c r="ZG309" s="6">
        <v>2011.5007169999999</v>
      </c>
      <c r="ZH309" s="6">
        <v>2011.527883</v>
      </c>
      <c r="ZI309" s="6">
        <v>2011.5550490000001</v>
      </c>
      <c r="ZJ309" s="6">
        <v>2011.5822149999999</v>
      </c>
      <c r="ZK309" s="6">
        <v>2011.6093820000001</v>
      </c>
      <c r="ZL309" s="6">
        <v>2011.6365479999999</v>
      </c>
      <c r="ZM309" s="6">
        <v>2011.663714</v>
      </c>
      <c r="ZN309" s="6">
        <v>2011.6908800000001</v>
      </c>
      <c r="ZO309" s="6">
        <v>2011.718046</v>
      </c>
      <c r="ZP309" s="6">
        <v>2011.745212</v>
      </c>
      <c r="ZQ309" s="6">
        <v>2011.7723779999999</v>
      </c>
      <c r="ZR309" s="6">
        <v>2011.7995450000001</v>
      </c>
      <c r="ZS309" s="6">
        <v>2011.8267109999999</v>
      </c>
      <c r="ZT309" s="6">
        <v>2011.853877</v>
      </c>
      <c r="ZU309" s="6">
        <v>2011.8810430000001</v>
      </c>
      <c r="ZV309" s="6">
        <v>2011.9082089999999</v>
      </c>
      <c r="ZW309" s="6">
        <v>2011.935375</v>
      </c>
      <c r="ZX309" s="6">
        <v>2011.962542</v>
      </c>
      <c r="ZY309" s="6">
        <v>2011.9897080000001</v>
      </c>
      <c r="ZZ309" s="6">
        <v>2012.016828</v>
      </c>
      <c r="AAA309" s="6">
        <v>2012.0439200000001</v>
      </c>
      <c r="AAB309" s="6">
        <v>2012.0710120000001</v>
      </c>
      <c r="AAC309" s="6">
        <v>2012.0981039999999</v>
      </c>
      <c r="AAD309" s="6">
        <v>2012.1251950000001</v>
      </c>
      <c r="AAE309" s="6">
        <v>2012.1522869999999</v>
      </c>
      <c r="AAF309" s="6">
        <v>2012.1793789999999</v>
      </c>
      <c r="AAG309" s="6">
        <v>2012.206471</v>
      </c>
      <c r="AAH309" s="6">
        <v>2012.233563</v>
      </c>
      <c r="AAI309" s="6">
        <v>2012.260655</v>
      </c>
      <c r="AAJ309" s="6">
        <v>2012.2877470000001</v>
      </c>
      <c r="AAK309" s="6">
        <v>2012.3148389999999</v>
      </c>
      <c r="AAL309" s="6">
        <v>2012.3419309999999</v>
      </c>
      <c r="AAM309" s="6">
        <v>2012.369023</v>
      </c>
      <c r="AAN309" s="6">
        <v>2012.396115</v>
      </c>
      <c r="AAO309" s="6">
        <v>2012.423207</v>
      </c>
      <c r="AAP309" s="6">
        <v>2012.4502990000001</v>
      </c>
      <c r="AAQ309" s="6">
        <v>2012.4773909999999</v>
      </c>
      <c r="AAR309" s="6">
        <v>2012.5044820000001</v>
      </c>
      <c r="AAS309" s="6">
        <v>2012.5315740000001</v>
      </c>
      <c r="AAT309" s="6">
        <v>2012.5586659999999</v>
      </c>
      <c r="AAU309" s="6">
        <v>2012.5857579999999</v>
      </c>
      <c r="AAV309" s="6">
        <v>2012.61285</v>
      </c>
      <c r="AAW309" s="6">
        <v>2012.639942</v>
      </c>
      <c r="AAX309" s="6">
        <v>2012.6670340000001</v>
      </c>
      <c r="AAY309" s="6">
        <v>2012.6941260000001</v>
      </c>
      <c r="AAZ309" s="6">
        <v>2012.7212179999999</v>
      </c>
      <c r="ABA309" s="6">
        <v>2012.7483099999999</v>
      </c>
      <c r="ABB309" s="6">
        <v>2012.775402</v>
      </c>
      <c r="ABC309" s="6">
        <v>2012.802494</v>
      </c>
      <c r="ABD309" s="6">
        <v>2012.8295860000001</v>
      </c>
      <c r="ABE309" s="6">
        <v>2012.856677</v>
      </c>
      <c r="ABF309" s="6">
        <v>2012.883769</v>
      </c>
      <c r="ABG309" s="6">
        <v>2012.9108610000001</v>
      </c>
      <c r="ABH309" s="6">
        <v>2012.9379530000001</v>
      </c>
      <c r="ABI309" s="6">
        <v>2012.9650449999999</v>
      </c>
      <c r="ABJ309" s="6">
        <v>2012.992137</v>
      </c>
      <c r="ABK309" s="6">
        <v>2013.019282</v>
      </c>
      <c r="ABL309" s="6">
        <v>2013.0464480000001</v>
      </c>
      <c r="ABM309" s="6">
        <v>2013.0736139999999</v>
      </c>
      <c r="ABN309" s="6">
        <v>2013.10078</v>
      </c>
      <c r="ABO309" s="6">
        <v>2013.1279460000001</v>
      </c>
      <c r="ABP309" s="6">
        <v>2013.155113</v>
      </c>
      <c r="ABQ309" s="6">
        <v>2013.1822790000001</v>
      </c>
      <c r="ABR309" s="6">
        <v>2013.209445</v>
      </c>
      <c r="ABS309" s="6">
        <v>2013.236611</v>
      </c>
      <c r="ABT309" s="6">
        <v>2013.2637769999999</v>
      </c>
      <c r="ABU309" s="6">
        <v>2013.290943</v>
      </c>
      <c r="ABV309" s="6">
        <v>2013.318109</v>
      </c>
      <c r="ABW309" s="6">
        <v>2013.345276</v>
      </c>
      <c r="ABX309" s="6">
        <v>2013.3724420000001</v>
      </c>
      <c r="ABY309" s="6">
        <v>2013.3996079999999</v>
      </c>
      <c r="ABZ309" s="6">
        <v>2013.426774</v>
      </c>
      <c r="ACA309" s="6">
        <v>2013.4539400000001</v>
      </c>
      <c r="ACB309" s="6">
        <v>2013.481106</v>
      </c>
      <c r="ACC309" s="6">
        <v>2013.508272</v>
      </c>
      <c r="ACD309" s="6">
        <v>2013.535439</v>
      </c>
      <c r="ACE309" s="6">
        <v>2013.5626050000001</v>
      </c>
      <c r="ACF309" s="6">
        <v>2013.5897709999999</v>
      </c>
      <c r="ACG309" s="6">
        <v>2013.616937</v>
      </c>
      <c r="ACH309" s="6">
        <v>2013.6441030000001</v>
      </c>
      <c r="ACI309" s="6">
        <v>2013.6712689999999</v>
      </c>
      <c r="ACJ309" s="6">
        <v>2013.6984359999999</v>
      </c>
      <c r="ACK309" s="6">
        <v>2013.725602</v>
      </c>
      <c r="ACL309" s="6">
        <v>2013.7527680000001</v>
      </c>
      <c r="ACM309" s="6">
        <v>2013.7799339999999</v>
      </c>
      <c r="ACN309" s="6">
        <v>2013.8071</v>
      </c>
      <c r="ACO309" s="6">
        <v>2013.8342660000001</v>
      </c>
      <c r="ACP309" s="6">
        <v>2013.8614319999999</v>
      </c>
      <c r="ACQ309" s="6">
        <v>2013.8885990000001</v>
      </c>
      <c r="ACR309" s="6">
        <v>2013.915765</v>
      </c>
      <c r="ACS309" s="6">
        <v>2013.942931</v>
      </c>
      <c r="ACT309" s="6">
        <v>2013.9700969999999</v>
      </c>
      <c r="ACU309" s="6">
        <v>2013.997263</v>
      </c>
      <c r="ACV309" s="6">
        <v>2014.0244290000001</v>
      </c>
      <c r="ACW309" s="6">
        <v>2014.051596</v>
      </c>
      <c r="ACX309" s="6">
        <v>2014.0787620000001</v>
      </c>
      <c r="ACY309" s="6">
        <v>2014.1059279999999</v>
      </c>
      <c r="ACZ309" s="6">
        <v>2014.133094</v>
      </c>
      <c r="ADA309" s="6">
        <v>2014.1602600000001</v>
      </c>
      <c r="ADB309" s="6">
        <v>2014.187426</v>
      </c>
      <c r="ADC309" s="6">
        <v>2014.214592</v>
      </c>
      <c r="ADD309" s="6">
        <v>2014.241759</v>
      </c>
      <c r="ADE309" s="6">
        <v>2014.2689250000001</v>
      </c>
      <c r="ADF309" s="6">
        <v>2014.2960909999999</v>
      </c>
      <c r="ADG309" s="6">
        <v>2014.323257</v>
      </c>
      <c r="ADH309" s="6">
        <v>2014.3504230000001</v>
      </c>
      <c r="ADI309" s="6">
        <v>2014.3775889999999</v>
      </c>
      <c r="ADJ309" s="6">
        <v>2014.4047559999999</v>
      </c>
      <c r="ADK309" s="6">
        <v>2014.431922</v>
      </c>
      <c r="ADL309" s="6">
        <v>2014.4590880000001</v>
      </c>
      <c r="ADM309" s="6">
        <v>2014.4862539999999</v>
      </c>
      <c r="ADN309" s="6">
        <v>2014.51342</v>
      </c>
      <c r="ADO309" s="6">
        <v>2014.5405860000001</v>
      </c>
      <c r="ADP309" s="6">
        <v>2014.5677519999999</v>
      </c>
      <c r="ADQ309" s="6">
        <v>2014.5949189999999</v>
      </c>
      <c r="ADR309" s="6">
        <v>2014.622085</v>
      </c>
      <c r="ADS309" s="6">
        <v>2014.649251</v>
      </c>
      <c r="ADT309" s="6">
        <v>2014.6764169999999</v>
      </c>
      <c r="ADU309" s="6">
        <v>2014.703583</v>
      </c>
      <c r="ADV309" s="6">
        <v>2014.7307490000001</v>
      </c>
      <c r="ADW309" s="6">
        <v>2014.7579149999999</v>
      </c>
      <c r="ADX309" s="6">
        <v>2014.7850820000001</v>
      </c>
      <c r="ADY309" s="6">
        <v>2014.812248</v>
      </c>
      <c r="ADZ309" s="6">
        <v>2014.839414</v>
      </c>
      <c r="AEA309" s="6">
        <v>2014.8665800000001</v>
      </c>
      <c r="AEB309" s="6">
        <v>2014.893746</v>
      </c>
      <c r="AEC309" s="6">
        <v>2014.920912</v>
      </c>
      <c r="AED309" s="6">
        <v>2014.948079</v>
      </c>
      <c r="AEE309" s="6">
        <v>2014.9752450000001</v>
      </c>
      <c r="AEF309" s="6">
        <v>2015.0024109999999</v>
      </c>
      <c r="AEG309" s="6">
        <v>2015.029577</v>
      </c>
      <c r="AEH309" s="6">
        <v>2015.0567430000001</v>
      </c>
      <c r="AEI309" s="6">
        <v>2015.0839089999999</v>
      </c>
      <c r="AEJ309" s="6">
        <v>2015.111075</v>
      </c>
      <c r="AEK309" s="6">
        <v>2015.138242</v>
      </c>
      <c r="AEL309" s="6">
        <v>2015.1654080000001</v>
      </c>
      <c r="AEM309" s="6">
        <v>2015.1925739999999</v>
      </c>
      <c r="AEN309" s="6">
        <v>2015.21974</v>
      </c>
      <c r="AEO309" s="6">
        <v>2015.2469060000001</v>
      </c>
      <c r="AEP309" s="6">
        <v>2015.2740719999999</v>
      </c>
      <c r="AEQ309" s="6">
        <v>2015.3012389999999</v>
      </c>
      <c r="AER309" s="6">
        <v>2015.328405</v>
      </c>
      <c r="AES309" s="6">
        <v>2015.3555710000001</v>
      </c>
      <c r="AET309" s="6">
        <v>2015.3827369999999</v>
      </c>
      <c r="AEU309" s="6">
        <v>2015.409903</v>
      </c>
      <c r="AEV309" s="6">
        <v>2015.4370690000001</v>
      </c>
      <c r="AEW309" s="6">
        <v>2015.4642349999999</v>
      </c>
      <c r="AEX309" s="6">
        <v>2015.4914020000001</v>
      </c>
      <c r="AEY309" s="6">
        <v>2015.518568</v>
      </c>
      <c r="AEZ309" s="6">
        <v>2015.545734</v>
      </c>
      <c r="AFA309" s="6">
        <v>2015.5728999999999</v>
      </c>
      <c r="AFB309" s="6">
        <v>2015.600066</v>
      </c>
      <c r="AFC309" s="6">
        <v>2015.627232</v>
      </c>
      <c r="AFD309" s="6">
        <v>2015.654399</v>
      </c>
      <c r="AFE309" s="6">
        <v>2015.6815650000001</v>
      </c>
      <c r="AFF309" s="6">
        <v>2015.7087309999999</v>
      </c>
      <c r="AFG309" s="6">
        <v>2015.735897</v>
      </c>
      <c r="AFH309" s="6">
        <v>2015.7630630000001</v>
      </c>
      <c r="AFI309" s="6">
        <v>2015.790229</v>
      </c>
      <c r="AFJ309" s="6">
        <v>2015.817395</v>
      </c>
      <c r="AFK309" s="6">
        <v>2015.844562</v>
      </c>
      <c r="AFL309" s="6">
        <v>2015.8717280000001</v>
      </c>
      <c r="AFM309" s="6">
        <v>2015.8988939999999</v>
      </c>
      <c r="AFN309" s="6">
        <v>2015.92606</v>
      </c>
      <c r="AFO309" s="6">
        <v>2015.9532260000001</v>
      </c>
      <c r="AFP309" s="6">
        <v>2015.9803919999999</v>
      </c>
      <c r="AFQ309" s="6">
        <v>2016.0075380000001</v>
      </c>
      <c r="AFR309" s="6">
        <v>2016.0346300000001</v>
      </c>
      <c r="AFS309" s="6">
        <v>2016.0617219999999</v>
      </c>
      <c r="AFT309" s="6">
        <v>2016.088814</v>
      </c>
      <c r="AFU309" s="6">
        <v>2016.115906</v>
      </c>
      <c r="AFV309" s="6">
        <v>2016.1429969999999</v>
      </c>
      <c r="AFW309" s="6">
        <v>2016.170089</v>
      </c>
      <c r="AFX309" s="6">
        <v>2016.197181</v>
      </c>
      <c r="AFY309" s="6">
        <v>2016.224273</v>
      </c>
      <c r="AFZ309" s="6">
        <v>2016.2513650000001</v>
      </c>
      <c r="AGA309" s="6">
        <v>2016.2784569999999</v>
      </c>
      <c r="AGB309" s="6">
        <v>2016.3055489999999</v>
      </c>
      <c r="AGC309" s="6">
        <v>2016.332641</v>
      </c>
      <c r="AGD309" s="6">
        <v>2016.359733</v>
      </c>
      <c r="AGE309" s="6">
        <v>2016.386825</v>
      </c>
      <c r="AGF309" s="6">
        <v>2016.4139170000001</v>
      </c>
      <c r="AGG309" s="6">
        <v>2016.4410089999999</v>
      </c>
      <c r="AGH309" s="6">
        <v>2016.4681009999999</v>
      </c>
      <c r="AGI309" s="6">
        <v>2016.495193</v>
      </c>
      <c r="AGJ309" s="6">
        <v>2016.5222839999999</v>
      </c>
      <c r="AGK309" s="6">
        <v>2016.5493759999999</v>
      </c>
      <c r="AGL309" s="6">
        <v>2016.576468</v>
      </c>
      <c r="AGM309" s="6">
        <v>2016.60356</v>
      </c>
      <c r="AGN309" s="6">
        <v>2016.6306520000001</v>
      </c>
      <c r="AGO309" s="6">
        <v>2016.6577440000001</v>
      </c>
      <c r="AGP309" s="6">
        <v>2016.6848359999999</v>
      </c>
      <c r="AGQ309" s="6">
        <v>2016.7119279999999</v>
      </c>
      <c r="AGR309" s="6">
        <v>2016.73902</v>
      </c>
      <c r="AGS309" s="6">
        <v>2016.766112</v>
      </c>
      <c r="AGT309" s="6">
        <v>2016.7932040000001</v>
      </c>
      <c r="AGU309" s="6">
        <v>2016.8202960000001</v>
      </c>
      <c r="AGV309" s="6">
        <v>2016.8473879999999</v>
      </c>
      <c r="AGW309" s="6">
        <v>2016.8744799999999</v>
      </c>
      <c r="AGX309" s="6">
        <v>2016.9015710000001</v>
      </c>
      <c r="AGY309" s="6">
        <v>2016.9286629999999</v>
      </c>
      <c r="AGZ309" s="6">
        <v>2016.955755</v>
      </c>
      <c r="AHA309" s="6">
        <v>2016.982847</v>
      </c>
      <c r="AHB309" s="6">
        <v>2017.0099660000001</v>
      </c>
      <c r="AHC309" s="6">
        <v>2017.037133</v>
      </c>
      <c r="AHD309" s="6">
        <v>2017.0642989999999</v>
      </c>
      <c r="AHE309" s="6">
        <v>2017.091465</v>
      </c>
      <c r="AHF309" s="6">
        <v>2017.1186310000001</v>
      </c>
      <c r="AHG309" s="6">
        <v>2017.1457969999999</v>
      </c>
      <c r="AHH309" s="6">
        <v>2017.172963</v>
      </c>
      <c r="AHI309" s="6">
        <v>2017.2001290000001</v>
      </c>
      <c r="AHJ309" s="6">
        <v>2017.227296</v>
      </c>
      <c r="AHK309" s="6">
        <v>2017.2544620000001</v>
      </c>
      <c r="AHL309" s="6">
        <v>2017.281628</v>
      </c>
      <c r="AHM309" s="6">
        <v>2017.308794</v>
      </c>
      <c r="AHN309" s="6">
        <v>2017.3359599999999</v>
      </c>
      <c r="AHO309" s="6">
        <v>2017.363126</v>
      </c>
      <c r="AHP309" s="6">
        <v>2017.3902929999999</v>
      </c>
      <c r="AHQ309" s="6">
        <v>2017.417459</v>
      </c>
      <c r="AHR309" s="6">
        <v>2017.4446250000001</v>
      </c>
      <c r="AHS309" s="6">
        <v>2017.4717909999999</v>
      </c>
      <c r="AHT309" s="6">
        <v>2017.498957</v>
      </c>
      <c r="AHU309" s="6">
        <v>2017.5261230000001</v>
      </c>
      <c r="AHV309" s="6">
        <v>2017.5532889999999</v>
      </c>
      <c r="AHW309" s="6">
        <v>2017.5804559999999</v>
      </c>
      <c r="AHX309" s="6">
        <v>2017.607622</v>
      </c>
      <c r="AHY309" s="6">
        <v>2017.6347880000001</v>
      </c>
      <c r="AHZ309" s="6">
        <v>2017.6619539999999</v>
      </c>
      <c r="AIA309" s="6">
        <v>2017.68912</v>
      </c>
      <c r="AIB309" s="6">
        <v>2017.7162860000001</v>
      </c>
      <c r="AIC309" s="6">
        <v>2017.743453</v>
      </c>
      <c r="AID309" s="6">
        <v>2017.7706189999999</v>
      </c>
      <c r="AIE309" s="6">
        <v>2017.797785</v>
      </c>
      <c r="AIF309" s="6">
        <v>2017.8249510000001</v>
      </c>
      <c r="AIG309" s="6">
        <v>2017.8521169999999</v>
      </c>
    </row>
    <row r="310" spans="1:917" ht="15.75" thickBot="1" x14ac:dyDescent="0.3">
      <c r="A310" s="5" t="s">
        <v>6</v>
      </c>
      <c r="B310" s="4" t="s">
        <v>5</v>
      </c>
      <c r="C310" s="4">
        <v>-37.520000000000003</v>
      </c>
      <c r="D310" s="4">
        <v>-38.049999999999997</v>
      </c>
      <c r="E310" s="4">
        <v>-37.61</v>
      </c>
      <c r="F310" s="4">
        <v>-37.49</v>
      </c>
      <c r="G310" s="4">
        <v>-36.479999999999997</v>
      </c>
      <c r="H310" s="4">
        <v>-35.369999999999997</v>
      </c>
      <c r="I310" s="4">
        <v>-34.35</v>
      </c>
      <c r="J310" s="4">
        <v>-33.57</v>
      </c>
      <c r="K310" s="4">
        <v>-33.020000000000003</v>
      </c>
      <c r="L310" s="4">
        <v>-32.68</v>
      </c>
      <c r="M310" s="4">
        <v>-32.53</v>
      </c>
      <c r="N310" s="4">
        <v>-32.54</v>
      </c>
      <c r="O310" s="4">
        <v>-32.700000000000003</v>
      </c>
      <c r="P310" s="4">
        <v>-32.76</v>
      </c>
      <c r="Q310" s="4">
        <v>-32.909999999999997</v>
      </c>
      <c r="R310" s="4">
        <v>-32.590000000000003</v>
      </c>
      <c r="S310" s="4">
        <v>-32.479999999999997</v>
      </c>
      <c r="T310" s="4">
        <v>-32.380000000000003</v>
      </c>
      <c r="U310" s="4">
        <v>-32.549999999999997</v>
      </c>
      <c r="V310" s="4">
        <v>-32.89</v>
      </c>
      <c r="W310" s="4">
        <v>-33.17</v>
      </c>
      <c r="X310" s="4">
        <v>-33.26</v>
      </c>
      <c r="Y310" s="4">
        <v>-33.28</v>
      </c>
      <c r="Z310" s="4">
        <v>-33.409999999999997</v>
      </c>
      <c r="AA310" s="4">
        <v>-33.64</v>
      </c>
      <c r="AB310" s="4">
        <v>-33.909999999999997</v>
      </c>
      <c r="AC310" s="4">
        <v>-34.090000000000003</v>
      </c>
      <c r="AD310" s="4">
        <v>-33.979999999999997</v>
      </c>
      <c r="AE310" s="4">
        <v>-33.82</v>
      </c>
      <c r="AF310" s="4">
        <v>-33.81</v>
      </c>
      <c r="AG310" s="4">
        <v>-34.049999999999997</v>
      </c>
      <c r="AH310" s="4">
        <v>-34.299999999999997</v>
      </c>
      <c r="AI310" s="4">
        <v>-34.119999999999997</v>
      </c>
      <c r="AJ310" s="4">
        <v>-33.42</v>
      </c>
      <c r="AK310" s="4">
        <v>-32.380000000000003</v>
      </c>
      <c r="AL310" s="4">
        <v>-31.31</v>
      </c>
      <c r="AM310" s="4">
        <v>-30.97</v>
      </c>
      <c r="AN310" s="4">
        <v>-30.39</v>
      </c>
      <c r="AO310" s="4">
        <v>-30.24</v>
      </c>
      <c r="AP310" s="4">
        <v>-30.63</v>
      </c>
      <c r="AQ310" s="4">
        <v>-31.14</v>
      </c>
      <c r="AR310" s="4">
        <v>-31.45</v>
      </c>
      <c r="AS310" s="4">
        <v>-31.22</v>
      </c>
      <c r="AT310" s="4">
        <v>-30.33</v>
      </c>
      <c r="AU310" s="4">
        <v>-29.1</v>
      </c>
      <c r="AV310" s="4">
        <v>-28.18</v>
      </c>
      <c r="AW310" s="4">
        <v>-27.92</v>
      </c>
      <c r="AX310" s="4">
        <v>-28.47</v>
      </c>
      <c r="AY310" s="4">
        <v>-28.77</v>
      </c>
      <c r="AZ310" s="4">
        <v>-29.4</v>
      </c>
      <c r="BA310" s="4">
        <v>-29.67</v>
      </c>
      <c r="BB310" s="4">
        <v>-30.13</v>
      </c>
      <c r="BC310" s="4">
        <v>-30.12</v>
      </c>
      <c r="BD310" s="4">
        <v>-30</v>
      </c>
      <c r="BE310" s="4">
        <v>-29.93</v>
      </c>
      <c r="BF310" s="4">
        <v>-29.92</v>
      </c>
      <c r="BG310" s="4">
        <v>-29.99</v>
      </c>
      <c r="BH310" s="4">
        <v>-30.11</v>
      </c>
      <c r="BI310" s="4">
        <v>-30.25</v>
      </c>
      <c r="BJ310" s="4">
        <v>-30.34</v>
      </c>
      <c r="BK310" s="4">
        <v>-30.27</v>
      </c>
      <c r="BL310" s="4">
        <v>-30.35</v>
      </c>
      <c r="BM310" s="4">
        <v>-30.23</v>
      </c>
      <c r="BN310" s="4">
        <v>-30.21</v>
      </c>
      <c r="BO310" s="4">
        <v>-30.15</v>
      </c>
      <c r="BP310" s="4">
        <v>-29.98</v>
      </c>
      <c r="BQ310" s="4">
        <v>-29.82</v>
      </c>
      <c r="BR310" s="4">
        <v>-29.82</v>
      </c>
      <c r="BS310" s="4">
        <v>-29.95</v>
      </c>
      <c r="BT310" s="4">
        <v>-29.79</v>
      </c>
      <c r="BU310" s="4">
        <v>-29.03</v>
      </c>
      <c r="BV310" s="4">
        <v>-27.77</v>
      </c>
      <c r="BW310" s="4">
        <v>-26.4</v>
      </c>
      <c r="BX310" s="4">
        <v>-25.57</v>
      </c>
      <c r="BY310" s="4">
        <v>-24.98</v>
      </c>
      <c r="BZ310" s="4">
        <v>-24.65</v>
      </c>
      <c r="CA310" s="4">
        <v>-24.99</v>
      </c>
      <c r="CB310" s="4">
        <v>-25.49</v>
      </c>
      <c r="CC310" s="4">
        <v>-25.83</v>
      </c>
      <c r="CD310" s="4">
        <v>-25.65</v>
      </c>
      <c r="CE310" s="4">
        <v>-25.56</v>
      </c>
      <c r="CF310" s="4">
        <v>-25.42</v>
      </c>
      <c r="CG310" s="4">
        <v>-25.53</v>
      </c>
      <c r="CH310" s="4">
        <v>-25.72</v>
      </c>
      <c r="CI310" s="4">
        <v>-25.85</v>
      </c>
      <c r="CJ310" s="4">
        <v>-25.81</v>
      </c>
      <c r="CK310" s="4">
        <v>-25.78</v>
      </c>
      <c r="CL310" s="4">
        <v>-25.74</v>
      </c>
      <c r="CM310" s="4">
        <v>-25.69</v>
      </c>
      <c r="CN310" s="4">
        <v>-25.79</v>
      </c>
      <c r="CO310" s="4">
        <v>-26.14</v>
      </c>
      <c r="CP310" s="4">
        <v>-26.72</v>
      </c>
      <c r="CQ310" s="4">
        <v>-27.13</v>
      </c>
      <c r="CR310" s="4">
        <v>-27.87</v>
      </c>
      <c r="CS310" s="4">
        <v>-28.12</v>
      </c>
      <c r="CT310" s="4">
        <v>-28.11</v>
      </c>
      <c r="CU310" s="4">
        <v>-27.51</v>
      </c>
      <c r="CV310" s="4">
        <v>-27.15</v>
      </c>
      <c r="CW310" s="4">
        <v>-26.56</v>
      </c>
      <c r="CX310" s="4">
        <v>-25.74</v>
      </c>
      <c r="CY310" s="4">
        <v>-25.86</v>
      </c>
      <c r="CZ310" s="4">
        <v>-25.47</v>
      </c>
      <c r="DA310" s="4">
        <v>-25.83</v>
      </c>
      <c r="DB310" s="4">
        <v>-26.17</v>
      </c>
      <c r="DC310" s="4">
        <v>-26.2</v>
      </c>
      <c r="DD310" s="4">
        <v>-25.85</v>
      </c>
      <c r="DE310" s="4">
        <v>-25.31</v>
      </c>
      <c r="DF310" s="4">
        <v>-24.86</v>
      </c>
      <c r="DG310" s="4">
        <v>-25.06</v>
      </c>
      <c r="DH310" s="4">
        <v>-25.26</v>
      </c>
      <c r="DI310" s="4">
        <v>-25.61</v>
      </c>
      <c r="DJ310" s="4">
        <v>-26.32</v>
      </c>
      <c r="DK310" s="4">
        <v>-26.79</v>
      </c>
      <c r="DL310" s="4">
        <v>-26.46</v>
      </c>
      <c r="DM310" s="4">
        <v>-26.37</v>
      </c>
      <c r="DN310" s="4">
        <v>-25.8</v>
      </c>
      <c r="DO310" s="4">
        <v>-25.43</v>
      </c>
      <c r="DP310" s="4">
        <v>-25.34</v>
      </c>
      <c r="DQ310" s="4">
        <v>-25.41</v>
      </c>
      <c r="DR310" s="4">
        <v>-25.47</v>
      </c>
      <c r="DS310" s="4">
        <v>-25.24</v>
      </c>
      <c r="DT310" s="4">
        <v>-24.89</v>
      </c>
      <c r="DU310" s="4">
        <v>-24.41</v>
      </c>
      <c r="DV310" s="4">
        <v>-23.72</v>
      </c>
      <c r="DW310" s="4">
        <v>-23.12</v>
      </c>
      <c r="DX310" s="4">
        <v>-22.68</v>
      </c>
      <c r="DY310" s="4">
        <v>-22.42</v>
      </c>
      <c r="DZ310" s="4">
        <v>-22.18</v>
      </c>
      <c r="EA310" s="4">
        <v>-21.94</v>
      </c>
      <c r="EB310" s="4">
        <v>-21.73</v>
      </c>
      <c r="EC310" s="4">
        <v>-21.7</v>
      </c>
      <c r="ED310" s="4">
        <v>-21.95</v>
      </c>
      <c r="EE310" s="4">
        <v>-22.6</v>
      </c>
      <c r="EF310" s="4">
        <v>-23.26</v>
      </c>
      <c r="EG310" s="4">
        <v>-24.02</v>
      </c>
      <c r="EH310" s="4">
        <v>-24.29</v>
      </c>
      <c r="EI310" s="4">
        <v>-24.05</v>
      </c>
      <c r="EJ310" s="4">
        <v>-23.37</v>
      </c>
      <c r="EK310" s="4">
        <v>-22.36</v>
      </c>
      <c r="EL310" s="4">
        <v>-21.3</v>
      </c>
      <c r="EM310" s="4">
        <v>-20.65</v>
      </c>
      <c r="EN310" s="4">
        <v>-20.65</v>
      </c>
      <c r="EO310" s="4">
        <v>-21.18</v>
      </c>
      <c r="EP310" s="4">
        <v>-22.01</v>
      </c>
      <c r="EQ310" s="4">
        <v>-22.91</v>
      </c>
      <c r="ER310" s="4">
        <v>-23.55</v>
      </c>
      <c r="ES310" s="4">
        <v>-24.27</v>
      </c>
      <c r="ET310" s="4">
        <v>-24.64</v>
      </c>
      <c r="EU310" s="4">
        <v>-24.8</v>
      </c>
      <c r="EV310" s="4">
        <v>-24.79</v>
      </c>
      <c r="EW310" s="4">
        <v>-24.76</v>
      </c>
      <c r="EX310" s="4">
        <v>-24.74</v>
      </c>
      <c r="EY310" s="4">
        <v>-24.67</v>
      </c>
      <c r="EZ310" s="4">
        <v>-24.37</v>
      </c>
      <c r="FA310" s="4">
        <v>-23.89</v>
      </c>
      <c r="FB310" s="4">
        <v>-23.34</v>
      </c>
      <c r="FC310" s="4">
        <v>-22.99</v>
      </c>
      <c r="FD310" s="4">
        <v>-22.63</v>
      </c>
      <c r="FE310" s="4">
        <v>-22.32</v>
      </c>
      <c r="FF310" s="4">
        <v>-21.93</v>
      </c>
      <c r="FG310" s="4">
        <v>-21.36</v>
      </c>
      <c r="FH310" s="4">
        <v>-20.74</v>
      </c>
      <c r="FI310" s="4">
        <v>-20.27</v>
      </c>
      <c r="FJ310" s="4">
        <v>-19.96</v>
      </c>
      <c r="FK310" s="4">
        <v>-19.72</v>
      </c>
      <c r="FL310" s="4">
        <v>-19.38</v>
      </c>
      <c r="FM310" s="4">
        <v>-18.97</v>
      </c>
      <c r="FN310" s="4">
        <v>-18.510000000000002</v>
      </c>
      <c r="FO310" s="4">
        <v>-17.91</v>
      </c>
      <c r="FP310" s="4">
        <v>-17.41</v>
      </c>
      <c r="FQ310" s="4">
        <v>-16.93</v>
      </c>
      <c r="FR310" s="4">
        <v>-16.61</v>
      </c>
      <c r="FS310" s="4">
        <v>-16.41</v>
      </c>
      <c r="FT310" s="4">
        <v>-16.21</v>
      </c>
      <c r="FU310" s="4">
        <v>-15.97</v>
      </c>
      <c r="FV310" s="4">
        <v>-16.149999999999999</v>
      </c>
      <c r="FW310" s="4">
        <v>-15.92</v>
      </c>
      <c r="FX310" s="4">
        <v>-16.239999999999998</v>
      </c>
      <c r="FY310" s="4">
        <v>-16.71</v>
      </c>
      <c r="FZ310" s="4">
        <v>-17.5</v>
      </c>
      <c r="GA310" s="4">
        <v>-17.940000000000001</v>
      </c>
      <c r="GB310" s="4">
        <v>-18.62</v>
      </c>
      <c r="GC310" s="4">
        <v>-19.27</v>
      </c>
      <c r="GD310" s="4">
        <v>-19.71</v>
      </c>
      <c r="GE310" s="4">
        <v>-19.86</v>
      </c>
      <c r="GF310" s="4">
        <v>-19.78</v>
      </c>
      <c r="GG310" s="4">
        <v>-19.61</v>
      </c>
      <c r="GH310" s="4">
        <v>-19.47</v>
      </c>
      <c r="GI310" s="4">
        <v>-19.350000000000001</v>
      </c>
      <c r="GJ310" s="4">
        <v>-19.190000000000001</v>
      </c>
      <c r="GK310" s="4">
        <v>-18.940000000000001</v>
      </c>
      <c r="GL310" s="4">
        <v>-18.62</v>
      </c>
      <c r="GM310" s="4">
        <v>-18.38</v>
      </c>
      <c r="GN310" s="4">
        <v>-18.07</v>
      </c>
      <c r="GO310" s="4">
        <v>-18.05</v>
      </c>
      <c r="GP310" s="4">
        <v>-18.28</v>
      </c>
      <c r="GQ310" s="4">
        <v>-18.77</v>
      </c>
      <c r="GR310" s="4">
        <v>-19.55</v>
      </c>
      <c r="GS310" s="4">
        <v>-20.329999999999998</v>
      </c>
      <c r="GT310" s="4">
        <v>-21.28</v>
      </c>
      <c r="GU310" s="4">
        <v>-21.75</v>
      </c>
      <c r="GV310" s="4">
        <v>-22.02</v>
      </c>
      <c r="GW310" s="4">
        <v>-22.29</v>
      </c>
      <c r="GX310" s="4">
        <v>-22.74</v>
      </c>
      <c r="GY310" s="4">
        <v>-23.25</v>
      </c>
      <c r="GZ310" s="4">
        <v>-23.99</v>
      </c>
      <c r="HA310" s="4">
        <v>-24.31</v>
      </c>
      <c r="HB310" s="4">
        <v>-24.84</v>
      </c>
      <c r="HC310" s="4">
        <v>-25.04</v>
      </c>
      <c r="HD310" s="4">
        <v>-25.18</v>
      </c>
      <c r="HE310" s="4">
        <v>-25.25</v>
      </c>
      <c r="HF310" s="4">
        <v>-25.35</v>
      </c>
      <c r="HG310" s="4">
        <v>-25.09</v>
      </c>
      <c r="HH310" s="4">
        <v>-24.86</v>
      </c>
      <c r="HI310" s="4">
        <v>-24.72</v>
      </c>
      <c r="HJ310" s="4">
        <v>-24.65</v>
      </c>
      <c r="HK310" s="4">
        <v>-24.68</v>
      </c>
      <c r="HL310" s="4">
        <v>-24.45</v>
      </c>
      <c r="HM310" s="4">
        <v>-24.26</v>
      </c>
      <c r="HN310" s="4">
        <v>-23.97</v>
      </c>
      <c r="HO310" s="4">
        <v>-23.77</v>
      </c>
      <c r="HP310" s="4">
        <v>-23.47</v>
      </c>
      <c r="HQ310" s="4">
        <v>-23.05</v>
      </c>
      <c r="HR310" s="4">
        <v>-22.32</v>
      </c>
      <c r="HS310" s="4">
        <v>-21.26</v>
      </c>
      <c r="HT310" s="4">
        <v>-20.2</v>
      </c>
      <c r="HU310" s="4">
        <v>-19.27</v>
      </c>
      <c r="HV310" s="4">
        <v>-18.73</v>
      </c>
      <c r="HW310" s="4">
        <v>-18.46</v>
      </c>
      <c r="HX310" s="4">
        <v>-18.399999999999999</v>
      </c>
      <c r="HY310" s="4">
        <v>-18.260000000000002</v>
      </c>
      <c r="HZ310" s="4">
        <v>-18.239999999999998</v>
      </c>
      <c r="IA310" s="4">
        <v>-18.3</v>
      </c>
      <c r="IB310" s="4">
        <v>-18.45</v>
      </c>
      <c r="IC310" s="4">
        <v>-18.649999999999999</v>
      </c>
      <c r="ID310" s="4">
        <v>-18.89</v>
      </c>
      <c r="IE310" s="4">
        <v>-19.11</v>
      </c>
      <c r="IF310" s="4">
        <v>-19.239999999999998</v>
      </c>
      <c r="IG310" s="4">
        <v>-19.07</v>
      </c>
      <c r="IH310" s="4">
        <v>-19.18</v>
      </c>
      <c r="II310" s="4">
        <v>-19.23</v>
      </c>
      <c r="IJ310" s="4">
        <v>-19.41</v>
      </c>
      <c r="IK310" s="4">
        <v>-19.61</v>
      </c>
      <c r="IL310" s="4">
        <v>-19.64</v>
      </c>
      <c r="IM310" s="4">
        <v>-19.27</v>
      </c>
      <c r="IN310" s="4">
        <v>-18.54</v>
      </c>
      <c r="IO310" s="4">
        <v>-17.73</v>
      </c>
      <c r="IP310" s="4">
        <v>-17.14</v>
      </c>
      <c r="IQ310" s="4">
        <v>-16.96</v>
      </c>
      <c r="IR310" s="4">
        <v>-16.5</v>
      </c>
      <c r="IS310" s="4">
        <v>-16.34</v>
      </c>
      <c r="IT310" s="4">
        <v>-16.350000000000001</v>
      </c>
      <c r="IU310" s="4">
        <v>-16.07</v>
      </c>
      <c r="IV310" s="4">
        <v>-15.81</v>
      </c>
      <c r="IW310" s="4">
        <v>-15.45</v>
      </c>
      <c r="IX310" s="4">
        <v>-15.12</v>
      </c>
      <c r="IY310" s="4">
        <v>-14.89</v>
      </c>
      <c r="IZ310" s="4">
        <v>-14.82</v>
      </c>
      <c r="JA310" s="4">
        <v>-14.92</v>
      </c>
      <c r="JB310" s="4">
        <v>-15.17</v>
      </c>
      <c r="JC310" s="4">
        <v>-15.44</v>
      </c>
      <c r="JD310" s="4">
        <v>-15.65</v>
      </c>
      <c r="JE310" s="4">
        <v>-15.92</v>
      </c>
      <c r="JF310" s="4">
        <v>-15.75</v>
      </c>
      <c r="JG310" s="4">
        <v>-15.43</v>
      </c>
      <c r="JH310" s="4">
        <v>-15.15</v>
      </c>
      <c r="JI310" s="4">
        <v>-15.08</v>
      </c>
      <c r="JJ310" s="4">
        <v>-15.35</v>
      </c>
      <c r="JK310" s="4">
        <v>-15.82</v>
      </c>
      <c r="JL310" s="4">
        <v>-16.25</v>
      </c>
      <c r="JM310" s="4">
        <v>-16.55</v>
      </c>
      <c r="JN310" s="4">
        <v>-16.690000000000001</v>
      </c>
      <c r="JO310" s="4">
        <v>-16.899999999999999</v>
      </c>
      <c r="JP310" s="4">
        <v>-16.940000000000001</v>
      </c>
      <c r="JQ310" s="4">
        <v>-17.18</v>
      </c>
      <c r="JR310" s="4">
        <v>-17.32</v>
      </c>
      <c r="JS310" s="4">
        <v>-17.45</v>
      </c>
      <c r="JT310" s="4">
        <v>-17.5</v>
      </c>
      <c r="JU310" s="4">
        <v>-17.399999999999999</v>
      </c>
      <c r="JV310" s="4">
        <v>-17.13</v>
      </c>
      <c r="JW310" s="4">
        <v>-16.79</v>
      </c>
      <c r="JX310" s="4">
        <v>-16.28</v>
      </c>
      <c r="JY310" s="4">
        <v>-15.98</v>
      </c>
      <c r="JZ310" s="4">
        <v>-15.36</v>
      </c>
      <c r="KA310" s="4">
        <v>-14.83</v>
      </c>
      <c r="KB310" s="4">
        <v>-13.91</v>
      </c>
      <c r="KC310" s="4">
        <v>-13.38</v>
      </c>
      <c r="KD310" s="4">
        <v>-13.16</v>
      </c>
      <c r="KE310" s="4">
        <v>-13.28</v>
      </c>
      <c r="KF310" s="4">
        <v>-13.8</v>
      </c>
      <c r="KG310" s="4">
        <v>-13.96</v>
      </c>
      <c r="KH310" s="4">
        <v>-14.19</v>
      </c>
      <c r="KI310" s="4">
        <v>-14.21</v>
      </c>
      <c r="KJ310" s="4">
        <v>-14.03</v>
      </c>
      <c r="KK310" s="4">
        <v>-13.62</v>
      </c>
      <c r="KL310" s="4">
        <v>-13.41</v>
      </c>
      <c r="KM310" s="4">
        <v>-13.12</v>
      </c>
      <c r="KN310" s="4">
        <v>-12.79</v>
      </c>
      <c r="KO310" s="4">
        <v>-12.3</v>
      </c>
      <c r="KP310" s="4">
        <v>-11.71</v>
      </c>
      <c r="KQ310" s="4">
        <v>-11.14</v>
      </c>
      <c r="KR310" s="4">
        <v>-10.72</v>
      </c>
      <c r="KS310" s="4">
        <v>-10.56</v>
      </c>
      <c r="KT310" s="4">
        <v>-10.3</v>
      </c>
      <c r="KU310" s="4">
        <v>-10.18</v>
      </c>
      <c r="KV310" s="4">
        <v>-10.199999999999999</v>
      </c>
      <c r="KW310" s="4">
        <v>-10.41</v>
      </c>
      <c r="KX310" s="4">
        <v>-10.78</v>
      </c>
      <c r="KY310" s="4">
        <v>-11.11</v>
      </c>
      <c r="KZ310" s="4">
        <v>-11.19</v>
      </c>
      <c r="LA310" s="4">
        <v>-10.92</v>
      </c>
      <c r="LB310" s="4">
        <v>-10.31</v>
      </c>
      <c r="LC310" s="4">
        <v>-9.56</v>
      </c>
      <c r="LD310" s="4">
        <v>-8.9700000000000006</v>
      </c>
      <c r="LE310" s="4">
        <v>-8.7100000000000009</v>
      </c>
      <c r="LF310" s="4">
        <v>-8.7799999999999994</v>
      </c>
      <c r="LG310" s="4">
        <v>-8.9499999999999993</v>
      </c>
      <c r="LH310" s="4">
        <v>-8.9600000000000009</v>
      </c>
      <c r="LI310" s="4">
        <v>-8.67</v>
      </c>
      <c r="LJ310" s="4">
        <v>-8.09</v>
      </c>
      <c r="LK310" s="4">
        <v>-7.49</v>
      </c>
      <c r="LL310" s="4">
        <v>-7.21</v>
      </c>
      <c r="LM310" s="4">
        <v>-7.43</v>
      </c>
      <c r="LN310" s="4">
        <v>-7.91</v>
      </c>
      <c r="LO310" s="4">
        <v>-8.33</v>
      </c>
      <c r="LP310" s="4">
        <v>-8.51</v>
      </c>
      <c r="LQ310" s="4">
        <v>-8.6300000000000008</v>
      </c>
      <c r="LR310" s="4">
        <v>-8.8699999999999992</v>
      </c>
      <c r="LS310" s="4">
        <v>-9.23</v>
      </c>
      <c r="LT310" s="4">
        <v>-9.5399999999999991</v>
      </c>
      <c r="LU310" s="4">
        <v>-9.67</v>
      </c>
      <c r="LV310" s="4">
        <v>-9.6</v>
      </c>
      <c r="LW310" s="4">
        <v>-9.33</v>
      </c>
      <c r="LX310" s="4">
        <v>-8.8800000000000008</v>
      </c>
      <c r="LY310" s="4">
        <v>-8.36</v>
      </c>
      <c r="LZ310" s="4">
        <v>-7.93</v>
      </c>
      <c r="MA310" s="4">
        <v>-7.75</v>
      </c>
      <c r="MB310" s="4">
        <v>-7.85</v>
      </c>
      <c r="MC310" s="4">
        <v>-8.11</v>
      </c>
      <c r="MD310" s="4">
        <v>-8.34</v>
      </c>
      <c r="ME310" s="4">
        <v>-8.4600000000000009</v>
      </c>
      <c r="MF310" s="4">
        <v>-8.5399999999999991</v>
      </c>
      <c r="MG310" s="4">
        <v>-8.61</v>
      </c>
      <c r="MH310" s="4">
        <v>-8.6999999999999993</v>
      </c>
      <c r="MI310" s="4">
        <v>-8.8000000000000007</v>
      </c>
      <c r="MJ310" s="4">
        <v>-8.91</v>
      </c>
      <c r="MK310" s="4">
        <v>-9.01</v>
      </c>
      <c r="ML310" s="4">
        <v>-8.94</v>
      </c>
      <c r="MM310" s="4">
        <v>-8.52</v>
      </c>
      <c r="MN310" s="4">
        <v>-7.74</v>
      </c>
      <c r="MO310" s="4">
        <v>-6.76</v>
      </c>
      <c r="MP310" s="4">
        <v>-5.78</v>
      </c>
      <c r="MQ310" s="4">
        <v>-4.99</v>
      </c>
      <c r="MR310" s="4">
        <v>-4.5599999999999996</v>
      </c>
      <c r="MS310" s="4">
        <v>-4.51</v>
      </c>
      <c r="MT310" s="4">
        <v>-4.75</v>
      </c>
      <c r="MU310" s="4">
        <v>-5.05</v>
      </c>
      <c r="MV310" s="4">
        <v>-5.2</v>
      </c>
      <c r="MW310" s="4">
        <v>-5.09</v>
      </c>
      <c r="MX310" s="4">
        <v>-4.7699999999999996</v>
      </c>
      <c r="MY310" s="4">
        <v>-4.34</v>
      </c>
      <c r="MZ310" s="4">
        <v>-4.03</v>
      </c>
      <c r="NA310" s="4">
        <v>-4</v>
      </c>
      <c r="NB310" s="4">
        <v>-4.21</v>
      </c>
      <c r="NC310" s="4">
        <v>-4.5199999999999996</v>
      </c>
      <c r="ND310" s="4">
        <v>-4.8099999999999996</v>
      </c>
      <c r="NE310" s="4">
        <v>-4.96</v>
      </c>
      <c r="NF310" s="4">
        <v>-4.93</v>
      </c>
      <c r="NG310" s="4">
        <v>-4.6399999999999997</v>
      </c>
      <c r="NH310" s="4">
        <v>-4.08</v>
      </c>
      <c r="NI310" s="4">
        <v>-3.45</v>
      </c>
      <c r="NJ310" s="4">
        <v>-3.02</v>
      </c>
      <c r="NK310" s="4">
        <v>-2.97</v>
      </c>
      <c r="NL310" s="4">
        <v>-3.23</v>
      </c>
      <c r="NM310" s="4">
        <v>-3.49</v>
      </c>
      <c r="NN310" s="4">
        <v>-3.56</v>
      </c>
      <c r="NO310" s="4">
        <v>-3.44</v>
      </c>
      <c r="NP310" s="4">
        <v>-3.33</v>
      </c>
      <c r="NQ310" s="4">
        <v>-3.31</v>
      </c>
      <c r="NR310" s="4">
        <v>-3.4</v>
      </c>
      <c r="NS310" s="4">
        <v>-3.52</v>
      </c>
      <c r="NT310" s="4">
        <v>-3.62</v>
      </c>
      <c r="NU310" s="4">
        <v>-3.76</v>
      </c>
      <c r="NV310" s="4">
        <v>-3.95</v>
      </c>
      <c r="NW310" s="4">
        <v>-4.12</v>
      </c>
      <c r="NX310" s="4">
        <v>-4.18</v>
      </c>
      <c r="NY310" s="4">
        <v>-4.09</v>
      </c>
      <c r="NZ310" s="4">
        <v>-3.93</v>
      </c>
      <c r="OA310" s="4">
        <v>-3.79</v>
      </c>
      <c r="OB310" s="4">
        <v>-3.7</v>
      </c>
      <c r="OC310" s="4">
        <v>-3.6</v>
      </c>
      <c r="OD310" s="4">
        <v>-3.39</v>
      </c>
      <c r="OE310" s="4">
        <v>-3.11</v>
      </c>
      <c r="OF310" s="4">
        <v>-2.82</v>
      </c>
      <c r="OG310" s="4">
        <v>-2.59</v>
      </c>
      <c r="OH310" s="4">
        <v>-2.39</v>
      </c>
      <c r="OI310" s="4">
        <v>-2.25</v>
      </c>
      <c r="OJ310" s="4">
        <v>-2.27</v>
      </c>
      <c r="OK310" s="4">
        <v>-2.52</v>
      </c>
      <c r="OL310" s="4">
        <v>-2.93</v>
      </c>
      <c r="OM310" s="4">
        <v>-3.22</v>
      </c>
      <c r="ON310" s="4">
        <v>-3.14</v>
      </c>
      <c r="OO310" s="4">
        <v>-2.68</v>
      </c>
      <c r="OP310" s="4">
        <v>-2.02</v>
      </c>
      <c r="OQ310" s="4">
        <v>-1.36</v>
      </c>
      <c r="OR310" s="4">
        <v>-0.82</v>
      </c>
      <c r="OS310" s="4">
        <v>-0.57999999999999996</v>
      </c>
      <c r="OT310" s="4">
        <v>-0.76</v>
      </c>
      <c r="OU310" s="4">
        <v>-1.29</v>
      </c>
      <c r="OV310" s="4">
        <v>-1.83</v>
      </c>
      <c r="OW310" s="4">
        <v>-2.0499999999999998</v>
      </c>
      <c r="OX310" s="4">
        <v>-1.9</v>
      </c>
      <c r="OY310" s="4">
        <v>-1.55</v>
      </c>
      <c r="OZ310" s="4">
        <v>-1.24</v>
      </c>
      <c r="PA310" s="4">
        <v>-1.1100000000000001</v>
      </c>
      <c r="PB310" s="4">
        <v>-1.3</v>
      </c>
      <c r="PC310" s="4">
        <v>-1.85</v>
      </c>
      <c r="PD310" s="4">
        <v>-2.62</v>
      </c>
      <c r="PE310" s="4">
        <v>-3.38</v>
      </c>
      <c r="PF310" s="4">
        <v>-3.82</v>
      </c>
      <c r="PG310" s="4">
        <v>-3.79</v>
      </c>
      <c r="PH310" s="4">
        <v>-3.29</v>
      </c>
      <c r="PI310" s="4">
        <v>-2.5299999999999998</v>
      </c>
      <c r="PJ310" s="4">
        <v>-1.81</v>
      </c>
      <c r="PK310" s="4">
        <v>-1.4</v>
      </c>
      <c r="PL310" s="4">
        <v>-1.3</v>
      </c>
      <c r="PM310" s="4">
        <v>-1.33</v>
      </c>
      <c r="PN310" s="4">
        <v>-1.24</v>
      </c>
      <c r="PO310" s="4">
        <v>-0.98</v>
      </c>
      <c r="PP310" s="4">
        <v>-0.62</v>
      </c>
      <c r="PQ310" s="4">
        <v>-0.34</v>
      </c>
      <c r="PR310" s="4">
        <v>-0.22</v>
      </c>
      <c r="PS310" s="4">
        <v>-0.32</v>
      </c>
      <c r="PT310" s="4">
        <v>-0.57999999999999996</v>
      </c>
      <c r="PU310" s="4">
        <v>-0.89</v>
      </c>
      <c r="PV310" s="4">
        <v>-1.1000000000000001</v>
      </c>
      <c r="PW310" s="4">
        <v>-1.1000000000000001</v>
      </c>
      <c r="PX310" s="4">
        <v>-0.84</v>
      </c>
      <c r="PY310" s="4">
        <v>-0.31</v>
      </c>
      <c r="PZ310" s="4">
        <v>0.35</v>
      </c>
      <c r="QA310" s="4">
        <v>0.89</v>
      </c>
      <c r="QB310" s="4">
        <v>1.1599999999999999</v>
      </c>
      <c r="QC310" s="4">
        <v>1.23</v>
      </c>
      <c r="QD310" s="4">
        <v>1.37</v>
      </c>
      <c r="QE310" s="4">
        <v>1.75</v>
      </c>
      <c r="QF310" s="4">
        <v>2.33</v>
      </c>
      <c r="QG310" s="4">
        <v>2.94</v>
      </c>
      <c r="QH310" s="4">
        <v>3.38</v>
      </c>
      <c r="QI310" s="4">
        <v>3.51</v>
      </c>
      <c r="QJ310" s="4">
        <v>3.34</v>
      </c>
      <c r="QK310" s="4">
        <v>3.03</v>
      </c>
      <c r="QL310" s="4">
        <v>2.75</v>
      </c>
      <c r="QM310" s="4">
        <v>2.62</v>
      </c>
      <c r="QN310" s="4">
        <v>2.61</v>
      </c>
      <c r="QO310" s="4">
        <v>2.69</v>
      </c>
      <c r="QP310" s="4">
        <v>2.85</v>
      </c>
      <c r="QQ310" s="4">
        <v>3.07</v>
      </c>
      <c r="QR310" s="4">
        <v>3.3</v>
      </c>
      <c r="QS310" s="4">
        <v>3.52</v>
      </c>
      <c r="QT310" s="4">
        <v>3.69</v>
      </c>
      <c r="QU310" s="4">
        <v>3.8</v>
      </c>
      <c r="QV310" s="4">
        <v>3.74</v>
      </c>
      <c r="QW310" s="4">
        <v>3.54</v>
      </c>
      <c r="QX310" s="4">
        <v>3.26</v>
      </c>
      <c r="QY310" s="4">
        <v>3.09</v>
      </c>
      <c r="QZ310" s="4">
        <v>3.12</v>
      </c>
      <c r="RA310" s="4">
        <v>3.35</v>
      </c>
      <c r="RB310" s="4">
        <v>3.63</v>
      </c>
      <c r="RC310" s="4">
        <v>3.79</v>
      </c>
      <c r="RD310" s="4">
        <v>3.76</v>
      </c>
      <c r="RE310" s="4">
        <v>3.67</v>
      </c>
      <c r="RF310" s="4">
        <v>3.78</v>
      </c>
      <c r="RG310" s="4">
        <v>4.2699999999999996</v>
      </c>
      <c r="RH310" s="4">
        <v>5.0199999999999996</v>
      </c>
      <c r="RI310" s="4">
        <v>5.72</v>
      </c>
      <c r="RJ310" s="4">
        <v>6.13</v>
      </c>
      <c r="RK310" s="4">
        <v>6.12</v>
      </c>
      <c r="RL310" s="4">
        <v>5.73</v>
      </c>
      <c r="RM310" s="4">
        <v>5.0999999999999996</v>
      </c>
      <c r="RN310" s="4">
        <v>4.37</v>
      </c>
      <c r="RO310" s="4">
        <v>3.76</v>
      </c>
      <c r="RP310" s="4">
        <v>3.38</v>
      </c>
      <c r="RQ310" s="4">
        <v>3.25</v>
      </c>
      <c r="RR310" s="4">
        <v>3.24</v>
      </c>
      <c r="RS310" s="4">
        <v>3.25</v>
      </c>
      <c r="RT310" s="4">
        <v>3.16</v>
      </c>
      <c r="RU310" s="4">
        <v>3.01</v>
      </c>
      <c r="RV310" s="4">
        <v>2.85</v>
      </c>
      <c r="RW310" s="4">
        <v>2.74</v>
      </c>
      <c r="RX310" s="4">
        <v>2.75</v>
      </c>
      <c r="RY310" s="4">
        <v>2.94</v>
      </c>
      <c r="RZ310" s="4">
        <v>3.35</v>
      </c>
      <c r="SA310" s="4">
        <v>3.91</v>
      </c>
      <c r="SB310" s="4">
        <v>4.51</v>
      </c>
      <c r="SC310" s="4">
        <v>5.0599999999999996</v>
      </c>
      <c r="SD310" s="4">
        <v>5.6</v>
      </c>
      <c r="SE310" s="4">
        <v>6.12</v>
      </c>
      <c r="SF310" s="4">
        <v>6.51</v>
      </c>
      <c r="SG310" s="4">
        <v>6.58</v>
      </c>
      <c r="SH310" s="4">
        <v>6.31</v>
      </c>
      <c r="SI310" s="4">
        <v>5.86</v>
      </c>
      <c r="SJ310" s="4">
        <v>5.57</v>
      </c>
      <c r="SK310" s="4">
        <v>5.65</v>
      </c>
      <c r="SL310" s="4">
        <v>6.03</v>
      </c>
      <c r="SM310" s="4">
        <v>6.42</v>
      </c>
      <c r="SN310" s="4">
        <v>6.59</v>
      </c>
      <c r="SO310" s="4">
        <v>6.57</v>
      </c>
      <c r="SP310" s="4">
        <v>6.53</v>
      </c>
      <c r="SQ310" s="4">
        <v>6.59</v>
      </c>
      <c r="SR310" s="4">
        <v>6.65</v>
      </c>
      <c r="SS310" s="4">
        <v>6.25</v>
      </c>
      <c r="ST310" s="4">
        <v>6.05</v>
      </c>
      <c r="SU310" s="4">
        <v>5.98</v>
      </c>
      <c r="SV310" s="4">
        <v>5.94</v>
      </c>
      <c r="SW310" s="4">
        <v>5.84</v>
      </c>
      <c r="SX310" s="4">
        <v>5.72</v>
      </c>
      <c r="SY310" s="4">
        <v>5.47</v>
      </c>
      <c r="SZ310" s="4">
        <v>5.38</v>
      </c>
      <c r="TA310" s="4">
        <v>5.48</v>
      </c>
      <c r="TB310" s="4">
        <v>5.7</v>
      </c>
      <c r="TC310" s="4">
        <v>5.94</v>
      </c>
      <c r="TD310" s="4">
        <v>6.09</v>
      </c>
      <c r="TE310" s="4">
        <v>6.19</v>
      </c>
      <c r="TF310" s="4">
        <v>6.31</v>
      </c>
      <c r="TG310" s="4">
        <v>6.42</v>
      </c>
      <c r="TH310" s="4">
        <v>6.39</v>
      </c>
      <c r="TI310" s="4">
        <v>6.21</v>
      </c>
      <c r="TJ310" s="4">
        <v>5.99</v>
      </c>
      <c r="TK310" s="4">
        <v>5.88</v>
      </c>
      <c r="TL310" s="4">
        <v>5.93</v>
      </c>
      <c r="TM310" s="4">
        <v>6.01</v>
      </c>
      <c r="TN310" s="4">
        <v>6.05</v>
      </c>
      <c r="TO310" s="4">
        <v>5.94</v>
      </c>
      <c r="TP310" s="4">
        <v>5.69</v>
      </c>
      <c r="TQ310" s="4">
        <v>5.39</v>
      </c>
      <c r="TR310" s="4">
        <v>5.14</v>
      </c>
      <c r="TS310" s="4">
        <v>4.96</v>
      </c>
      <c r="TT310" s="4">
        <v>4.78</v>
      </c>
      <c r="TU310" s="4">
        <v>4.47</v>
      </c>
      <c r="TV310" s="4">
        <v>4.1500000000000004</v>
      </c>
      <c r="TW310" s="4">
        <v>3.98</v>
      </c>
      <c r="TX310" s="4">
        <v>4.05</v>
      </c>
      <c r="TY310" s="4">
        <v>4.3600000000000003</v>
      </c>
      <c r="TZ310" s="4">
        <v>4.87</v>
      </c>
      <c r="UA310" s="4">
        <v>5.59</v>
      </c>
      <c r="UB310" s="4">
        <v>6.45</v>
      </c>
      <c r="UC310" s="4">
        <v>7.25</v>
      </c>
      <c r="UD310" s="4">
        <v>7.69</v>
      </c>
      <c r="UE310" s="4">
        <v>7.6</v>
      </c>
      <c r="UF310" s="4">
        <v>7.05</v>
      </c>
      <c r="UG310" s="4">
        <v>6.4</v>
      </c>
      <c r="UH310" s="4">
        <v>5.95</v>
      </c>
      <c r="UI310" s="4">
        <v>5.78</v>
      </c>
      <c r="UJ310" s="4">
        <v>5.72</v>
      </c>
      <c r="UK310" s="4">
        <v>5.64</v>
      </c>
      <c r="UL310" s="4">
        <v>5.57</v>
      </c>
      <c r="UM310" s="4">
        <v>5.59</v>
      </c>
      <c r="UN310" s="4">
        <v>5.73</v>
      </c>
      <c r="UO310" s="4">
        <v>5.85</v>
      </c>
      <c r="UP310" s="4">
        <v>5.82</v>
      </c>
      <c r="UQ310" s="4">
        <v>5.61</v>
      </c>
      <c r="UR310" s="4">
        <v>5.35</v>
      </c>
      <c r="US310" s="4">
        <v>5.33</v>
      </c>
      <c r="UT310" s="4">
        <v>5.8</v>
      </c>
      <c r="UU310" s="4">
        <v>6.86</v>
      </c>
      <c r="UV310" s="4">
        <v>8.3000000000000007</v>
      </c>
      <c r="UW310" s="4">
        <v>9.67</v>
      </c>
      <c r="UX310" s="4">
        <v>10.65</v>
      </c>
      <c r="UY310" s="4">
        <v>11.12</v>
      </c>
      <c r="UZ310" s="4">
        <v>11.13</v>
      </c>
      <c r="VA310" s="4">
        <v>10.87</v>
      </c>
      <c r="VB310" s="4">
        <v>10.46</v>
      </c>
      <c r="VC310" s="4">
        <v>10.029999999999999</v>
      </c>
      <c r="VD310" s="4">
        <v>9.64</v>
      </c>
      <c r="VE310" s="4">
        <v>9.34</v>
      </c>
      <c r="VF310" s="4">
        <v>9.11</v>
      </c>
      <c r="VG310" s="4">
        <v>8.9600000000000009</v>
      </c>
      <c r="VH310" s="4">
        <v>8.9</v>
      </c>
      <c r="VI310" s="4">
        <v>8.99</v>
      </c>
      <c r="VJ310" s="4">
        <v>9.1999999999999993</v>
      </c>
      <c r="VK310" s="4">
        <v>9.4700000000000006</v>
      </c>
      <c r="VL310" s="4">
        <v>9.74</v>
      </c>
      <c r="VM310" s="4">
        <v>10.050000000000001</v>
      </c>
      <c r="VN310" s="4">
        <v>10.41</v>
      </c>
      <c r="VO310" s="4">
        <v>10.75</v>
      </c>
      <c r="VP310" s="4">
        <v>10.88</v>
      </c>
      <c r="VQ310" s="4">
        <v>10.73</v>
      </c>
      <c r="VR310" s="4">
        <v>10.42</v>
      </c>
      <c r="VS310" s="4">
        <v>10.119999999999999</v>
      </c>
      <c r="VT310" s="4">
        <v>9.93</v>
      </c>
      <c r="VU310" s="4">
        <v>9.84</v>
      </c>
      <c r="VV310" s="4">
        <v>9.85</v>
      </c>
      <c r="VW310" s="4">
        <v>10.01</v>
      </c>
      <c r="VX310" s="4">
        <v>10.36</v>
      </c>
      <c r="VY310" s="4">
        <v>10.81</v>
      </c>
      <c r="VZ310" s="4">
        <v>11.25</v>
      </c>
      <c r="WA310" s="4">
        <v>11.55</v>
      </c>
      <c r="WB310" s="4">
        <v>11.7</v>
      </c>
      <c r="WC310" s="4">
        <v>11.72</v>
      </c>
      <c r="WD310" s="4">
        <v>11.72</v>
      </c>
      <c r="WE310" s="4">
        <v>11.74</v>
      </c>
      <c r="WF310" s="4">
        <v>11.79</v>
      </c>
      <c r="WG310" s="4">
        <v>11.88</v>
      </c>
      <c r="WH310" s="4">
        <v>12.01</v>
      </c>
      <c r="WI310" s="4">
        <v>12.16</v>
      </c>
      <c r="WJ310" s="4">
        <v>12.32</v>
      </c>
      <c r="WK310" s="4">
        <v>12.49</v>
      </c>
      <c r="WL310" s="4">
        <v>12.77</v>
      </c>
      <c r="WM310" s="4">
        <v>13.2</v>
      </c>
      <c r="WN310" s="4">
        <v>13.68</v>
      </c>
      <c r="WO310" s="4">
        <v>14.12</v>
      </c>
      <c r="WP310" s="4">
        <v>14.56</v>
      </c>
      <c r="WQ310" s="4">
        <v>15.08</v>
      </c>
      <c r="WR310" s="4">
        <v>15.68</v>
      </c>
      <c r="WS310" s="4">
        <v>16.25</v>
      </c>
      <c r="WT310" s="4">
        <v>16.7</v>
      </c>
      <c r="WU310" s="4">
        <v>17.02</v>
      </c>
      <c r="WV310" s="4">
        <v>17.260000000000002</v>
      </c>
      <c r="WW310" s="4">
        <v>17.41</v>
      </c>
      <c r="WX310" s="4">
        <v>17.39</v>
      </c>
      <c r="WY310" s="4">
        <v>17.239999999999998</v>
      </c>
      <c r="WZ310" s="4">
        <v>16.97</v>
      </c>
      <c r="XA310" s="4">
        <v>16.670000000000002</v>
      </c>
      <c r="XB310" s="4">
        <v>16.36</v>
      </c>
      <c r="XC310" s="4">
        <v>16</v>
      </c>
      <c r="XD310" s="4">
        <v>15.56</v>
      </c>
      <c r="XE310" s="4">
        <v>15.11</v>
      </c>
      <c r="XF310" s="4">
        <v>14.9</v>
      </c>
      <c r="XG310" s="4">
        <v>15.12</v>
      </c>
      <c r="XH310" s="4">
        <v>15.7</v>
      </c>
      <c r="XI310" s="4">
        <v>16.27</v>
      </c>
      <c r="XJ310" s="4">
        <v>16.420000000000002</v>
      </c>
      <c r="XK310" s="4">
        <v>16.149999999999999</v>
      </c>
      <c r="XL310" s="4">
        <v>15.73</v>
      </c>
      <c r="XM310" s="4">
        <v>15.53</v>
      </c>
      <c r="XN310" s="4">
        <v>15.65</v>
      </c>
      <c r="XO310" s="4">
        <v>16</v>
      </c>
      <c r="XP310" s="4">
        <v>16.54</v>
      </c>
      <c r="XQ310" s="4">
        <v>17.2</v>
      </c>
      <c r="XR310" s="4">
        <v>17.88</v>
      </c>
      <c r="XS310" s="4">
        <v>18.43</v>
      </c>
      <c r="XT310" s="4">
        <v>18.72</v>
      </c>
      <c r="XU310" s="4">
        <v>18.68</v>
      </c>
      <c r="XV310" s="4">
        <v>18.329999999999998</v>
      </c>
      <c r="XW310" s="4">
        <v>17.73</v>
      </c>
      <c r="XX310" s="4">
        <v>16.93</v>
      </c>
      <c r="XY310" s="4">
        <v>16.02</v>
      </c>
      <c r="XZ310" s="4">
        <v>15.04</v>
      </c>
      <c r="YA310" s="4">
        <v>14.13</v>
      </c>
      <c r="YB310" s="4">
        <v>13.4</v>
      </c>
      <c r="YC310" s="4">
        <v>12.9</v>
      </c>
      <c r="YD310" s="4">
        <v>12.64</v>
      </c>
      <c r="YE310" s="4">
        <v>12.56</v>
      </c>
      <c r="YF310" s="4">
        <v>12.62</v>
      </c>
      <c r="YG310" s="4">
        <v>12.7</v>
      </c>
      <c r="YH310" s="4">
        <v>12.63</v>
      </c>
      <c r="YI310" s="4">
        <v>12.35</v>
      </c>
      <c r="YJ310" s="4">
        <v>11.93</v>
      </c>
      <c r="YK310" s="4">
        <v>11.54</v>
      </c>
      <c r="YL310" s="4">
        <v>11.34</v>
      </c>
      <c r="YM310" s="4">
        <v>11.35</v>
      </c>
      <c r="YN310" s="4">
        <v>11.47</v>
      </c>
      <c r="YO310" s="4">
        <v>11.57</v>
      </c>
      <c r="YP310" s="4">
        <v>11.56</v>
      </c>
      <c r="YQ310" s="4">
        <v>11.49</v>
      </c>
      <c r="YR310" s="4">
        <v>11.36</v>
      </c>
      <c r="YS310" s="4">
        <v>11.17</v>
      </c>
      <c r="YT310" s="4">
        <v>10.91</v>
      </c>
      <c r="YU310" s="4">
        <v>10.58</v>
      </c>
      <c r="YV310" s="4">
        <v>10.24</v>
      </c>
      <c r="YW310" s="4">
        <v>10.01</v>
      </c>
      <c r="YX310" s="4">
        <v>9.99</v>
      </c>
      <c r="YY310" s="4">
        <v>10.17</v>
      </c>
      <c r="YZ310" s="4">
        <v>10.57</v>
      </c>
      <c r="ZA310" s="4">
        <v>11.18</v>
      </c>
      <c r="ZB310" s="4">
        <v>12.01</v>
      </c>
      <c r="ZC310" s="4">
        <v>12.96</v>
      </c>
      <c r="ZD310" s="4">
        <v>13.88</v>
      </c>
      <c r="ZE310" s="4">
        <v>14.61</v>
      </c>
      <c r="ZF310" s="4">
        <v>15.02</v>
      </c>
      <c r="ZG310" s="4">
        <v>15.14</v>
      </c>
      <c r="ZH310" s="4">
        <v>15.17</v>
      </c>
      <c r="ZI310" s="4">
        <v>15.35</v>
      </c>
      <c r="ZJ310" s="4">
        <v>15.78</v>
      </c>
      <c r="ZK310" s="4">
        <v>16.29</v>
      </c>
      <c r="ZL310" s="4">
        <v>16.670000000000002</v>
      </c>
      <c r="ZM310" s="4">
        <v>16.760000000000002</v>
      </c>
      <c r="ZN310" s="4">
        <v>16.670000000000002</v>
      </c>
      <c r="ZO310" s="4">
        <v>16.63</v>
      </c>
      <c r="ZP310" s="4">
        <v>16.73</v>
      </c>
      <c r="ZQ310" s="4">
        <v>16.829999999999998</v>
      </c>
      <c r="ZR310" s="4">
        <v>16.75</v>
      </c>
      <c r="ZS310" s="4">
        <v>16.53</v>
      </c>
      <c r="ZT310" s="4">
        <v>16.420000000000002</v>
      </c>
      <c r="ZU310" s="4">
        <v>16.62</v>
      </c>
      <c r="ZV310" s="4">
        <v>17.16</v>
      </c>
      <c r="ZW310" s="4">
        <v>17.899999999999999</v>
      </c>
      <c r="ZX310" s="4">
        <v>18.72</v>
      </c>
      <c r="ZY310" s="4">
        <v>19.559999999999999</v>
      </c>
      <c r="ZZ310" s="4">
        <v>20.34</v>
      </c>
      <c r="AAA310" s="4">
        <v>20.96</v>
      </c>
      <c r="AAB310" s="4">
        <v>21.33</v>
      </c>
      <c r="AAC310" s="4">
        <v>21.41</v>
      </c>
      <c r="AAD310" s="4">
        <v>21.26</v>
      </c>
      <c r="AAE310" s="4">
        <v>21.02</v>
      </c>
      <c r="AAF310" s="4">
        <v>20.83</v>
      </c>
      <c r="AAG310" s="4">
        <v>20.81</v>
      </c>
      <c r="AAH310" s="4">
        <v>20.97</v>
      </c>
      <c r="AAI310" s="4">
        <v>21.24</v>
      </c>
      <c r="AAJ310" s="4">
        <v>21.58</v>
      </c>
      <c r="AAK310" s="4">
        <v>21.93</v>
      </c>
      <c r="AAL310" s="4">
        <v>22.31</v>
      </c>
      <c r="AAM310" s="4">
        <v>22.76</v>
      </c>
      <c r="AAN310" s="4">
        <v>23.33</v>
      </c>
      <c r="AAO310" s="4">
        <v>24.02</v>
      </c>
      <c r="AAP310" s="4">
        <v>24.8</v>
      </c>
      <c r="AAQ310" s="4">
        <v>25.58</v>
      </c>
      <c r="AAR310" s="4">
        <v>26.34</v>
      </c>
      <c r="AAS310" s="4">
        <v>26.98</v>
      </c>
      <c r="AAT310" s="4">
        <v>27.33</v>
      </c>
      <c r="AAU310" s="4">
        <v>27.32</v>
      </c>
      <c r="AAV310" s="4">
        <v>27.06</v>
      </c>
      <c r="AAW310" s="4">
        <v>26.83</v>
      </c>
      <c r="AAX310" s="4">
        <v>26.85</v>
      </c>
      <c r="AAY310" s="4">
        <v>27.16</v>
      </c>
      <c r="AAZ310" s="4">
        <v>27.57</v>
      </c>
      <c r="ABA310" s="4">
        <v>27.89</v>
      </c>
      <c r="ABB310" s="4">
        <v>28.01</v>
      </c>
      <c r="ABC310" s="4">
        <v>27.99</v>
      </c>
      <c r="ABD310" s="4">
        <v>27.95</v>
      </c>
      <c r="ABE310" s="4">
        <v>28.04</v>
      </c>
      <c r="ABF310" s="4">
        <v>28.28</v>
      </c>
      <c r="ABG310" s="4">
        <v>28.63</v>
      </c>
      <c r="ABH310" s="4">
        <v>29</v>
      </c>
      <c r="ABI310" s="4">
        <v>29.29</v>
      </c>
      <c r="ABJ310" s="4">
        <v>29.51</v>
      </c>
      <c r="ABK310" s="4">
        <v>29.66</v>
      </c>
      <c r="ABL310" s="4">
        <v>29.77</v>
      </c>
      <c r="ABM310" s="4">
        <v>29.82</v>
      </c>
      <c r="ABN310" s="4">
        <v>29.83</v>
      </c>
      <c r="ABO310" s="4">
        <v>29.81</v>
      </c>
      <c r="ABP310" s="4">
        <v>29.78</v>
      </c>
      <c r="ABQ310" s="4">
        <v>29.71</v>
      </c>
      <c r="ABR310" s="4">
        <v>29.51</v>
      </c>
      <c r="ABS310" s="4">
        <v>29.18</v>
      </c>
      <c r="ABT310" s="4">
        <v>28.79</v>
      </c>
      <c r="ABU310" s="4">
        <v>28.41</v>
      </c>
      <c r="ABV310" s="4">
        <v>28.07</v>
      </c>
      <c r="ABW310" s="4">
        <v>27.68</v>
      </c>
      <c r="ABX310" s="4">
        <v>27.23</v>
      </c>
      <c r="ABY310" s="4">
        <v>26.78</v>
      </c>
      <c r="ABZ310" s="4">
        <v>26.46</v>
      </c>
      <c r="ACA310" s="4">
        <v>26.31</v>
      </c>
      <c r="ACB310" s="4">
        <v>26.32</v>
      </c>
      <c r="ACC310" s="4">
        <v>26.44</v>
      </c>
      <c r="ACD310" s="4">
        <v>26.54</v>
      </c>
      <c r="ACE310" s="4">
        <v>26.49</v>
      </c>
      <c r="ACF310" s="4">
        <v>26.22</v>
      </c>
      <c r="ACG310" s="4">
        <v>25.82</v>
      </c>
      <c r="ACH310" s="4">
        <v>25.54</v>
      </c>
      <c r="ACI310" s="4">
        <v>25.51</v>
      </c>
      <c r="ACJ310" s="4">
        <v>25.73</v>
      </c>
      <c r="ACK310" s="4">
        <v>26.11</v>
      </c>
      <c r="ACL310" s="4">
        <v>26.56</v>
      </c>
      <c r="ACM310" s="4">
        <v>27.06</v>
      </c>
      <c r="ACN310" s="4">
        <v>27.52</v>
      </c>
      <c r="ACO310" s="4">
        <v>27.86</v>
      </c>
      <c r="ACP310" s="4">
        <v>27.98</v>
      </c>
      <c r="ACQ310" s="4">
        <v>27.91</v>
      </c>
      <c r="ACR310" s="4">
        <v>27.73</v>
      </c>
      <c r="ACS310" s="4">
        <v>27.62</v>
      </c>
      <c r="ACT310" s="4">
        <v>27.72</v>
      </c>
      <c r="ACU310" s="4">
        <v>28.02</v>
      </c>
      <c r="ACV310" s="4">
        <v>28.43</v>
      </c>
      <c r="ACW310" s="4">
        <v>28.91</v>
      </c>
      <c r="ACX310" s="4">
        <v>29.46</v>
      </c>
      <c r="ACY310" s="4">
        <v>30.07</v>
      </c>
      <c r="ACZ310" s="4">
        <v>30.63</v>
      </c>
      <c r="ADA310" s="4">
        <v>30.98</v>
      </c>
      <c r="ADB310" s="4">
        <v>31.07</v>
      </c>
      <c r="ADC310" s="4">
        <v>30.89</v>
      </c>
      <c r="ADD310" s="4">
        <v>30.48</v>
      </c>
      <c r="ADE310" s="4">
        <v>29.89</v>
      </c>
      <c r="ADF310" s="4">
        <v>29.24</v>
      </c>
      <c r="ADG310" s="4">
        <v>28.68</v>
      </c>
      <c r="ADH310" s="4">
        <v>28.39</v>
      </c>
      <c r="ADI310" s="4">
        <v>28.42</v>
      </c>
      <c r="ADJ310" s="4">
        <v>28.74</v>
      </c>
      <c r="ADK310" s="4">
        <v>29.32</v>
      </c>
      <c r="ADL310" s="4">
        <v>30.1</v>
      </c>
      <c r="ADM310" s="4">
        <v>30.93</v>
      </c>
      <c r="ADN310" s="4">
        <v>31.67</v>
      </c>
      <c r="ADO310" s="4">
        <v>32.200000000000003</v>
      </c>
      <c r="ADP310" s="4">
        <v>32.49</v>
      </c>
      <c r="ADQ310" s="4">
        <v>32.61</v>
      </c>
      <c r="ADR310" s="4">
        <v>32.549999999999997</v>
      </c>
      <c r="ADS310" s="4">
        <v>32.35</v>
      </c>
      <c r="ADT310" s="4">
        <v>32.07</v>
      </c>
      <c r="ADU310" s="4">
        <v>31.91</v>
      </c>
      <c r="ADV310" s="4">
        <v>31.97</v>
      </c>
      <c r="ADW310" s="4">
        <v>32.21</v>
      </c>
      <c r="ADX310" s="4">
        <v>32.42</v>
      </c>
      <c r="ADY310" s="4">
        <v>32.380000000000003</v>
      </c>
      <c r="ADZ310" s="4">
        <v>32.19</v>
      </c>
      <c r="AEA310" s="4">
        <v>32.130000000000003</v>
      </c>
      <c r="AEB310" s="4">
        <v>32.49</v>
      </c>
      <c r="AEC310" s="4">
        <v>33.25</v>
      </c>
      <c r="AED310" s="4">
        <v>34.049999999999997</v>
      </c>
      <c r="AEE310" s="4">
        <v>34.630000000000003</v>
      </c>
      <c r="AEF310" s="4">
        <v>35.01</v>
      </c>
      <c r="AEG310" s="4">
        <v>35.47</v>
      </c>
      <c r="AEH310" s="4">
        <v>36.18</v>
      </c>
      <c r="AEI310" s="4">
        <v>37.07</v>
      </c>
      <c r="AEJ310" s="4">
        <v>37.909999999999997</v>
      </c>
      <c r="AEK310" s="4">
        <v>38.46</v>
      </c>
      <c r="AEL310" s="4">
        <v>38.69</v>
      </c>
      <c r="AEM310" s="4">
        <v>38.72</v>
      </c>
      <c r="AEN310" s="4">
        <v>38.72</v>
      </c>
      <c r="AEO310" s="4">
        <v>38.78</v>
      </c>
      <c r="AEP310" s="4">
        <v>38.85</v>
      </c>
      <c r="AEQ310" s="4">
        <v>38.83</v>
      </c>
      <c r="AER310" s="4">
        <v>38.76</v>
      </c>
      <c r="AES310" s="4">
        <v>38.82</v>
      </c>
      <c r="AET310" s="4">
        <v>39.200000000000003</v>
      </c>
      <c r="AEU310" s="4">
        <v>39.97</v>
      </c>
      <c r="AEV310" s="4">
        <v>40.97</v>
      </c>
      <c r="AEW310" s="4">
        <v>41.99</v>
      </c>
      <c r="AEX310" s="4">
        <v>42.82</v>
      </c>
      <c r="AEY310" s="4">
        <v>43.43</v>
      </c>
      <c r="AEZ310" s="4">
        <v>43.82</v>
      </c>
      <c r="AFA310" s="4">
        <v>44.08</v>
      </c>
      <c r="AFB310" s="4">
        <v>44.33</v>
      </c>
      <c r="AFC310" s="4">
        <v>44.64</v>
      </c>
      <c r="AFD310" s="4">
        <v>44.99</v>
      </c>
      <c r="AFE310" s="4">
        <v>45.31</v>
      </c>
      <c r="AFF310" s="4">
        <v>45.55</v>
      </c>
      <c r="AFG310" s="4">
        <v>45.79</v>
      </c>
      <c r="AFH310" s="4">
        <v>46.03</v>
      </c>
      <c r="AFI310" s="4">
        <v>46.2</v>
      </c>
      <c r="AFJ310" s="4">
        <v>46.18</v>
      </c>
      <c r="AFK310" s="4">
        <v>45.99</v>
      </c>
      <c r="AFL310" s="4">
        <v>45.7</v>
      </c>
      <c r="AFM310" s="4">
        <v>45.38</v>
      </c>
      <c r="AFN310" s="4">
        <v>45</v>
      </c>
      <c r="AFO310" s="4">
        <v>44.63</v>
      </c>
      <c r="AFP310" s="4">
        <v>44.5</v>
      </c>
      <c r="AFQ310" s="4">
        <v>44.75</v>
      </c>
      <c r="AFR310" s="4">
        <v>45.33</v>
      </c>
      <c r="AFS310" s="4">
        <v>46.01</v>
      </c>
      <c r="AFT310" s="4">
        <v>46.56</v>
      </c>
      <c r="AFU310" s="4">
        <v>46.91</v>
      </c>
      <c r="AFV310" s="4">
        <v>47.11</v>
      </c>
      <c r="AFW310" s="4">
        <v>47.2</v>
      </c>
      <c r="AFX310" s="4">
        <v>47.15</v>
      </c>
      <c r="AFY310" s="4">
        <v>46.86</v>
      </c>
      <c r="AFZ310" s="4">
        <v>46.28</v>
      </c>
      <c r="AGA310" s="4">
        <v>45.47</v>
      </c>
      <c r="AGB310" s="4">
        <v>44.63</v>
      </c>
      <c r="AGC310" s="4">
        <v>44.05</v>
      </c>
      <c r="AGD310" s="4">
        <v>43.92</v>
      </c>
      <c r="AGE310" s="4">
        <v>44.27</v>
      </c>
      <c r="AGF310" s="4">
        <v>44.9</v>
      </c>
      <c r="AGG310" s="4">
        <v>45.49</v>
      </c>
      <c r="AGH310" s="4">
        <v>45.72</v>
      </c>
      <c r="AGI310" s="4">
        <v>45.46</v>
      </c>
      <c r="AGJ310" s="4">
        <v>44.76</v>
      </c>
      <c r="AGK310" s="4">
        <v>43.82</v>
      </c>
      <c r="AGL310" s="4">
        <v>42.91</v>
      </c>
      <c r="AGM310" s="4">
        <v>42.32</v>
      </c>
      <c r="AGN310" s="4">
        <v>42.16</v>
      </c>
      <c r="AGO310" s="4">
        <v>42.28</v>
      </c>
      <c r="AGP310" s="4">
        <v>42.38</v>
      </c>
      <c r="AGQ310" s="4">
        <v>42.32</v>
      </c>
      <c r="AGR310" s="4">
        <v>42.21</v>
      </c>
      <c r="AGS310" s="4">
        <v>42.36</v>
      </c>
      <c r="AGT310" s="4">
        <v>42.94</v>
      </c>
      <c r="AGU310" s="4">
        <v>43.85</v>
      </c>
      <c r="AGV310" s="4">
        <v>44.82</v>
      </c>
      <c r="AGW310" s="4">
        <v>45.54</v>
      </c>
      <c r="AGX310" s="4">
        <v>45.8</v>
      </c>
      <c r="AGY310" s="4">
        <v>45.58</v>
      </c>
      <c r="AGZ310" s="4">
        <v>45.05</v>
      </c>
      <c r="AHA310" s="4">
        <v>44.41</v>
      </c>
      <c r="AHB310" s="4">
        <v>43.8</v>
      </c>
      <c r="AHC310" s="4">
        <v>43.25</v>
      </c>
      <c r="AHD310" s="4">
        <v>42.78</v>
      </c>
      <c r="AHE310" s="4">
        <v>42.51</v>
      </c>
      <c r="AHF310" s="4">
        <v>42.53</v>
      </c>
      <c r="AHG310" s="4">
        <v>42.85</v>
      </c>
      <c r="AHH310" s="4">
        <v>43.41</v>
      </c>
      <c r="AHI310" s="4">
        <v>44.07</v>
      </c>
      <c r="AHJ310" s="4">
        <v>44.67</v>
      </c>
      <c r="AHK310" s="4">
        <v>45.07</v>
      </c>
      <c r="AHL310" s="4">
        <v>45.16</v>
      </c>
      <c r="AHM310" s="4">
        <v>45</v>
      </c>
      <c r="AHN310" s="4">
        <v>44.7</v>
      </c>
      <c r="AHO310" s="4">
        <v>44.47</v>
      </c>
      <c r="AHP310" s="4">
        <v>44.45</v>
      </c>
      <c r="AHQ310" s="4">
        <v>44.65</v>
      </c>
      <c r="AHR310" s="4">
        <v>44.97</v>
      </c>
      <c r="AHS310" s="4">
        <v>45.3</v>
      </c>
      <c r="AHT310" s="4">
        <v>45.61</v>
      </c>
      <c r="AHU310" s="4">
        <v>45.97</v>
      </c>
      <c r="AHV310" s="4">
        <v>46.37</v>
      </c>
      <c r="AHW310" s="4">
        <v>46.77</v>
      </c>
      <c r="AHX310" s="4">
        <v>47.12</v>
      </c>
      <c r="AHY310" s="4">
        <v>47.38</v>
      </c>
      <c r="AHZ310" s="4">
        <v>47.55</v>
      </c>
      <c r="AIA310" s="4">
        <v>47.57</v>
      </c>
      <c r="AIB310" s="4">
        <v>47.45</v>
      </c>
      <c r="AIC310" s="4">
        <v>47.27</v>
      </c>
      <c r="AID310" s="4">
        <v>47.3</v>
      </c>
      <c r="AIE310" s="4">
        <v>47.49</v>
      </c>
      <c r="AIF310" s="4">
        <v>47.85</v>
      </c>
      <c r="AIG310" s="4">
        <v>48.35</v>
      </c>
    </row>
    <row r="313" spans="1:917" x14ac:dyDescent="0.25">
      <c r="A313" s="136"/>
      <c r="B313" s="136"/>
      <c r="C313" s="136"/>
    </row>
    <row r="315" spans="1:917" x14ac:dyDescent="0.25">
      <c r="A315" s="110" t="s">
        <v>208</v>
      </c>
    </row>
    <row r="316" spans="1:917" x14ac:dyDescent="0.25">
      <c r="A316" s="111" t="s">
        <v>209</v>
      </c>
      <c r="B316" s="112" t="s">
        <v>210</v>
      </c>
      <c r="C316" s="112" t="s">
        <v>211</v>
      </c>
      <c r="D316" s="112" t="s">
        <v>212</v>
      </c>
      <c r="E316" s="112" t="s">
        <v>213</v>
      </c>
      <c r="F316" s="112" t="s">
        <v>214</v>
      </c>
      <c r="G316" s="112" t="s">
        <v>215</v>
      </c>
      <c r="H316" s="112" t="s">
        <v>216</v>
      </c>
      <c r="I316" s="112" t="s">
        <v>217</v>
      </c>
      <c r="J316" s="112" t="s">
        <v>218</v>
      </c>
    </row>
    <row r="317" spans="1:917" x14ac:dyDescent="0.25">
      <c r="A317" s="113" t="s">
        <v>219</v>
      </c>
      <c r="B317" s="1">
        <v>0</v>
      </c>
      <c r="C317" s="1">
        <v>0</v>
      </c>
      <c r="D317" s="1">
        <v>17.46</v>
      </c>
      <c r="E317" s="1">
        <v>34.89</v>
      </c>
      <c r="F317" s="1">
        <v>58.13</v>
      </c>
      <c r="G317" s="1">
        <v>66.89</v>
      </c>
      <c r="H317" s="1">
        <v>0</v>
      </c>
      <c r="I317" s="1">
        <v>3.5</v>
      </c>
      <c r="J317" s="1">
        <v>31.58</v>
      </c>
    </row>
    <row r="318" spans="1:917" x14ac:dyDescent="0.25">
      <c r="A318" s="113" t="s">
        <v>222</v>
      </c>
      <c r="B318" s="1">
        <v>22.25</v>
      </c>
      <c r="C318" s="1">
        <v>0</v>
      </c>
      <c r="D318" s="1">
        <v>12.9</v>
      </c>
      <c r="E318" s="1">
        <v>8.16</v>
      </c>
      <c r="F318" s="1">
        <v>7.44</v>
      </c>
      <c r="G318" s="1">
        <v>12.03</v>
      </c>
      <c r="H318" s="1">
        <v>0.81</v>
      </c>
      <c r="I318" s="1">
        <v>15.52</v>
      </c>
      <c r="J318" s="1">
        <v>3.8</v>
      </c>
    </row>
    <row r="319" spans="1:917" x14ac:dyDescent="0.25">
      <c r="A319" s="113" t="s">
        <v>220</v>
      </c>
      <c r="B319" s="1">
        <v>0</v>
      </c>
      <c r="C319" s="1">
        <v>0</v>
      </c>
      <c r="D319" s="1">
        <v>0</v>
      </c>
      <c r="E319" s="1">
        <v>45.5</v>
      </c>
      <c r="F319" s="1">
        <v>30.36</v>
      </c>
      <c r="G319" s="1">
        <v>4.83</v>
      </c>
      <c r="H319" s="1">
        <v>0</v>
      </c>
      <c r="I319" s="1">
        <v>4.84</v>
      </c>
      <c r="J319" s="1">
        <v>41.2</v>
      </c>
    </row>
    <row r="320" spans="1:917" x14ac:dyDescent="0.25">
      <c r="A320" s="113" t="s">
        <v>223</v>
      </c>
      <c r="B320" s="1">
        <v>1.57</v>
      </c>
      <c r="C320" s="1">
        <v>0</v>
      </c>
      <c r="D320" s="1">
        <v>27.86</v>
      </c>
      <c r="E320" s="1">
        <v>4.9800000000000004</v>
      </c>
      <c r="F320" s="1">
        <v>0</v>
      </c>
      <c r="G320" s="1">
        <v>8.0500000000000007</v>
      </c>
      <c r="H320" s="1">
        <v>0.89</v>
      </c>
      <c r="I320" s="1">
        <v>10.02</v>
      </c>
      <c r="J320" s="1">
        <v>10.38</v>
      </c>
    </row>
    <row r="321" spans="1:10" x14ac:dyDescent="0.25">
      <c r="A321" s="113" t="s">
        <v>221</v>
      </c>
      <c r="B321" s="1">
        <v>48.71</v>
      </c>
      <c r="C321" s="1">
        <v>100</v>
      </c>
      <c r="D321" s="1">
        <v>0.15</v>
      </c>
      <c r="E321" s="1">
        <v>4.8600000000000003</v>
      </c>
      <c r="F321" s="1">
        <v>0.52</v>
      </c>
      <c r="G321" s="1">
        <v>4.5599999999999996</v>
      </c>
      <c r="H321" s="1">
        <v>0.2</v>
      </c>
      <c r="I321" s="1">
        <v>1.67</v>
      </c>
      <c r="J321" s="1">
        <v>1.69</v>
      </c>
    </row>
    <row r="322" spans="1:10" x14ac:dyDescent="0.25">
      <c r="A322" s="113" t="s">
        <v>226</v>
      </c>
      <c r="B322" s="1">
        <v>10.71</v>
      </c>
      <c r="C322" s="1">
        <v>0</v>
      </c>
      <c r="D322" s="1">
        <v>16.100000000000001</v>
      </c>
      <c r="E322" s="1">
        <v>1.54</v>
      </c>
      <c r="F322" s="1">
        <v>0.53</v>
      </c>
      <c r="G322" s="1">
        <v>0</v>
      </c>
      <c r="H322" s="1">
        <v>21.87</v>
      </c>
      <c r="I322" s="1">
        <v>19.440000000000001</v>
      </c>
      <c r="J322" s="1">
        <v>5.0199999999999996</v>
      </c>
    </row>
    <row r="323" spans="1:10" x14ac:dyDescent="0.25">
      <c r="A323" s="113" t="s">
        <v>225</v>
      </c>
      <c r="B323" s="1">
        <v>15.85</v>
      </c>
      <c r="C323" s="1">
        <v>0</v>
      </c>
      <c r="D323" s="1">
        <v>6.13</v>
      </c>
      <c r="E323" s="1">
        <v>7.0000000000000007E-2</v>
      </c>
      <c r="F323" s="1">
        <v>1.76</v>
      </c>
      <c r="G323" s="1">
        <v>0</v>
      </c>
      <c r="H323" s="1">
        <v>67.36</v>
      </c>
      <c r="I323" s="1">
        <v>31.26</v>
      </c>
      <c r="J323" s="1">
        <v>1.67</v>
      </c>
    </row>
    <row r="324" spans="1:10" x14ac:dyDescent="0.25">
      <c r="A324" s="113" t="s">
        <v>224</v>
      </c>
      <c r="B324" s="1">
        <v>0.9</v>
      </c>
      <c r="C324" s="1">
        <v>0</v>
      </c>
      <c r="D324" s="1">
        <v>19.420000000000002</v>
      </c>
      <c r="E324" s="1">
        <v>0</v>
      </c>
      <c r="F324" s="1">
        <v>1.26</v>
      </c>
      <c r="G324" s="1">
        <v>3.65</v>
      </c>
      <c r="H324" s="1">
        <v>8.8699999999999992</v>
      </c>
      <c r="I324" s="1">
        <v>13.75</v>
      </c>
      <c r="J324" s="1">
        <v>4.66</v>
      </c>
    </row>
    <row r="328" spans="1:10" ht="30" x14ac:dyDescent="0.25">
      <c r="A328" s="114" t="s">
        <v>227</v>
      </c>
    </row>
    <row r="329" spans="1:10" x14ac:dyDescent="0.25">
      <c r="A329" s="111" t="s">
        <v>209</v>
      </c>
      <c r="B329" s="115" t="s">
        <v>210</v>
      </c>
      <c r="C329" s="115" t="s">
        <v>211</v>
      </c>
      <c r="D329" s="115" t="s">
        <v>212</v>
      </c>
      <c r="E329" s="115" t="s">
        <v>213</v>
      </c>
      <c r="F329" s="115" t="s">
        <v>214</v>
      </c>
      <c r="G329" s="115" t="s">
        <v>215</v>
      </c>
      <c r="H329" s="115" t="s">
        <v>216</v>
      </c>
      <c r="I329" s="115" t="s">
        <v>217</v>
      </c>
      <c r="J329" s="115" t="s">
        <v>218</v>
      </c>
    </row>
    <row r="330" spans="1:10" x14ac:dyDescent="0.25">
      <c r="A330" s="116" t="s">
        <v>219</v>
      </c>
      <c r="B330" s="117">
        <v>0</v>
      </c>
      <c r="C330" s="117">
        <v>0</v>
      </c>
      <c r="D330" s="117">
        <v>1.2310000000000001</v>
      </c>
      <c r="E330" s="117">
        <v>0.91300000000000003</v>
      </c>
      <c r="F330" s="117">
        <v>1.121</v>
      </c>
      <c r="G330" s="117">
        <v>1.248</v>
      </c>
      <c r="H330" s="117">
        <v>0</v>
      </c>
      <c r="I330" s="117">
        <v>1.117</v>
      </c>
      <c r="J330" s="117">
        <v>1.0820000000000001</v>
      </c>
    </row>
    <row r="331" spans="1:10" x14ac:dyDescent="0.25">
      <c r="A331" s="116" t="s">
        <v>222</v>
      </c>
      <c r="B331" s="117">
        <v>1.254</v>
      </c>
      <c r="C331" s="117">
        <v>0</v>
      </c>
      <c r="D331" s="117">
        <v>1.2290000000000001</v>
      </c>
      <c r="E331" s="117">
        <v>1.0389999999999999</v>
      </c>
      <c r="F331" s="117">
        <v>1.2130000000000001</v>
      </c>
      <c r="G331" s="117">
        <v>0.97099999999999997</v>
      </c>
      <c r="H331" s="117">
        <v>1.357</v>
      </c>
      <c r="I331" s="117">
        <v>1.2490000000000001</v>
      </c>
      <c r="J331" s="117">
        <v>1.3069999999999999</v>
      </c>
    </row>
    <row r="332" spans="1:10" x14ac:dyDescent="0.25">
      <c r="A332" s="116" t="s">
        <v>220</v>
      </c>
      <c r="B332" s="117">
        <v>0</v>
      </c>
      <c r="C332" s="117">
        <v>0</v>
      </c>
      <c r="D332" s="117">
        <v>0</v>
      </c>
      <c r="E332" s="117">
        <v>1.2170000000000001</v>
      </c>
      <c r="F332" s="117">
        <v>1.1819999999999999</v>
      </c>
      <c r="G332" s="117">
        <v>1.0529999999999999</v>
      </c>
      <c r="H332" s="117">
        <v>0</v>
      </c>
      <c r="I332" s="117">
        <v>1.26</v>
      </c>
      <c r="J332" s="117">
        <v>1.3169999999999999</v>
      </c>
    </row>
    <row r="333" spans="1:10" x14ac:dyDescent="0.25">
      <c r="A333" s="116" t="s">
        <v>223</v>
      </c>
      <c r="B333" s="117">
        <v>1.3089999999999999</v>
      </c>
      <c r="C333" s="117">
        <v>0</v>
      </c>
      <c r="D333" s="117">
        <v>1.5329999999999999</v>
      </c>
      <c r="E333" s="117">
        <v>0.997</v>
      </c>
      <c r="F333" s="117">
        <v>0</v>
      </c>
      <c r="G333" s="117">
        <v>0.99099999999999999</v>
      </c>
      <c r="H333" s="117">
        <v>1.4490000000000001</v>
      </c>
      <c r="I333" s="117">
        <v>1.423</v>
      </c>
      <c r="J333" s="117">
        <v>1.4990000000000001</v>
      </c>
    </row>
    <row r="334" spans="1:10" x14ac:dyDescent="0.25">
      <c r="A334" s="116" t="s">
        <v>221</v>
      </c>
      <c r="B334" s="117">
        <v>1.1679999999999999</v>
      </c>
      <c r="C334" s="117">
        <v>0.83899999999999997</v>
      </c>
      <c r="D334" s="117">
        <v>1.165</v>
      </c>
      <c r="E334" s="117">
        <v>0.91700000000000004</v>
      </c>
      <c r="F334" s="117">
        <v>1.4359999999999999</v>
      </c>
      <c r="G334" s="117">
        <v>0.93</v>
      </c>
      <c r="H334" s="117">
        <v>1.276</v>
      </c>
      <c r="I334" s="117">
        <v>1.2869999999999999</v>
      </c>
      <c r="J334" s="117">
        <v>1.1379999999999999</v>
      </c>
    </row>
    <row r="335" spans="1:10" x14ac:dyDescent="0.25">
      <c r="A335" s="116" t="s">
        <v>226</v>
      </c>
      <c r="B335" s="117">
        <v>1.298</v>
      </c>
      <c r="C335" s="117">
        <v>0</v>
      </c>
      <c r="D335" s="117">
        <v>1.496</v>
      </c>
      <c r="E335" s="117">
        <v>1.2669999999999999</v>
      </c>
      <c r="F335" s="117">
        <v>1.371</v>
      </c>
      <c r="G335" s="117">
        <v>0</v>
      </c>
      <c r="H335" s="117">
        <v>1.629</v>
      </c>
      <c r="I335" s="117">
        <v>1.6080000000000001</v>
      </c>
      <c r="J335" s="117">
        <v>1.569</v>
      </c>
    </row>
    <row r="336" spans="1:10" x14ac:dyDescent="0.25">
      <c r="A336" s="116" t="s">
        <v>225</v>
      </c>
      <c r="B336" s="117">
        <v>1.4350000000000001</v>
      </c>
      <c r="C336" s="117">
        <v>0</v>
      </c>
      <c r="D336" s="117">
        <v>1.504</v>
      </c>
      <c r="E336" s="117">
        <v>1.3819999999999999</v>
      </c>
      <c r="F336" s="117">
        <v>1.5309999999999999</v>
      </c>
      <c r="G336" s="117">
        <v>0</v>
      </c>
      <c r="H336" s="117">
        <v>1.8879999999999999</v>
      </c>
      <c r="I336" s="117">
        <v>1.82</v>
      </c>
      <c r="J336" s="117">
        <v>1.4830000000000001</v>
      </c>
    </row>
    <row r="337" spans="1:36" x14ac:dyDescent="0.25">
      <c r="A337" s="116" t="s">
        <v>224</v>
      </c>
      <c r="B337" s="117">
        <v>1.327</v>
      </c>
      <c r="C337" s="117">
        <v>0</v>
      </c>
      <c r="D337" s="117">
        <v>1.54</v>
      </c>
      <c r="E337" s="117">
        <v>0</v>
      </c>
      <c r="F337" s="117">
        <v>1.5169999999999999</v>
      </c>
      <c r="G337" s="117">
        <v>1.1579999999999999</v>
      </c>
      <c r="H337" s="117">
        <v>2.1560000000000001</v>
      </c>
      <c r="I337" s="117">
        <v>2.3679999999999999</v>
      </c>
      <c r="J337" s="117">
        <v>1.5389999999999999</v>
      </c>
    </row>
    <row r="341" spans="1:36" ht="30" x14ac:dyDescent="0.25">
      <c r="A341" s="118" t="s">
        <v>228</v>
      </c>
    </row>
    <row r="342" spans="1:36" x14ac:dyDescent="0.25">
      <c r="A342" s="111" t="s">
        <v>229</v>
      </c>
      <c r="B342" s="112" t="s">
        <v>230</v>
      </c>
      <c r="C342" s="112" t="s">
        <v>231</v>
      </c>
      <c r="D342" s="112" t="s">
        <v>232</v>
      </c>
      <c r="E342" s="112" t="s">
        <v>233</v>
      </c>
      <c r="F342" s="112" t="s">
        <v>234</v>
      </c>
      <c r="G342" s="112" t="s">
        <v>235</v>
      </c>
      <c r="H342" s="112" t="s">
        <v>236</v>
      </c>
      <c r="I342" s="112" t="s">
        <v>237</v>
      </c>
      <c r="J342" s="112" t="s">
        <v>238</v>
      </c>
      <c r="K342" s="112" t="s">
        <v>239</v>
      </c>
      <c r="L342" s="112" t="s">
        <v>240</v>
      </c>
      <c r="M342" s="112" t="s">
        <v>241</v>
      </c>
      <c r="N342" s="112" t="s">
        <v>242</v>
      </c>
      <c r="O342" s="112" t="s">
        <v>243</v>
      </c>
      <c r="P342" s="112" t="s">
        <v>244</v>
      </c>
      <c r="Q342" s="112" t="s">
        <v>245</v>
      </c>
      <c r="R342" s="112" t="s">
        <v>246</v>
      </c>
      <c r="S342" s="112" t="s">
        <v>247</v>
      </c>
      <c r="T342" s="112" t="s">
        <v>248</v>
      </c>
      <c r="U342" s="112" t="s">
        <v>249</v>
      </c>
      <c r="V342" s="112" t="s">
        <v>250</v>
      </c>
      <c r="W342" s="112" t="s">
        <v>251</v>
      </c>
      <c r="X342" s="112" t="s">
        <v>252</v>
      </c>
      <c r="Y342" s="112" t="s">
        <v>253</v>
      </c>
      <c r="Z342" s="112" t="s">
        <v>254</v>
      </c>
      <c r="AA342" s="112" t="s">
        <v>255</v>
      </c>
      <c r="AB342" s="112" t="s">
        <v>256</v>
      </c>
      <c r="AC342" s="112" t="s">
        <v>211</v>
      </c>
      <c r="AD342" s="112" t="s">
        <v>257</v>
      </c>
      <c r="AE342" s="112" t="s">
        <v>213</v>
      </c>
      <c r="AF342" s="112" t="s">
        <v>258</v>
      </c>
      <c r="AG342" s="112" t="s">
        <v>215</v>
      </c>
      <c r="AH342" s="112" t="s">
        <v>259</v>
      </c>
      <c r="AI342" s="112" t="s">
        <v>217</v>
      </c>
      <c r="AJ342" s="112" t="s">
        <v>218</v>
      </c>
    </row>
    <row r="343" spans="1:36" x14ac:dyDescent="0.25">
      <c r="A343" s="113" t="s">
        <v>260</v>
      </c>
      <c r="B343" s="1">
        <v>1.232</v>
      </c>
      <c r="C343" s="1">
        <v>1.0389999999999999</v>
      </c>
      <c r="D343" s="1">
        <v>1.3420000000000001</v>
      </c>
      <c r="E343" s="1">
        <v>1.306</v>
      </c>
      <c r="F343" s="1">
        <v>1</v>
      </c>
      <c r="G343" s="1">
        <v>1.204</v>
      </c>
      <c r="H343" s="1">
        <v>0.998</v>
      </c>
      <c r="I343" s="1">
        <v>1.359</v>
      </c>
      <c r="J343" s="1">
        <v>1.524</v>
      </c>
      <c r="K343" s="1">
        <v>1.1539999999999999</v>
      </c>
      <c r="L343" s="1">
        <v>1.1200000000000001</v>
      </c>
      <c r="M343" s="1">
        <v>1.2470000000000001</v>
      </c>
      <c r="N343" s="1">
        <v>1.2989999999999999</v>
      </c>
      <c r="O343" s="1">
        <v>0.76200000000000001</v>
      </c>
      <c r="P343" s="1">
        <v>1.2250000000000001</v>
      </c>
      <c r="Q343" s="1">
        <v>1.32</v>
      </c>
      <c r="R343" s="1">
        <v>1.29</v>
      </c>
      <c r="S343" s="1">
        <v>1.1040000000000001</v>
      </c>
      <c r="T343" s="1">
        <v>0.995</v>
      </c>
      <c r="U343" s="1">
        <v>0.95499999999999996</v>
      </c>
      <c r="V343" s="1">
        <v>1.202</v>
      </c>
      <c r="W343" s="1">
        <v>1.1279999999999999</v>
      </c>
      <c r="X343" s="1">
        <v>1.35</v>
      </c>
      <c r="Y343" s="1">
        <v>1.252</v>
      </c>
      <c r="Z343" s="1">
        <v>1.284</v>
      </c>
      <c r="AA343" s="1">
        <v>1.28</v>
      </c>
      <c r="AB343" s="1">
        <v>1.3</v>
      </c>
      <c r="AC343" s="1">
        <v>0.83899999999999997</v>
      </c>
      <c r="AD343" s="1">
        <v>1.4339999999999999</v>
      </c>
      <c r="AE343" s="1">
        <v>1.0720000000000001</v>
      </c>
      <c r="AF343" s="1">
        <v>1.1619999999999999</v>
      </c>
      <c r="AG343" s="1">
        <v>1.167</v>
      </c>
      <c r="AH343" s="1">
        <v>1.8460000000000001</v>
      </c>
      <c r="AI343" s="1">
        <v>1.665</v>
      </c>
      <c r="AJ343" s="1">
        <v>1.284</v>
      </c>
    </row>
    <row r="347" spans="1:36" ht="30" x14ac:dyDescent="0.25">
      <c r="A347" s="118" t="s">
        <v>262</v>
      </c>
      <c r="B347" s="119" t="s">
        <v>261</v>
      </c>
    </row>
    <row r="348" spans="1:36" x14ac:dyDescent="0.25">
      <c r="A348" s="113" t="s">
        <v>260</v>
      </c>
      <c r="B348" s="1">
        <v>0.85899999999999999</v>
      </c>
    </row>
    <row r="351" spans="1:36" ht="30" x14ac:dyDescent="0.25">
      <c r="A351" s="114" t="s">
        <v>265</v>
      </c>
    </row>
    <row r="352" spans="1:36" x14ac:dyDescent="0.25">
      <c r="A352" s="111" t="s">
        <v>266</v>
      </c>
      <c r="B352" s="115" t="s">
        <v>210</v>
      </c>
      <c r="C352" s="115" t="s">
        <v>211</v>
      </c>
      <c r="D352" s="115" t="s">
        <v>212</v>
      </c>
      <c r="E352" s="115" t="s">
        <v>213</v>
      </c>
      <c r="F352" s="115" t="s">
        <v>214</v>
      </c>
      <c r="G352" s="115" t="s">
        <v>215</v>
      </c>
      <c r="H352" s="115" t="s">
        <v>216</v>
      </c>
      <c r="I352" s="115" t="s">
        <v>217</v>
      </c>
      <c r="J352" s="115" t="s">
        <v>218</v>
      </c>
    </row>
    <row r="353" spans="1:47" x14ac:dyDescent="0.25">
      <c r="A353" s="116" t="s">
        <v>0</v>
      </c>
      <c r="B353" s="117">
        <v>-0.5</v>
      </c>
      <c r="C353" s="117">
        <v>-1</v>
      </c>
      <c r="D353" s="117">
        <v>0</v>
      </c>
      <c r="E353" s="117">
        <v>0</v>
      </c>
      <c r="F353" s="117">
        <v>0</v>
      </c>
      <c r="G353" s="117">
        <v>0</v>
      </c>
      <c r="H353" s="117">
        <v>-0.5</v>
      </c>
      <c r="I353" s="117">
        <v>-0.5</v>
      </c>
      <c r="J353" s="117">
        <v>0</v>
      </c>
    </row>
    <row r="355" spans="1:47" x14ac:dyDescent="0.2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</row>
    <row r="356" spans="1:47" x14ac:dyDescent="0.25">
      <c r="A356" s="140"/>
      <c r="B356" s="140"/>
      <c r="C356" s="140"/>
      <c r="D356" s="140"/>
      <c r="E356" s="140"/>
      <c r="F356" s="140"/>
      <c r="G356" s="140"/>
      <c r="H356" s="140"/>
      <c r="I356" s="140"/>
    </row>
    <row r="358" spans="1:47" x14ac:dyDescent="0.25">
      <c r="A358" s="95"/>
      <c r="B358" s="78"/>
    </row>
    <row r="359" spans="1:47" ht="15.75" thickBot="1" x14ac:dyDescent="0.3"/>
    <row r="360" spans="1:47" ht="16.5" thickTop="1" thickBot="1" x14ac:dyDescent="0.3">
      <c r="A360" s="204" t="s">
        <v>342</v>
      </c>
      <c r="B360" s="205"/>
      <c r="C360" s="205"/>
      <c r="D360" s="205"/>
      <c r="E360" s="205"/>
      <c r="F360" s="205"/>
      <c r="G360" s="205"/>
    </row>
    <row r="361" spans="1:47" ht="15.75" thickBot="1" x14ac:dyDescent="0.3">
      <c r="A361" s="54" t="s">
        <v>268</v>
      </c>
      <c r="B361">
        <v>2005</v>
      </c>
      <c r="C361">
        <v>2006</v>
      </c>
      <c r="D361">
        <v>2007</v>
      </c>
      <c r="E361">
        <v>2008</v>
      </c>
      <c r="F361">
        <v>2009</v>
      </c>
      <c r="G361">
        <v>2010</v>
      </c>
      <c r="H361">
        <v>2011</v>
      </c>
      <c r="I361">
        <v>2012</v>
      </c>
      <c r="J361">
        <v>2013</v>
      </c>
      <c r="K361">
        <v>2014</v>
      </c>
      <c r="L361">
        <v>2015</v>
      </c>
      <c r="M361">
        <v>2016</v>
      </c>
      <c r="N361">
        <v>2017</v>
      </c>
      <c r="O361">
        <v>2018</v>
      </c>
      <c r="P361">
        <v>2019</v>
      </c>
      <c r="Q361">
        <v>2020</v>
      </c>
      <c r="R361">
        <v>2021</v>
      </c>
      <c r="S361">
        <v>2022</v>
      </c>
      <c r="T361">
        <v>2023</v>
      </c>
      <c r="U361">
        <v>2024</v>
      </c>
      <c r="V361">
        <v>2025</v>
      </c>
      <c r="W361">
        <v>2026</v>
      </c>
      <c r="X361">
        <v>2027</v>
      </c>
      <c r="Y361">
        <v>2028</v>
      </c>
      <c r="Z361">
        <v>2029</v>
      </c>
      <c r="AA361">
        <v>2030</v>
      </c>
      <c r="AB361">
        <v>2031</v>
      </c>
      <c r="AC361">
        <v>2032</v>
      </c>
      <c r="AD361">
        <v>2033</v>
      </c>
      <c r="AE361">
        <v>2034</v>
      </c>
      <c r="AF361">
        <v>2035</v>
      </c>
      <c r="AG361">
        <v>2036</v>
      </c>
      <c r="AH361">
        <v>2037</v>
      </c>
      <c r="AI361">
        <v>2038</v>
      </c>
      <c r="AJ361">
        <v>2039</v>
      </c>
      <c r="AK361">
        <v>2040</v>
      </c>
      <c r="AL361">
        <v>2041</v>
      </c>
      <c r="AM361">
        <v>2042</v>
      </c>
      <c r="AN361">
        <v>2043</v>
      </c>
      <c r="AO361">
        <v>2044</v>
      </c>
      <c r="AP361">
        <v>2045</v>
      </c>
      <c r="AQ361">
        <v>2046</v>
      </c>
      <c r="AR361">
        <v>2047</v>
      </c>
      <c r="AS361">
        <v>2048</v>
      </c>
      <c r="AT361">
        <v>2049</v>
      </c>
      <c r="AU361">
        <v>2050</v>
      </c>
    </row>
    <row r="362" spans="1:47" ht="15.75" thickBot="1" x14ac:dyDescent="0.3">
      <c r="A362" s="137" t="s">
        <v>210</v>
      </c>
      <c r="B362">
        <v>3.5140400000000001</v>
      </c>
      <c r="C362">
        <v>3.5171999999999999</v>
      </c>
      <c r="D362">
        <v>3.5219</v>
      </c>
      <c r="E362">
        <v>3.5263399999999998</v>
      </c>
      <c r="F362">
        <v>3.5257200000000002</v>
      </c>
      <c r="G362">
        <v>3.5254500000000002</v>
      </c>
      <c r="H362">
        <v>3.5067699999999999</v>
      </c>
      <c r="I362">
        <v>3.5015000000000001</v>
      </c>
      <c r="J362">
        <v>3.4751400000000001</v>
      </c>
      <c r="K362">
        <v>3.4527800000000002</v>
      </c>
      <c r="L362">
        <v>3.4217200000000001</v>
      </c>
      <c r="M362">
        <v>3.3774000000000002</v>
      </c>
      <c r="N362">
        <v>3.3571200000000001</v>
      </c>
      <c r="O362">
        <v>3.3682799999999999</v>
      </c>
      <c r="P362">
        <v>3.3794900000000001</v>
      </c>
      <c r="Q362">
        <v>3.4053100000000001</v>
      </c>
      <c r="R362">
        <v>3.2861400000000001</v>
      </c>
      <c r="S362">
        <v>3.25509</v>
      </c>
      <c r="T362">
        <v>3.2493400000000001</v>
      </c>
      <c r="U362">
        <v>3.2511000000000001</v>
      </c>
      <c r="V362">
        <v>3.25475</v>
      </c>
      <c r="W362">
        <v>3.2577799999999999</v>
      </c>
      <c r="X362">
        <v>3.2600199999999999</v>
      </c>
      <c r="Y362">
        <v>3.2622499999999999</v>
      </c>
      <c r="Z362">
        <v>3.2641</v>
      </c>
      <c r="AA362">
        <v>3.2662300000000002</v>
      </c>
      <c r="AB362">
        <v>3.2695099999999999</v>
      </c>
      <c r="AC362">
        <v>3.2733699999999999</v>
      </c>
      <c r="AD362">
        <v>3.2776299999999998</v>
      </c>
      <c r="AE362">
        <v>3.2818999999999998</v>
      </c>
      <c r="AF362">
        <v>3.2865199999999999</v>
      </c>
      <c r="AG362">
        <v>3.2914099999999999</v>
      </c>
      <c r="AH362">
        <v>3.2965800000000001</v>
      </c>
      <c r="AI362">
        <v>3.3020100000000001</v>
      </c>
      <c r="AJ362">
        <v>3.3076699999999999</v>
      </c>
      <c r="AK362">
        <v>3.31298</v>
      </c>
      <c r="AL362">
        <v>3.3197399999999999</v>
      </c>
      <c r="AM362">
        <v>3.32667</v>
      </c>
      <c r="AN362">
        <v>3.3352499999999998</v>
      </c>
      <c r="AO362">
        <v>3.3442400000000001</v>
      </c>
      <c r="AP362">
        <v>3.3554900000000001</v>
      </c>
      <c r="AQ362">
        <v>3.36978</v>
      </c>
      <c r="AR362">
        <v>3.3869799999999999</v>
      </c>
      <c r="AS362">
        <v>3.3905500000000002</v>
      </c>
      <c r="AT362">
        <v>3.3816999999999999</v>
      </c>
      <c r="AU362">
        <v>3.37947</v>
      </c>
    </row>
    <row r="363" spans="1:47" ht="15.75" thickBot="1" x14ac:dyDescent="0.3">
      <c r="A363" s="138" t="s">
        <v>211</v>
      </c>
      <c r="B363">
        <v>0.67050600000000005</v>
      </c>
      <c r="C363">
        <v>0.67117599999999999</v>
      </c>
      <c r="D363">
        <v>0.67087699999999995</v>
      </c>
      <c r="E363">
        <v>0.67142800000000002</v>
      </c>
      <c r="F363">
        <v>0.67105800000000004</v>
      </c>
      <c r="G363">
        <v>0.66989900000000002</v>
      </c>
      <c r="H363">
        <v>0.67053200000000002</v>
      </c>
      <c r="I363">
        <v>0.66943699999999995</v>
      </c>
      <c r="J363">
        <v>0.66390899999999997</v>
      </c>
      <c r="K363">
        <v>0.66085199999999999</v>
      </c>
      <c r="L363">
        <v>0.65510800000000002</v>
      </c>
      <c r="M363">
        <v>0.64566900000000005</v>
      </c>
      <c r="N363">
        <v>0.64575300000000002</v>
      </c>
      <c r="O363">
        <v>0.638845</v>
      </c>
      <c r="P363">
        <v>0.62416199999999999</v>
      </c>
      <c r="Q363">
        <v>0.62803500000000001</v>
      </c>
      <c r="R363">
        <v>0.64097499999999996</v>
      </c>
      <c r="S363">
        <v>0.64013799999999998</v>
      </c>
      <c r="T363">
        <v>0.64145799999999997</v>
      </c>
      <c r="U363">
        <v>0.64318799999999998</v>
      </c>
      <c r="V363">
        <v>0.64507899999999996</v>
      </c>
      <c r="W363">
        <v>0.64653400000000005</v>
      </c>
      <c r="X363">
        <v>0.64804499999999998</v>
      </c>
      <c r="Y363">
        <v>0.64912700000000001</v>
      </c>
      <c r="Z363">
        <v>0.65030200000000005</v>
      </c>
      <c r="AA363">
        <v>0.65128699999999995</v>
      </c>
      <c r="AB363">
        <v>0.65264900000000003</v>
      </c>
      <c r="AC363">
        <v>0.65383999999999998</v>
      </c>
      <c r="AD363">
        <v>0.65528799999999998</v>
      </c>
      <c r="AE363">
        <v>0.656416</v>
      </c>
      <c r="AF363">
        <v>0.657887</v>
      </c>
      <c r="AG363">
        <v>0.65894600000000003</v>
      </c>
      <c r="AH363">
        <v>0.66042199999999995</v>
      </c>
      <c r="AI363">
        <v>0.66167299999999996</v>
      </c>
      <c r="AJ363">
        <v>0.66295499999999996</v>
      </c>
      <c r="AK363">
        <v>0.66419799999999996</v>
      </c>
      <c r="AL363">
        <v>0.66566899999999996</v>
      </c>
      <c r="AM363">
        <v>0.66716600000000004</v>
      </c>
      <c r="AN363">
        <v>0.66876899999999995</v>
      </c>
      <c r="AO363">
        <v>0.67062600000000006</v>
      </c>
      <c r="AP363">
        <v>0.67261499999999996</v>
      </c>
      <c r="AQ363">
        <v>0.67459800000000003</v>
      </c>
      <c r="AR363">
        <v>0.67721699999999996</v>
      </c>
      <c r="AS363">
        <v>0.67637400000000003</v>
      </c>
      <c r="AT363">
        <v>0.67305999999999999</v>
      </c>
      <c r="AU363">
        <v>0.672095</v>
      </c>
    </row>
    <row r="364" spans="1:47" ht="15.75" thickBot="1" x14ac:dyDescent="0.3">
      <c r="A364" s="137" t="s">
        <v>257</v>
      </c>
      <c r="B364">
        <v>8.70885</v>
      </c>
      <c r="C364">
        <v>8.8122100000000003</v>
      </c>
      <c r="D364">
        <v>9.0009700000000006</v>
      </c>
      <c r="E364">
        <v>9.0833999999999993</v>
      </c>
      <c r="F364">
        <v>9.1665600000000005</v>
      </c>
      <c r="G364">
        <v>9.2904999999999998</v>
      </c>
      <c r="H364">
        <v>9.4840499999999999</v>
      </c>
      <c r="I364">
        <v>9.6172599999999999</v>
      </c>
      <c r="J364">
        <v>9.7283100000000005</v>
      </c>
      <c r="K364">
        <v>9.8720099999999995</v>
      </c>
      <c r="L364">
        <v>10.086600000000001</v>
      </c>
      <c r="M364">
        <v>9.8231400000000004</v>
      </c>
      <c r="N364">
        <v>9.5991</v>
      </c>
      <c r="O364">
        <v>9.4123999999999999</v>
      </c>
      <c r="P364">
        <v>9.1890199999999993</v>
      </c>
      <c r="Q364">
        <v>9.0555800000000009</v>
      </c>
      <c r="R364">
        <v>8.9958399999999994</v>
      </c>
      <c r="S364">
        <v>8.9461200000000005</v>
      </c>
      <c r="T364">
        <v>8.8931299999999993</v>
      </c>
      <c r="U364">
        <v>8.8405699999999996</v>
      </c>
      <c r="V364">
        <v>8.7881400000000003</v>
      </c>
      <c r="W364">
        <v>8.7344500000000007</v>
      </c>
      <c r="X364">
        <v>8.6697799999999994</v>
      </c>
      <c r="Y364">
        <v>8.5983499999999999</v>
      </c>
      <c r="Z364">
        <v>8.5250400000000006</v>
      </c>
      <c r="AA364">
        <v>8.4520400000000002</v>
      </c>
      <c r="AB364">
        <v>8.3810199999999995</v>
      </c>
      <c r="AC364">
        <v>8.3111499999999996</v>
      </c>
      <c r="AD364">
        <v>8.2415500000000002</v>
      </c>
      <c r="AE364">
        <v>8.1730400000000003</v>
      </c>
      <c r="AF364">
        <v>8.1049199999999999</v>
      </c>
      <c r="AG364">
        <v>8.0415899999999993</v>
      </c>
      <c r="AH364">
        <v>7.9781599999999999</v>
      </c>
      <c r="AI364">
        <v>7.9151800000000003</v>
      </c>
      <c r="AJ364">
        <v>7.8528399999999996</v>
      </c>
      <c r="AK364">
        <v>7.7916600000000003</v>
      </c>
      <c r="AL364">
        <v>7.7319699999999996</v>
      </c>
      <c r="AM364">
        <v>7.6734499999999999</v>
      </c>
      <c r="AN364">
        <v>7.6165900000000004</v>
      </c>
      <c r="AO364">
        <v>7.5615500000000004</v>
      </c>
      <c r="AP364">
        <v>7.5087400000000004</v>
      </c>
      <c r="AQ364">
        <v>7.4594800000000001</v>
      </c>
      <c r="AR364">
        <v>7.4147499999999997</v>
      </c>
      <c r="AS364">
        <v>7.34626</v>
      </c>
      <c r="AT364">
        <v>7.2606200000000003</v>
      </c>
      <c r="AU364">
        <v>7.1957899999999997</v>
      </c>
    </row>
    <row r="365" spans="1:47" ht="15.75" thickBot="1" x14ac:dyDescent="0.3">
      <c r="A365" s="137" t="s">
        <v>213</v>
      </c>
      <c r="B365">
        <v>3.5569099999999998</v>
      </c>
      <c r="C365">
        <v>3.5785</v>
      </c>
      <c r="D365">
        <v>3.6207600000000002</v>
      </c>
      <c r="E365">
        <v>3.64628</v>
      </c>
      <c r="F365">
        <v>3.6776599999999999</v>
      </c>
      <c r="G365">
        <v>3.71855</v>
      </c>
      <c r="H365">
        <v>3.7572700000000001</v>
      </c>
      <c r="I365">
        <v>3.7980100000000001</v>
      </c>
      <c r="J365">
        <v>3.83508</v>
      </c>
      <c r="K365">
        <v>3.8686099999999999</v>
      </c>
      <c r="L365">
        <v>3.9014500000000001</v>
      </c>
      <c r="M365">
        <v>3.9493399999999999</v>
      </c>
      <c r="N365">
        <v>3.9624299999999999</v>
      </c>
      <c r="O365">
        <v>3.9950100000000002</v>
      </c>
      <c r="P365">
        <v>4.0183099999999996</v>
      </c>
      <c r="Q365">
        <v>4.0612899999999996</v>
      </c>
      <c r="R365">
        <v>4.2190500000000002</v>
      </c>
      <c r="S365">
        <v>4.2653800000000004</v>
      </c>
      <c r="T365">
        <v>4.31942</v>
      </c>
      <c r="U365">
        <v>4.3604200000000004</v>
      </c>
      <c r="V365">
        <v>4.3996399999999998</v>
      </c>
      <c r="W365">
        <v>4.4380199999999999</v>
      </c>
      <c r="X365">
        <v>4.4755799999999999</v>
      </c>
      <c r="Y365">
        <v>4.5131899999999998</v>
      </c>
      <c r="Z365">
        <v>4.5507900000000001</v>
      </c>
      <c r="AA365">
        <v>4.58833</v>
      </c>
      <c r="AB365">
        <v>4.6272900000000003</v>
      </c>
      <c r="AC365">
        <v>4.6668900000000004</v>
      </c>
      <c r="AD365">
        <v>4.7066499999999998</v>
      </c>
      <c r="AE365">
        <v>4.7460500000000003</v>
      </c>
      <c r="AF365">
        <v>4.7851100000000004</v>
      </c>
      <c r="AG365">
        <v>4.8236499999999998</v>
      </c>
      <c r="AH365">
        <v>4.8615500000000003</v>
      </c>
      <c r="AI365">
        <v>4.8987100000000003</v>
      </c>
      <c r="AJ365">
        <v>4.9352299999999998</v>
      </c>
      <c r="AK365">
        <v>4.97166</v>
      </c>
      <c r="AL365">
        <v>5.0083500000000001</v>
      </c>
      <c r="AM365">
        <v>5.0452599999999999</v>
      </c>
      <c r="AN365">
        <v>5.0823299999999998</v>
      </c>
      <c r="AO365">
        <v>5.1195899999999996</v>
      </c>
      <c r="AP365">
        <v>5.1577099999999998</v>
      </c>
      <c r="AQ365">
        <v>5.1979100000000003</v>
      </c>
      <c r="AR365">
        <v>5.2429899999999998</v>
      </c>
      <c r="AS365">
        <v>5.2677800000000001</v>
      </c>
      <c r="AT365">
        <v>5.2644200000000003</v>
      </c>
      <c r="AU365">
        <v>5.26065</v>
      </c>
    </row>
    <row r="366" spans="1:47" ht="15.75" thickBot="1" x14ac:dyDescent="0.3">
      <c r="A366" s="137" t="s">
        <v>258</v>
      </c>
      <c r="B366">
        <v>1.72275</v>
      </c>
      <c r="C366">
        <v>1.74255</v>
      </c>
      <c r="D366">
        <v>1.78139</v>
      </c>
      <c r="E366">
        <v>1.8144100000000001</v>
      </c>
      <c r="F366">
        <v>1.87287</v>
      </c>
      <c r="G366">
        <v>1.9584900000000001</v>
      </c>
      <c r="H366">
        <v>2.0660599999999998</v>
      </c>
      <c r="I366">
        <v>2.1614300000000002</v>
      </c>
      <c r="J366">
        <v>2.2570299999999999</v>
      </c>
      <c r="K366">
        <v>2.3710599999999999</v>
      </c>
      <c r="L366">
        <v>2.4664000000000001</v>
      </c>
      <c r="M366">
        <v>2.4243899999999998</v>
      </c>
      <c r="N366">
        <v>2.5162300000000002</v>
      </c>
      <c r="O366">
        <v>2.6292800000000001</v>
      </c>
      <c r="P366">
        <v>2.7172700000000001</v>
      </c>
      <c r="Q366">
        <v>2.8052999999999999</v>
      </c>
      <c r="R366">
        <v>2.8759899999999998</v>
      </c>
      <c r="S366">
        <v>2.9424100000000002</v>
      </c>
      <c r="T366">
        <v>2.9987300000000001</v>
      </c>
      <c r="U366">
        <v>3.0489299999999999</v>
      </c>
      <c r="V366">
        <v>3.0931099999999998</v>
      </c>
      <c r="W366">
        <v>3.1320700000000001</v>
      </c>
      <c r="X366">
        <v>3.1667100000000001</v>
      </c>
      <c r="Y366">
        <v>3.1981700000000002</v>
      </c>
      <c r="Z366">
        <v>3.2264599999999999</v>
      </c>
      <c r="AA366">
        <v>3.2523900000000001</v>
      </c>
      <c r="AB366">
        <v>3.27651</v>
      </c>
      <c r="AC366">
        <v>3.29894</v>
      </c>
      <c r="AD366">
        <v>3.3194499999999998</v>
      </c>
      <c r="AE366">
        <v>3.3387699999999998</v>
      </c>
      <c r="AF366">
        <v>3.3565900000000002</v>
      </c>
      <c r="AG366">
        <v>3.37303</v>
      </c>
      <c r="AH366">
        <v>3.3882300000000001</v>
      </c>
      <c r="AI366">
        <v>3.4027500000000002</v>
      </c>
      <c r="AJ366">
        <v>3.4163100000000002</v>
      </c>
      <c r="AK366">
        <v>3.4289000000000001</v>
      </c>
      <c r="AL366">
        <v>3.4426399999999999</v>
      </c>
      <c r="AM366">
        <v>3.4559000000000002</v>
      </c>
      <c r="AN366">
        <v>3.46807</v>
      </c>
      <c r="AO366">
        <v>3.4794700000000001</v>
      </c>
      <c r="AP366">
        <v>3.4902799999999998</v>
      </c>
      <c r="AQ366">
        <v>3.5012099999999999</v>
      </c>
      <c r="AR366">
        <v>3.5122599999999999</v>
      </c>
      <c r="AS366">
        <v>3.51363</v>
      </c>
      <c r="AT366">
        <v>3.5123700000000002</v>
      </c>
      <c r="AU366">
        <v>3.5194100000000001</v>
      </c>
    </row>
    <row r="367" spans="1:47" ht="15.75" thickBot="1" x14ac:dyDescent="0.3">
      <c r="A367" s="137" t="s">
        <v>215</v>
      </c>
      <c r="B367">
        <v>1.1776899999999999</v>
      </c>
      <c r="C367">
        <v>1.1811799999999999</v>
      </c>
      <c r="D367">
        <v>1.1910400000000001</v>
      </c>
      <c r="E367">
        <v>1.20699</v>
      </c>
      <c r="F367">
        <v>1.2245999999999999</v>
      </c>
      <c r="G367">
        <v>1.2419100000000001</v>
      </c>
      <c r="H367">
        <v>1.2500100000000001</v>
      </c>
      <c r="I367">
        <v>1.26109</v>
      </c>
      <c r="J367">
        <v>1.2716099999999999</v>
      </c>
      <c r="K367">
        <v>1.27983</v>
      </c>
      <c r="L367">
        <v>1.29304</v>
      </c>
      <c r="M367">
        <v>1.31406</v>
      </c>
      <c r="N367">
        <v>1.32999</v>
      </c>
      <c r="O367">
        <v>1.35442</v>
      </c>
      <c r="P367">
        <v>1.37809</v>
      </c>
      <c r="Q367">
        <v>1.40384</v>
      </c>
      <c r="R367">
        <v>1.4368399999999999</v>
      </c>
      <c r="S367">
        <v>1.4441900000000001</v>
      </c>
      <c r="T367">
        <v>1.4483600000000001</v>
      </c>
      <c r="U367">
        <v>1.456</v>
      </c>
      <c r="V367">
        <v>1.4644600000000001</v>
      </c>
      <c r="W367">
        <v>1.4725299999999999</v>
      </c>
      <c r="X367">
        <v>1.4804600000000001</v>
      </c>
      <c r="Y367">
        <v>1.4882599999999999</v>
      </c>
      <c r="Z367">
        <v>1.49607</v>
      </c>
      <c r="AA367">
        <v>1.5037499999999999</v>
      </c>
      <c r="AB367">
        <v>1.51197</v>
      </c>
      <c r="AC367">
        <v>1.5201199999999999</v>
      </c>
      <c r="AD367">
        <v>1.5283</v>
      </c>
      <c r="AE367">
        <v>1.5363199999999999</v>
      </c>
      <c r="AF367">
        <v>1.54583</v>
      </c>
      <c r="AG367">
        <v>1.5553300000000001</v>
      </c>
      <c r="AH367">
        <v>1.5653900000000001</v>
      </c>
      <c r="AI367">
        <v>1.57531</v>
      </c>
      <c r="AJ367">
        <v>1.5853999999999999</v>
      </c>
      <c r="AK367">
        <v>1.59436</v>
      </c>
      <c r="AL367">
        <v>1.60395</v>
      </c>
      <c r="AM367">
        <v>1.61389</v>
      </c>
      <c r="AN367">
        <v>1.6235599999999999</v>
      </c>
      <c r="AO367">
        <v>1.63354</v>
      </c>
      <c r="AP367">
        <v>1.6427799999999999</v>
      </c>
      <c r="AQ367">
        <v>1.653</v>
      </c>
      <c r="AR367">
        <v>1.6645700000000001</v>
      </c>
      <c r="AS367">
        <v>1.6686799999999999</v>
      </c>
      <c r="AT367">
        <v>1.6688000000000001</v>
      </c>
      <c r="AU367">
        <v>1.67242</v>
      </c>
    </row>
    <row r="368" spans="1:47" ht="15.75" thickBot="1" x14ac:dyDescent="0.3">
      <c r="A368" s="137" t="s">
        <v>269</v>
      </c>
      <c r="B368">
        <v>2.0096699999999998</v>
      </c>
      <c r="C368">
        <v>2.0045099999999998</v>
      </c>
      <c r="D368">
        <v>1.9993300000000001</v>
      </c>
      <c r="E368">
        <v>1.99875</v>
      </c>
      <c r="F368">
        <v>1.99641</v>
      </c>
      <c r="G368">
        <v>2.01092</v>
      </c>
      <c r="H368">
        <v>2.00949</v>
      </c>
      <c r="I368">
        <v>2.0044200000000001</v>
      </c>
      <c r="J368">
        <v>2.0346199999999999</v>
      </c>
      <c r="K368">
        <v>2.0619900000000002</v>
      </c>
      <c r="L368">
        <v>2.0517699999999999</v>
      </c>
      <c r="M368">
        <v>2.0819700000000001</v>
      </c>
      <c r="N368">
        <v>2.1122100000000001</v>
      </c>
      <c r="O368">
        <v>2.15924</v>
      </c>
      <c r="P368">
        <v>2.1601599999999999</v>
      </c>
      <c r="Q368">
        <v>2.1930900000000002</v>
      </c>
      <c r="R368">
        <v>2.24098</v>
      </c>
      <c r="S368">
        <v>2.2725599999999999</v>
      </c>
      <c r="T368">
        <v>2.2983699999999998</v>
      </c>
      <c r="U368">
        <v>2.3256399999999999</v>
      </c>
      <c r="V368">
        <v>2.3512200000000001</v>
      </c>
      <c r="W368">
        <v>2.37575</v>
      </c>
      <c r="X368">
        <v>2.3997600000000001</v>
      </c>
      <c r="Y368">
        <v>2.4233500000000001</v>
      </c>
      <c r="Z368">
        <v>2.4466100000000002</v>
      </c>
      <c r="AA368">
        <v>2.4693399999999999</v>
      </c>
      <c r="AB368">
        <v>2.49281</v>
      </c>
      <c r="AC368">
        <v>2.5158299999999998</v>
      </c>
      <c r="AD368">
        <v>2.5389200000000001</v>
      </c>
      <c r="AE368">
        <v>2.5617999999999999</v>
      </c>
      <c r="AF368">
        <v>2.5846499999999999</v>
      </c>
      <c r="AG368">
        <v>2.60737</v>
      </c>
      <c r="AH368">
        <v>2.6301100000000002</v>
      </c>
      <c r="AI368">
        <v>2.6526999999999998</v>
      </c>
      <c r="AJ368">
        <v>2.6753100000000001</v>
      </c>
      <c r="AK368">
        <v>2.69801</v>
      </c>
      <c r="AL368">
        <v>2.7210999999999999</v>
      </c>
      <c r="AM368">
        <v>2.7441499999999999</v>
      </c>
      <c r="AN368">
        <v>2.7676699999999999</v>
      </c>
      <c r="AO368">
        <v>2.79148</v>
      </c>
      <c r="AP368">
        <v>2.8157800000000002</v>
      </c>
      <c r="AQ368">
        <v>2.84077</v>
      </c>
      <c r="AR368">
        <v>2.8671500000000001</v>
      </c>
      <c r="AS368">
        <v>2.8769300000000002</v>
      </c>
      <c r="AT368">
        <v>2.8824900000000002</v>
      </c>
      <c r="AU368">
        <v>2.9038499999999998</v>
      </c>
    </row>
    <row r="369" spans="1:47" ht="15.75" thickBot="1" x14ac:dyDescent="0.3">
      <c r="A369" s="137" t="s">
        <v>217</v>
      </c>
      <c r="B369">
        <v>6.36998</v>
      </c>
      <c r="C369">
        <v>6.3848700000000003</v>
      </c>
      <c r="D369">
        <v>6.4084700000000003</v>
      </c>
      <c r="E369">
        <v>6.4449699999999996</v>
      </c>
      <c r="F369">
        <v>6.4888300000000001</v>
      </c>
      <c r="G369">
        <v>6.5175999999999998</v>
      </c>
      <c r="H369">
        <v>6.5096600000000002</v>
      </c>
      <c r="I369">
        <v>6.47492</v>
      </c>
      <c r="J369">
        <v>6.46326</v>
      </c>
      <c r="K369">
        <v>6.4517600000000002</v>
      </c>
      <c r="L369">
        <v>6.4243600000000001</v>
      </c>
      <c r="M369">
        <v>6.4267200000000004</v>
      </c>
      <c r="N369">
        <v>6.4629700000000003</v>
      </c>
      <c r="O369">
        <v>6.5175999999999998</v>
      </c>
      <c r="P369">
        <v>6.5407799999999998</v>
      </c>
      <c r="Q369">
        <v>6.60982</v>
      </c>
      <c r="R369">
        <v>6.77928</v>
      </c>
      <c r="S369">
        <v>6.8909799999999999</v>
      </c>
      <c r="T369">
        <v>6.9683299999999999</v>
      </c>
      <c r="U369">
        <v>7.03775</v>
      </c>
      <c r="V369">
        <v>7.1044099999999997</v>
      </c>
      <c r="W369">
        <v>7.1671100000000001</v>
      </c>
      <c r="X369">
        <v>7.2268400000000002</v>
      </c>
      <c r="Y369">
        <v>7.2851999999999997</v>
      </c>
      <c r="Z369">
        <v>7.3424800000000001</v>
      </c>
      <c r="AA369">
        <v>7.3986499999999999</v>
      </c>
      <c r="AB369">
        <v>7.4570100000000004</v>
      </c>
      <c r="AC369">
        <v>7.5158199999999997</v>
      </c>
      <c r="AD369">
        <v>7.5748199999999999</v>
      </c>
      <c r="AE369">
        <v>7.6333399999999996</v>
      </c>
      <c r="AF369">
        <v>7.6917600000000004</v>
      </c>
      <c r="AG369">
        <v>7.7494199999999998</v>
      </c>
      <c r="AH369">
        <v>7.8065800000000003</v>
      </c>
      <c r="AI369">
        <v>7.8629100000000003</v>
      </c>
      <c r="AJ369">
        <v>7.91845</v>
      </c>
      <c r="AK369">
        <v>7.9751000000000003</v>
      </c>
      <c r="AL369">
        <v>8.0348199999999999</v>
      </c>
      <c r="AM369">
        <v>8.0970999999999993</v>
      </c>
      <c r="AN369">
        <v>8.1625499999999995</v>
      </c>
      <c r="AO369">
        <v>8.2317699999999991</v>
      </c>
      <c r="AP369">
        <v>8.3065599999999993</v>
      </c>
      <c r="AQ369">
        <v>8.3918199999999992</v>
      </c>
      <c r="AR369">
        <v>8.4897200000000002</v>
      </c>
      <c r="AS369">
        <v>8.5649599999999992</v>
      </c>
      <c r="AT369">
        <v>8.6007999999999996</v>
      </c>
      <c r="AU369">
        <v>8.6384600000000002</v>
      </c>
    </row>
    <row r="370" spans="1:47" ht="15.75" thickBot="1" x14ac:dyDescent="0.3">
      <c r="A370" s="139" t="s">
        <v>218</v>
      </c>
      <c r="B370">
        <v>4.1469300000000002</v>
      </c>
      <c r="C370">
        <v>4.16221</v>
      </c>
      <c r="D370">
        <v>4.1953399999999998</v>
      </c>
      <c r="E370">
        <v>4.2675299999999998</v>
      </c>
      <c r="F370">
        <v>4.3523800000000001</v>
      </c>
      <c r="G370">
        <v>4.4477000000000002</v>
      </c>
      <c r="H370">
        <v>4.5032399999999999</v>
      </c>
      <c r="I370">
        <v>4.4843599999999997</v>
      </c>
      <c r="J370">
        <v>4.4568599999999998</v>
      </c>
      <c r="K370">
        <v>4.4639899999999999</v>
      </c>
      <c r="L370">
        <v>4.4686700000000004</v>
      </c>
      <c r="M370">
        <v>4.4979300000000002</v>
      </c>
      <c r="N370">
        <v>4.4517800000000003</v>
      </c>
      <c r="O370">
        <v>4.5139699999999996</v>
      </c>
      <c r="P370">
        <v>4.5434999999999999</v>
      </c>
      <c r="Q370">
        <v>4.6456299999999997</v>
      </c>
      <c r="R370">
        <v>4.6696900000000001</v>
      </c>
      <c r="S370">
        <v>4.7378499999999999</v>
      </c>
      <c r="T370">
        <v>4.80715</v>
      </c>
      <c r="U370">
        <v>4.8786500000000004</v>
      </c>
      <c r="V370">
        <v>4.9515900000000004</v>
      </c>
      <c r="W370">
        <v>5.0214699999999999</v>
      </c>
      <c r="X370">
        <v>5.0918400000000004</v>
      </c>
      <c r="Y370">
        <v>5.1626000000000003</v>
      </c>
      <c r="Z370">
        <v>5.2343900000000003</v>
      </c>
      <c r="AA370">
        <v>5.3065100000000003</v>
      </c>
      <c r="AB370">
        <v>5.3826599999999996</v>
      </c>
      <c r="AC370">
        <v>5.4594800000000001</v>
      </c>
      <c r="AD370">
        <v>5.5370799999999996</v>
      </c>
      <c r="AE370">
        <v>5.6146900000000004</v>
      </c>
      <c r="AF370">
        <v>5.6926500000000004</v>
      </c>
      <c r="AG370">
        <v>5.7705399999999996</v>
      </c>
      <c r="AH370">
        <v>5.8491200000000001</v>
      </c>
      <c r="AI370">
        <v>5.9277199999999999</v>
      </c>
      <c r="AJ370">
        <v>6.0067199999999996</v>
      </c>
      <c r="AK370">
        <v>6.0872099999999998</v>
      </c>
      <c r="AL370">
        <v>6.1691700000000003</v>
      </c>
      <c r="AM370">
        <v>6.2519400000000003</v>
      </c>
      <c r="AN370">
        <v>6.3361999999999998</v>
      </c>
      <c r="AO370">
        <v>6.4219099999999996</v>
      </c>
      <c r="AP370">
        <v>6.5100300000000004</v>
      </c>
      <c r="AQ370">
        <v>6.6019600000000001</v>
      </c>
      <c r="AR370">
        <v>6.7006399999999999</v>
      </c>
      <c r="AS370">
        <v>6.7412900000000002</v>
      </c>
      <c r="AT370">
        <v>6.7435799999999997</v>
      </c>
      <c r="AU370">
        <v>6.7876000000000003</v>
      </c>
    </row>
    <row r="371" spans="1:47" ht="14.45" customHeight="1" thickBot="1" x14ac:dyDescent="0.3"/>
    <row r="372" spans="1:47" ht="16.5" thickTop="1" thickBot="1" x14ac:dyDescent="0.3">
      <c r="A372" s="204" t="s">
        <v>340</v>
      </c>
      <c r="B372" s="205"/>
      <c r="C372" s="205"/>
      <c r="D372" s="205"/>
      <c r="E372" s="205"/>
      <c r="F372" s="205"/>
      <c r="G372" s="205"/>
    </row>
    <row r="373" spans="1:47" ht="15.75" thickBot="1" x14ac:dyDescent="0.3">
      <c r="A373" s="54" t="s">
        <v>268</v>
      </c>
      <c r="B373">
        <v>2005</v>
      </c>
      <c r="C373">
        <v>2006</v>
      </c>
      <c r="D373">
        <v>2007</v>
      </c>
      <c r="E373">
        <v>2008</v>
      </c>
      <c r="F373">
        <v>2009</v>
      </c>
      <c r="G373">
        <v>2010</v>
      </c>
      <c r="H373">
        <v>2011</v>
      </c>
      <c r="I373">
        <v>2012</v>
      </c>
      <c r="J373">
        <v>2013</v>
      </c>
      <c r="K373">
        <v>2014</v>
      </c>
      <c r="L373">
        <v>2015</v>
      </c>
      <c r="M373">
        <v>2016</v>
      </c>
      <c r="N373">
        <v>2017</v>
      </c>
      <c r="O373">
        <v>2018</v>
      </c>
      <c r="P373">
        <v>2019</v>
      </c>
      <c r="Q373">
        <v>2020</v>
      </c>
      <c r="R373">
        <v>2021</v>
      </c>
      <c r="S373">
        <v>2022</v>
      </c>
      <c r="T373">
        <v>2023</v>
      </c>
      <c r="U373">
        <v>2024</v>
      </c>
      <c r="V373">
        <v>2025</v>
      </c>
      <c r="W373">
        <v>2026</v>
      </c>
      <c r="X373">
        <v>2027</v>
      </c>
      <c r="Y373">
        <v>2028</v>
      </c>
      <c r="Z373">
        <v>2029</v>
      </c>
      <c r="AA373">
        <v>2030</v>
      </c>
      <c r="AB373">
        <v>2031</v>
      </c>
      <c r="AC373">
        <v>2032</v>
      </c>
      <c r="AD373">
        <v>2033</v>
      </c>
      <c r="AE373">
        <v>2034</v>
      </c>
      <c r="AF373">
        <v>2035</v>
      </c>
      <c r="AG373">
        <v>2036</v>
      </c>
      <c r="AH373">
        <v>2037</v>
      </c>
      <c r="AI373">
        <v>2038</v>
      </c>
      <c r="AJ373">
        <v>2039</v>
      </c>
      <c r="AK373">
        <v>2040</v>
      </c>
      <c r="AL373">
        <v>2041</v>
      </c>
      <c r="AM373">
        <v>2042</v>
      </c>
      <c r="AN373">
        <v>2043</v>
      </c>
      <c r="AO373">
        <v>2044</v>
      </c>
      <c r="AP373">
        <v>2045</v>
      </c>
      <c r="AQ373">
        <v>2046</v>
      </c>
      <c r="AR373">
        <v>2047</v>
      </c>
      <c r="AS373">
        <v>2048</v>
      </c>
      <c r="AT373">
        <v>2049</v>
      </c>
      <c r="AU373">
        <v>2050</v>
      </c>
    </row>
    <row r="374" spans="1:47" ht="15.75" thickBot="1" x14ac:dyDescent="0.3">
      <c r="A374" s="137" t="s">
        <v>210</v>
      </c>
      <c r="B374">
        <v>1.24011E-2</v>
      </c>
      <c r="C374">
        <v>1.2523599999999999E-2</v>
      </c>
      <c r="D374">
        <v>1.2600699999999999E-2</v>
      </c>
      <c r="E374">
        <v>1.2685999999999999E-2</v>
      </c>
      <c r="F374">
        <v>1.27381E-2</v>
      </c>
      <c r="G374">
        <v>1.28136E-2</v>
      </c>
      <c r="H374">
        <v>1.28878E-2</v>
      </c>
      <c r="I374">
        <v>1.29207E-2</v>
      </c>
      <c r="J374">
        <v>1.2933099999999999E-2</v>
      </c>
      <c r="K374">
        <v>1.2922700000000001E-2</v>
      </c>
      <c r="L374">
        <v>1.28532E-2</v>
      </c>
      <c r="M374">
        <v>1.29134E-2</v>
      </c>
      <c r="N374">
        <v>1.2957700000000001E-2</v>
      </c>
      <c r="O374">
        <v>1.3096999999999999E-2</v>
      </c>
      <c r="P374">
        <v>1.3198100000000001E-2</v>
      </c>
      <c r="Q374">
        <v>1.3365699999999999E-2</v>
      </c>
      <c r="R374">
        <v>1.33326E-2</v>
      </c>
      <c r="S374">
        <v>1.3396E-2</v>
      </c>
      <c r="T374">
        <v>1.34909E-2</v>
      </c>
      <c r="U374">
        <v>1.3599099999999999E-2</v>
      </c>
      <c r="V374">
        <v>1.37112E-2</v>
      </c>
      <c r="W374">
        <v>1.3820300000000001E-2</v>
      </c>
      <c r="X374">
        <v>1.3927200000000001E-2</v>
      </c>
      <c r="Y374">
        <v>1.4033800000000001E-2</v>
      </c>
      <c r="Z374">
        <v>1.4139499999999999E-2</v>
      </c>
      <c r="AA374">
        <v>1.42451E-2</v>
      </c>
      <c r="AB374">
        <v>1.43564E-2</v>
      </c>
      <c r="AC374">
        <v>1.4468999999999999E-2</v>
      </c>
      <c r="AD374">
        <v>1.4583E-2</v>
      </c>
      <c r="AE374">
        <v>1.4696499999999999E-2</v>
      </c>
      <c r="AF374">
        <v>1.4811299999999999E-2</v>
      </c>
      <c r="AG374">
        <v>1.49252E-2</v>
      </c>
      <c r="AH374">
        <v>1.5039800000000001E-2</v>
      </c>
      <c r="AI374">
        <v>1.51545E-2</v>
      </c>
      <c r="AJ374">
        <v>1.5269899999999999E-2</v>
      </c>
      <c r="AK374">
        <v>1.5386199999999999E-2</v>
      </c>
      <c r="AL374">
        <v>1.5507399999999999E-2</v>
      </c>
      <c r="AM374">
        <v>1.5630700000000001E-2</v>
      </c>
      <c r="AN374">
        <v>1.5759200000000001E-2</v>
      </c>
      <c r="AO374">
        <v>1.5891200000000001E-2</v>
      </c>
      <c r="AP374">
        <v>1.6030900000000001E-2</v>
      </c>
      <c r="AQ374">
        <v>1.6181999999999998E-2</v>
      </c>
      <c r="AR374">
        <v>1.63482E-2</v>
      </c>
      <c r="AS374">
        <v>1.6433699999999999E-2</v>
      </c>
      <c r="AT374">
        <v>1.6454300000000002E-2</v>
      </c>
      <c r="AU374">
        <v>1.6521500000000001E-2</v>
      </c>
    </row>
    <row r="375" spans="1:47" ht="15.75" thickBot="1" x14ac:dyDescent="0.3">
      <c r="A375" s="138" t="s">
        <v>211</v>
      </c>
      <c r="B375">
        <v>1.0086700000000001E-2</v>
      </c>
      <c r="C375">
        <v>1.0114E-2</v>
      </c>
      <c r="D375">
        <v>1.01359E-2</v>
      </c>
      <c r="E375">
        <v>1.0182E-2</v>
      </c>
      <c r="F375">
        <v>1.02369E-2</v>
      </c>
      <c r="G375">
        <v>1.02962E-2</v>
      </c>
      <c r="H375">
        <v>1.0329E-2</v>
      </c>
      <c r="I375">
        <v>1.03403E-2</v>
      </c>
      <c r="J375">
        <v>1.03645E-2</v>
      </c>
      <c r="K375">
        <v>1.03768E-2</v>
      </c>
      <c r="L375">
        <v>1.0351900000000001E-2</v>
      </c>
      <c r="M375">
        <v>1.03622E-2</v>
      </c>
      <c r="N375">
        <v>1.0390399999999999E-2</v>
      </c>
      <c r="O375">
        <v>1.04998E-2</v>
      </c>
      <c r="P375">
        <v>1.0561900000000001E-2</v>
      </c>
      <c r="Q375">
        <v>1.0718E-2</v>
      </c>
      <c r="R375">
        <v>1.08611E-2</v>
      </c>
      <c r="S375">
        <v>1.09769E-2</v>
      </c>
      <c r="T375">
        <v>1.1088799999999999E-2</v>
      </c>
      <c r="U375">
        <v>1.12006E-2</v>
      </c>
      <c r="V375">
        <v>1.13125E-2</v>
      </c>
      <c r="W375">
        <v>1.14193E-2</v>
      </c>
      <c r="X375">
        <v>1.15231E-2</v>
      </c>
      <c r="Y375">
        <v>1.1624799999999999E-2</v>
      </c>
      <c r="Z375">
        <v>1.1726E-2</v>
      </c>
      <c r="AA375">
        <v>1.1826E-2</v>
      </c>
      <c r="AB375">
        <v>1.1931199999999999E-2</v>
      </c>
      <c r="AC375">
        <v>1.20366E-2</v>
      </c>
      <c r="AD375">
        <v>1.2142999999999999E-2</v>
      </c>
      <c r="AE375">
        <v>1.22483E-2</v>
      </c>
      <c r="AF375">
        <v>1.23544E-2</v>
      </c>
      <c r="AG375">
        <v>1.2458800000000001E-2</v>
      </c>
      <c r="AH375">
        <v>1.2563599999999999E-2</v>
      </c>
      <c r="AI375">
        <v>1.26672E-2</v>
      </c>
      <c r="AJ375">
        <v>1.27709E-2</v>
      </c>
      <c r="AK375">
        <v>1.2875299999999999E-2</v>
      </c>
      <c r="AL375">
        <v>1.29835E-2</v>
      </c>
      <c r="AM375">
        <v>1.3093199999999999E-2</v>
      </c>
      <c r="AN375">
        <v>1.32062E-2</v>
      </c>
      <c r="AO375">
        <v>1.33221E-2</v>
      </c>
      <c r="AP375">
        <v>1.3443200000000001E-2</v>
      </c>
      <c r="AQ375">
        <v>1.3572799999999999E-2</v>
      </c>
      <c r="AR375">
        <v>1.37158E-2</v>
      </c>
      <c r="AS375">
        <v>1.37847E-2</v>
      </c>
      <c r="AT375">
        <v>1.3794000000000001E-2</v>
      </c>
      <c r="AU375">
        <v>1.3846199999999999E-2</v>
      </c>
    </row>
    <row r="376" spans="1:47" ht="15.75" thickBot="1" x14ac:dyDescent="0.3">
      <c r="A376" s="137" t="s">
        <v>257</v>
      </c>
      <c r="B376">
        <v>2.1599E-2</v>
      </c>
      <c r="C376">
        <v>2.2444599999999999E-2</v>
      </c>
      <c r="D376">
        <v>2.31519E-2</v>
      </c>
      <c r="E376">
        <v>2.35777E-2</v>
      </c>
      <c r="F376">
        <v>2.3789999999999999E-2</v>
      </c>
      <c r="G376">
        <v>2.4197400000000001E-2</v>
      </c>
      <c r="H376">
        <v>2.5016900000000002E-2</v>
      </c>
      <c r="I376">
        <v>2.5490200000000001E-2</v>
      </c>
      <c r="J376">
        <v>2.5806599999999999E-2</v>
      </c>
      <c r="K376">
        <v>2.60629E-2</v>
      </c>
      <c r="L376">
        <v>2.62761E-2</v>
      </c>
      <c r="M376">
        <v>2.66711E-2</v>
      </c>
      <c r="N376">
        <v>2.65612E-2</v>
      </c>
      <c r="O376">
        <v>2.6450899999999999E-2</v>
      </c>
      <c r="P376">
        <v>2.6293E-2</v>
      </c>
      <c r="Q376">
        <v>2.61897E-2</v>
      </c>
      <c r="R376">
        <v>2.6071899999999999E-2</v>
      </c>
      <c r="S376">
        <v>2.6043E-2</v>
      </c>
      <c r="T376">
        <v>2.6031800000000001E-2</v>
      </c>
      <c r="U376">
        <v>2.6039199999999998E-2</v>
      </c>
      <c r="V376">
        <v>2.6057799999999999E-2</v>
      </c>
      <c r="W376">
        <v>2.6076599999999998E-2</v>
      </c>
      <c r="X376">
        <v>2.6083200000000001E-2</v>
      </c>
      <c r="Y376">
        <v>2.60787E-2</v>
      </c>
      <c r="Z376">
        <v>2.6069200000000001E-2</v>
      </c>
      <c r="AA376">
        <v>2.60565E-2</v>
      </c>
      <c r="AB376">
        <v>2.6047299999999999E-2</v>
      </c>
      <c r="AC376">
        <v>2.6038200000000001E-2</v>
      </c>
      <c r="AD376">
        <v>2.6029500000000001E-2</v>
      </c>
      <c r="AE376">
        <v>2.6020600000000001E-2</v>
      </c>
      <c r="AF376">
        <v>2.60121E-2</v>
      </c>
      <c r="AG376">
        <v>2.6009000000000001E-2</v>
      </c>
      <c r="AH376">
        <v>2.6007099999999998E-2</v>
      </c>
      <c r="AI376">
        <v>2.60056E-2</v>
      </c>
      <c r="AJ376">
        <v>2.6005400000000001E-2</v>
      </c>
      <c r="AK376">
        <v>2.6007499999999999E-2</v>
      </c>
      <c r="AL376">
        <v>2.60127E-2</v>
      </c>
      <c r="AM376">
        <v>2.6020700000000001E-2</v>
      </c>
      <c r="AN376">
        <v>2.6034000000000002E-2</v>
      </c>
      <c r="AO376">
        <v>2.60523E-2</v>
      </c>
      <c r="AP376">
        <v>2.60781E-2</v>
      </c>
      <c r="AQ376">
        <v>2.6114100000000001E-2</v>
      </c>
      <c r="AR376">
        <v>2.6166200000000001E-2</v>
      </c>
      <c r="AS376">
        <v>2.6142700000000001E-2</v>
      </c>
      <c r="AT376">
        <v>2.6054299999999999E-2</v>
      </c>
      <c r="AU376">
        <v>2.60161E-2</v>
      </c>
    </row>
    <row r="377" spans="1:47" ht="15.75" thickBot="1" x14ac:dyDescent="0.3">
      <c r="A377" s="137" t="s">
        <v>213</v>
      </c>
      <c r="B377">
        <v>1.26622E-2</v>
      </c>
      <c r="C377">
        <v>1.28293E-2</v>
      </c>
      <c r="D377">
        <v>1.2968E-2</v>
      </c>
      <c r="E377">
        <v>1.3100499999999999E-2</v>
      </c>
      <c r="F377">
        <v>1.32151E-2</v>
      </c>
      <c r="G377">
        <v>1.33583E-2</v>
      </c>
      <c r="H377">
        <v>1.3517700000000001E-2</v>
      </c>
      <c r="I377">
        <v>1.36309E-2</v>
      </c>
      <c r="J377">
        <v>1.3743E-2</v>
      </c>
      <c r="K377">
        <v>1.38049E-2</v>
      </c>
      <c r="L377">
        <v>1.38041E-2</v>
      </c>
      <c r="M377">
        <v>1.4053599999999999E-2</v>
      </c>
      <c r="N377">
        <v>1.4167799999999999E-2</v>
      </c>
      <c r="O377">
        <v>1.43722E-2</v>
      </c>
      <c r="P377">
        <v>1.4543499999999999E-2</v>
      </c>
      <c r="Q377">
        <v>1.4753E-2</v>
      </c>
      <c r="R377">
        <v>1.51439E-2</v>
      </c>
      <c r="S377">
        <v>1.5358E-2</v>
      </c>
      <c r="T377">
        <v>1.55686E-2</v>
      </c>
      <c r="U377">
        <v>1.5764500000000001E-2</v>
      </c>
      <c r="V377">
        <v>1.5955799999999999E-2</v>
      </c>
      <c r="W377">
        <v>1.6141300000000001E-2</v>
      </c>
      <c r="X377">
        <v>1.6325200000000002E-2</v>
      </c>
      <c r="Y377">
        <v>1.6507600000000001E-2</v>
      </c>
      <c r="Z377">
        <v>1.6689099999999998E-2</v>
      </c>
      <c r="AA377">
        <v>1.6868600000000001E-2</v>
      </c>
      <c r="AB377">
        <v>1.70528E-2</v>
      </c>
      <c r="AC377">
        <v>1.7237599999999999E-2</v>
      </c>
      <c r="AD377">
        <v>1.7423299999999999E-2</v>
      </c>
      <c r="AE377">
        <v>1.7607600000000001E-2</v>
      </c>
      <c r="AF377">
        <v>1.7791700000000001E-2</v>
      </c>
      <c r="AG377">
        <v>1.7972499999999999E-2</v>
      </c>
      <c r="AH377">
        <v>1.81529E-2</v>
      </c>
      <c r="AI377">
        <v>1.8331500000000001E-2</v>
      </c>
      <c r="AJ377">
        <v>1.8509500000000002E-2</v>
      </c>
      <c r="AK377">
        <v>1.8688E-2</v>
      </c>
      <c r="AL377">
        <v>1.8869199999999999E-2</v>
      </c>
      <c r="AM377">
        <v>1.9051999999999999E-2</v>
      </c>
      <c r="AN377">
        <v>1.9238100000000001E-2</v>
      </c>
      <c r="AO377">
        <v>1.9426700000000002E-2</v>
      </c>
      <c r="AP377">
        <v>1.9621099999999999E-2</v>
      </c>
      <c r="AQ377">
        <v>1.9824499999999998E-2</v>
      </c>
      <c r="AR377">
        <v>2.0044800000000002E-2</v>
      </c>
      <c r="AS377">
        <v>2.0191899999999999E-2</v>
      </c>
      <c r="AT377">
        <v>2.02577E-2</v>
      </c>
      <c r="AU377">
        <v>2.0343900000000002E-2</v>
      </c>
    </row>
    <row r="378" spans="1:47" ht="15.75" thickBot="1" x14ac:dyDescent="0.3">
      <c r="A378" s="137" t="s">
        <v>258</v>
      </c>
      <c r="B378">
        <v>1.15053E-2</v>
      </c>
      <c r="C378">
        <v>1.16458E-2</v>
      </c>
      <c r="D378">
        <v>1.1776500000000001E-2</v>
      </c>
      <c r="E378">
        <v>1.19072E-2</v>
      </c>
      <c r="F378">
        <v>1.2060899999999999E-2</v>
      </c>
      <c r="G378">
        <v>1.2282E-2</v>
      </c>
      <c r="H378">
        <v>1.25615E-2</v>
      </c>
      <c r="I378">
        <v>1.27765E-2</v>
      </c>
      <c r="J378">
        <v>1.29932E-2</v>
      </c>
      <c r="K378">
        <v>1.3207399999999999E-2</v>
      </c>
      <c r="L378">
        <v>1.3329000000000001E-2</v>
      </c>
      <c r="M378">
        <v>1.3453700000000001E-2</v>
      </c>
      <c r="N378">
        <v>1.36606E-2</v>
      </c>
      <c r="O378">
        <v>1.3977699999999999E-2</v>
      </c>
      <c r="P378">
        <v>1.4246200000000001E-2</v>
      </c>
      <c r="Q378">
        <v>1.45386E-2</v>
      </c>
      <c r="R378">
        <v>1.4758500000000001E-2</v>
      </c>
      <c r="S378">
        <v>1.4970799999999999E-2</v>
      </c>
      <c r="T378">
        <v>1.51693E-2</v>
      </c>
      <c r="U378">
        <v>1.53618E-2</v>
      </c>
      <c r="V378">
        <v>1.55473E-2</v>
      </c>
      <c r="W378">
        <v>1.5721499999999999E-2</v>
      </c>
      <c r="X378">
        <v>1.5888599999999999E-2</v>
      </c>
      <c r="Y378">
        <v>1.60491E-2</v>
      </c>
      <c r="Z378">
        <v>1.62034E-2</v>
      </c>
      <c r="AA378">
        <v>1.63517E-2</v>
      </c>
      <c r="AB378">
        <v>1.6500000000000001E-2</v>
      </c>
      <c r="AC378">
        <v>1.6645E-2</v>
      </c>
      <c r="AD378">
        <v>1.67875E-2</v>
      </c>
      <c r="AE378">
        <v>1.6926500000000001E-2</v>
      </c>
      <c r="AF378">
        <v>1.7062999999999998E-2</v>
      </c>
      <c r="AG378">
        <v>1.7194399999999999E-2</v>
      </c>
      <c r="AH378">
        <v>1.73239E-2</v>
      </c>
      <c r="AI378">
        <v>1.7451399999999999E-2</v>
      </c>
      <c r="AJ378">
        <v>1.7577300000000001E-2</v>
      </c>
      <c r="AK378">
        <v>1.7702099999999998E-2</v>
      </c>
      <c r="AL378">
        <v>1.7831E-2</v>
      </c>
      <c r="AM378">
        <v>1.7959800000000001E-2</v>
      </c>
      <c r="AN378">
        <v>1.80898E-2</v>
      </c>
      <c r="AO378">
        <v>1.8220699999999999E-2</v>
      </c>
      <c r="AP378">
        <v>1.8355099999999999E-2</v>
      </c>
      <c r="AQ378">
        <v>1.8495899999999999E-2</v>
      </c>
      <c r="AR378">
        <v>1.86476E-2</v>
      </c>
      <c r="AS378">
        <v>1.8731399999999999E-2</v>
      </c>
      <c r="AT378">
        <v>1.8764599999999999E-2</v>
      </c>
      <c r="AU378">
        <v>1.8837199999999998E-2</v>
      </c>
    </row>
    <row r="379" spans="1:47" ht="15.75" thickBot="1" x14ac:dyDescent="0.3">
      <c r="A379" s="137" t="s">
        <v>215</v>
      </c>
      <c r="B379">
        <v>1.0338200000000001E-2</v>
      </c>
      <c r="C379">
        <v>1.0374599999999999E-2</v>
      </c>
      <c r="D379">
        <v>1.04092E-2</v>
      </c>
      <c r="E379">
        <v>1.0473700000000001E-2</v>
      </c>
      <c r="F379">
        <v>1.05483E-2</v>
      </c>
      <c r="G379">
        <v>1.0629700000000001E-2</v>
      </c>
      <c r="H379">
        <v>1.0675799999999999E-2</v>
      </c>
      <c r="I379">
        <v>1.07064E-2</v>
      </c>
      <c r="J379">
        <v>1.0755499999999999E-2</v>
      </c>
      <c r="K379">
        <v>1.0783600000000001E-2</v>
      </c>
      <c r="L379">
        <v>1.07823E-2</v>
      </c>
      <c r="M379">
        <v>1.08465E-2</v>
      </c>
      <c r="N379">
        <v>1.0896400000000001E-2</v>
      </c>
      <c r="O379">
        <v>1.10417E-2</v>
      </c>
      <c r="P379">
        <v>1.11555E-2</v>
      </c>
      <c r="Q379">
        <v>1.13306E-2</v>
      </c>
      <c r="R379">
        <v>1.1491400000000001E-2</v>
      </c>
      <c r="S379">
        <v>1.1611399999999999E-2</v>
      </c>
      <c r="T379">
        <v>1.17219E-2</v>
      </c>
      <c r="U379">
        <v>1.1834300000000001E-2</v>
      </c>
      <c r="V379">
        <v>1.19475E-2</v>
      </c>
      <c r="W379">
        <v>1.2056000000000001E-2</v>
      </c>
      <c r="X379">
        <v>1.21619E-2</v>
      </c>
      <c r="Y379">
        <v>1.2266000000000001E-2</v>
      </c>
      <c r="Z379">
        <v>1.23696E-2</v>
      </c>
      <c r="AA379">
        <v>1.24721E-2</v>
      </c>
      <c r="AB379">
        <v>1.2579699999999999E-2</v>
      </c>
      <c r="AC379">
        <v>1.26876E-2</v>
      </c>
      <c r="AD379">
        <v>1.27966E-2</v>
      </c>
      <c r="AE379">
        <v>1.29044E-2</v>
      </c>
      <c r="AF379">
        <v>1.30148E-2</v>
      </c>
      <c r="AG379">
        <v>1.31237E-2</v>
      </c>
      <c r="AH379">
        <v>1.3233399999999999E-2</v>
      </c>
      <c r="AI379">
        <v>1.33423E-2</v>
      </c>
      <c r="AJ379">
        <v>1.34515E-2</v>
      </c>
      <c r="AK379">
        <v>1.35602E-2</v>
      </c>
      <c r="AL379">
        <v>1.36732E-2</v>
      </c>
      <c r="AM379">
        <v>1.37883E-2</v>
      </c>
      <c r="AN379">
        <v>1.39063E-2</v>
      </c>
      <c r="AO379">
        <v>1.4027299999999999E-2</v>
      </c>
      <c r="AP379">
        <v>1.41525E-2</v>
      </c>
      <c r="AQ379">
        <v>1.42871E-2</v>
      </c>
      <c r="AR379">
        <v>1.4435699999999999E-2</v>
      </c>
      <c r="AS379">
        <v>1.451E-2</v>
      </c>
      <c r="AT379">
        <v>1.45253E-2</v>
      </c>
      <c r="AU379">
        <v>1.4581800000000001E-2</v>
      </c>
    </row>
    <row r="380" spans="1:47" ht="15.75" thickBot="1" x14ac:dyDescent="0.3">
      <c r="A380" s="137" t="s">
        <v>269</v>
      </c>
      <c r="B380">
        <v>1.12549E-2</v>
      </c>
      <c r="C380">
        <v>1.13188E-2</v>
      </c>
      <c r="D380">
        <v>1.13615E-2</v>
      </c>
      <c r="E380">
        <v>1.1424E-2</v>
      </c>
      <c r="F380">
        <v>1.1470299999999999E-2</v>
      </c>
      <c r="G380">
        <v>1.1571E-2</v>
      </c>
      <c r="H380">
        <v>1.16302E-2</v>
      </c>
      <c r="I380">
        <v>1.1651E-2</v>
      </c>
      <c r="J380">
        <v>1.1684E-2</v>
      </c>
      <c r="K380">
        <v>1.1717999999999999E-2</v>
      </c>
      <c r="L380">
        <v>1.1709199999999999E-2</v>
      </c>
      <c r="M380">
        <v>1.1820499999999999E-2</v>
      </c>
      <c r="N380">
        <v>1.19209E-2</v>
      </c>
      <c r="O380">
        <v>1.20938E-2</v>
      </c>
      <c r="P380">
        <v>1.2150599999999999E-2</v>
      </c>
      <c r="Q380">
        <v>1.23403E-2</v>
      </c>
      <c r="R380">
        <v>1.24385E-2</v>
      </c>
      <c r="S380">
        <v>1.25436E-2</v>
      </c>
      <c r="T380">
        <v>1.2650099999999999E-2</v>
      </c>
      <c r="U380">
        <v>1.2761700000000001E-2</v>
      </c>
      <c r="V380">
        <v>1.28748E-2</v>
      </c>
      <c r="W380">
        <v>1.29838E-2</v>
      </c>
      <c r="X380">
        <v>1.30913E-2</v>
      </c>
      <c r="Y380">
        <v>1.31976E-2</v>
      </c>
      <c r="Z380">
        <v>1.3303799999999999E-2</v>
      </c>
      <c r="AA380">
        <v>1.34091E-2</v>
      </c>
      <c r="AB380">
        <v>1.3520300000000001E-2</v>
      </c>
      <c r="AC380">
        <v>1.3632E-2</v>
      </c>
      <c r="AD380">
        <v>1.37454E-2</v>
      </c>
      <c r="AE380">
        <v>1.38583E-2</v>
      </c>
      <c r="AF380">
        <v>1.3972500000000001E-2</v>
      </c>
      <c r="AG380">
        <v>1.4085500000000001E-2</v>
      </c>
      <c r="AH380">
        <v>1.4199399999999999E-2</v>
      </c>
      <c r="AI380">
        <v>1.4312800000000001E-2</v>
      </c>
      <c r="AJ380">
        <v>1.44271E-2</v>
      </c>
      <c r="AK380">
        <v>1.45428E-2</v>
      </c>
      <c r="AL380">
        <v>1.4662700000000001E-2</v>
      </c>
      <c r="AM380">
        <v>1.47847E-2</v>
      </c>
      <c r="AN380">
        <v>1.4911000000000001E-2</v>
      </c>
      <c r="AO380">
        <v>1.5040599999999999E-2</v>
      </c>
      <c r="AP380">
        <v>1.51764E-2</v>
      </c>
      <c r="AQ380">
        <v>1.53213E-2</v>
      </c>
      <c r="AR380">
        <v>1.54804E-2</v>
      </c>
      <c r="AS380">
        <v>1.5560900000000001E-2</v>
      </c>
      <c r="AT380">
        <v>1.55827E-2</v>
      </c>
      <c r="AU380">
        <v>1.5653299999999998E-2</v>
      </c>
    </row>
    <row r="381" spans="1:47" ht="15.75" thickBot="1" x14ac:dyDescent="0.3">
      <c r="A381" s="137" t="s">
        <v>217</v>
      </c>
      <c r="B381">
        <v>1.42585E-2</v>
      </c>
      <c r="C381">
        <v>1.4447099999999999E-2</v>
      </c>
      <c r="D381">
        <v>1.45725E-2</v>
      </c>
      <c r="E381">
        <v>1.47107E-2</v>
      </c>
      <c r="F381">
        <v>1.4822800000000001E-2</v>
      </c>
      <c r="G381">
        <v>1.4940200000000001E-2</v>
      </c>
      <c r="H381">
        <v>1.5041000000000001E-2</v>
      </c>
      <c r="I381">
        <v>1.50358E-2</v>
      </c>
      <c r="J381">
        <v>1.50603E-2</v>
      </c>
      <c r="K381">
        <v>1.5051800000000001E-2</v>
      </c>
      <c r="L381">
        <v>1.4972600000000001E-2</v>
      </c>
      <c r="M381">
        <v>1.51442E-2</v>
      </c>
      <c r="N381">
        <v>1.5255700000000001E-2</v>
      </c>
      <c r="O381">
        <v>1.5440499999999999E-2</v>
      </c>
      <c r="P381">
        <v>1.5572799999999999E-2</v>
      </c>
      <c r="Q381">
        <v>1.5767900000000001E-2</v>
      </c>
      <c r="R381">
        <v>1.6090500000000001E-2</v>
      </c>
      <c r="S381">
        <v>1.6324499999999999E-2</v>
      </c>
      <c r="T381">
        <v>1.65229E-2</v>
      </c>
      <c r="U381">
        <v>1.6713100000000002E-2</v>
      </c>
      <c r="V381">
        <v>1.69021E-2</v>
      </c>
      <c r="W381">
        <v>1.7084800000000001E-2</v>
      </c>
      <c r="X381">
        <v>1.7265200000000001E-2</v>
      </c>
      <c r="Y381">
        <v>1.7443500000000001E-2</v>
      </c>
      <c r="Z381">
        <v>1.7620299999999998E-2</v>
      </c>
      <c r="AA381">
        <v>1.77947E-2</v>
      </c>
      <c r="AB381">
        <v>1.7974400000000001E-2</v>
      </c>
      <c r="AC381">
        <v>1.81546E-2</v>
      </c>
      <c r="AD381">
        <v>1.8336100000000001E-2</v>
      </c>
      <c r="AE381">
        <v>1.8516399999999999E-2</v>
      </c>
      <c r="AF381">
        <v>1.8697600000000002E-2</v>
      </c>
      <c r="AG381">
        <v>1.88761E-2</v>
      </c>
      <c r="AH381">
        <v>1.9054999999999999E-2</v>
      </c>
      <c r="AI381">
        <v>1.9232800000000001E-2</v>
      </c>
      <c r="AJ381">
        <v>1.94106E-2</v>
      </c>
      <c r="AK381">
        <v>1.9590199999999999E-2</v>
      </c>
      <c r="AL381">
        <v>1.9775500000000001E-2</v>
      </c>
      <c r="AM381">
        <v>1.9965500000000001E-2</v>
      </c>
      <c r="AN381">
        <v>2.0162200000000002E-2</v>
      </c>
      <c r="AO381">
        <v>2.03658E-2</v>
      </c>
      <c r="AP381">
        <v>2.05801E-2</v>
      </c>
      <c r="AQ381">
        <v>2.0812000000000001E-2</v>
      </c>
      <c r="AR381">
        <v>2.10698E-2</v>
      </c>
      <c r="AS381">
        <v>2.12642E-2</v>
      </c>
      <c r="AT381">
        <v>2.1386700000000002E-2</v>
      </c>
      <c r="AU381">
        <v>2.1534500000000002E-2</v>
      </c>
    </row>
    <row r="382" spans="1:47" ht="15.75" thickBot="1" x14ac:dyDescent="0.3">
      <c r="A382" s="139" t="s">
        <v>218</v>
      </c>
      <c r="B382">
        <v>1.29196E-2</v>
      </c>
      <c r="C382">
        <v>1.3098500000000001E-2</v>
      </c>
      <c r="D382">
        <v>1.32725E-2</v>
      </c>
      <c r="E382">
        <v>1.3436200000000001E-2</v>
      </c>
      <c r="F382">
        <v>1.35855E-2</v>
      </c>
      <c r="G382">
        <v>1.37758E-2</v>
      </c>
      <c r="H382">
        <v>1.3968100000000001E-2</v>
      </c>
      <c r="I382">
        <v>1.40173E-2</v>
      </c>
      <c r="J382">
        <v>1.4036699999999999E-2</v>
      </c>
      <c r="K382">
        <v>1.40824E-2</v>
      </c>
      <c r="L382">
        <v>1.40608E-2</v>
      </c>
      <c r="M382">
        <v>1.4263100000000001E-2</v>
      </c>
      <c r="N382">
        <v>1.4318300000000001E-2</v>
      </c>
      <c r="O382">
        <v>1.4526600000000001E-2</v>
      </c>
      <c r="P382">
        <v>1.46847E-2</v>
      </c>
      <c r="Q382">
        <v>1.49339E-2</v>
      </c>
      <c r="R382">
        <v>1.50379E-2</v>
      </c>
      <c r="S382">
        <v>1.5186399999999999E-2</v>
      </c>
      <c r="T382">
        <v>1.53419E-2</v>
      </c>
      <c r="U382">
        <v>1.5504199999999999E-2</v>
      </c>
      <c r="V382">
        <v>1.5671600000000001E-2</v>
      </c>
      <c r="W382">
        <v>1.58342E-2</v>
      </c>
      <c r="X382">
        <v>1.59978E-2</v>
      </c>
      <c r="Y382">
        <v>1.6161399999999999E-2</v>
      </c>
      <c r="Z382">
        <v>1.6325900000000001E-2</v>
      </c>
      <c r="AA382">
        <v>1.6490000000000001E-2</v>
      </c>
      <c r="AB382">
        <v>1.6662E-2</v>
      </c>
      <c r="AC382">
        <v>1.68354E-2</v>
      </c>
      <c r="AD382">
        <v>1.7010999999999998E-2</v>
      </c>
      <c r="AE382">
        <v>1.7186099999999999E-2</v>
      </c>
      <c r="AF382">
        <v>1.7362800000000001E-2</v>
      </c>
      <c r="AG382">
        <v>1.7537799999999999E-2</v>
      </c>
      <c r="AH382">
        <v>1.7714400000000002E-2</v>
      </c>
      <c r="AI382">
        <v>1.7891000000000001E-2</v>
      </c>
      <c r="AJ382">
        <v>1.8068899999999999E-2</v>
      </c>
      <c r="AK382">
        <v>1.8249999999999999E-2</v>
      </c>
      <c r="AL382">
        <v>1.8436000000000001E-2</v>
      </c>
      <c r="AM382">
        <v>1.8624999999999999E-2</v>
      </c>
      <c r="AN382">
        <v>1.8819300000000001E-2</v>
      </c>
      <c r="AO382">
        <v>1.9018199999999999E-2</v>
      </c>
      <c r="AP382">
        <v>1.92254E-2</v>
      </c>
      <c r="AQ382">
        <v>1.9444199999999998E-2</v>
      </c>
      <c r="AR382">
        <v>1.9682600000000001E-2</v>
      </c>
      <c r="AS382">
        <v>1.98183E-2</v>
      </c>
      <c r="AT382">
        <v>1.9869499999999998E-2</v>
      </c>
      <c r="AU382">
        <v>1.9983999999999998E-2</v>
      </c>
    </row>
    <row r="383" spans="1:47" ht="15.75" thickBot="1" x14ac:dyDescent="0.3"/>
    <row r="384" spans="1:47" ht="16.5" thickTop="1" thickBot="1" x14ac:dyDescent="0.3">
      <c r="A384" s="204" t="s">
        <v>341</v>
      </c>
      <c r="B384" s="205"/>
      <c r="C384" s="205"/>
      <c r="D384" s="205"/>
      <c r="E384" s="205"/>
      <c r="F384" s="205"/>
      <c r="G384" s="205"/>
    </row>
    <row r="385" spans="1:47" ht="15.75" thickBot="1" x14ac:dyDescent="0.3">
      <c r="A385" s="54" t="s">
        <v>268</v>
      </c>
      <c r="B385">
        <v>2005</v>
      </c>
      <c r="C385">
        <v>2006</v>
      </c>
      <c r="D385">
        <v>2007</v>
      </c>
      <c r="E385">
        <v>2008</v>
      </c>
      <c r="F385">
        <v>2009</v>
      </c>
      <c r="G385">
        <v>2010</v>
      </c>
      <c r="H385">
        <v>2011</v>
      </c>
      <c r="I385">
        <v>2012</v>
      </c>
      <c r="J385">
        <v>2013</v>
      </c>
      <c r="K385">
        <v>2014</v>
      </c>
      <c r="L385">
        <v>2015</v>
      </c>
      <c r="M385">
        <v>2016</v>
      </c>
      <c r="N385">
        <v>2017</v>
      </c>
      <c r="O385">
        <v>2018</v>
      </c>
      <c r="P385">
        <v>2019</v>
      </c>
      <c r="Q385">
        <v>2020</v>
      </c>
      <c r="R385">
        <v>2021</v>
      </c>
      <c r="S385">
        <v>2022</v>
      </c>
      <c r="T385">
        <v>2023</v>
      </c>
      <c r="U385">
        <v>2024</v>
      </c>
      <c r="V385">
        <v>2025</v>
      </c>
      <c r="W385">
        <v>2026</v>
      </c>
      <c r="X385">
        <v>2027</v>
      </c>
      <c r="Y385">
        <v>2028</v>
      </c>
      <c r="Z385">
        <v>2029</v>
      </c>
      <c r="AA385">
        <v>2030</v>
      </c>
      <c r="AB385">
        <v>2031</v>
      </c>
      <c r="AC385">
        <v>2032</v>
      </c>
      <c r="AD385">
        <v>2033</v>
      </c>
      <c r="AE385">
        <v>2034</v>
      </c>
      <c r="AF385">
        <v>2035</v>
      </c>
      <c r="AG385">
        <v>2036</v>
      </c>
      <c r="AH385">
        <v>2037</v>
      </c>
      <c r="AI385">
        <v>2038</v>
      </c>
      <c r="AJ385">
        <v>2039</v>
      </c>
      <c r="AK385">
        <v>2040</v>
      </c>
      <c r="AL385">
        <v>2041</v>
      </c>
      <c r="AM385">
        <v>2042</v>
      </c>
      <c r="AN385">
        <v>2043</v>
      </c>
      <c r="AO385">
        <v>2044</v>
      </c>
      <c r="AP385">
        <v>2045</v>
      </c>
      <c r="AQ385">
        <v>2046</v>
      </c>
      <c r="AR385">
        <v>2047</v>
      </c>
      <c r="AS385">
        <v>2048</v>
      </c>
      <c r="AT385">
        <v>2049</v>
      </c>
      <c r="AU385">
        <v>2050</v>
      </c>
    </row>
    <row r="386" spans="1:47" ht="15.75" thickBot="1" x14ac:dyDescent="0.3">
      <c r="A386" s="137" t="s">
        <v>210</v>
      </c>
      <c r="B386">
        <v>6.42145E-5</v>
      </c>
      <c r="C386">
        <v>6.4273100000000006E-5</v>
      </c>
      <c r="D386">
        <v>6.4408599999999999E-5</v>
      </c>
      <c r="E386">
        <v>6.4584000000000004E-5</v>
      </c>
      <c r="F386">
        <v>6.4606799999999999E-5</v>
      </c>
      <c r="G386">
        <v>6.4725499999999995E-5</v>
      </c>
      <c r="H386">
        <v>6.4668700000000006E-5</v>
      </c>
      <c r="I386">
        <v>6.4731600000000002E-5</v>
      </c>
      <c r="J386">
        <v>6.4548700000000001E-5</v>
      </c>
      <c r="K386">
        <v>6.4422499999999995E-5</v>
      </c>
      <c r="L386">
        <v>6.4068599999999998E-5</v>
      </c>
      <c r="M386">
        <v>6.3896100000000006E-5</v>
      </c>
      <c r="N386">
        <v>6.3606499999999995E-5</v>
      </c>
      <c r="O386">
        <v>6.4052699999999997E-5</v>
      </c>
      <c r="P386">
        <v>6.4332399999999994E-5</v>
      </c>
      <c r="Q386">
        <v>6.5051500000000006E-5</v>
      </c>
      <c r="R386">
        <v>6.3149099999999995E-5</v>
      </c>
      <c r="S386">
        <v>6.2655400000000003E-5</v>
      </c>
      <c r="T386">
        <v>6.2537299999999995E-5</v>
      </c>
      <c r="U386">
        <v>6.2542300000000006E-5</v>
      </c>
      <c r="V386">
        <v>6.2572900000000005E-5</v>
      </c>
      <c r="W386">
        <v>6.2574699999999996E-5</v>
      </c>
      <c r="X386">
        <v>6.2555499999999994E-5</v>
      </c>
      <c r="Y386">
        <v>6.2537600000000002E-5</v>
      </c>
      <c r="Z386">
        <v>6.2510799999999998E-5</v>
      </c>
      <c r="AA386">
        <v>6.2485599999999997E-5</v>
      </c>
      <c r="AB386">
        <v>6.2489600000000006E-5</v>
      </c>
      <c r="AC386">
        <v>6.2503999999999997E-5</v>
      </c>
      <c r="AD386">
        <v>6.2525299999999996E-5</v>
      </c>
      <c r="AE386">
        <v>6.2545400000000006E-5</v>
      </c>
      <c r="AF386">
        <v>6.2568800000000003E-5</v>
      </c>
      <c r="AG386">
        <v>6.2591900000000006E-5</v>
      </c>
      <c r="AH386">
        <v>6.2617899999999996E-5</v>
      </c>
      <c r="AI386">
        <v>6.2645999999999996E-5</v>
      </c>
      <c r="AJ386">
        <v>6.2676500000000002E-5</v>
      </c>
      <c r="AK386">
        <v>6.2698099999999995E-5</v>
      </c>
      <c r="AL386">
        <v>6.2737999999999995E-5</v>
      </c>
      <c r="AM386">
        <v>6.2777100000000006E-5</v>
      </c>
      <c r="AN386">
        <v>6.2838500000000005E-5</v>
      </c>
      <c r="AO386">
        <v>6.2903200000000004E-5</v>
      </c>
      <c r="AP386">
        <v>6.2996800000000006E-5</v>
      </c>
      <c r="AQ386">
        <v>6.3132499999999999E-5</v>
      </c>
      <c r="AR386">
        <v>6.33028E-5</v>
      </c>
      <c r="AS386">
        <v>6.3042799999999999E-5</v>
      </c>
      <c r="AT386">
        <v>6.2467399999999998E-5</v>
      </c>
      <c r="AU386">
        <v>6.2200100000000001E-5</v>
      </c>
    </row>
    <row r="387" spans="1:47" ht="15.75" thickBot="1" x14ac:dyDescent="0.3">
      <c r="A387" s="138" t="s">
        <v>211</v>
      </c>
      <c r="B387">
        <v>1.1647199999999999E-5</v>
      </c>
      <c r="C387">
        <v>1.1626300000000001E-5</v>
      </c>
      <c r="D387">
        <v>1.1566099999999999E-5</v>
      </c>
      <c r="E387">
        <v>1.1579E-5</v>
      </c>
      <c r="F387">
        <v>1.1569800000000001E-5</v>
      </c>
      <c r="G387">
        <v>1.15525E-5</v>
      </c>
      <c r="H387">
        <v>1.15765E-5</v>
      </c>
      <c r="I387">
        <v>1.1555200000000001E-5</v>
      </c>
      <c r="J387">
        <v>1.1470200000000001E-5</v>
      </c>
      <c r="K387">
        <v>1.14498E-5</v>
      </c>
      <c r="L387">
        <v>1.13687E-5</v>
      </c>
      <c r="M387">
        <v>1.1260000000000001E-5</v>
      </c>
      <c r="N387">
        <v>1.1257899999999999E-5</v>
      </c>
      <c r="O387">
        <v>1.11981E-5</v>
      </c>
      <c r="P387">
        <v>1.10019E-5</v>
      </c>
      <c r="Q387">
        <v>1.11046E-5</v>
      </c>
      <c r="R387">
        <v>1.1245E-5</v>
      </c>
      <c r="S387">
        <v>1.12513E-5</v>
      </c>
      <c r="T387">
        <v>1.12774E-5</v>
      </c>
      <c r="U387">
        <v>1.1303300000000001E-5</v>
      </c>
      <c r="V387">
        <v>1.1329699999999999E-5</v>
      </c>
      <c r="W387">
        <v>1.1346500000000001E-5</v>
      </c>
      <c r="X387">
        <v>1.1362000000000001E-5</v>
      </c>
      <c r="Y387">
        <v>1.1371E-5</v>
      </c>
      <c r="Z387">
        <v>1.13794E-5</v>
      </c>
      <c r="AA387">
        <v>1.1385E-5</v>
      </c>
      <c r="AB387">
        <v>1.13957E-5</v>
      </c>
      <c r="AC387">
        <v>1.14048E-5</v>
      </c>
      <c r="AD387">
        <v>1.1415499999999999E-5</v>
      </c>
      <c r="AE387">
        <v>1.1422399999999999E-5</v>
      </c>
      <c r="AF387">
        <v>1.14318E-5</v>
      </c>
      <c r="AG387">
        <v>1.1436900000000001E-5</v>
      </c>
      <c r="AH387">
        <v>1.1444700000000001E-5</v>
      </c>
      <c r="AI387">
        <v>1.14506E-5</v>
      </c>
      <c r="AJ387">
        <v>1.14559E-5</v>
      </c>
      <c r="AK387">
        <v>1.1460200000000001E-5</v>
      </c>
      <c r="AL387">
        <v>1.14669E-5</v>
      </c>
      <c r="AM387">
        <v>1.14728E-5</v>
      </c>
      <c r="AN387">
        <v>1.1479400000000001E-5</v>
      </c>
      <c r="AO387">
        <v>1.14877E-5</v>
      </c>
      <c r="AP387">
        <v>1.14977E-5</v>
      </c>
      <c r="AQ387">
        <v>1.1506699999999999E-5</v>
      </c>
      <c r="AR387">
        <v>1.15208E-5</v>
      </c>
      <c r="AS387">
        <v>1.1467199999999999E-5</v>
      </c>
      <c r="AT387">
        <v>1.1363600000000001E-5</v>
      </c>
      <c r="AU387">
        <v>1.13036E-5</v>
      </c>
    </row>
    <row r="388" spans="1:47" ht="15.75" thickBot="1" x14ac:dyDescent="0.3">
      <c r="A388" s="137" t="s">
        <v>257</v>
      </c>
      <c r="B388">
        <v>1.73988E-4</v>
      </c>
      <c r="C388">
        <v>1.7557799999999999E-4</v>
      </c>
      <c r="D388">
        <v>1.7906199999999999E-4</v>
      </c>
      <c r="E388">
        <v>1.81831E-4</v>
      </c>
      <c r="F388">
        <v>1.8517699999999999E-4</v>
      </c>
      <c r="G388">
        <v>1.8848399999999999E-4</v>
      </c>
      <c r="H388">
        <v>1.91134E-4</v>
      </c>
      <c r="I388">
        <v>1.9392199999999999E-4</v>
      </c>
      <c r="J388">
        <v>1.97033E-4</v>
      </c>
      <c r="K388">
        <v>2.0063500000000001E-4</v>
      </c>
      <c r="L388">
        <v>2.0480300000000001E-4</v>
      </c>
      <c r="M388">
        <v>2.0003499999999999E-4</v>
      </c>
      <c r="N388">
        <v>1.9668100000000001E-4</v>
      </c>
      <c r="O388">
        <v>1.9420799999999999E-4</v>
      </c>
      <c r="P388">
        <v>1.9100500000000001E-4</v>
      </c>
      <c r="Q388">
        <v>1.8958899999999999E-4</v>
      </c>
      <c r="R388">
        <v>1.8921699999999999E-4</v>
      </c>
      <c r="S388">
        <v>1.8911000000000001E-4</v>
      </c>
      <c r="T388">
        <v>1.88949E-4</v>
      </c>
      <c r="U388">
        <v>1.88794E-4</v>
      </c>
      <c r="V388">
        <v>1.8864399999999999E-4</v>
      </c>
      <c r="W388">
        <v>1.88464E-4</v>
      </c>
      <c r="X388">
        <v>1.8791399999999999E-4</v>
      </c>
      <c r="Y388">
        <v>1.87104E-4</v>
      </c>
      <c r="Z388">
        <v>1.8621299999999999E-4</v>
      </c>
      <c r="AA388">
        <v>1.85312E-4</v>
      </c>
      <c r="AB388">
        <v>1.84451E-4</v>
      </c>
      <c r="AC388">
        <v>1.8360699999999999E-4</v>
      </c>
      <c r="AD388">
        <v>1.8276100000000001E-4</v>
      </c>
      <c r="AE388">
        <v>1.8193300000000001E-4</v>
      </c>
      <c r="AF388">
        <v>1.8109800000000001E-4</v>
      </c>
      <c r="AG388">
        <v>1.80261E-4</v>
      </c>
      <c r="AH388">
        <v>1.79352E-4</v>
      </c>
      <c r="AI388">
        <v>1.78421E-4</v>
      </c>
      <c r="AJ388">
        <v>1.77484E-4</v>
      </c>
      <c r="AK388">
        <v>1.7656099999999999E-4</v>
      </c>
      <c r="AL388">
        <v>1.7565500000000001E-4</v>
      </c>
      <c r="AM388">
        <v>1.74761E-4</v>
      </c>
      <c r="AN388">
        <v>1.7388899999999999E-4</v>
      </c>
      <c r="AO388">
        <v>1.73043E-4</v>
      </c>
      <c r="AP388">
        <v>1.7222799999999999E-4</v>
      </c>
      <c r="AQ388">
        <v>1.7147000000000001E-4</v>
      </c>
      <c r="AR388">
        <v>1.70784E-4</v>
      </c>
      <c r="AS388">
        <v>1.6945900000000001E-4</v>
      </c>
      <c r="AT388">
        <v>1.6771599999999999E-4</v>
      </c>
      <c r="AU388">
        <v>1.6650700000000001E-4</v>
      </c>
    </row>
    <row r="389" spans="1:47" ht="15.75" thickBot="1" x14ac:dyDescent="0.3">
      <c r="A389" s="137" t="s">
        <v>213</v>
      </c>
      <c r="B389">
        <v>6.4966499999999995E-5</v>
      </c>
      <c r="C389">
        <v>6.5346799999999996E-5</v>
      </c>
      <c r="D389">
        <v>6.6109299999999994E-5</v>
      </c>
      <c r="E389">
        <v>6.6670300000000004E-5</v>
      </c>
      <c r="F389">
        <v>6.7306799999999997E-5</v>
      </c>
      <c r="G389">
        <v>6.8092500000000006E-5</v>
      </c>
      <c r="H389">
        <v>6.8816499999999994E-5</v>
      </c>
      <c r="I389">
        <v>6.9559299999999997E-5</v>
      </c>
      <c r="J389">
        <v>7.0251800000000004E-5</v>
      </c>
      <c r="K389">
        <v>7.0854199999999997E-5</v>
      </c>
      <c r="L389">
        <v>7.1428999999999997E-5</v>
      </c>
      <c r="M389">
        <v>7.2583200000000007E-5</v>
      </c>
      <c r="N389">
        <v>7.3025100000000007E-5</v>
      </c>
      <c r="O389">
        <v>7.3839799999999997E-5</v>
      </c>
      <c r="P389">
        <v>7.44747E-5</v>
      </c>
      <c r="Q389">
        <v>7.5557300000000002E-5</v>
      </c>
      <c r="R389">
        <v>7.8352599999999999E-5</v>
      </c>
      <c r="S389">
        <v>7.9326700000000001E-5</v>
      </c>
      <c r="T389">
        <v>8.0467400000000001E-5</v>
      </c>
      <c r="U389">
        <v>8.1401200000000003E-5</v>
      </c>
      <c r="V389">
        <v>8.2297800000000003E-5</v>
      </c>
      <c r="W389">
        <v>8.3165999999999996E-5</v>
      </c>
      <c r="X389">
        <v>8.4015400000000002E-5</v>
      </c>
      <c r="Y389">
        <v>8.4866300000000004E-5</v>
      </c>
      <c r="Z389">
        <v>8.5716899999999999E-5</v>
      </c>
      <c r="AA389">
        <v>8.6567400000000001E-5</v>
      </c>
      <c r="AB389">
        <v>8.7448399999999994E-5</v>
      </c>
      <c r="AC389">
        <v>8.8343400000000005E-5</v>
      </c>
      <c r="AD389">
        <v>8.9239099999999997E-5</v>
      </c>
      <c r="AE389">
        <v>9.0129600000000005E-5</v>
      </c>
      <c r="AF389">
        <v>9.1012099999999996E-5</v>
      </c>
      <c r="AG389">
        <v>9.18855E-5</v>
      </c>
      <c r="AH389">
        <v>9.2746399999999997E-5</v>
      </c>
      <c r="AI389">
        <v>9.3594899999999994E-5</v>
      </c>
      <c r="AJ389">
        <v>9.4431400000000005E-5</v>
      </c>
      <c r="AK389">
        <v>9.5267199999999995E-5</v>
      </c>
      <c r="AL389">
        <v>9.6104299999999994E-5</v>
      </c>
      <c r="AM389">
        <v>9.6942199999999995E-5</v>
      </c>
      <c r="AN389">
        <v>9.7780299999999996E-5</v>
      </c>
      <c r="AO389">
        <v>9.86196E-5</v>
      </c>
      <c r="AP389">
        <v>9.9470500000000002E-5</v>
      </c>
      <c r="AQ389">
        <v>1.00355E-4</v>
      </c>
      <c r="AR389">
        <v>1.0131799999999999E-4</v>
      </c>
      <c r="AS389">
        <v>1.01803E-4</v>
      </c>
      <c r="AT389">
        <v>1.01686E-4</v>
      </c>
      <c r="AU389">
        <v>1.01634E-4</v>
      </c>
    </row>
    <row r="390" spans="1:47" ht="15.75" thickBot="1" x14ac:dyDescent="0.3">
      <c r="A390" s="137" t="s">
        <v>258</v>
      </c>
      <c r="B390">
        <v>2.8342000000000001E-5</v>
      </c>
      <c r="C390">
        <v>2.86567E-5</v>
      </c>
      <c r="D390">
        <v>2.9281999999999998E-5</v>
      </c>
      <c r="E390">
        <v>2.9814800000000001E-5</v>
      </c>
      <c r="F390">
        <v>3.0760199999999997E-5</v>
      </c>
      <c r="G390">
        <v>3.2144100000000003E-5</v>
      </c>
      <c r="H390">
        <v>3.3880000000000001E-5</v>
      </c>
      <c r="I390">
        <v>3.54185E-5</v>
      </c>
      <c r="J390">
        <v>3.6962699999999998E-5</v>
      </c>
      <c r="K390">
        <v>3.8807199999999997E-5</v>
      </c>
      <c r="L390">
        <v>4.0355100000000003E-5</v>
      </c>
      <c r="M390">
        <v>3.9601999999999998E-5</v>
      </c>
      <c r="N390">
        <v>4.1013699999999997E-5</v>
      </c>
      <c r="O390">
        <v>4.28569E-5</v>
      </c>
      <c r="P390">
        <v>4.4301000000000002E-5</v>
      </c>
      <c r="Q390">
        <v>4.5772200000000002E-5</v>
      </c>
      <c r="R390">
        <v>4.6863400000000003E-5</v>
      </c>
      <c r="S390">
        <v>4.7882300000000001E-5</v>
      </c>
      <c r="T390">
        <v>4.8742500000000003E-5</v>
      </c>
      <c r="U390">
        <v>4.9505500000000002E-5</v>
      </c>
      <c r="V390">
        <v>5.0175700000000001E-5</v>
      </c>
      <c r="W390">
        <v>5.0764099999999997E-5</v>
      </c>
      <c r="X390">
        <v>5.1285400000000002E-5</v>
      </c>
      <c r="Y390">
        <v>5.1758000000000001E-5</v>
      </c>
      <c r="Z390">
        <v>5.2181400000000002E-5</v>
      </c>
      <c r="AA390">
        <v>5.2568999999999998E-5</v>
      </c>
      <c r="AB390">
        <v>5.2929800000000003E-5</v>
      </c>
      <c r="AC390">
        <v>5.3266000000000001E-5</v>
      </c>
      <c r="AD390">
        <v>5.35777E-5</v>
      </c>
      <c r="AE390">
        <v>5.3869599999999997E-5</v>
      </c>
      <c r="AF390">
        <v>5.4134500000000002E-5</v>
      </c>
      <c r="AG390">
        <v>5.4378700000000002E-5</v>
      </c>
      <c r="AH390">
        <v>5.4601999999999997E-5</v>
      </c>
      <c r="AI390">
        <v>5.4814500000000002E-5</v>
      </c>
      <c r="AJ390">
        <v>5.5011199999999999E-5</v>
      </c>
      <c r="AK390">
        <v>5.5192699999999998E-5</v>
      </c>
      <c r="AL390">
        <v>5.53949E-5</v>
      </c>
      <c r="AM390">
        <v>5.5584999999999997E-5</v>
      </c>
      <c r="AN390">
        <v>5.57595E-5</v>
      </c>
      <c r="AO390">
        <v>5.5922099999999998E-5</v>
      </c>
      <c r="AP390">
        <v>5.6075700000000003E-5</v>
      </c>
      <c r="AQ390">
        <v>5.6231799999999999E-5</v>
      </c>
      <c r="AR390">
        <v>5.63898E-5</v>
      </c>
      <c r="AS390">
        <v>5.6394799999999997E-5</v>
      </c>
      <c r="AT390">
        <v>5.6354999999999998E-5</v>
      </c>
      <c r="AU390">
        <v>5.6446200000000002E-5</v>
      </c>
    </row>
    <row r="391" spans="1:47" ht="15.75" thickBot="1" x14ac:dyDescent="0.3">
      <c r="A391" s="137" t="s">
        <v>215</v>
      </c>
      <c r="B391">
        <v>2.0381400000000001E-5</v>
      </c>
      <c r="C391">
        <v>2.0454599999999999E-5</v>
      </c>
      <c r="D391">
        <v>2.0615299999999999E-5</v>
      </c>
      <c r="E391">
        <v>2.08583E-5</v>
      </c>
      <c r="F391">
        <v>2.1124400000000001E-5</v>
      </c>
      <c r="G391">
        <v>2.1386199999999999E-5</v>
      </c>
      <c r="H391">
        <v>2.1520200000000001E-5</v>
      </c>
      <c r="I391">
        <v>2.16941E-5</v>
      </c>
      <c r="J391">
        <v>2.1860599999999999E-5</v>
      </c>
      <c r="K391">
        <v>2.1996399999999998E-5</v>
      </c>
      <c r="L391">
        <v>2.21981E-5</v>
      </c>
      <c r="M391">
        <v>2.2565499999999999E-5</v>
      </c>
      <c r="N391">
        <v>2.2745999999999999E-5</v>
      </c>
      <c r="O391">
        <v>2.3130699999999999E-5</v>
      </c>
      <c r="P391">
        <v>2.34699E-5</v>
      </c>
      <c r="Q391">
        <v>2.3901899999999999E-5</v>
      </c>
      <c r="R391">
        <v>2.4318600000000001E-5</v>
      </c>
      <c r="S391">
        <v>2.4449800000000001E-5</v>
      </c>
      <c r="T391">
        <v>2.4525700000000001E-5</v>
      </c>
      <c r="U391">
        <v>2.4632499999999998E-5</v>
      </c>
      <c r="V391">
        <v>2.47446E-5</v>
      </c>
      <c r="W391">
        <v>2.4842799999999999E-5</v>
      </c>
      <c r="X391">
        <v>2.4935100000000001E-5</v>
      </c>
      <c r="Y391">
        <v>2.50241E-5</v>
      </c>
      <c r="Z391">
        <v>2.5111200000000001E-5</v>
      </c>
      <c r="AA391">
        <v>2.5195299999999999E-5</v>
      </c>
      <c r="AB391">
        <v>2.5287999999999999E-5</v>
      </c>
      <c r="AC391">
        <v>2.5378899999999999E-5</v>
      </c>
      <c r="AD391">
        <v>2.54677E-5</v>
      </c>
      <c r="AE391">
        <v>2.55525E-5</v>
      </c>
      <c r="AF391">
        <v>2.5654900000000001E-5</v>
      </c>
      <c r="AG391">
        <v>2.5755800000000002E-5</v>
      </c>
      <c r="AH391">
        <v>2.5861900000000001E-5</v>
      </c>
      <c r="AI391">
        <v>2.5964899999999999E-5</v>
      </c>
      <c r="AJ391">
        <v>2.6067900000000002E-5</v>
      </c>
      <c r="AK391">
        <v>2.6154200000000001E-5</v>
      </c>
      <c r="AL391">
        <v>2.6245699999999998E-5</v>
      </c>
      <c r="AM391">
        <v>2.6339400000000001E-5</v>
      </c>
      <c r="AN391">
        <v>2.6426400000000002E-5</v>
      </c>
      <c r="AO391">
        <v>2.6515600000000001E-5</v>
      </c>
      <c r="AP391">
        <v>2.65909E-5</v>
      </c>
      <c r="AQ391">
        <v>2.66762E-5</v>
      </c>
      <c r="AR391">
        <v>2.6772400000000001E-5</v>
      </c>
      <c r="AS391">
        <v>2.6715000000000001E-5</v>
      </c>
      <c r="AT391">
        <v>2.6572099999999999E-5</v>
      </c>
      <c r="AU391">
        <v>2.65215E-5</v>
      </c>
    </row>
    <row r="392" spans="1:47" ht="15.75" thickBot="1" x14ac:dyDescent="0.3">
      <c r="A392" s="137" t="s">
        <v>269</v>
      </c>
      <c r="B392">
        <v>2.90091E-5</v>
      </c>
      <c r="C392">
        <v>2.88208E-5</v>
      </c>
      <c r="D392">
        <v>2.86663E-5</v>
      </c>
      <c r="E392">
        <v>2.8860199999999999E-5</v>
      </c>
      <c r="F392">
        <v>2.8876600000000001E-5</v>
      </c>
      <c r="G392">
        <v>2.90851E-5</v>
      </c>
      <c r="H392">
        <v>2.9017899999999999E-5</v>
      </c>
      <c r="I392">
        <v>2.8888299999999999E-5</v>
      </c>
      <c r="J392">
        <v>2.9292200000000001E-5</v>
      </c>
      <c r="K392">
        <v>2.9782400000000001E-5</v>
      </c>
      <c r="L392">
        <v>2.9804599999999999E-5</v>
      </c>
      <c r="M392">
        <v>3.0415800000000001E-5</v>
      </c>
      <c r="N392">
        <v>3.1129600000000001E-5</v>
      </c>
      <c r="O392">
        <v>3.2011999999999998E-5</v>
      </c>
      <c r="P392">
        <v>3.2073499999999997E-5</v>
      </c>
      <c r="Q392">
        <v>3.2692199999999998E-5</v>
      </c>
      <c r="R392">
        <v>3.3145899999999997E-5</v>
      </c>
      <c r="S392">
        <v>3.3463600000000003E-5</v>
      </c>
      <c r="T392">
        <v>3.3721299999999998E-5</v>
      </c>
      <c r="U392">
        <v>3.3996499999999999E-5</v>
      </c>
      <c r="V392">
        <v>3.4257000000000001E-5</v>
      </c>
      <c r="W392">
        <v>3.45039E-5</v>
      </c>
      <c r="X392">
        <v>3.4747099999999998E-5</v>
      </c>
      <c r="Y392">
        <v>3.4986800000000002E-5</v>
      </c>
      <c r="Z392">
        <v>3.5224900000000002E-5</v>
      </c>
      <c r="AA392">
        <v>3.54587E-5</v>
      </c>
      <c r="AB392">
        <v>3.5705399999999999E-5</v>
      </c>
      <c r="AC392">
        <v>3.5949499999999999E-5</v>
      </c>
      <c r="AD392">
        <v>3.61973E-5</v>
      </c>
      <c r="AE392">
        <v>3.6444900000000001E-5</v>
      </c>
      <c r="AF392">
        <v>3.66951E-5</v>
      </c>
      <c r="AG392">
        <v>3.6946000000000002E-5</v>
      </c>
      <c r="AH392">
        <v>3.7200100000000003E-5</v>
      </c>
      <c r="AI392">
        <v>3.74551E-5</v>
      </c>
      <c r="AJ392">
        <v>3.7713499999999997E-5</v>
      </c>
      <c r="AK392">
        <v>3.7975200000000002E-5</v>
      </c>
      <c r="AL392">
        <v>3.8243900000000002E-5</v>
      </c>
      <c r="AM392">
        <v>3.8515E-5</v>
      </c>
      <c r="AN392">
        <v>3.8794500000000003E-5</v>
      </c>
      <c r="AO392">
        <v>3.9079399999999997E-5</v>
      </c>
      <c r="AP392">
        <v>3.9372500000000003E-5</v>
      </c>
      <c r="AQ392">
        <v>3.9675200000000003E-5</v>
      </c>
      <c r="AR392">
        <v>3.9995700000000001E-5</v>
      </c>
      <c r="AS392">
        <v>4.00975E-5</v>
      </c>
      <c r="AT392">
        <v>4.0139299999999997E-5</v>
      </c>
      <c r="AU392">
        <v>4.0386000000000003E-5</v>
      </c>
    </row>
    <row r="393" spans="1:47" ht="15.75" thickBot="1" x14ac:dyDescent="0.3">
      <c r="A393" s="137" t="s">
        <v>217</v>
      </c>
      <c r="B393">
        <v>1.15251E-4</v>
      </c>
      <c r="C393">
        <v>1.15652E-4</v>
      </c>
      <c r="D393">
        <v>1.16177E-4</v>
      </c>
      <c r="E393">
        <v>1.16878E-4</v>
      </c>
      <c r="F393">
        <v>1.17687E-4</v>
      </c>
      <c r="G393">
        <v>1.18263E-4</v>
      </c>
      <c r="H393">
        <v>1.18338E-4</v>
      </c>
      <c r="I393">
        <v>1.18062E-4</v>
      </c>
      <c r="J393">
        <v>1.1814100000000001E-4</v>
      </c>
      <c r="K393">
        <v>1.18242E-4</v>
      </c>
      <c r="L393">
        <v>1.18175E-4</v>
      </c>
      <c r="M393">
        <v>1.1924E-4</v>
      </c>
      <c r="N393">
        <v>1.2003899999999999E-4</v>
      </c>
      <c r="O393">
        <v>1.21474E-4</v>
      </c>
      <c r="P393">
        <v>1.22302E-4</v>
      </c>
      <c r="Q393">
        <v>1.24315E-4</v>
      </c>
      <c r="R393">
        <v>1.2646099999999999E-4</v>
      </c>
      <c r="S393">
        <v>1.2818000000000001E-4</v>
      </c>
      <c r="T393">
        <v>1.2952100000000001E-4</v>
      </c>
      <c r="U393">
        <v>1.30703E-4</v>
      </c>
      <c r="V393">
        <v>1.3181999999999999E-4</v>
      </c>
      <c r="W393">
        <v>1.32807E-4</v>
      </c>
      <c r="X393">
        <v>1.3371499999999999E-4</v>
      </c>
      <c r="Y393">
        <v>1.3458599999999999E-4</v>
      </c>
      <c r="Z393">
        <v>1.3542599999999999E-4</v>
      </c>
      <c r="AA393">
        <v>1.36236E-4</v>
      </c>
      <c r="AB393">
        <v>1.3709099999999999E-4</v>
      </c>
      <c r="AC393">
        <v>1.3794799999999999E-4</v>
      </c>
      <c r="AD393">
        <v>1.3879100000000001E-4</v>
      </c>
      <c r="AE393">
        <v>1.3960900000000001E-4</v>
      </c>
      <c r="AF393">
        <v>1.40409E-4</v>
      </c>
      <c r="AG393">
        <v>1.4118299999999999E-4</v>
      </c>
      <c r="AH393">
        <v>1.41932E-4</v>
      </c>
      <c r="AI393">
        <v>1.4265600000000001E-4</v>
      </c>
      <c r="AJ393">
        <v>1.4335199999999999E-4</v>
      </c>
      <c r="AK393">
        <v>1.4404899999999999E-4</v>
      </c>
      <c r="AL393">
        <v>1.44764E-4</v>
      </c>
      <c r="AM393">
        <v>1.4549100000000001E-4</v>
      </c>
      <c r="AN393">
        <v>1.4624000000000001E-4</v>
      </c>
      <c r="AO393">
        <v>1.4701699999999999E-4</v>
      </c>
      <c r="AP393">
        <v>1.4783999999999999E-4</v>
      </c>
      <c r="AQ393">
        <v>1.4877E-4</v>
      </c>
      <c r="AR393">
        <v>1.49856E-4</v>
      </c>
      <c r="AS393">
        <v>1.5001399999999999E-4</v>
      </c>
      <c r="AT393">
        <v>1.4912599999999999E-4</v>
      </c>
      <c r="AU393">
        <v>1.48615E-4</v>
      </c>
    </row>
    <row r="394" spans="1:47" ht="15.75" thickBot="1" x14ac:dyDescent="0.3">
      <c r="A394" s="139" t="s">
        <v>218</v>
      </c>
      <c r="B394">
        <v>6.1118199999999994E-5</v>
      </c>
      <c r="C394">
        <v>6.1552999999999998E-5</v>
      </c>
      <c r="D394">
        <v>6.2377000000000003E-5</v>
      </c>
      <c r="E394">
        <v>6.3358899999999994E-5</v>
      </c>
      <c r="F394">
        <v>6.4496200000000001E-5</v>
      </c>
      <c r="G394">
        <v>6.5775299999999993E-5</v>
      </c>
      <c r="H394">
        <v>6.6664300000000005E-5</v>
      </c>
      <c r="I394">
        <v>6.6689399999999999E-5</v>
      </c>
      <c r="J394">
        <v>6.6548899999999996E-5</v>
      </c>
      <c r="K394">
        <v>6.6941700000000003E-5</v>
      </c>
      <c r="L394">
        <v>6.7255999999999994E-5</v>
      </c>
      <c r="M394">
        <v>6.8269900000000002E-5</v>
      </c>
      <c r="N394">
        <v>6.7611800000000002E-5</v>
      </c>
      <c r="O394">
        <v>6.8794999999999994E-5</v>
      </c>
      <c r="P394">
        <v>6.93786E-5</v>
      </c>
      <c r="Q394">
        <v>7.1157500000000004E-5</v>
      </c>
      <c r="R394">
        <v>7.1322599999999994E-5</v>
      </c>
      <c r="S394">
        <v>7.2239900000000006E-5</v>
      </c>
      <c r="T394">
        <v>7.3185399999999999E-5</v>
      </c>
      <c r="U394">
        <v>7.4131899999999994E-5</v>
      </c>
      <c r="V394">
        <v>7.5090800000000003E-5</v>
      </c>
      <c r="W394">
        <v>7.5976700000000001E-5</v>
      </c>
      <c r="X394">
        <v>7.6856599999999999E-5</v>
      </c>
      <c r="Y394">
        <v>7.7735800000000002E-5</v>
      </c>
      <c r="Z394">
        <v>7.8619200000000001E-5</v>
      </c>
      <c r="AA394">
        <v>7.9499799999999994E-5</v>
      </c>
      <c r="AB394">
        <v>8.0437800000000004E-5</v>
      </c>
      <c r="AC394">
        <v>8.1376200000000002E-5</v>
      </c>
      <c r="AD394">
        <v>8.23119E-5</v>
      </c>
      <c r="AE394">
        <v>8.3237099999999996E-5</v>
      </c>
      <c r="AF394">
        <v>8.4156699999999993E-5</v>
      </c>
      <c r="AG394">
        <v>8.5065699999999994E-5</v>
      </c>
      <c r="AH394">
        <v>8.5972900000000005E-5</v>
      </c>
      <c r="AI394">
        <v>8.6870600000000001E-5</v>
      </c>
      <c r="AJ394">
        <v>8.7763399999999994E-5</v>
      </c>
      <c r="AK394">
        <v>8.8658299999999998E-5</v>
      </c>
      <c r="AL394">
        <v>8.95491E-5</v>
      </c>
      <c r="AM394">
        <v>9.0433900000000002E-5</v>
      </c>
      <c r="AN394">
        <v>9.1317900000000002E-5</v>
      </c>
      <c r="AO394">
        <v>9.2201300000000001E-5</v>
      </c>
      <c r="AP394">
        <v>9.3088299999999994E-5</v>
      </c>
      <c r="AQ394">
        <v>9.3986400000000005E-5</v>
      </c>
      <c r="AR394">
        <v>9.4908500000000001E-5</v>
      </c>
      <c r="AS394">
        <v>9.4883900000000001E-5</v>
      </c>
      <c r="AT394">
        <v>9.4285399999999997E-5</v>
      </c>
      <c r="AU394">
        <v>9.4401199999999993E-5</v>
      </c>
    </row>
    <row r="395" spans="1:47" ht="15.75" thickBot="1" x14ac:dyDescent="0.3"/>
    <row r="396" spans="1:47" ht="16.5" thickTop="1" thickBot="1" x14ac:dyDescent="0.3">
      <c r="A396" s="204" t="s">
        <v>271</v>
      </c>
      <c r="B396" s="205"/>
      <c r="C396" s="205"/>
      <c r="D396" s="205"/>
      <c r="E396" s="205"/>
      <c r="F396" s="205"/>
      <c r="G396" s="205"/>
    </row>
    <row r="397" spans="1:47" ht="15.75" thickBot="1" x14ac:dyDescent="0.3">
      <c r="A397" s="54" t="s">
        <v>268</v>
      </c>
      <c r="B397">
        <v>2005</v>
      </c>
      <c r="C397">
        <v>2006</v>
      </c>
      <c r="D397">
        <v>2007</v>
      </c>
      <c r="E397">
        <v>2008</v>
      </c>
      <c r="F397">
        <v>2009</v>
      </c>
      <c r="G397">
        <v>2010</v>
      </c>
      <c r="H397">
        <v>2011</v>
      </c>
      <c r="I397">
        <v>2012</v>
      </c>
      <c r="J397">
        <v>2013</v>
      </c>
      <c r="K397">
        <v>2014</v>
      </c>
      <c r="L397">
        <v>2015</v>
      </c>
      <c r="M397">
        <v>2016</v>
      </c>
      <c r="N397">
        <v>2017</v>
      </c>
      <c r="O397">
        <v>2018</v>
      </c>
      <c r="P397">
        <v>2019</v>
      </c>
      <c r="Q397">
        <v>2020</v>
      </c>
      <c r="R397">
        <v>2021</v>
      </c>
      <c r="S397">
        <v>2022</v>
      </c>
      <c r="T397">
        <v>2023</v>
      </c>
      <c r="U397">
        <v>2024</v>
      </c>
      <c r="V397">
        <v>2025</v>
      </c>
      <c r="W397">
        <v>2026</v>
      </c>
      <c r="X397">
        <v>2027</v>
      </c>
      <c r="Y397">
        <v>2028</v>
      </c>
      <c r="Z397">
        <v>2029</v>
      </c>
      <c r="AA397">
        <v>2030</v>
      </c>
      <c r="AB397">
        <v>2031</v>
      </c>
      <c r="AC397">
        <v>2032</v>
      </c>
      <c r="AD397">
        <v>2033</v>
      </c>
      <c r="AE397">
        <v>2034</v>
      </c>
      <c r="AF397">
        <v>2035</v>
      </c>
      <c r="AG397">
        <v>2036</v>
      </c>
      <c r="AH397">
        <v>2037</v>
      </c>
      <c r="AI397">
        <v>2038</v>
      </c>
      <c r="AJ397">
        <v>2039</v>
      </c>
      <c r="AK397">
        <v>2040</v>
      </c>
      <c r="AL397">
        <v>2041</v>
      </c>
      <c r="AM397">
        <v>2042</v>
      </c>
      <c r="AN397">
        <v>2043</v>
      </c>
      <c r="AO397">
        <v>2044</v>
      </c>
      <c r="AP397">
        <v>2045</v>
      </c>
      <c r="AQ397">
        <v>2046</v>
      </c>
      <c r="AR397">
        <v>2047</v>
      </c>
      <c r="AS397">
        <v>2048</v>
      </c>
      <c r="AT397">
        <v>2049</v>
      </c>
      <c r="AU397">
        <v>2050</v>
      </c>
    </row>
    <row r="398" spans="1:47" ht="15.75" thickBot="1" x14ac:dyDescent="0.3">
      <c r="A398" s="137" t="s">
        <v>210</v>
      </c>
      <c r="B398">
        <v>9.0291283388599197</v>
      </c>
      <c r="C398">
        <v>8.9788311647516839</v>
      </c>
      <c r="D398">
        <v>9.0587982437253576</v>
      </c>
      <c r="E398">
        <v>9.0741034075398801</v>
      </c>
      <c r="F398">
        <v>9.0195936688680352</v>
      </c>
      <c r="G398">
        <v>8.9979053518673577</v>
      </c>
      <c r="H398">
        <v>8.8380715182079648</v>
      </c>
      <c r="I398">
        <v>8.8178767420964217</v>
      </c>
      <c r="J398">
        <v>8.8431983906830212</v>
      </c>
      <c r="K398">
        <v>8.9240873660337208</v>
      </c>
      <c r="L398">
        <v>9.0382111306939912</v>
      </c>
      <c r="M398">
        <v>9.0568143437058932</v>
      </c>
      <c r="N398">
        <v>9.0239739674395771</v>
      </c>
      <c r="O398">
        <v>8.886707325720419</v>
      </c>
      <c r="P398">
        <v>8.8237424651698113</v>
      </c>
      <c r="Q398">
        <v>8.7974420746544535</v>
      </c>
      <c r="R398">
        <v>8.7744302958539784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ht="15.75" thickBot="1" x14ac:dyDescent="0.3">
      <c r="A399" s="138" t="s">
        <v>211</v>
      </c>
      <c r="B399">
        <v>1.2054859330883876</v>
      </c>
      <c r="C399">
        <v>1.198748614082318</v>
      </c>
      <c r="D399">
        <v>1.178021157369403</v>
      </c>
      <c r="E399">
        <v>1.1609629176507983</v>
      </c>
      <c r="F399">
        <v>1.1414821434447777</v>
      </c>
      <c r="G399">
        <v>1.1514541396644995</v>
      </c>
      <c r="H399">
        <v>1.1395886154086998</v>
      </c>
      <c r="I399">
        <v>1.1382502641588668</v>
      </c>
      <c r="J399">
        <v>1.1426725898779155</v>
      </c>
      <c r="K399">
        <v>1.1590485806307402</v>
      </c>
      <c r="L399">
        <v>1.1658287696414462</v>
      </c>
      <c r="M399">
        <v>1.180090966387813</v>
      </c>
      <c r="N399">
        <v>1.1895553666735144</v>
      </c>
      <c r="O399">
        <v>1.1751473339746652</v>
      </c>
      <c r="P399">
        <v>1.1630704293108156</v>
      </c>
      <c r="Q399">
        <v>1.1569365804749654</v>
      </c>
      <c r="R399">
        <v>1.1550328693291803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ht="15.75" thickBot="1" x14ac:dyDescent="0.3">
      <c r="A400" s="137" t="s">
        <v>257</v>
      </c>
      <c r="B400">
        <v>22.535432782764261</v>
      </c>
      <c r="C400">
        <v>22.685836534351882</v>
      </c>
      <c r="D400">
        <v>22.465981077096252</v>
      </c>
      <c r="E400">
        <v>22.934328860689934</v>
      </c>
      <c r="F400">
        <v>22.952538867978461</v>
      </c>
      <c r="G400">
        <v>22.916945394861568</v>
      </c>
      <c r="H400">
        <v>22.783952370037767</v>
      </c>
      <c r="I400">
        <v>22.738323703752815</v>
      </c>
      <c r="J400">
        <v>22.760585657181185</v>
      </c>
      <c r="K400">
        <v>22.777866668729974</v>
      </c>
      <c r="L400">
        <v>23.034713745359987</v>
      </c>
      <c r="M400">
        <v>23.065316297141781</v>
      </c>
      <c r="N400">
        <v>22.797942427666545</v>
      </c>
      <c r="O400">
        <v>22.338028165595567</v>
      </c>
      <c r="P400">
        <v>21.746674137871558</v>
      </c>
      <c r="Q400">
        <v>22.429772153734362</v>
      </c>
      <c r="R400">
        <v>22.613730007647661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ht="15.75" thickBot="1" x14ac:dyDescent="0.3">
      <c r="A401" s="137" t="s">
        <v>213</v>
      </c>
      <c r="B401">
        <v>17.656206847277435</v>
      </c>
      <c r="C401">
        <v>17.901704765528212</v>
      </c>
      <c r="D401">
        <v>18.152196567390895</v>
      </c>
      <c r="E401">
        <v>18.240692904309739</v>
      </c>
      <c r="F401">
        <v>18.549927548071551</v>
      </c>
      <c r="G401">
        <v>18.67879555252231</v>
      </c>
      <c r="H401">
        <v>18.861115604753767</v>
      </c>
      <c r="I401">
        <v>18.974268942272577</v>
      </c>
      <c r="J401">
        <v>18.737137916821432</v>
      </c>
      <c r="K401">
        <v>18.467777216265866</v>
      </c>
      <c r="L401">
        <v>18.048471092280305</v>
      </c>
      <c r="M401">
        <v>17.868776837573687</v>
      </c>
      <c r="N401">
        <v>18.224741870427458</v>
      </c>
      <c r="O401">
        <v>18.245555477885162</v>
      </c>
      <c r="P401">
        <v>17.599468309181479</v>
      </c>
      <c r="Q401">
        <v>17.627372859927473</v>
      </c>
      <c r="R401">
        <v>17.808123740872421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ht="15.75" thickBot="1" x14ac:dyDescent="0.3">
      <c r="A402" s="137" t="s">
        <v>258</v>
      </c>
      <c r="B402">
        <v>18.353076331670039</v>
      </c>
      <c r="C402">
        <v>18.62488182619995</v>
      </c>
      <c r="D402">
        <v>18.984535899800768</v>
      </c>
      <c r="E402">
        <v>19.120100366826112</v>
      </c>
      <c r="F402">
        <v>18.808491772671722</v>
      </c>
      <c r="G402">
        <v>18.951498559145321</v>
      </c>
      <c r="H402">
        <v>19.113716172692278</v>
      </c>
      <c r="I402">
        <v>19.01266251180331</v>
      </c>
      <c r="J402">
        <v>19.147986779924238</v>
      </c>
      <c r="K402">
        <v>19.162707043201682</v>
      </c>
      <c r="L402">
        <v>19.244555845253451</v>
      </c>
      <c r="M402">
        <v>19.339520590027249</v>
      </c>
      <c r="N402">
        <v>19.50252539104223</v>
      </c>
      <c r="O402">
        <v>19.658551277851387</v>
      </c>
      <c r="P402">
        <v>19.698213838941179</v>
      </c>
      <c r="Q402">
        <v>19.895088596236818</v>
      </c>
      <c r="R402">
        <v>20.06307179045902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ht="15.75" thickBot="1" x14ac:dyDescent="0.3">
      <c r="A403" s="137" t="s">
        <v>215</v>
      </c>
      <c r="B403">
        <v>20.760226509267873</v>
      </c>
      <c r="C403">
        <v>20.813216795401793</v>
      </c>
      <c r="D403">
        <v>20.613259647287766</v>
      </c>
      <c r="E403">
        <v>20.902866156991056</v>
      </c>
      <c r="F403">
        <v>20.985584191817406</v>
      </c>
      <c r="G403">
        <v>21.093277821600175</v>
      </c>
      <c r="H403">
        <v>21.252331330553918</v>
      </c>
      <c r="I403">
        <v>21.19857771331619</v>
      </c>
      <c r="J403">
        <v>21.380732905566969</v>
      </c>
      <c r="K403">
        <v>21.442201008012745</v>
      </c>
      <c r="L403">
        <v>21.784196982949435</v>
      </c>
      <c r="M403">
        <v>21.973571894953661</v>
      </c>
      <c r="N403">
        <v>22.023246069643569</v>
      </c>
      <c r="O403">
        <v>22.015633151262215</v>
      </c>
      <c r="P403">
        <v>22.17109791617299</v>
      </c>
      <c r="Q403">
        <v>22.79468554395298</v>
      </c>
      <c r="R403">
        <v>23.612808923817049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ht="15.75" thickBot="1" x14ac:dyDescent="0.3">
      <c r="A404" s="137" t="s">
        <v>269</v>
      </c>
      <c r="B404">
        <v>2.3683547541989003</v>
      </c>
      <c r="C404">
        <v>2.2880420161937391</v>
      </c>
      <c r="D404">
        <v>2.3285955515901584</v>
      </c>
      <c r="E404">
        <v>2.3729936425578124</v>
      </c>
      <c r="F404">
        <v>2.3613806067954988</v>
      </c>
      <c r="G404">
        <v>2.3577713593344525</v>
      </c>
      <c r="H404">
        <v>2.3314194068917948</v>
      </c>
      <c r="I404">
        <v>2.3634375393954161</v>
      </c>
      <c r="J404">
        <v>2.3823467503590066</v>
      </c>
      <c r="K404">
        <v>2.3706274036337249</v>
      </c>
      <c r="L404">
        <v>2.3666928788436778</v>
      </c>
      <c r="M404">
        <v>2.3289188470718689</v>
      </c>
      <c r="N404">
        <v>2.3059805006965775</v>
      </c>
      <c r="O404">
        <v>2.2858016173101525</v>
      </c>
      <c r="P404">
        <v>2.26862461202251</v>
      </c>
      <c r="Q404">
        <v>2.2676622736150871</v>
      </c>
      <c r="R404">
        <v>2.2475243124336206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ht="15.75" thickBot="1" x14ac:dyDescent="0.3">
      <c r="A405" s="137" t="s">
        <v>217</v>
      </c>
      <c r="B405">
        <v>12.684615697157495</v>
      </c>
      <c r="C405">
        <v>12.770229413740559</v>
      </c>
      <c r="D405">
        <v>12.79783104913893</v>
      </c>
      <c r="E405">
        <v>12.904042194261978</v>
      </c>
      <c r="F405">
        <v>12.763251941239835</v>
      </c>
      <c r="G405">
        <v>12.828695772924076</v>
      </c>
      <c r="H405">
        <v>12.777649447335492</v>
      </c>
      <c r="I405">
        <v>12.746262707026355</v>
      </c>
      <c r="J405">
        <v>12.796576205776809</v>
      </c>
      <c r="K405">
        <v>12.931385029199472</v>
      </c>
      <c r="L405">
        <v>13.096300980421747</v>
      </c>
      <c r="M405">
        <v>13.401223677099281</v>
      </c>
      <c r="N405">
        <v>13.496515268030331</v>
      </c>
      <c r="O405">
        <v>13.684066422838429</v>
      </c>
      <c r="P405">
        <v>13.740636090260416</v>
      </c>
      <c r="Q405">
        <v>13.839603174562198</v>
      </c>
      <c r="R405">
        <v>13.659197424590324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ht="15.75" thickBot="1" x14ac:dyDescent="0.3">
      <c r="A406" s="139" t="s">
        <v>218</v>
      </c>
      <c r="B406">
        <v>39.740053931432605</v>
      </c>
      <c r="C406">
        <v>40.874194050714301</v>
      </c>
      <c r="D406">
        <v>42.205531598860823</v>
      </c>
      <c r="E406">
        <v>43.636739308245062</v>
      </c>
      <c r="F406">
        <v>44.249482308243749</v>
      </c>
      <c r="G406">
        <v>44.950681589935897</v>
      </c>
      <c r="H406">
        <v>45.728011847976433</v>
      </c>
      <c r="I406">
        <v>46.868445644916378</v>
      </c>
      <c r="J406">
        <v>47.818684758838998</v>
      </c>
      <c r="K406">
        <v>48.299377150886315</v>
      </c>
      <c r="L406">
        <v>48.943253088548794</v>
      </c>
      <c r="M406">
        <v>49.92664731389771</v>
      </c>
      <c r="N406">
        <v>50.567858064068702</v>
      </c>
      <c r="O406">
        <v>51.618302518425622</v>
      </c>
      <c r="P406">
        <v>52.722548657015423</v>
      </c>
      <c r="Q406">
        <v>53.659539064440992</v>
      </c>
      <c r="R406">
        <v>54.499018252993963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ht="15.75" thickBot="1" x14ac:dyDescent="0.3"/>
    <row r="408" spans="1:47" ht="16.5" thickTop="1" thickBot="1" x14ac:dyDescent="0.3">
      <c r="A408" s="204" t="s">
        <v>270</v>
      </c>
      <c r="B408" s="205"/>
      <c r="C408" s="205"/>
      <c r="D408" s="205"/>
      <c r="E408" s="205"/>
      <c r="F408" s="205"/>
      <c r="G408" s="205"/>
    </row>
    <row r="409" spans="1:47" ht="15.75" thickBot="1" x14ac:dyDescent="0.3">
      <c r="A409" s="54" t="s">
        <v>268</v>
      </c>
      <c r="B409">
        <v>2005</v>
      </c>
      <c r="C409">
        <v>2006</v>
      </c>
      <c r="D409">
        <v>2007</v>
      </c>
      <c r="E409">
        <v>2008</v>
      </c>
      <c r="F409">
        <v>2009</v>
      </c>
      <c r="G409">
        <v>2010</v>
      </c>
      <c r="H409">
        <v>2011</v>
      </c>
      <c r="I409">
        <v>2012</v>
      </c>
      <c r="J409">
        <v>2013</v>
      </c>
      <c r="K409">
        <v>2014</v>
      </c>
      <c r="L409">
        <v>2015</v>
      </c>
      <c r="M409">
        <v>2016</v>
      </c>
      <c r="N409">
        <v>2017</v>
      </c>
      <c r="O409">
        <v>2018</v>
      </c>
      <c r="P409">
        <v>2019</v>
      </c>
      <c r="Q409">
        <v>2020</v>
      </c>
      <c r="R409">
        <v>2021</v>
      </c>
      <c r="S409">
        <v>2022</v>
      </c>
      <c r="T409">
        <v>2023</v>
      </c>
      <c r="U409">
        <v>2024</v>
      </c>
      <c r="V409">
        <v>2025</v>
      </c>
      <c r="W409">
        <v>2026</v>
      </c>
      <c r="X409">
        <v>2027</v>
      </c>
      <c r="Y409">
        <v>2028</v>
      </c>
      <c r="Z409">
        <v>2029</v>
      </c>
      <c r="AA409">
        <v>2030</v>
      </c>
      <c r="AB409">
        <v>2031</v>
      </c>
      <c r="AC409">
        <v>2032</v>
      </c>
      <c r="AD409">
        <v>2033</v>
      </c>
      <c r="AE409">
        <v>2034</v>
      </c>
      <c r="AF409">
        <v>2035</v>
      </c>
      <c r="AG409">
        <v>2036</v>
      </c>
      <c r="AH409">
        <v>2037</v>
      </c>
      <c r="AI409">
        <v>2038</v>
      </c>
      <c r="AJ409">
        <v>2039</v>
      </c>
      <c r="AK409">
        <v>2040</v>
      </c>
      <c r="AL409">
        <v>2041</v>
      </c>
      <c r="AM409">
        <v>2042</v>
      </c>
      <c r="AN409">
        <v>2043</v>
      </c>
      <c r="AO409">
        <v>2044</v>
      </c>
      <c r="AP409">
        <v>2045</v>
      </c>
      <c r="AQ409">
        <v>2046</v>
      </c>
      <c r="AR409">
        <v>2047</v>
      </c>
      <c r="AS409">
        <v>2048</v>
      </c>
      <c r="AT409">
        <v>2049</v>
      </c>
      <c r="AU409">
        <v>2050</v>
      </c>
    </row>
    <row r="410" spans="1:47" ht="15.75" thickBot="1" x14ac:dyDescent="0.3">
      <c r="A410" s="137" t="s">
        <v>210</v>
      </c>
      <c r="B410">
        <v>0.53482883647203727</v>
      </c>
      <c r="C410">
        <v>0.52889075139691255</v>
      </c>
      <c r="D410">
        <v>0.5412957509916938</v>
      </c>
      <c r="E410">
        <v>0.52293609060754975</v>
      </c>
      <c r="F410">
        <v>0.52223647023318132</v>
      </c>
      <c r="G410">
        <v>0.53445373005664576</v>
      </c>
      <c r="H410">
        <v>0.52043148507767301</v>
      </c>
      <c r="I410">
        <v>0.52853032478414574</v>
      </c>
      <c r="J410">
        <v>0.53593213652125027</v>
      </c>
      <c r="K410">
        <v>0.54560252253800323</v>
      </c>
      <c r="L410">
        <v>0.55132923633422481</v>
      </c>
      <c r="M410">
        <v>0.55441995085896834</v>
      </c>
      <c r="N410">
        <v>0.55526784740398449</v>
      </c>
      <c r="O410">
        <v>0.53875199844808885</v>
      </c>
      <c r="P410">
        <v>0.54252532254556596</v>
      </c>
      <c r="Q410">
        <v>0.54115576621207251</v>
      </c>
      <c r="R410">
        <v>0.54489913936159107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ht="15.75" thickBot="1" x14ac:dyDescent="0.3">
      <c r="A411" s="138" t="s">
        <v>211</v>
      </c>
      <c r="B411">
        <v>6.1440437011485077E-2</v>
      </c>
      <c r="C411">
        <v>6.0986931320549019E-2</v>
      </c>
      <c r="D411">
        <v>5.9549543102619742E-2</v>
      </c>
      <c r="E411">
        <v>5.890076873097469E-2</v>
      </c>
      <c r="F411">
        <v>5.893441013670609E-2</v>
      </c>
      <c r="G411">
        <v>5.8806145079057098E-2</v>
      </c>
      <c r="H411">
        <v>5.8295517398730776E-2</v>
      </c>
      <c r="I411">
        <v>5.7882850735800843E-2</v>
      </c>
      <c r="J411">
        <v>5.943415750697667E-2</v>
      </c>
      <c r="K411">
        <v>6.0699252525468976E-2</v>
      </c>
      <c r="L411">
        <v>6.0721835655560157E-2</v>
      </c>
      <c r="M411">
        <v>6.1193318569632296E-2</v>
      </c>
      <c r="N411">
        <v>6.178670785531034E-2</v>
      </c>
      <c r="O411">
        <v>6.0485027780884652E-2</v>
      </c>
      <c r="P411">
        <v>6.0912320134297114E-2</v>
      </c>
      <c r="Q411">
        <v>5.9488140651800275E-2</v>
      </c>
      <c r="R411">
        <v>5.9766234656177204E-2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ht="15.75" thickBot="1" x14ac:dyDescent="0.3">
      <c r="A412" s="137" t="s">
        <v>257</v>
      </c>
      <c r="B412">
        <v>2.5615536957324432</v>
      </c>
      <c r="C412">
        <v>2.6985110979139253</v>
      </c>
      <c r="D412">
        <v>2.6470772210860227</v>
      </c>
      <c r="E412">
        <v>2.5992682124456965</v>
      </c>
      <c r="F412">
        <v>2.6408807236543272</v>
      </c>
      <c r="G412">
        <v>2.5225038477122523</v>
      </c>
      <c r="H412">
        <v>2.6432941355543966</v>
      </c>
      <c r="I412">
        <v>2.6843499835629583</v>
      </c>
      <c r="J412">
        <v>2.7074972419155023</v>
      </c>
      <c r="K412">
        <v>2.5559372928744959</v>
      </c>
      <c r="L412">
        <v>2.6321894895479545</v>
      </c>
      <c r="M412">
        <v>2.5270373444184338</v>
      </c>
      <c r="N412">
        <v>2.4477323806630991</v>
      </c>
      <c r="O412">
        <v>2.4099219577816258</v>
      </c>
      <c r="P412">
        <v>2.3203522843039792</v>
      </c>
      <c r="Q412">
        <v>2.3196658914667712</v>
      </c>
      <c r="R412">
        <v>2.3289637727989883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 ht="15.75" thickBot="1" x14ac:dyDescent="0.3">
      <c r="A413" s="137" t="s">
        <v>213</v>
      </c>
      <c r="B413">
        <v>0.55930215466269362</v>
      </c>
      <c r="C413">
        <v>0.55202564760631034</v>
      </c>
      <c r="D413">
        <v>0.55872620966545883</v>
      </c>
      <c r="E413">
        <v>0.55048857278257812</v>
      </c>
      <c r="F413">
        <v>0.57760645922124976</v>
      </c>
      <c r="G413">
        <v>0.57610872786127831</v>
      </c>
      <c r="H413">
        <v>0.58729466711433687</v>
      </c>
      <c r="I413">
        <v>0.59544657216187336</v>
      </c>
      <c r="J413">
        <v>0.60100247080843805</v>
      </c>
      <c r="K413">
        <v>0.6052241012255295</v>
      </c>
      <c r="L413">
        <v>0.61051956125455409</v>
      </c>
      <c r="M413">
        <v>0.5994426208296354</v>
      </c>
      <c r="N413">
        <v>0.62827987941917074</v>
      </c>
      <c r="O413">
        <v>0.62173142713119678</v>
      </c>
      <c r="P413">
        <v>0.61647844169646215</v>
      </c>
      <c r="Q413">
        <v>0.61952615731561045</v>
      </c>
      <c r="R413">
        <v>0.62821679816054998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 ht="15.75" thickBot="1" x14ac:dyDescent="0.3">
      <c r="A414" s="137" t="s">
        <v>258</v>
      </c>
      <c r="B414">
        <v>0.53628548144947086</v>
      </c>
      <c r="C414">
        <v>0.56429517225172987</v>
      </c>
      <c r="D414">
        <v>0.58804967163653998</v>
      </c>
      <c r="E414">
        <v>0.60199776826584761</v>
      </c>
      <c r="F414">
        <v>0.61001249913950029</v>
      </c>
      <c r="G414">
        <v>0.63309472938211486</v>
      </c>
      <c r="H414">
        <v>0.6498745244880999</v>
      </c>
      <c r="I414">
        <v>0.64201557478450866</v>
      </c>
      <c r="J414">
        <v>0.64115762773900331</v>
      </c>
      <c r="K414">
        <v>0.64551512054237936</v>
      </c>
      <c r="L414">
        <v>0.65514791133545713</v>
      </c>
      <c r="M414">
        <v>0.64857440158667823</v>
      </c>
      <c r="N414">
        <v>0.65734632077038768</v>
      </c>
      <c r="O414">
        <v>0.67686305288523407</v>
      </c>
      <c r="P414">
        <v>0.68310284439295499</v>
      </c>
      <c r="Q414">
        <v>0.69094386397967089</v>
      </c>
      <c r="R414">
        <v>0.69795805682115919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 ht="15.75" thickBot="1" x14ac:dyDescent="0.3">
      <c r="A415" s="137" t="s">
        <v>215</v>
      </c>
      <c r="B415">
        <v>0.69146072052920116</v>
      </c>
      <c r="C415">
        <v>0.69993319634490292</v>
      </c>
      <c r="D415">
        <v>0.72388291895345802</v>
      </c>
      <c r="E415">
        <v>0.71990743728647144</v>
      </c>
      <c r="F415">
        <v>0.70054192960134209</v>
      </c>
      <c r="G415">
        <v>0.7403727019112275</v>
      </c>
      <c r="H415">
        <v>0.76245279021416712</v>
      </c>
      <c r="I415">
        <v>0.74142667761715064</v>
      </c>
      <c r="J415">
        <v>0.77053280988375916</v>
      </c>
      <c r="K415">
        <v>0.78865894420563287</v>
      </c>
      <c r="L415">
        <v>0.80114592478749425</v>
      </c>
      <c r="M415">
        <v>0.82527807317853619</v>
      </c>
      <c r="N415">
        <v>0.83929401365036038</v>
      </c>
      <c r="O415">
        <v>0.82974601069043363</v>
      </c>
      <c r="P415">
        <v>0.8460390674349253</v>
      </c>
      <c r="Q415">
        <v>0.86837899985516276</v>
      </c>
      <c r="R415">
        <v>0.89707449056184196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ht="15.75" thickBot="1" x14ac:dyDescent="0.3">
      <c r="A416" s="137" t="s">
        <v>269</v>
      </c>
      <c r="B416">
        <v>0.10763636299441676</v>
      </c>
      <c r="C416">
        <v>0.10604640980283904</v>
      </c>
      <c r="D416">
        <v>0.11199940829552116</v>
      </c>
      <c r="E416">
        <v>0.12250750096270635</v>
      </c>
      <c r="F416">
        <v>0.11959393797222412</v>
      </c>
      <c r="G416">
        <v>0.1130627736406168</v>
      </c>
      <c r="H416">
        <v>0.12136487042968314</v>
      </c>
      <c r="I416">
        <v>0.11791634293182458</v>
      </c>
      <c r="J416">
        <v>0.12153068405573654</v>
      </c>
      <c r="K416">
        <v>0.12370673759683729</v>
      </c>
      <c r="L416">
        <v>0.12898792444129112</v>
      </c>
      <c r="M416">
        <v>0.13477325352813668</v>
      </c>
      <c r="N416">
        <v>0.1364947948527431</v>
      </c>
      <c r="O416">
        <v>0.13503278033572438</v>
      </c>
      <c r="P416">
        <v>0.1381163318585828</v>
      </c>
      <c r="Q416">
        <v>0.14256224739125589</v>
      </c>
      <c r="R416">
        <v>0.14320543617356771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 ht="15.75" thickBot="1" x14ac:dyDescent="0.3">
      <c r="A417" s="137" t="s">
        <v>217</v>
      </c>
      <c r="B417">
        <v>0.74839926747598995</v>
      </c>
      <c r="C417">
        <v>0.7752036694758081</v>
      </c>
      <c r="D417">
        <v>0.7624817393369453</v>
      </c>
      <c r="E417">
        <v>0.75332369127218624</v>
      </c>
      <c r="F417">
        <v>0.77463241400998739</v>
      </c>
      <c r="G417">
        <v>0.78695206825622377</v>
      </c>
      <c r="H417">
        <v>0.79397182171843039</v>
      </c>
      <c r="I417">
        <v>0.79164009192403229</v>
      </c>
      <c r="J417">
        <v>0.81152848117375209</v>
      </c>
      <c r="K417">
        <v>0.82543474129620209</v>
      </c>
      <c r="L417">
        <v>0.81959666038103474</v>
      </c>
      <c r="M417">
        <v>0.84928990738129251</v>
      </c>
      <c r="N417">
        <v>0.85610769289158439</v>
      </c>
      <c r="O417">
        <v>0.84798154148349258</v>
      </c>
      <c r="P417">
        <v>0.8473866211883323</v>
      </c>
      <c r="Q417">
        <v>0.85894951148599541</v>
      </c>
      <c r="R417">
        <v>0.86020290440363811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 ht="15.75" thickBot="1" x14ac:dyDescent="0.3">
      <c r="A418" s="139" t="s">
        <v>218</v>
      </c>
      <c r="B418">
        <v>-7.9359556288867678E-2</v>
      </c>
      <c r="C418">
        <v>-0.13803472654272264</v>
      </c>
      <c r="D418">
        <v>-8.1139460547365164E-2</v>
      </c>
      <c r="E418">
        <v>-1.361202056917591E-2</v>
      </c>
      <c r="F418">
        <v>4.7431012439246842E-2</v>
      </c>
      <c r="G418">
        <v>0.12346281470876602</v>
      </c>
      <c r="H418">
        <v>8.7275933364418967E-2</v>
      </c>
      <c r="I418">
        <v>9.2630383276204153E-2</v>
      </c>
      <c r="J418">
        <v>0.12468502541695306</v>
      </c>
      <c r="K418">
        <v>0.21889535234378218</v>
      </c>
      <c r="L418">
        <v>0.18881920722209544</v>
      </c>
      <c r="M418">
        <v>0.32019352809243445</v>
      </c>
      <c r="N418">
        <v>0.36692420565862449</v>
      </c>
      <c r="O418">
        <v>0.39669211764889495</v>
      </c>
      <c r="P418">
        <v>0.4811045759695462</v>
      </c>
      <c r="Q418">
        <v>0.51671768280453945</v>
      </c>
      <c r="R418">
        <v>0.54091172992131575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21" spans="1:47" x14ac:dyDescent="0.25">
      <c r="A421" s="104" t="s">
        <v>284</v>
      </c>
      <c r="B421" s="165">
        <v>2005</v>
      </c>
      <c r="C421" s="165">
        <v>2006</v>
      </c>
      <c r="D421" s="165">
        <v>2007</v>
      </c>
      <c r="E421" s="165">
        <v>2008</v>
      </c>
      <c r="F421" s="165">
        <v>2009</v>
      </c>
      <c r="G421" s="165">
        <v>2010</v>
      </c>
      <c r="H421" s="165">
        <v>2011</v>
      </c>
      <c r="I421" s="165">
        <v>2012</v>
      </c>
      <c r="J421" s="165">
        <v>2013</v>
      </c>
      <c r="K421" s="165">
        <v>2014</v>
      </c>
      <c r="L421" s="165">
        <v>2015</v>
      </c>
      <c r="M421" s="165">
        <v>2016</v>
      </c>
      <c r="N421" s="165">
        <v>2017</v>
      </c>
      <c r="O421" s="165">
        <v>2018</v>
      </c>
      <c r="P421" s="165">
        <v>2019</v>
      </c>
      <c r="Q421" s="165">
        <v>2020</v>
      </c>
    </row>
    <row r="422" spans="1:47" x14ac:dyDescent="0.25">
      <c r="A422" s="162" t="s">
        <v>283</v>
      </c>
      <c r="B422" s="104" t="s">
        <v>285</v>
      </c>
      <c r="C422" s="104" t="s">
        <v>285</v>
      </c>
      <c r="D422" s="104" t="s">
        <v>285</v>
      </c>
      <c r="E422" s="104" t="s">
        <v>285</v>
      </c>
      <c r="F422" s="104" t="s">
        <v>285</v>
      </c>
      <c r="G422" s="104" t="s">
        <v>285</v>
      </c>
      <c r="H422" s="104" t="s">
        <v>285</v>
      </c>
      <c r="I422" s="104" t="s">
        <v>285</v>
      </c>
      <c r="J422" s="104" t="s">
        <v>285</v>
      </c>
      <c r="K422" s="104" t="s">
        <v>285</v>
      </c>
      <c r="L422" s="104" t="s">
        <v>285</v>
      </c>
      <c r="M422" s="104" t="s">
        <v>285</v>
      </c>
      <c r="N422" s="104" t="s">
        <v>285</v>
      </c>
      <c r="O422" s="104" t="s">
        <v>285</v>
      </c>
      <c r="P422" s="104" t="s">
        <v>285</v>
      </c>
      <c r="Q422" s="104" t="s">
        <v>285</v>
      </c>
    </row>
    <row r="423" spans="1:47" x14ac:dyDescent="0.25">
      <c r="A423" s="163" t="s">
        <v>210</v>
      </c>
      <c r="B423" s="164">
        <v>299136.45848503598</v>
      </c>
      <c r="C423" s="164">
        <v>305180.75305837695</v>
      </c>
      <c r="D423" s="164">
        <v>308791.84251607652</v>
      </c>
      <c r="E423" s="164">
        <v>289129.67850586685</v>
      </c>
      <c r="F423" s="164">
        <v>224867.84181914997</v>
      </c>
      <c r="G423" s="164">
        <v>246783.9192247368</v>
      </c>
      <c r="H423" s="164">
        <v>246879.00313717505</v>
      </c>
      <c r="I423" s="164">
        <v>233058.43678161714</v>
      </c>
      <c r="J423" s="164">
        <v>230508.71504229942</v>
      </c>
      <c r="K423" s="164">
        <v>235877.59954595307</v>
      </c>
      <c r="L423" s="164">
        <v>234524.62893715122</v>
      </c>
      <c r="M423" s="164">
        <v>236025.38818948099</v>
      </c>
      <c r="N423" s="164">
        <v>244903.79651987576</v>
      </c>
      <c r="O423" s="164">
        <v>242261.35056337382</v>
      </c>
      <c r="P423" s="164">
        <v>235652.55934563669</v>
      </c>
      <c r="Q423" s="164">
        <v>218573.6054182761</v>
      </c>
    </row>
    <row r="424" spans="1:47" x14ac:dyDescent="0.25">
      <c r="A424" s="163" t="s">
        <v>211</v>
      </c>
      <c r="B424" s="164">
        <v>36182.834991716198</v>
      </c>
      <c r="C424" s="164">
        <v>36538.113999864399</v>
      </c>
      <c r="D424" s="164">
        <v>37897.940832509601</v>
      </c>
      <c r="E424" s="164">
        <v>34980.459660484201</v>
      </c>
      <c r="F424" s="164">
        <v>26394.4978430503</v>
      </c>
      <c r="G424" s="164">
        <v>26491.814357825799</v>
      </c>
      <c r="H424" s="164">
        <v>24602.862014632599</v>
      </c>
      <c r="I424" s="164">
        <v>26094.760749296202</v>
      </c>
      <c r="J424" s="164">
        <v>30321.115742858801</v>
      </c>
      <c r="K424" s="164">
        <v>30183.565851042102</v>
      </c>
      <c r="L424" s="164">
        <v>28213.4745389358</v>
      </c>
      <c r="M424" s="164">
        <v>22928.209255315898</v>
      </c>
      <c r="N424" s="164">
        <v>22934.553158211798</v>
      </c>
      <c r="O424" s="164">
        <v>21595.228030726899</v>
      </c>
      <c r="P424" s="164">
        <v>21756.179375006399</v>
      </c>
      <c r="Q424" s="164">
        <v>21225.071105519099</v>
      </c>
    </row>
    <row r="425" spans="1:47" x14ac:dyDescent="0.25">
      <c r="A425" s="163" t="s">
        <v>257</v>
      </c>
      <c r="B425" s="164">
        <v>713000</v>
      </c>
      <c r="C425" s="164">
        <v>0</v>
      </c>
      <c r="D425" s="164">
        <v>0</v>
      </c>
      <c r="E425" s="164">
        <v>0</v>
      </c>
      <c r="F425" s="164">
        <v>0</v>
      </c>
      <c r="G425" s="164">
        <v>1075071</v>
      </c>
      <c r="H425" s="164">
        <v>0</v>
      </c>
      <c r="I425" s="164">
        <v>1193165</v>
      </c>
      <c r="J425" s="164">
        <v>0</v>
      </c>
      <c r="K425" s="164">
        <v>1329867</v>
      </c>
      <c r="L425" s="164">
        <v>0</v>
      </c>
      <c r="M425" s="164">
        <v>0</v>
      </c>
      <c r="N425" s="164">
        <v>0</v>
      </c>
      <c r="O425" s="164">
        <v>0</v>
      </c>
      <c r="P425" s="164">
        <v>0</v>
      </c>
      <c r="Q425" s="164">
        <v>0</v>
      </c>
    </row>
    <row r="426" spans="1:47" x14ac:dyDescent="0.25">
      <c r="A426" s="163" t="s">
        <v>213</v>
      </c>
      <c r="B426" s="164">
        <v>126563.80988650446</v>
      </c>
      <c r="C426" s="164">
        <v>128670.39603400766</v>
      </c>
      <c r="D426" s="164">
        <v>132512.20118970514</v>
      </c>
      <c r="E426" s="164">
        <v>128132.34078028986</v>
      </c>
      <c r="F426" s="164">
        <v>117133.36828427052</v>
      </c>
      <c r="G426" s="164">
        <v>142194.59744250853</v>
      </c>
      <c r="H426" s="164">
        <v>125131.47741122218</v>
      </c>
      <c r="I426" s="164">
        <v>105634.03446448524</v>
      </c>
      <c r="J426" s="164">
        <v>154486.39386068116</v>
      </c>
      <c r="K426" s="164">
        <v>106103.80277839876</v>
      </c>
      <c r="L426" s="164">
        <v>105507.85461352924</v>
      </c>
      <c r="M426" s="164">
        <v>105516.41977792341</v>
      </c>
      <c r="N426" s="164">
        <v>106515.93758495196</v>
      </c>
      <c r="O426" s="164">
        <v>104551.90496607416</v>
      </c>
      <c r="P426" s="164">
        <v>67574.624546848732</v>
      </c>
      <c r="Q426" s="164">
        <v>64380.858396479438</v>
      </c>
    </row>
    <row r="427" spans="1:47" x14ac:dyDescent="0.25">
      <c r="A427" s="163" t="s">
        <v>258</v>
      </c>
      <c r="B427" s="164">
        <v>0</v>
      </c>
      <c r="C427" s="164">
        <v>0</v>
      </c>
      <c r="D427" s="164">
        <v>0</v>
      </c>
      <c r="E427" s="164">
        <v>0</v>
      </c>
      <c r="F427" s="164">
        <v>0</v>
      </c>
      <c r="G427" s="164">
        <v>132479.48000000001</v>
      </c>
      <c r="H427" s="164">
        <v>0</v>
      </c>
      <c r="I427" s="164">
        <v>0</v>
      </c>
      <c r="J427" s="164">
        <v>0</v>
      </c>
      <c r="K427" s="164">
        <v>0</v>
      </c>
      <c r="L427" s="164">
        <v>0</v>
      </c>
      <c r="M427" s="164">
        <v>166228</v>
      </c>
      <c r="N427" s="164">
        <v>0</v>
      </c>
      <c r="O427" s="164">
        <v>0</v>
      </c>
      <c r="P427" s="164">
        <v>0</v>
      </c>
      <c r="Q427" s="164">
        <v>0</v>
      </c>
    </row>
    <row r="428" spans="1:47" x14ac:dyDescent="0.25">
      <c r="A428" s="163" t="s">
        <v>215</v>
      </c>
      <c r="B428" s="164">
        <v>66246.604000000007</v>
      </c>
      <c r="C428" s="164">
        <v>70140.577313301095</v>
      </c>
      <c r="D428" s="164">
        <v>71166</v>
      </c>
      <c r="E428" s="164">
        <v>73490</v>
      </c>
      <c r="F428" s="164">
        <v>64844</v>
      </c>
      <c r="G428" s="164">
        <v>104197.26</v>
      </c>
      <c r="H428" s="164">
        <v>86107</v>
      </c>
      <c r="I428" s="164">
        <v>107380.22</v>
      </c>
      <c r="J428" s="164">
        <v>89432.8</v>
      </c>
      <c r="K428" s="164">
        <v>86680</v>
      </c>
      <c r="L428" s="164">
        <v>84853</v>
      </c>
      <c r="M428" s="164">
        <v>80791.600000000006</v>
      </c>
      <c r="N428" s="164">
        <v>0</v>
      </c>
      <c r="O428" s="164">
        <v>2559.1</v>
      </c>
      <c r="P428" s="164">
        <v>0</v>
      </c>
      <c r="Q428" s="164">
        <v>0</v>
      </c>
    </row>
    <row r="429" spans="1:47" x14ac:dyDescent="0.25">
      <c r="A429" s="163" t="s">
        <v>269</v>
      </c>
      <c r="B429" s="164">
        <v>175935.17268354099</v>
      </c>
      <c r="C429" s="164">
        <v>185334.27393499701</v>
      </c>
      <c r="D429" s="164">
        <v>187668.61074244199</v>
      </c>
      <c r="E429" s="164">
        <v>179402.89157663099</v>
      </c>
      <c r="F429" s="164">
        <v>158607.49725297</v>
      </c>
      <c r="G429" s="164">
        <v>173390.40746482299</v>
      </c>
      <c r="H429" s="164">
        <v>179078.134447355</v>
      </c>
      <c r="I429" s="164">
        <v>184137.38908664399</v>
      </c>
      <c r="J429" s="164">
        <v>184364.776685302</v>
      </c>
      <c r="K429" s="164">
        <v>186197.93592245399</v>
      </c>
      <c r="L429" s="164">
        <v>185113.99955916501</v>
      </c>
      <c r="M429" s="164">
        <v>182515.71120327499</v>
      </c>
      <c r="N429" s="164">
        <v>185160.79073285501</v>
      </c>
      <c r="O429" s="164">
        <v>187220.75139406699</v>
      </c>
      <c r="P429" s="164">
        <v>186963.89226975001</v>
      </c>
      <c r="Q429" s="164">
        <v>191648.779284905</v>
      </c>
    </row>
    <row r="430" spans="1:47" x14ac:dyDescent="0.25">
      <c r="A430" s="163" t="s">
        <v>217</v>
      </c>
      <c r="B430" s="164">
        <v>275386.85629306012</v>
      </c>
      <c r="C430" s="164">
        <v>288501.79043012264</v>
      </c>
      <c r="D430" s="164">
        <v>286899.71413338598</v>
      </c>
      <c r="E430" s="164">
        <v>271923.35670997371</v>
      </c>
      <c r="F430" s="164">
        <v>221171.50282503461</v>
      </c>
      <c r="G430" s="164">
        <v>257117.33252834171</v>
      </c>
      <c r="H430" s="164">
        <v>260163.94130234499</v>
      </c>
      <c r="I430" s="164">
        <v>261840.26128095988</v>
      </c>
      <c r="J430" s="164">
        <v>252539.60497938603</v>
      </c>
      <c r="K430" s="164">
        <v>220116.52807465888</v>
      </c>
      <c r="L430" s="164">
        <v>214560.76604295842</v>
      </c>
      <c r="M430" s="164">
        <v>207222.6692352088</v>
      </c>
      <c r="N430" s="164">
        <v>204278.74035603591</v>
      </c>
      <c r="O430" s="164">
        <v>204888.66976336559</v>
      </c>
      <c r="P430" s="164">
        <v>210540.79273736861</v>
      </c>
      <c r="Q430" s="164">
        <v>199958.46763950921</v>
      </c>
    </row>
    <row r="431" spans="1:47" x14ac:dyDescent="0.25">
      <c r="A431" s="163" t="s">
        <v>218</v>
      </c>
      <c r="B431" s="164">
        <v>189270.30668237599</v>
      </c>
      <c r="C431" s="164">
        <v>162457.54524815324</v>
      </c>
      <c r="D431" s="164">
        <v>176864.93918857264</v>
      </c>
      <c r="E431" s="164">
        <v>171427.19786582087</v>
      </c>
      <c r="F431" s="164">
        <v>149764.94712732249</v>
      </c>
      <c r="G431" s="164">
        <v>225837.34076347377</v>
      </c>
      <c r="H431" s="164">
        <v>170800.88108348328</v>
      </c>
      <c r="I431" s="164">
        <v>241556.18311894353</v>
      </c>
      <c r="J431" s="164">
        <v>167451.354524264</v>
      </c>
      <c r="K431" s="164">
        <v>174674.14760251</v>
      </c>
      <c r="L431" s="164">
        <v>147038.2234842348</v>
      </c>
      <c r="M431" s="164">
        <v>155572.31737263734</v>
      </c>
      <c r="N431" s="164">
        <v>147680.32700772714</v>
      </c>
      <c r="O431" s="164">
        <v>147847.30361020064</v>
      </c>
      <c r="P431" s="164">
        <v>138932.3115090316</v>
      </c>
      <c r="Q431" s="164">
        <v>144103.27226392966</v>
      </c>
    </row>
    <row r="433" spans="1:17" x14ac:dyDescent="0.25">
      <c r="A433" s="104" t="s">
        <v>286</v>
      </c>
      <c r="B433" s="165">
        <v>2005</v>
      </c>
      <c r="C433" s="165">
        <v>2006</v>
      </c>
      <c r="D433" s="165">
        <v>2007</v>
      </c>
      <c r="E433" s="165">
        <v>2008</v>
      </c>
      <c r="F433" s="165">
        <v>2009</v>
      </c>
      <c r="G433" s="165">
        <v>2010</v>
      </c>
      <c r="H433" s="165">
        <v>2011</v>
      </c>
      <c r="I433" s="165">
        <v>2012</v>
      </c>
      <c r="J433" s="165">
        <v>2013</v>
      </c>
      <c r="K433" s="165">
        <v>2014</v>
      </c>
      <c r="L433" s="165">
        <v>2015</v>
      </c>
      <c r="M433" s="165">
        <v>2016</v>
      </c>
      <c r="N433" s="165">
        <v>2017</v>
      </c>
      <c r="O433" s="165">
        <v>2018</v>
      </c>
      <c r="P433" s="165">
        <v>2019</v>
      </c>
      <c r="Q433" s="165">
        <v>2020</v>
      </c>
    </row>
    <row r="434" spans="1:17" x14ac:dyDescent="0.25">
      <c r="A434" s="162" t="s">
        <v>283</v>
      </c>
      <c r="B434" s="104" t="s">
        <v>285</v>
      </c>
      <c r="C434" s="104" t="s">
        <v>285</v>
      </c>
      <c r="D434" s="104" t="s">
        <v>285</v>
      </c>
      <c r="E434" s="104" t="s">
        <v>285</v>
      </c>
      <c r="F434" s="104" t="s">
        <v>285</v>
      </c>
      <c r="G434" s="104" t="s">
        <v>285</v>
      </c>
      <c r="H434" s="104" t="s">
        <v>285</v>
      </c>
      <c r="I434" s="104" t="s">
        <v>285</v>
      </c>
      <c r="J434" s="104" t="s">
        <v>285</v>
      </c>
      <c r="K434" s="104" t="s">
        <v>285</v>
      </c>
      <c r="L434" s="104" t="s">
        <v>285</v>
      </c>
      <c r="M434" s="104" t="s">
        <v>285</v>
      </c>
      <c r="N434" s="104" t="s">
        <v>285</v>
      </c>
      <c r="O434" s="104" t="s">
        <v>285</v>
      </c>
      <c r="P434" s="104" t="s">
        <v>285</v>
      </c>
      <c r="Q434" s="104" t="s">
        <v>285</v>
      </c>
    </row>
    <row r="435" spans="1:17" x14ac:dyDescent="0.25">
      <c r="A435" s="163" t="s">
        <v>210</v>
      </c>
      <c r="B435" s="164">
        <v>1911.7010406599259</v>
      </c>
      <c r="C435" s="164">
        <v>1870.3387924461622</v>
      </c>
      <c r="D435" s="164">
        <v>1895.3745457555517</v>
      </c>
      <c r="E435" s="164">
        <v>1715.2758109388292</v>
      </c>
      <c r="F435" s="164">
        <v>1468.1607982069863</v>
      </c>
      <c r="G435" s="164">
        <v>1604.6677466478254</v>
      </c>
      <c r="H435" s="164">
        <v>1554.5716062505887</v>
      </c>
      <c r="I435" s="164">
        <v>1484.6885559672633</v>
      </c>
      <c r="J435" s="164">
        <v>1454.1605512349372</v>
      </c>
      <c r="K435" s="164">
        <v>1520.2827436826169</v>
      </c>
      <c r="L435" s="164">
        <v>1498.6568248350404</v>
      </c>
      <c r="M435" s="164">
        <v>1477.8666678106731</v>
      </c>
      <c r="N435" s="164">
        <v>1527.29968612107</v>
      </c>
      <c r="O435" s="164">
        <v>1465.7663301591635</v>
      </c>
      <c r="P435" s="164">
        <v>1452.5107529810155</v>
      </c>
      <c r="Q435" s="164">
        <v>1460.4415261465783</v>
      </c>
    </row>
    <row r="436" spans="1:17" x14ac:dyDescent="0.25">
      <c r="A436" s="163" t="s">
        <v>211</v>
      </c>
      <c r="B436" s="164">
        <v>134.33255267137201</v>
      </c>
      <c r="C436" s="164">
        <v>136.17202842245399</v>
      </c>
      <c r="D436" s="164">
        <v>145.13692218640199</v>
      </c>
      <c r="E436" s="164">
        <v>113.19838001536399</v>
      </c>
      <c r="F436" s="164">
        <v>121.558274378043</v>
      </c>
      <c r="G436" s="164">
        <v>125.746626623422</v>
      </c>
      <c r="H436" s="164">
        <v>113.50537618539001</v>
      </c>
      <c r="I436" s="164">
        <v>122.962489337017</v>
      </c>
      <c r="J436" s="164">
        <v>130.34519210167201</v>
      </c>
      <c r="K436" s="164">
        <v>126.94380382645799</v>
      </c>
      <c r="L436" s="164">
        <v>83.986383259752998</v>
      </c>
      <c r="M436" s="164">
        <v>92.509161179918493</v>
      </c>
      <c r="N436" s="164">
        <v>81.558404315370197</v>
      </c>
      <c r="O436" s="164">
        <v>62.344387681360502</v>
      </c>
      <c r="P436" s="164">
        <v>84.807537581540004</v>
      </c>
      <c r="Q436" s="164">
        <v>80.757383469358501</v>
      </c>
    </row>
    <row r="437" spans="1:17" x14ac:dyDescent="0.25">
      <c r="A437" s="163" t="s">
        <v>257</v>
      </c>
      <c r="B437" s="164">
        <v>0</v>
      </c>
      <c r="C437" s="164">
        <v>0</v>
      </c>
      <c r="D437" s="164">
        <v>0</v>
      </c>
      <c r="E437" s="164">
        <v>0</v>
      </c>
      <c r="F437" s="164">
        <v>0</v>
      </c>
      <c r="G437" s="164">
        <v>105</v>
      </c>
      <c r="H437" s="164">
        <v>0</v>
      </c>
      <c r="I437" s="164">
        <v>126</v>
      </c>
      <c r="J437" s="164">
        <v>0</v>
      </c>
      <c r="K437" s="164">
        <v>126</v>
      </c>
      <c r="L437" s="166">
        <v>126</v>
      </c>
      <c r="M437" s="164">
        <v>0</v>
      </c>
      <c r="N437" s="164">
        <v>0</v>
      </c>
      <c r="O437" s="164">
        <v>0</v>
      </c>
      <c r="P437" s="164">
        <v>0</v>
      </c>
      <c r="Q437" s="164">
        <v>0</v>
      </c>
    </row>
    <row r="438" spans="1:17" x14ac:dyDescent="0.25">
      <c r="A438" s="163" t="s">
        <v>213</v>
      </c>
      <c r="B438" s="164">
        <v>723.93542066658586</v>
      </c>
      <c r="C438" s="164">
        <v>754.70143350917215</v>
      </c>
      <c r="D438" s="164">
        <v>775.64047322978263</v>
      </c>
      <c r="E438" s="164">
        <v>768.59166922004829</v>
      </c>
      <c r="F438" s="164">
        <v>790.43170633843692</v>
      </c>
      <c r="G438" s="164">
        <v>847.10217994367633</v>
      </c>
      <c r="H438" s="164">
        <v>823.70245786297141</v>
      </c>
      <c r="I438" s="164">
        <v>727.58053044599978</v>
      </c>
      <c r="J438" s="164">
        <v>936.73486158040578</v>
      </c>
      <c r="K438" s="164">
        <v>797.83566871458902</v>
      </c>
      <c r="L438" s="164">
        <v>772.99997465259946</v>
      </c>
      <c r="M438" s="164">
        <v>814.66389238268175</v>
      </c>
      <c r="N438" s="164">
        <v>804.39502272791367</v>
      </c>
      <c r="O438" s="164">
        <v>805.51353852053592</v>
      </c>
      <c r="P438" s="164">
        <v>220.38812836723002</v>
      </c>
      <c r="Q438" s="164">
        <v>205.7139484906435</v>
      </c>
    </row>
    <row r="439" spans="1:17" x14ac:dyDescent="0.25">
      <c r="A439" s="163" t="s">
        <v>258</v>
      </c>
      <c r="B439" s="164">
        <v>0</v>
      </c>
      <c r="C439" s="164">
        <v>0</v>
      </c>
      <c r="D439" s="164">
        <v>0</v>
      </c>
      <c r="E439" s="164">
        <v>0</v>
      </c>
      <c r="F439" s="164">
        <v>0</v>
      </c>
      <c r="G439" s="164">
        <v>482.58</v>
      </c>
      <c r="H439" s="164">
        <v>0</v>
      </c>
      <c r="I439" s="164">
        <v>0</v>
      </c>
      <c r="J439" s="164">
        <v>0</v>
      </c>
      <c r="K439" s="164">
        <v>0</v>
      </c>
      <c r="L439" s="166">
        <v>3915.45</v>
      </c>
      <c r="M439" s="164">
        <v>3915.45</v>
      </c>
      <c r="N439" s="164">
        <v>0</v>
      </c>
      <c r="O439" s="164">
        <v>0</v>
      </c>
      <c r="P439" s="164">
        <v>0</v>
      </c>
      <c r="Q439" s="164">
        <v>0</v>
      </c>
    </row>
    <row r="440" spans="1:17" x14ac:dyDescent="0.25">
      <c r="A440" s="163" t="s">
        <v>215</v>
      </c>
      <c r="B440" s="164">
        <v>1152.8999999999901</v>
      </c>
      <c r="C440" s="164">
        <v>1319.0460359999902</v>
      </c>
      <c r="D440" s="164">
        <v>1224.3</v>
      </c>
      <c r="E440" s="164">
        <v>1184.3999999999901</v>
      </c>
      <c r="F440" s="164">
        <v>823.2</v>
      </c>
      <c r="G440" s="164">
        <v>1046.9949999999999</v>
      </c>
      <c r="H440" s="164">
        <v>991.2</v>
      </c>
      <c r="I440" s="164">
        <v>970.90999999999985</v>
      </c>
      <c r="J440" s="164">
        <v>891.28200000000004</v>
      </c>
      <c r="K440" s="164">
        <v>861</v>
      </c>
      <c r="L440" s="164">
        <v>854.7</v>
      </c>
      <c r="M440" s="164">
        <v>783.09</v>
      </c>
      <c r="N440" s="164">
        <v>0</v>
      </c>
      <c r="O440" s="164">
        <v>28.979999999999901</v>
      </c>
      <c r="P440" s="164">
        <v>0</v>
      </c>
      <c r="Q440" s="164">
        <v>0</v>
      </c>
    </row>
    <row r="441" spans="1:17" x14ac:dyDescent="0.25">
      <c r="A441" s="163" t="s">
        <v>269</v>
      </c>
      <c r="B441" s="164">
        <v>490.59235978979399</v>
      </c>
      <c r="C441" s="164">
        <v>517.99099873000898</v>
      </c>
      <c r="D441" s="164">
        <v>534.53631150336696</v>
      </c>
      <c r="E441" s="164">
        <v>545.19689110620595</v>
      </c>
      <c r="F441" s="164">
        <v>457.95375071011898</v>
      </c>
      <c r="G441" s="164">
        <v>518.19985991650901</v>
      </c>
      <c r="H441" s="164">
        <v>539.81131382048602</v>
      </c>
      <c r="I441" s="164">
        <v>540.32700764221602</v>
      </c>
      <c r="J441" s="164">
        <v>577.09074678747004</v>
      </c>
      <c r="K441" s="164">
        <v>558.74315787908904</v>
      </c>
      <c r="L441" s="164">
        <v>579.42721894368401</v>
      </c>
      <c r="M441" s="164">
        <v>586.74483242165502</v>
      </c>
      <c r="N441" s="164">
        <v>615.44667053941498</v>
      </c>
      <c r="O441" s="164">
        <v>645.52671959528402</v>
      </c>
      <c r="P441" s="164">
        <v>672.78201341184104</v>
      </c>
      <c r="Q441" s="164">
        <v>752.01472640766099</v>
      </c>
    </row>
    <row r="442" spans="1:17" x14ac:dyDescent="0.25">
      <c r="A442" s="163" t="s">
        <v>217</v>
      </c>
      <c r="B442" s="164">
        <v>309.72301532843699</v>
      </c>
      <c r="C442" s="164">
        <v>280.56832181152089</v>
      </c>
      <c r="D442" s="164">
        <v>290.48374673175607</v>
      </c>
      <c r="E442" s="164">
        <v>278.56176775940298</v>
      </c>
      <c r="F442" s="164">
        <v>258.96010468624291</v>
      </c>
      <c r="G442" s="164">
        <v>263.90892553406087</v>
      </c>
      <c r="H442" s="164">
        <v>278.58474885651691</v>
      </c>
      <c r="I442" s="164">
        <v>293.77450676556833</v>
      </c>
      <c r="J442" s="164">
        <v>295.29224902936392</v>
      </c>
      <c r="K442" s="164">
        <v>299.74970010829998</v>
      </c>
      <c r="L442" s="164">
        <v>347.80932195055999</v>
      </c>
      <c r="M442" s="164">
        <v>417.61389537809498</v>
      </c>
      <c r="N442" s="164">
        <v>430.31622425290601</v>
      </c>
      <c r="O442" s="164">
        <v>486.59015592113201</v>
      </c>
      <c r="P442" s="164">
        <v>499.06152022639498</v>
      </c>
      <c r="Q442" s="164">
        <v>485.43950568114496</v>
      </c>
    </row>
    <row r="443" spans="1:17" x14ac:dyDescent="0.25">
      <c r="A443" s="163" t="s">
        <v>218</v>
      </c>
      <c r="B443" s="164">
        <v>3171.7057247612693</v>
      </c>
      <c r="C443" s="164">
        <v>3096.3321730895759</v>
      </c>
      <c r="D443" s="164">
        <v>3228.0481862272645</v>
      </c>
      <c r="E443" s="164">
        <v>1770.4890252830635</v>
      </c>
      <c r="F443" s="164">
        <v>777.94252138671709</v>
      </c>
      <c r="G443" s="164">
        <v>1956.7412253180705</v>
      </c>
      <c r="H443" s="164">
        <v>2680.3383027573104</v>
      </c>
      <c r="I443" s="164">
        <v>3046.3640288974912</v>
      </c>
      <c r="J443" s="164">
        <v>1025.1967286847726</v>
      </c>
      <c r="K443" s="164">
        <v>766.11779190389848</v>
      </c>
      <c r="L443" s="164">
        <v>696.52096592748035</v>
      </c>
      <c r="M443" s="164">
        <v>722.63260856270244</v>
      </c>
      <c r="N443" s="164">
        <v>1584.861255086234</v>
      </c>
      <c r="O443" s="164">
        <v>3163.8145264197738</v>
      </c>
      <c r="P443" s="164">
        <v>3511.295023667692</v>
      </c>
      <c r="Q443" s="164">
        <v>3583.9253029290721</v>
      </c>
    </row>
    <row r="445" spans="1:17" x14ac:dyDescent="0.25">
      <c r="A445" s="104" t="s">
        <v>287</v>
      </c>
      <c r="B445" s="165">
        <v>2005</v>
      </c>
      <c r="C445" s="165">
        <v>2006</v>
      </c>
      <c r="D445" s="165">
        <v>2007</v>
      </c>
      <c r="E445" s="165">
        <v>2008</v>
      </c>
      <c r="F445" s="165">
        <v>2009</v>
      </c>
      <c r="G445" s="165">
        <v>2010</v>
      </c>
      <c r="H445" s="165">
        <v>2011</v>
      </c>
      <c r="I445" s="165">
        <v>2012</v>
      </c>
      <c r="J445" s="165">
        <v>2013</v>
      </c>
      <c r="K445" s="165">
        <v>2014</v>
      </c>
      <c r="L445" s="165">
        <v>2015</v>
      </c>
      <c r="M445" s="165">
        <v>2016</v>
      </c>
      <c r="N445" s="165">
        <v>2017</v>
      </c>
      <c r="O445" s="165">
        <v>2018</v>
      </c>
      <c r="P445" s="165">
        <v>2019</v>
      </c>
      <c r="Q445" s="165">
        <v>2020</v>
      </c>
    </row>
    <row r="446" spans="1:17" x14ac:dyDescent="0.25">
      <c r="A446" s="162" t="s">
        <v>283</v>
      </c>
      <c r="B446" s="104" t="s">
        <v>285</v>
      </c>
      <c r="C446" s="104" t="s">
        <v>285</v>
      </c>
      <c r="D446" s="104" t="s">
        <v>285</v>
      </c>
      <c r="E446" s="104" t="s">
        <v>285</v>
      </c>
      <c r="F446" s="104" t="s">
        <v>285</v>
      </c>
      <c r="G446" s="104" t="s">
        <v>285</v>
      </c>
      <c r="H446" s="104" t="s">
        <v>285</v>
      </c>
      <c r="I446" s="104" t="s">
        <v>285</v>
      </c>
      <c r="J446" s="104" t="s">
        <v>285</v>
      </c>
      <c r="K446" s="104" t="s">
        <v>285</v>
      </c>
      <c r="L446" s="104" t="s">
        <v>285</v>
      </c>
      <c r="M446" s="104" t="s">
        <v>285</v>
      </c>
      <c r="N446" s="104" t="s">
        <v>285</v>
      </c>
      <c r="O446" s="104" t="s">
        <v>285</v>
      </c>
      <c r="P446" s="104" t="s">
        <v>285</v>
      </c>
      <c r="Q446" s="104" t="s">
        <v>285</v>
      </c>
    </row>
    <row r="447" spans="1:17" x14ac:dyDescent="0.25">
      <c r="A447" s="163" t="s">
        <v>210</v>
      </c>
      <c r="B447" s="164">
        <v>56150.48924240753</v>
      </c>
      <c r="C447" s="164">
        <v>47891.61552316133</v>
      </c>
      <c r="D447" s="164">
        <v>47238.911075766569</v>
      </c>
      <c r="E447" s="164">
        <v>36718.730587531696</v>
      </c>
      <c r="F447" s="164">
        <v>29178.002693678725</v>
      </c>
      <c r="G447" s="164">
        <v>18555.759659003437</v>
      </c>
      <c r="H447" s="164">
        <v>14519.482555759805</v>
      </c>
      <c r="I447" s="164">
        <v>12968.292462656027</v>
      </c>
      <c r="J447" s="164">
        <v>10735.043212278772</v>
      </c>
      <c r="K447" s="164">
        <v>10519.414175539234</v>
      </c>
      <c r="L447" s="164">
        <v>10209.033017021509</v>
      </c>
      <c r="M447" s="164">
        <v>9355.6074171619039</v>
      </c>
      <c r="N447" s="164">
        <v>9728.3550513644404</v>
      </c>
      <c r="O447" s="164">
        <v>8859.4923827199855</v>
      </c>
      <c r="P447" s="164">
        <v>8445.3435853177416</v>
      </c>
      <c r="Q447" s="164">
        <v>7978.7736757120701</v>
      </c>
    </row>
    <row r="448" spans="1:17" x14ac:dyDescent="0.25">
      <c r="A448" s="163" t="s">
        <v>211</v>
      </c>
      <c r="B448" s="164">
        <v>3671.5877451369602</v>
      </c>
      <c r="C448" s="164">
        <v>3115.55867722928</v>
      </c>
      <c r="D448" s="164">
        <v>3546.7579901067602</v>
      </c>
      <c r="E448" s="164">
        <v>3363.5295905223702</v>
      </c>
      <c r="F448" s="164">
        <v>1974.0645384289301</v>
      </c>
      <c r="G448" s="164">
        <v>2100.1543579129302</v>
      </c>
      <c r="H448" s="164">
        <v>1173.89651827581</v>
      </c>
      <c r="I448" s="164">
        <v>927.16669110407895</v>
      </c>
      <c r="J448" s="164">
        <v>874.14268034087104</v>
      </c>
      <c r="K448" s="164">
        <v>895.65868854441703</v>
      </c>
      <c r="L448" s="164">
        <v>858.19182813940699</v>
      </c>
      <c r="M448" s="164">
        <v>868.419457681126</v>
      </c>
      <c r="N448" s="164">
        <v>898.44761388996301</v>
      </c>
      <c r="O448" s="164">
        <v>878.08947676815399</v>
      </c>
      <c r="P448" s="164">
        <v>905.52164037838804</v>
      </c>
      <c r="Q448" s="164">
        <v>810.85337922824397</v>
      </c>
    </row>
    <row r="449" spans="1:17" x14ac:dyDescent="0.25">
      <c r="A449" s="163" t="s">
        <v>257</v>
      </c>
      <c r="B449" s="164">
        <v>33000</v>
      </c>
      <c r="C449" s="164">
        <v>0</v>
      </c>
      <c r="D449" s="164">
        <v>0</v>
      </c>
      <c r="E449" s="164">
        <v>0</v>
      </c>
      <c r="F449" s="164">
        <v>0</v>
      </c>
      <c r="G449" s="164">
        <v>62000</v>
      </c>
      <c r="H449" s="164">
        <v>0</v>
      </c>
      <c r="I449" s="164">
        <v>79050</v>
      </c>
      <c r="J449" s="164">
        <v>0</v>
      </c>
      <c r="K449" s="164">
        <v>96410</v>
      </c>
      <c r="L449" s="166">
        <v>96410</v>
      </c>
      <c r="M449" s="164">
        <v>0</v>
      </c>
      <c r="N449" s="164">
        <v>0</v>
      </c>
      <c r="O449" s="164">
        <v>0</v>
      </c>
      <c r="P449" s="164">
        <v>0</v>
      </c>
      <c r="Q449" s="164">
        <v>0</v>
      </c>
    </row>
    <row r="450" spans="1:17" x14ac:dyDescent="0.25">
      <c r="A450" s="163" t="s">
        <v>213</v>
      </c>
      <c r="B450" s="164">
        <v>16978.066392917928</v>
      </c>
      <c r="C450" s="164">
        <v>16354.146299750098</v>
      </c>
      <c r="D450" s="164">
        <v>6296.7792433176401</v>
      </c>
      <c r="E450" s="164">
        <v>6106.3611200517516</v>
      </c>
      <c r="F450" s="164">
        <v>5910.54746795544</v>
      </c>
      <c r="G450" s="164">
        <v>5500.758325907801</v>
      </c>
      <c r="H450" s="164">
        <v>4718.2849591379509</v>
      </c>
      <c r="I450" s="164">
        <v>4521.5653887415301</v>
      </c>
      <c r="J450" s="164">
        <v>3719.4780974027599</v>
      </c>
      <c r="K450" s="164">
        <v>3399.2451173761806</v>
      </c>
      <c r="L450" s="164">
        <v>3083.2841472191599</v>
      </c>
      <c r="M450" s="164">
        <v>2923.8883639570595</v>
      </c>
      <c r="N450" s="164">
        <v>2977.3231566346099</v>
      </c>
      <c r="O450" s="164">
        <v>3149.5822760611027</v>
      </c>
      <c r="P450" s="164">
        <v>3267.4310063413859</v>
      </c>
      <c r="Q450" s="164">
        <v>3123.2568360238702</v>
      </c>
    </row>
    <row r="451" spans="1:17" x14ac:dyDescent="0.25">
      <c r="A451" s="163" t="s">
        <v>258</v>
      </c>
      <c r="B451" s="164">
        <v>0</v>
      </c>
      <c r="C451" s="164">
        <v>0</v>
      </c>
      <c r="D451" s="164">
        <v>0</v>
      </c>
      <c r="E451" s="164">
        <v>0</v>
      </c>
      <c r="F451" s="164">
        <v>0</v>
      </c>
      <c r="G451" s="164">
        <v>2514.1</v>
      </c>
      <c r="H451" s="164">
        <v>0</v>
      </c>
      <c r="I451" s="164">
        <v>0</v>
      </c>
      <c r="J451" s="164">
        <v>0</v>
      </c>
      <c r="K451" s="164">
        <v>0</v>
      </c>
      <c r="L451" s="166">
        <v>3410</v>
      </c>
      <c r="M451" s="164">
        <v>3410</v>
      </c>
      <c r="N451" s="164">
        <v>0</v>
      </c>
      <c r="O451" s="164">
        <v>0</v>
      </c>
      <c r="P451" s="164">
        <v>0</v>
      </c>
      <c r="Q451" s="164">
        <v>0</v>
      </c>
    </row>
    <row r="452" spans="1:17" x14ac:dyDescent="0.25">
      <c r="A452" s="163" t="s">
        <v>215</v>
      </c>
      <c r="B452" s="164">
        <v>7508.2</v>
      </c>
      <c r="C452" s="164">
        <v>8304.9421599999987</v>
      </c>
      <c r="D452" s="164">
        <v>1351.6</v>
      </c>
      <c r="E452" s="164">
        <v>1147</v>
      </c>
      <c r="F452" s="164">
        <v>607.6</v>
      </c>
      <c r="G452" s="164">
        <v>944.76000000000101</v>
      </c>
      <c r="H452" s="164">
        <v>678.9</v>
      </c>
      <c r="I452" s="164">
        <v>721.95999999999901</v>
      </c>
      <c r="J452" s="164">
        <v>902.1</v>
      </c>
      <c r="K452" s="164">
        <v>626.20000000000005</v>
      </c>
      <c r="L452" s="164">
        <v>576.6</v>
      </c>
      <c r="M452" s="164">
        <v>716.1</v>
      </c>
      <c r="N452" s="164">
        <v>0</v>
      </c>
      <c r="O452" s="164">
        <v>93</v>
      </c>
      <c r="P452" s="164">
        <v>0</v>
      </c>
      <c r="Q452" s="164">
        <v>0</v>
      </c>
    </row>
    <row r="453" spans="1:17" x14ac:dyDescent="0.25">
      <c r="A453" s="163" t="s">
        <v>269</v>
      </c>
      <c r="B453" s="164">
        <v>4819.7034463847403</v>
      </c>
      <c r="C453" s="164">
        <v>4851.4548180186302</v>
      </c>
      <c r="D453" s="164">
        <v>5106.4415250827697</v>
      </c>
      <c r="E453" s="164">
        <v>4681.3761881644195</v>
      </c>
      <c r="F453" s="164">
        <v>5642.2603352231799</v>
      </c>
      <c r="G453" s="164">
        <v>5814.1351182430999</v>
      </c>
      <c r="H453" s="164">
        <v>6077.5272791113402</v>
      </c>
      <c r="I453" s="164">
        <v>5903.6953228626899</v>
      </c>
      <c r="J453" s="164">
        <v>6125.5296646119004</v>
      </c>
      <c r="K453" s="164">
        <v>5939.7181742776202</v>
      </c>
      <c r="L453" s="164">
        <v>6400.1351651761297</v>
      </c>
      <c r="M453" s="164">
        <v>6722.6405025734102</v>
      </c>
      <c r="N453" s="164">
        <v>6962.1096395685499</v>
      </c>
      <c r="O453" s="164">
        <v>6938.2206514978798</v>
      </c>
      <c r="P453" s="164">
        <v>7232.38887131094</v>
      </c>
      <c r="Q453" s="164">
        <v>7498.7765293497496</v>
      </c>
    </row>
    <row r="454" spans="1:17" x14ac:dyDescent="0.25">
      <c r="A454" s="163" t="s">
        <v>217</v>
      </c>
      <c r="B454" s="164">
        <v>29186.109304953599</v>
      </c>
      <c r="C454" s="164">
        <v>28925.943229997149</v>
      </c>
      <c r="D454" s="164">
        <v>33066.063742750739</v>
      </c>
      <c r="E454" s="164">
        <v>23854.667074854078</v>
      </c>
      <c r="F454" s="164">
        <v>20365.733093928622</v>
      </c>
      <c r="G454" s="164">
        <v>23249.007183756392</v>
      </c>
      <c r="H454" s="164">
        <v>28694.346380061321</v>
      </c>
      <c r="I454" s="164">
        <v>23292.004097440138</v>
      </c>
      <c r="J454" s="164">
        <v>21920.39667847996</v>
      </c>
      <c r="K454" s="164">
        <v>23382.15944326609</v>
      </c>
      <c r="L454" s="164">
        <v>22734.972596978929</v>
      </c>
      <c r="M454" s="164">
        <v>24083.332432639156</v>
      </c>
      <c r="N454" s="164">
        <v>23472.161046946945</v>
      </c>
      <c r="O454" s="164">
        <v>26759.846674507306</v>
      </c>
      <c r="P454" s="164">
        <v>21858.500815878804</v>
      </c>
      <c r="Q454" s="164">
        <v>24064.660028106762</v>
      </c>
    </row>
    <row r="455" spans="1:17" x14ac:dyDescent="0.25">
      <c r="A455" s="163" t="s">
        <v>218</v>
      </c>
      <c r="B455" s="164">
        <v>15879.72166469207</v>
      </c>
      <c r="C455" s="164">
        <v>12084.52921530516</v>
      </c>
      <c r="D455" s="164">
        <v>12420.068940654483</v>
      </c>
      <c r="E455" s="164">
        <v>10908.183446411031</v>
      </c>
      <c r="F455" s="164">
        <v>8672.6260513470534</v>
      </c>
      <c r="G455" s="164">
        <v>10288.688554730297</v>
      </c>
      <c r="H455" s="164">
        <v>10575.293027597943</v>
      </c>
      <c r="I455" s="164">
        <v>10604.743909613117</v>
      </c>
      <c r="J455" s="164">
        <v>7885.950991307508</v>
      </c>
      <c r="K455" s="164">
        <v>6723.6278097791519</v>
      </c>
      <c r="L455" s="164">
        <v>5861.3314687215598</v>
      </c>
      <c r="M455" s="164">
        <v>6029.0269723685769</v>
      </c>
      <c r="N455" s="164">
        <v>5016.5273130498945</v>
      </c>
      <c r="O455" s="164">
        <v>5562.1193741457764</v>
      </c>
      <c r="P455" s="164">
        <v>6649.5022649544771</v>
      </c>
      <c r="Q455" s="164">
        <v>6328.6873178201031</v>
      </c>
    </row>
    <row r="457" spans="1:17" x14ac:dyDescent="0.25">
      <c r="A457" s="104" t="s">
        <v>288</v>
      </c>
      <c r="B457" s="165">
        <v>2005</v>
      </c>
      <c r="C457" s="165">
        <v>2006</v>
      </c>
      <c r="D457" s="165">
        <v>2007</v>
      </c>
      <c r="E457" s="165">
        <v>2008</v>
      </c>
      <c r="F457" s="165">
        <v>2009</v>
      </c>
      <c r="G457" s="165">
        <v>2010</v>
      </c>
      <c r="H457" s="165">
        <v>2011</v>
      </c>
      <c r="I457" s="165">
        <v>2012</v>
      </c>
      <c r="J457" s="165">
        <v>2013</v>
      </c>
      <c r="K457" s="165">
        <v>2014</v>
      </c>
      <c r="L457" s="165">
        <v>2015</v>
      </c>
      <c r="M457" s="165">
        <v>2016</v>
      </c>
      <c r="N457" s="165">
        <v>2017</v>
      </c>
      <c r="O457" s="165">
        <v>2018</v>
      </c>
      <c r="P457" s="165">
        <v>2019</v>
      </c>
      <c r="Q457" s="165">
        <v>2020</v>
      </c>
    </row>
    <row r="458" spans="1:17" x14ac:dyDescent="0.25">
      <c r="A458" s="162" t="s">
        <v>283</v>
      </c>
      <c r="B458" s="104" t="s">
        <v>285</v>
      </c>
      <c r="C458" s="104" t="s">
        <v>285</v>
      </c>
      <c r="D458" s="104" t="s">
        <v>285</v>
      </c>
      <c r="E458" s="104" t="s">
        <v>285</v>
      </c>
      <c r="F458" s="104" t="s">
        <v>285</v>
      </c>
      <c r="G458" s="104" t="s">
        <v>285</v>
      </c>
      <c r="H458" s="104" t="s">
        <v>285</v>
      </c>
      <c r="I458" s="104" t="s">
        <v>285</v>
      </c>
      <c r="J458" s="104" t="s">
        <v>285</v>
      </c>
      <c r="K458" s="104" t="s">
        <v>285</v>
      </c>
      <c r="L458" s="104" t="s">
        <v>285</v>
      </c>
      <c r="M458" s="104" t="s">
        <v>285</v>
      </c>
      <c r="N458" s="104" t="s">
        <v>285</v>
      </c>
      <c r="O458" s="104" t="s">
        <v>285</v>
      </c>
      <c r="P458" s="104" t="s">
        <v>285</v>
      </c>
      <c r="Q458" s="104" t="s">
        <v>285</v>
      </c>
    </row>
    <row r="459" spans="1:17" x14ac:dyDescent="0.25">
      <c r="A459" s="163" t="s">
        <v>210</v>
      </c>
      <c r="B459" s="164">
        <v>6934.5884773899206</v>
      </c>
      <c r="C459" s="164">
        <v>6067.7366622386862</v>
      </c>
      <c r="D459" s="164">
        <v>5689.481729029917</v>
      </c>
      <c r="E459" s="164">
        <v>5235.207022224693</v>
      </c>
      <c r="F459" s="164">
        <v>3457.4255649017405</v>
      </c>
      <c r="G459" s="164">
        <v>3582.1682727798889</v>
      </c>
      <c r="H459" s="164">
        <v>3752.3805590695465</v>
      </c>
      <c r="I459" s="164">
        <v>3271.0992021386164</v>
      </c>
      <c r="J459" s="164">
        <v>3334.3971292655215</v>
      </c>
      <c r="K459" s="164">
        <v>3046.3326958825264</v>
      </c>
      <c r="L459" s="164">
        <v>3100.5737056896864</v>
      </c>
      <c r="M459" s="164">
        <v>3498.5635835894186</v>
      </c>
      <c r="N459" s="164">
        <v>2983.7644786663632</v>
      </c>
      <c r="O459" s="164">
        <v>3393.3740364370015</v>
      </c>
      <c r="P459" s="164">
        <v>2521.978729376523</v>
      </c>
      <c r="Q459" s="164">
        <v>1932.735030748878</v>
      </c>
    </row>
    <row r="460" spans="1:17" x14ac:dyDescent="0.25">
      <c r="A460" s="163" t="s">
        <v>211</v>
      </c>
      <c r="B460" s="164">
        <v>391.97339451558099</v>
      </c>
      <c r="C460" s="164">
        <v>390.01768536676798</v>
      </c>
      <c r="D460" s="164">
        <v>286.57235926052499</v>
      </c>
      <c r="E460" s="164">
        <v>262.148032015627</v>
      </c>
      <c r="F460" s="164">
        <v>191.13687664265601</v>
      </c>
      <c r="G460" s="164">
        <v>280.02250947669899</v>
      </c>
      <c r="H460" s="164">
        <v>405.796807541475</v>
      </c>
      <c r="I460" s="164">
        <v>233.572448147578</v>
      </c>
      <c r="J460" s="164">
        <v>286.117943358368</v>
      </c>
      <c r="K460" s="164">
        <v>233.579227380698</v>
      </c>
      <c r="L460" s="164">
        <v>269.31632506099203</v>
      </c>
      <c r="M460" s="164">
        <v>279.51966655895001</v>
      </c>
      <c r="N460" s="164">
        <v>400.70454510424798</v>
      </c>
      <c r="O460" s="164">
        <v>144.55756154929301</v>
      </c>
      <c r="P460" s="164">
        <v>210.71766654068401</v>
      </c>
      <c r="Q460" s="164">
        <v>159.792955068927</v>
      </c>
    </row>
    <row r="461" spans="1:17" x14ac:dyDescent="0.25">
      <c r="A461" s="163" t="s">
        <v>257</v>
      </c>
      <c r="B461" s="164">
        <v>6000</v>
      </c>
      <c r="C461" s="164">
        <v>0</v>
      </c>
      <c r="D461" s="164">
        <v>0</v>
      </c>
      <c r="E461" s="164">
        <v>0</v>
      </c>
      <c r="F461" s="164">
        <v>0</v>
      </c>
      <c r="G461" s="164">
        <v>8720</v>
      </c>
      <c r="H461" s="164">
        <v>0</v>
      </c>
      <c r="I461" s="164">
        <v>11590</v>
      </c>
      <c r="J461" s="164">
        <v>0</v>
      </c>
      <c r="K461" s="164">
        <v>15490</v>
      </c>
      <c r="L461" s="166">
        <v>15490</v>
      </c>
      <c r="M461" s="164">
        <v>0</v>
      </c>
      <c r="N461" s="164">
        <v>0</v>
      </c>
      <c r="O461" s="164">
        <v>0</v>
      </c>
      <c r="P461" s="164">
        <v>0</v>
      </c>
      <c r="Q461" s="164">
        <v>0</v>
      </c>
    </row>
    <row r="462" spans="1:17" x14ac:dyDescent="0.25">
      <c r="A462" s="163" t="s">
        <v>213</v>
      </c>
      <c r="B462" s="164">
        <v>13190.51784791253</v>
      </c>
      <c r="C462" s="164">
        <v>12700.689132422578</v>
      </c>
      <c r="D462" s="164">
        <v>11532.928789773827</v>
      </c>
      <c r="E462" s="164">
        <v>8991.3646919751191</v>
      </c>
      <c r="F462" s="164">
        <v>6515.7833296030858</v>
      </c>
      <c r="G462" s="164">
        <v>7846.2228889229364</v>
      </c>
      <c r="H462" s="164">
        <v>6318.0981488083362</v>
      </c>
      <c r="I462" s="164">
        <v>6997.0890313145719</v>
      </c>
      <c r="J462" s="164">
        <v>5887.3955717382078</v>
      </c>
      <c r="K462" s="164">
        <v>6114.608830906911</v>
      </c>
      <c r="L462" s="164">
        <v>5038.0135474791696</v>
      </c>
      <c r="M462" s="164">
        <v>5056.9448979731224</v>
      </c>
      <c r="N462" s="164">
        <v>5902.6708429349692</v>
      </c>
      <c r="O462" s="164">
        <v>6982.847789333563</v>
      </c>
      <c r="P462" s="164">
        <v>3814.87549265399</v>
      </c>
      <c r="Q462" s="164">
        <v>3832.7675622059387</v>
      </c>
    </row>
    <row r="463" spans="1:17" x14ac:dyDescent="0.25">
      <c r="A463" s="163" t="s">
        <v>258</v>
      </c>
      <c r="B463" s="164">
        <v>0</v>
      </c>
      <c r="C463" s="164">
        <v>0</v>
      </c>
      <c r="D463" s="164">
        <v>0</v>
      </c>
      <c r="E463" s="164">
        <v>0</v>
      </c>
      <c r="F463" s="164">
        <v>0</v>
      </c>
      <c r="G463" s="164">
        <v>19181</v>
      </c>
      <c r="H463" s="164">
        <v>0</v>
      </c>
      <c r="I463" s="164">
        <v>0</v>
      </c>
      <c r="J463" s="164">
        <v>0</v>
      </c>
      <c r="K463" s="164">
        <v>0</v>
      </c>
      <c r="L463" s="166">
        <v>33461.699999999997</v>
      </c>
      <c r="M463" s="164">
        <v>33461.699999999997</v>
      </c>
      <c r="N463" s="164">
        <v>0</v>
      </c>
      <c r="O463" s="164">
        <v>0</v>
      </c>
      <c r="P463" s="164">
        <v>0</v>
      </c>
      <c r="Q463" s="164">
        <v>0</v>
      </c>
    </row>
    <row r="464" spans="1:17" x14ac:dyDescent="0.25">
      <c r="A464" s="163" t="s">
        <v>215</v>
      </c>
      <c r="B464" s="164">
        <v>901.03</v>
      </c>
      <c r="C464" s="164">
        <v>888.03</v>
      </c>
      <c r="D464" s="164">
        <v>854.18</v>
      </c>
      <c r="E464" s="164">
        <v>832.57</v>
      </c>
      <c r="F464" s="164">
        <v>593.83000000000004</v>
      </c>
      <c r="G464" s="164">
        <v>727.83</v>
      </c>
      <c r="H464" s="164">
        <v>455.23</v>
      </c>
      <c r="I464" s="164">
        <v>655.22</v>
      </c>
      <c r="J464" s="164">
        <v>410.33</v>
      </c>
      <c r="K464" s="164">
        <v>299.83999999999997</v>
      </c>
      <c r="L464" s="164">
        <v>239.45</v>
      </c>
      <c r="M464" s="164">
        <v>259.22000000000003</v>
      </c>
      <c r="N464" s="164">
        <v>0</v>
      </c>
      <c r="O464" s="164">
        <v>0</v>
      </c>
      <c r="P464" s="164">
        <v>0</v>
      </c>
      <c r="Q464" s="164">
        <v>0</v>
      </c>
    </row>
    <row r="465" spans="1:17" x14ac:dyDescent="0.25">
      <c r="A465" s="163" t="s">
        <v>269</v>
      </c>
      <c r="B465" s="164">
        <v>6306.9031699344096</v>
      </c>
      <c r="C465" s="164">
        <v>5541.1282016368305</v>
      </c>
      <c r="D465" s="164">
        <v>5009.4582391535196</v>
      </c>
      <c r="E465" s="164">
        <v>4790.61271464533</v>
      </c>
      <c r="F465" s="164">
        <v>3358.3455121941001</v>
      </c>
      <c r="G465" s="164">
        <v>3630.7641403269399</v>
      </c>
      <c r="H465" s="164">
        <v>3304.1692159909999</v>
      </c>
      <c r="I465" s="164">
        <v>3324.1009453096699</v>
      </c>
      <c r="J465" s="164">
        <v>3420.0330797761699</v>
      </c>
      <c r="K465" s="164">
        <v>3054.05173270164</v>
      </c>
      <c r="L465" s="164">
        <v>3505.8766482593701</v>
      </c>
      <c r="M465" s="164">
        <v>3657.5843613040802</v>
      </c>
      <c r="N465" s="164">
        <v>2694.2184908121499</v>
      </c>
      <c r="O465" s="164">
        <v>1741.60310399215</v>
      </c>
      <c r="P465" s="164">
        <v>1644.6666194913601</v>
      </c>
      <c r="Q465" s="164">
        <v>1685.53695399054</v>
      </c>
    </row>
    <row r="466" spans="1:17" x14ac:dyDescent="0.25">
      <c r="A466" s="163" t="s">
        <v>217</v>
      </c>
      <c r="B466" s="164">
        <v>10554.75659373093</v>
      </c>
      <c r="C466" s="164">
        <v>9525.1908414579011</v>
      </c>
      <c r="D466" s="164">
        <v>10552.69848215556</v>
      </c>
      <c r="E466" s="164">
        <v>8980.0055266098607</v>
      </c>
      <c r="F466" s="164">
        <v>6633.1868109666202</v>
      </c>
      <c r="G466" s="164">
        <v>6629.9623646269602</v>
      </c>
      <c r="H466" s="164">
        <v>9011.8078038679596</v>
      </c>
      <c r="I466" s="164">
        <v>8238.3118047178195</v>
      </c>
      <c r="J466" s="164">
        <v>7780.8209690164804</v>
      </c>
      <c r="K466" s="164">
        <v>6883.6177508094797</v>
      </c>
      <c r="L466" s="164">
        <v>6213.9409332784326</v>
      </c>
      <c r="M466" s="164">
        <v>5198.794548307832</v>
      </c>
      <c r="N466" s="164">
        <v>4908.7226211759989</v>
      </c>
      <c r="O466" s="164">
        <v>5387.9355541458654</v>
      </c>
      <c r="P466" s="164">
        <v>5183.4194428410556</v>
      </c>
      <c r="Q466" s="164">
        <v>5226.8794168121631</v>
      </c>
    </row>
    <row r="467" spans="1:17" x14ac:dyDescent="0.25">
      <c r="A467" s="163" t="s">
        <v>218</v>
      </c>
      <c r="B467" s="164">
        <v>6095.9314492616231</v>
      </c>
      <c r="C467" s="164">
        <v>3330.1316498929364</v>
      </c>
      <c r="D467" s="164">
        <v>3635.6893273443761</v>
      </c>
      <c r="E467" s="164">
        <v>3004.918498463886</v>
      </c>
      <c r="F467" s="164">
        <v>1694.6576156052656</v>
      </c>
      <c r="G467" s="164">
        <v>3139.1553821453317</v>
      </c>
      <c r="H467" s="164">
        <v>1934.6125379994196</v>
      </c>
      <c r="I467" s="164">
        <v>2699.1477689693602</v>
      </c>
      <c r="J467" s="164">
        <v>1084.9570991451292</v>
      </c>
      <c r="K467" s="164">
        <v>2416.3504898256551</v>
      </c>
      <c r="L467" s="164">
        <v>895.95366801392288</v>
      </c>
      <c r="M467" s="164">
        <v>2484.9359102082949</v>
      </c>
      <c r="N467" s="164">
        <v>857.33894816413601</v>
      </c>
      <c r="O467" s="164">
        <v>873.31643479288209</v>
      </c>
      <c r="P467" s="164">
        <v>959.47981737500675</v>
      </c>
      <c r="Q467" s="164">
        <v>739.97690702024022</v>
      </c>
    </row>
    <row r="469" spans="1:17" x14ac:dyDescent="0.25">
      <c r="A469" s="104" t="s">
        <v>289</v>
      </c>
      <c r="B469" s="165">
        <v>2005</v>
      </c>
      <c r="C469" s="165">
        <v>2006</v>
      </c>
      <c r="D469" s="165">
        <v>2007</v>
      </c>
      <c r="E469" s="165">
        <v>2008</v>
      </c>
      <c r="F469" s="165">
        <v>2009</v>
      </c>
      <c r="G469" s="165">
        <v>2010</v>
      </c>
      <c r="H469" s="165">
        <v>2011</v>
      </c>
      <c r="I469" s="165">
        <v>2012</v>
      </c>
      <c r="J469" s="165">
        <v>2013</v>
      </c>
      <c r="K469" s="165">
        <v>2014</v>
      </c>
      <c r="L469" s="165">
        <v>2015</v>
      </c>
      <c r="M469" s="165">
        <v>2016</v>
      </c>
      <c r="N469" s="165">
        <v>2017</v>
      </c>
      <c r="O469" s="165">
        <v>2018</v>
      </c>
      <c r="P469" s="165">
        <v>2019</v>
      </c>
      <c r="Q469" s="165">
        <v>2020</v>
      </c>
    </row>
    <row r="470" spans="1:17" x14ac:dyDescent="0.25">
      <c r="A470" s="162" t="s">
        <v>283</v>
      </c>
      <c r="B470" s="104" t="s">
        <v>285</v>
      </c>
      <c r="C470" s="104" t="s">
        <v>285</v>
      </c>
      <c r="D470" s="104" t="s">
        <v>285</v>
      </c>
      <c r="E470" s="104" t="s">
        <v>285</v>
      </c>
      <c r="F470" s="104" t="s">
        <v>285</v>
      </c>
      <c r="G470" s="104" t="s">
        <v>285</v>
      </c>
      <c r="H470" s="104" t="s">
        <v>285</v>
      </c>
      <c r="I470" s="104" t="s">
        <v>285</v>
      </c>
      <c r="J470" s="104" t="s">
        <v>285</v>
      </c>
      <c r="K470" s="104" t="s">
        <v>285</v>
      </c>
      <c r="L470" s="104" t="s">
        <v>285</v>
      </c>
      <c r="M470" s="104" t="s">
        <v>285</v>
      </c>
      <c r="N470" s="104" t="s">
        <v>285</v>
      </c>
      <c r="O470" s="104" t="s">
        <v>285</v>
      </c>
      <c r="P470" s="104" t="s">
        <v>285</v>
      </c>
      <c r="Q470" s="104" t="s">
        <v>285</v>
      </c>
    </row>
    <row r="471" spans="1:17" x14ac:dyDescent="0.25">
      <c r="A471" s="163" t="s">
        <v>210</v>
      </c>
      <c r="B471" s="164">
        <v>6758.7948389108742</v>
      </c>
      <c r="C471" s="164">
        <v>6523.8012793898852</v>
      </c>
      <c r="D471" s="164">
        <v>6112.9129072811638</v>
      </c>
      <c r="E471" s="164">
        <v>5941.2369620129402</v>
      </c>
      <c r="F471" s="164">
        <v>5678.9240245406036</v>
      </c>
      <c r="G471" s="164">
        <v>5622.0942246933446</v>
      </c>
      <c r="H471" s="164">
        <v>5465.7340779555589</v>
      </c>
      <c r="I471" s="164">
        <v>5604.5701467077279</v>
      </c>
      <c r="J471" s="164">
        <v>5571.6688388427237</v>
      </c>
      <c r="K471" s="164">
        <v>5286.8244357858584</v>
      </c>
      <c r="L471" s="164">
        <v>5646.9133744989467</v>
      </c>
      <c r="M471" s="164">
        <v>5888.8353242058456</v>
      </c>
      <c r="N471" s="164">
        <v>6117.5321411081968</v>
      </c>
      <c r="O471" s="164">
        <v>6200.563737032352</v>
      </c>
      <c r="P471" s="164">
        <v>6237.4428493291907</v>
      </c>
      <c r="Q471" s="164">
        <v>5115.520368477828</v>
      </c>
    </row>
    <row r="472" spans="1:17" x14ac:dyDescent="0.25">
      <c r="A472" s="163" t="s">
        <v>211</v>
      </c>
      <c r="B472" s="164">
        <v>1017.79727088462</v>
      </c>
      <c r="C472" s="164">
        <v>844.17777468052805</v>
      </c>
      <c r="D472" s="164">
        <v>802.38336681562805</v>
      </c>
      <c r="E472" s="164">
        <v>647.56404610248001</v>
      </c>
      <c r="F472" s="164">
        <v>554.53280305935596</v>
      </c>
      <c r="G472" s="164">
        <v>655.05974262206405</v>
      </c>
      <c r="H472" s="164">
        <v>545.95068191387998</v>
      </c>
      <c r="I472" s="164">
        <v>520.79491582804701</v>
      </c>
      <c r="J472" s="164">
        <v>460.13821099324798</v>
      </c>
      <c r="K472" s="164">
        <v>421.62295758982799</v>
      </c>
      <c r="L472" s="164">
        <v>402.54307058943499</v>
      </c>
      <c r="M472" s="164">
        <v>432.01214107244402</v>
      </c>
      <c r="N472" s="164">
        <v>437.35544603308801</v>
      </c>
      <c r="O472" s="164">
        <v>535.19037285033596</v>
      </c>
      <c r="P472" s="164">
        <v>474.497663914464</v>
      </c>
      <c r="Q472" s="164">
        <v>406.94387862530402</v>
      </c>
    </row>
    <row r="473" spans="1:17" x14ac:dyDescent="0.25">
      <c r="A473" s="163" t="s">
        <v>257</v>
      </c>
      <c r="B473" s="164">
        <v>10000</v>
      </c>
      <c r="C473" s="164">
        <v>0</v>
      </c>
      <c r="D473" s="164">
        <v>0</v>
      </c>
      <c r="E473" s="164">
        <v>0</v>
      </c>
      <c r="F473" s="164">
        <v>0</v>
      </c>
      <c r="G473" s="164">
        <v>21510</v>
      </c>
      <c r="H473" s="164">
        <v>0</v>
      </c>
      <c r="I473" s="164">
        <v>23900</v>
      </c>
      <c r="J473" s="164">
        <v>0</v>
      </c>
      <c r="K473" s="164">
        <v>62140</v>
      </c>
      <c r="L473" s="166">
        <v>62140</v>
      </c>
      <c r="M473" s="164">
        <v>0</v>
      </c>
      <c r="N473" s="164">
        <v>0</v>
      </c>
      <c r="O473" s="164">
        <v>0</v>
      </c>
      <c r="P473" s="164">
        <v>0</v>
      </c>
      <c r="Q473" s="164">
        <v>0</v>
      </c>
    </row>
    <row r="474" spans="1:17" x14ac:dyDescent="0.25">
      <c r="A474" s="163" t="s">
        <v>213</v>
      </c>
      <c r="B474" s="164">
        <v>9566.5154820357384</v>
      </c>
      <c r="C474" s="164">
        <v>10677.062629564929</v>
      </c>
      <c r="D474" s="164">
        <v>11363.668505195121</v>
      </c>
      <c r="E474" s="164">
        <v>11750.189853373387</v>
      </c>
      <c r="F474" s="164">
        <v>10964.389725577228</v>
      </c>
      <c r="G474" s="164">
        <v>12686.793678685608</v>
      </c>
      <c r="H474" s="164">
        <v>10977.099859185762</v>
      </c>
      <c r="I474" s="164">
        <v>11036.478593807129</v>
      </c>
      <c r="J474" s="164">
        <v>11761.605709325835</v>
      </c>
      <c r="K474" s="164">
        <v>12677.293015133971</v>
      </c>
      <c r="L474" s="164">
        <v>10572.742074169899</v>
      </c>
      <c r="M474" s="164">
        <v>9223.7533781661987</v>
      </c>
      <c r="N474" s="164">
        <v>8653.9007931596443</v>
      </c>
      <c r="O474" s="164">
        <v>10579.919142779552</v>
      </c>
      <c r="P474" s="164">
        <v>2153.8716372335557</v>
      </c>
      <c r="Q474" s="164">
        <v>2135.9018568697684</v>
      </c>
    </row>
    <row r="475" spans="1:17" x14ac:dyDescent="0.25">
      <c r="A475" s="163" t="s">
        <v>258</v>
      </c>
      <c r="B475" s="164">
        <v>0</v>
      </c>
      <c r="C475" s="164">
        <v>0</v>
      </c>
      <c r="D475" s="164">
        <v>0</v>
      </c>
      <c r="E475" s="164">
        <v>0</v>
      </c>
      <c r="F475" s="164">
        <v>0</v>
      </c>
      <c r="G475" s="164">
        <v>100.38</v>
      </c>
      <c r="H475" s="164">
        <v>0</v>
      </c>
      <c r="I475" s="164">
        <v>0</v>
      </c>
      <c r="J475" s="164">
        <v>0</v>
      </c>
      <c r="K475" s="164">
        <v>0</v>
      </c>
      <c r="L475" s="166">
        <v>95.6</v>
      </c>
      <c r="M475" s="164">
        <v>95.6</v>
      </c>
      <c r="N475" s="164">
        <v>0</v>
      </c>
      <c r="O475" s="164">
        <v>0</v>
      </c>
      <c r="P475" s="164">
        <v>0</v>
      </c>
      <c r="Q475" s="164">
        <v>0</v>
      </c>
    </row>
    <row r="476" spans="1:17" x14ac:dyDescent="0.25">
      <c r="A476" s="163" t="s">
        <v>215</v>
      </c>
      <c r="B476" s="164">
        <v>602.28</v>
      </c>
      <c r="C476" s="164">
        <v>666.81</v>
      </c>
      <c r="D476" s="164">
        <v>774.36</v>
      </c>
      <c r="E476" s="164">
        <v>814.99</v>
      </c>
      <c r="F476" s="164">
        <v>489.95</v>
      </c>
      <c r="G476" s="164">
        <v>185.74</v>
      </c>
      <c r="H476" s="164">
        <v>191.2</v>
      </c>
      <c r="I476" s="164">
        <v>241.39000000000001</v>
      </c>
      <c r="J476" s="164">
        <v>205.54</v>
      </c>
      <c r="K476" s="164">
        <v>212.71</v>
      </c>
      <c r="L476" s="164">
        <v>219.88</v>
      </c>
      <c r="M476" s="164">
        <v>227.05</v>
      </c>
      <c r="N476" s="164">
        <v>0</v>
      </c>
      <c r="O476" s="164">
        <v>0</v>
      </c>
      <c r="P476" s="164">
        <v>0</v>
      </c>
      <c r="Q476" s="164">
        <v>0</v>
      </c>
    </row>
    <row r="477" spans="1:17" x14ac:dyDescent="0.25">
      <c r="A477" s="163" t="s">
        <v>269</v>
      </c>
      <c r="B477" s="164">
        <v>1574.6238245234199</v>
      </c>
      <c r="C477" s="164">
        <v>1590.7805090501499</v>
      </c>
      <c r="D477" s="164">
        <v>1615.83668039235</v>
      </c>
      <c r="E477" s="164">
        <v>1151.01320224604</v>
      </c>
      <c r="F477" s="164">
        <v>1078.34220111228</v>
      </c>
      <c r="G477" s="164">
        <v>990.38827708341603</v>
      </c>
      <c r="H477" s="164">
        <v>818.25561114072002</v>
      </c>
      <c r="I477" s="164">
        <v>5503.8513353993803</v>
      </c>
      <c r="J477" s="164">
        <v>5158.03009950872</v>
      </c>
      <c r="K477" s="164">
        <v>1068.0501401086401</v>
      </c>
      <c r="L477" s="164">
        <v>1022.24689772713</v>
      </c>
      <c r="M477" s="164">
        <v>894.17462809219103</v>
      </c>
      <c r="N477" s="164">
        <v>1145.4393105383001</v>
      </c>
      <c r="O477" s="164">
        <v>1072.0702664413</v>
      </c>
      <c r="P477" s="164">
        <v>1057.0512491624499</v>
      </c>
      <c r="Q477" s="164">
        <v>1048.5669090219701</v>
      </c>
    </row>
    <row r="478" spans="1:17" x14ac:dyDescent="0.25">
      <c r="A478" s="163" t="s">
        <v>217</v>
      </c>
      <c r="B478" s="164">
        <v>13346.32338755664</v>
      </c>
      <c r="C478" s="164">
        <v>12166.759900554149</v>
      </c>
      <c r="D478" s="164">
        <v>10116.608322768381</v>
      </c>
      <c r="E478" s="164">
        <v>9193.319584496292</v>
      </c>
      <c r="F478" s="164">
        <v>7814.539477102282</v>
      </c>
      <c r="G478" s="164">
        <v>7896.3063238985224</v>
      </c>
      <c r="H478" s="164">
        <v>8712.6464231940899</v>
      </c>
      <c r="I478" s="164">
        <v>7363.4854824604199</v>
      </c>
      <c r="J478" s="164">
        <v>7028.8814241476275</v>
      </c>
      <c r="K478" s="164">
        <v>6749.4590113611939</v>
      </c>
      <c r="L478" s="164">
        <v>5941.281808034727</v>
      </c>
      <c r="M478" s="164">
        <v>6385.3035841531637</v>
      </c>
      <c r="N478" s="164">
        <v>6177.7784997824619</v>
      </c>
      <c r="O478" s="164">
        <v>5997.1832409215958</v>
      </c>
      <c r="P478" s="164">
        <v>6292.1760100133579</v>
      </c>
      <c r="Q478" s="164">
        <v>5703.9892286433915</v>
      </c>
    </row>
    <row r="479" spans="1:17" x14ac:dyDescent="0.25">
      <c r="A479" s="163" t="s">
        <v>218</v>
      </c>
      <c r="B479" s="164">
        <v>613.05619539877591</v>
      </c>
      <c r="C479" s="164">
        <v>432.623964302692</v>
      </c>
      <c r="D479" s="164">
        <v>289.90043465049996</v>
      </c>
      <c r="E479" s="164">
        <v>1455.221001211467</v>
      </c>
      <c r="F479" s="164">
        <v>452.21991239912597</v>
      </c>
      <c r="G479" s="164">
        <v>417.54700261794028</v>
      </c>
      <c r="H479" s="164">
        <v>438.26695704087393</v>
      </c>
      <c r="I479" s="164">
        <v>460.96174062326577</v>
      </c>
      <c r="J479" s="164">
        <v>514.78686177237489</v>
      </c>
      <c r="K479" s="164">
        <v>536.52740438927901</v>
      </c>
      <c r="L479" s="164">
        <v>564.79878108577088</v>
      </c>
      <c r="M479" s="164">
        <v>510.0335715418442</v>
      </c>
      <c r="N479" s="164">
        <v>560.13572296027201</v>
      </c>
      <c r="O479" s="164">
        <v>504.26139485889894</v>
      </c>
      <c r="P479" s="164">
        <v>507.17118660297484</v>
      </c>
      <c r="Q479" s="164">
        <v>386.4121389654959</v>
      </c>
    </row>
    <row r="481" spans="1:17" x14ac:dyDescent="0.25">
      <c r="A481" s="104" t="s">
        <v>290</v>
      </c>
      <c r="B481" s="165">
        <v>2005</v>
      </c>
      <c r="C481" s="165">
        <v>2006</v>
      </c>
      <c r="D481" s="165">
        <v>2007</v>
      </c>
      <c r="E481" s="165">
        <v>2008</v>
      </c>
      <c r="F481" s="165">
        <v>2009</v>
      </c>
      <c r="G481" s="165">
        <v>2010</v>
      </c>
      <c r="H481" s="165">
        <v>2011</v>
      </c>
      <c r="I481" s="165">
        <v>2012</v>
      </c>
      <c r="J481" s="165">
        <v>2013</v>
      </c>
      <c r="K481" s="165">
        <v>2014</v>
      </c>
      <c r="L481" s="165">
        <v>2015</v>
      </c>
      <c r="M481" s="165">
        <v>2016</v>
      </c>
      <c r="N481" s="165">
        <v>2017</v>
      </c>
      <c r="O481" s="165">
        <v>2018</v>
      </c>
      <c r="P481" s="165">
        <v>2019</v>
      </c>
      <c r="Q481" s="165">
        <v>2020</v>
      </c>
    </row>
    <row r="482" spans="1:17" x14ac:dyDescent="0.25">
      <c r="A482" s="162" t="s">
        <v>283</v>
      </c>
      <c r="B482" s="104" t="s">
        <v>285</v>
      </c>
      <c r="C482" s="104" t="s">
        <v>285</v>
      </c>
      <c r="D482" s="104" t="s">
        <v>285</v>
      </c>
      <c r="E482" s="104" t="s">
        <v>285</v>
      </c>
      <c r="F482" s="104" t="s">
        <v>285</v>
      </c>
      <c r="G482" s="104" t="s">
        <v>285</v>
      </c>
      <c r="H482" s="104" t="s">
        <v>285</v>
      </c>
      <c r="I482" s="104" t="s">
        <v>285</v>
      </c>
      <c r="J482" s="104" t="s">
        <v>285</v>
      </c>
      <c r="K482" s="104" t="s">
        <v>285</v>
      </c>
      <c r="L482" s="104" t="s">
        <v>285</v>
      </c>
      <c r="M482" s="104" t="s">
        <v>285</v>
      </c>
      <c r="N482" s="104" t="s">
        <v>285</v>
      </c>
      <c r="O482" s="104" t="s">
        <v>285</v>
      </c>
      <c r="P482" s="104" t="s">
        <v>285</v>
      </c>
      <c r="Q482" s="104" t="s">
        <v>285</v>
      </c>
    </row>
    <row r="483" spans="1:17" x14ac:dyDescent="0.25">
      <c r="A483" s="163" t="s">
        <v>210</v>
      </c>
      <c r="B483" s="164">
        <v>64138.394138786331</v>
      </c>
      <c r="C483" s="164">
        <v>69705.901808410767</v>
      </c>
      <c r="D483" s="164">
        <v>76602.307989179404</v>
      </c>
      <c r="E483" s="164">
        <v>82190.15913000147</v>
      </c>
      <c r="F483" s="164">
        <v>82896.375362967869</v>
      </c>
      <c r="G483" s="164">
        <v>87018.324035427941</v>
      </c>
      <c r="H483" s="164">
        <v>90274.277745492043</v>
      </c>
      <c r="I483" s="164">
        <v>92712.017117421754</v>
      </c>
      <c r="J483" s="164">
        <v>95703.626877884672</v>
      </c>
      <c r="K483" s="164">
        <v>98061.209038903384</v>
      </c>
      <c r="L483" s="164">
        <v>92432.084152277152</v>
      </c>
      <c r="M483" s="164">
        <v>94109.852320837948</v>
      </c>
      <c r="N483" s="164">
        <v>93849.106189114536</v>
      </c>
      <c r="O483" s="164">
        <v>90213.850013881238</v>
      </c>
      <c r="P483" s="164">
        <v>87530.727458688474</v>
      </c>
      <c r="Q483" s="164">
        <v>77402.707049370569</v>
      </c>
    </row>
    <row r="484" spans="1:17" x14ac:dyDescent="0.25">
      <c r="A484" s="163" t="s">
        <v>211</v>
      </c>
      <c r="B484" s="164">
        <v>9194.9914893620607</v>
      </c>
      <c r="C484" s="164">
        <v>10058.0992616393</v>
      </c>
      <c r="D484" s="164">
        <v>10492.4788834802</v>
      </c>
      <c r="E484" s="164">
        <v>10924.1452689857</v>
      </c>
      <c r="F484" s="164">
        <v>11464.9148231778</v>
      </c>
      <c r="G484" s="164">
        <v>12072.042911316699</v>
      </c>
      <c r="H484" s="164">
        <v>12722.6021381135</v>
      </c>
      <c r="I484" s="164">
        <v>13381.296661126</v>
      </c>
      <c r="J484" s="164">
        <v>13835.380714542</v>
      </c>
      <c r="K484" s="164">
        <v>14029.246228009401</v>
      </c>
      <c r="L484" s="164">
        <v>14056.3871137556</v>
      </c>
      <c r="M484" s="164">
        <v>14081.176756299699</v>
      </c>
      <c r="N484" s="164">
        <v>13998.886965528</v>
      </c>
      <c r="O484" s="164">
        <v>13676.4577290832</v>
      </c>
      <c r="P484" s="164">
        <v>13034.545292873199</v>
      </c>
      <c r="Q484" s="164">
        <v>12208.8095568272</v>
      </c>
    </row>
    <row r="485" spans="1:17" x14ac:dyDescent="0.25">
      <c r="A485" s="163" t="s">
        <v>257</v>
      </c>
      <c r="B485" s="164">
        <v>109000</v>
      </c>
      <c r="C485" s="164">
        <v>0</v>
      </c>
      <c r="D485" s="164">
        <v>0</v>
      </c>
      <c r="E485" s="164">
        <v>0</v>
      </c>
      <c r="F485" s="164">
        <v>0</v>
      </c>
      <c r="G485" s="164">
        <v>132503</v>
      </c>
      <c r="H485" s="164">
        <v>0</v>
      </c>
      <c r="I485" s="164">
        <v>154518</v>
      </c>
      <c r="J485" s="164">
        <v>0</v>
      </c>
      <c r="K485" s="164">
        <v>212979</v>
      </c>
      <c r="L485" s="166">
        <v>212979</v>
      </c>
      <c r="M485" s="164">
        <v>0</v>
      </c>
      <c r="N485" s="164">
        <v>0</v>
      </c>
      <c r="O485" s="164">
        <v>0</v>
      </c>
      <c r="P485" s="164">
        <v>0</v>
      </c>
      <c r="Q485" s="164">
        <v>0</v>
      </c>
    </row>
    <row r="486" spans="1:17" x14ac:dyDescent="0.25">
      <c r="A486" s="163" t="s">
        <v>213</v>
      </c>
      <c r="B486" s="164">
        <v>24372.718752641609</v>
      </c>
      <c r="C486" s="164">
        <v>26258.417633780598</v>
      </c>
      <c r="D486" s="164">
        <v>30430.643902799122</v>
      </c>
      <c r="E486" s="164">
        <v>33320.752047137314</v>
      </c>
      <c r="F486" s="164">
        <v>34919.324003324982</v>
      </c>
      <c r="G486" s="164">
        <v>40332.574261104659</v>
      </c>
      <c r="H486" s="164">
        <v>43683.784714680012</v>
      </c>
      <c r="I486" s="164">
        <v>47622.269510309583</v>
      </c>
      <c r="J486" s="164">
        <v>52084.216731471497</v>
      </c>
      <c r="K486" s="164">
        <v>54925.231785524651</v>
      </c>
      <c r="L486" s="164">
        <v>58470.947186076548</v>
      </c>
      <c r="M486" s="164">
        <v>61729.359031825123</v>
      </c>
      <c r="N486" s="164">
        <v>66592.503777541307</v>
      </c>
      <c r="O486" s="164">
        <v>68272.455438797799</v>
      </c>
      <c r="P486" s="164">
        <v>62498.664143077127</v>
      </c>
      <c r="Q486" s="164">
        <v>64769.829183978982</v>
      </c>
    </row>
    <row r="487" spans="1:17" x14ac:dyDescent="0.25">
      <c r="A487" s="163" t="s">
        <v>258</v>
      </c>
      <c r="B487" s="164">
        <v>0</v>
      </c>
      <c r="C487" s="164">
        <v>0</v>
      </c>
      <c r="D487" s="164">
        <v>0</v>
      </c>
      <c r="E487" s="164">
        <v>0</v>
      </c>
      <c r="F487" s="164">
        <v>0</v>
      </c>
      <c r="G487" s="164">
        <v>16731</v>
      </c>
      <c r="H487" s="164">
        <v>0</v>
      </c>
      <c r="I487" s="164">
        <v>0</v>
      </c>
      <c r="J487" s="164">
        <v>0</v>
      </c>
      <c r="K487" s="164">
        <v>0</v>
      </c>
      <c r="L487" s="166">
        <v>19258.2</v>
      </c>
      <c r="M487" s="164">
        <v>19258.2</v>
      </c>
      <c r="N487" s="164">
        <v>0</v>
      </c>
      <c r="O487" s="164">
        <v>0</v>
      </c>
      <c r="P487" s="164">
        <v>0</v>
      </c>
      <c r="Q487" s="164">
        <v>0</v>
      </c>
    </row>
    <row r="488" spans="1:17" x14ac:dyDescent="0.25">
      <c r="A488" s="163" t="s">
        <v>215</v>
      </c>
      <c r="B488" s="164">
        <v>2334.6619999999998</v>
      </c>
      <c r="C488" s="164">
        <v>3459.54</v>
      </c>
      <c r="D488" s="164">
        <v>4055.17</v>
      </c>
      <c r="E488" s="164">
        <v>4682.12</v>
      </c>
      <c r="F488" s="164">
        <v>5335.59</v>
      </c>
      <c r="G488" s="164">
        <v>8772.8309999999983</v>
      </c>
      <c r="H488" s="164">
        <v>6442.06</v>
      </c>
      <c r="I488" s="164">
        <v>7331.9299300000002</v>
      </c>
      <c r="J488" s="164">
        <v>10887.315999999999</v>
      </c>
      <c r="K488" s="164">
        <v>8647.39</v>
      </c>
      <c r="L488" s="164">
        <v>9428.26</v>
      </c>
      <c r="M488" s="164">
        <v>14570.458000000001</v>
      </c>
      <c r="N488" s="164">
        <v>0</v>
      </c>
      <c r="O488" s="164">
        <v>5714.7659999999996</v>
      </c>
      <c r="P488" s="164">
        <v>0</v>
      </c>
      <c r="Q488" s="164">
        <v>0</v>
      </c>
    </row>
    <row r="489" spans="1:17" x14ac:dyDescent="0.25">
      <c r="A489" s="163" t="s">
        <v>269</v>
      </c>
      <c r="B489" s="164">
        <v>19817.8104282448</v>
      </c>
      <c r="C489" s="164">
        <v>17999.584007244099</v>
      </c>
      <c r="D489" s="164">
        <v>16829.134638587999</v>
      </c>
      <c r="E489" s="164">
        <v>17926.390789472101</v>
      </c>
      <c r="F489" s="164">
        <v>12530.010793974699</v>
      </c>
      <c r="G489" s="164">
        <v>13428.196891317901</v>
      </c>
      <c r="H489" s="164">
        <v>11301.6186601017</v>
      </c>
      <c r="I489" s="164">
        <v>17838.572189488699</v>
      </c>
      <c r="J489" s="164">
        <v>21784.075315201699</v>
      </c>
      <c r="K489" s="164">
        <v>24862.0303713129</v>
      </c>
      <c r="L489" s="164">
        <v>22441.877943322201</v>
      </c>
      <c r="M489" s="164">
        <v>23635.223925097998</v>
      </c>
      <c r="N489" s="164">
        <v>34350.2577143624</v>
      </c>
      <c r="O489" s="164">
        <v>42542.0762633048</v>
      </c>
      <c r="P489" s="164">
        <v>36018.461110432101</v>
      </c>
      <c r="Q489" s="164">
        <v>39096.0789456739</v>
      </c>
    </row>
    <row r="490" spans="1:17" x14ac:dyDescent="0.25">
      <c r="A490" s="163" t="s">
        <v>217</v>
      </c>
      <c r="B490" s="164">
        <v>133653.12055501997</v>
      </c>
      <c r="C490" s="164">
        <v>138784.35719784169</v>
      </c>
      <c r="D490" s="164">
        <v>152994.9026183589</v>
      </c>
      <c r="E490" s="164">
        <v>157490.72864850034</v>
      </c>
      <c r="F490" s="164">
        <v>156573.69858779534</v>
      </c>
      <c r="G490" s="164">
        <v>168962.20871146771</v>
      </c>
      <c r="H490" s="164">
        <v>172739.72594600997</v>
      </c>
      <c r="I490" s="164">
        <v>170025.82956609168</v>
      </c>
      <c r="J490" s="164">
        <v>165507.55805971299</v>
      </c>
      <c r="K490" s="164">
        <v>162510.0964105645</v>
      </c>
      <c r="L490" s="164">
        <v>165195.0244698032</v>
      </c>
      <c r="M490" s="164">
        <v>164707.43638657761</v>
      </c>
      <c r="N490" s="164">
        <v>166091.1352736922</v>
      </c>
      <c r="O490" s="164">
        <v>166565.6233287603</v>
      </c>
      <c r="P490" s="164">
        <v>171317.46070671891</v>
      </c>
      <c r="Q490" s="164">
        <v>174146.372626761</v>
      </c>
    </row>
    <row r="491" spans="1:17" x14ac:dyDescent="0.25">
      <c r="A491" s="163" t="s">
        <v>218</v>
      </c>
      <c r="B491" s="164">
        <v>5527.2962539896953</v>
      </c>
      <c r="C491" s="164">
        <v>6940.9040184660471</v>
      </c>
      <c r="D491" s="164">
        <v>6717.8365382251613</v>
      </c>
      <c r="E491" s="164">
        <v>8287.5592469059975</v>
      </c>
      <c r="F491" s="164">
        <v>8517.7338315429934</v>
      </c>
      <c r="G491" s="164">
        <v>10113.518947471191</v>
      </c>
      <c r="H491" s="164">
        <v>11118.515928928238</v>
      </c>
      <c r="I491" s="164">
        <v>12775.026629069138</v>
      </c>
      <c r="J491" s="164">
        <v>13082.257160720905</v>
      </c>
      <c r="K491" s="164">
        <v>12319.272826353092</v>
      </c>
      <c r="L491" s="164">
        <v>14298.085294051929</v>
      </c>
      <c r="M491" s="164">
        <v>15633.116330256587</v>
      </c>
      <c r="N491" s="164">
        <v>15356.646653244585</v>
      </c>
      <c r="O491" s="164">
        <v>15215.980487789582</v>
      </c>
      <c r="P491" s="164">
        <v>15846.224318027147</v>
      </c>
      <c r="Q491" s="164">
        <v>11300.589495765034</v>
      </c>
    </row>
    <row r="493" spans="1:17" x14ac:dyDescent="0.25">
      <c r="B493" t="s">
        <v>298</v>
      </c>
      <c r="C493">
        <v>1000000</v>
      </c>
      <c r="D493">
        <f>C496*1000000</f>
        <v>41.237955982668197</v>
      </c>
    </row>
    <row r="494" spans="1:17" x14ac:dyDescent="0.25">
      <c r="A494" s="155" t="s">
        <v>297</v>
      </c>
      <c r="B494" s="172" t="s">
        <v>204</v>
      </c>
      <c r="C494" s="172" t="s">
        <v>116</v>
      </c>
      <c r="D494" s="172" t="s">
        <v>295</v>
      </c>
      <c r="E494" s="172" t="s">
        <v>150</v>
      </c>
      <c r="F494" s="172" t="s">
        <v>81</v>
      </c>
      <c r="G494" s="172" t="s">
        <v>67</v>
      </c>
      <c r="H494" s="172" t="s">
        <v>66</v>
      </c>
      <c r="I494" s="172" t="s">
        <v>65</v>
      </c>
      <c r="J494" s="172" t="s">
        <v>64</v>
      </c>
      <c r="K494" s="172" t="s">
        <v>63</v>
      </c>
      <c r="L494" s="172" t="s">
        <v>62</v>
      </c>
      <c r="M494" s="172" t="s">
        <v>59</v>
      </c>
      <c r="N494" s="172" t="s">
        <v>53</v>
      </c>
      <c r="O494" s="172" t="s">
        <v>46</v>
      </c>
    </row>
    <row r="495" spans="1:17" x14ac:dyDescent="0.25">
      <c r="A495" s="173" t="s">
        <v>283</v>
      </c>
      <c r="B495" s="47" t="s">
        <v>294</v>
      </c>
      <c r="C495" s="47" t="s">
        <v>294</v>
      </c>
      <c r="D495" s="47" t="s">
        <v>294</v>
      </c>
      <c r="E495" s="47" t="s">
        <v>294</v>
      </c>
      <c r="F495" s="47" t="s">
        <v>294</v>
      </c>
      <c r="G495" s="47" t="s">
        <v>294</v>
      </c>
      <c r="H495" s="47" t="s">
        <v>294</v>
      </c>
      <c r="I495" s="47" t="s">
        <v>294</v>
      </c>
      <c r="J495" s="47" t="s">
        <v>294</v>
      </c>
      <c r="K495" s="47" t="s">
        <v>294</v>
      </c>
      <c r="L495" s="47" t="s">
        <v>294</v>
      </c>
      <c r="M495" s="47" t="s">
        <v>294</v>
      </c>
      <c r="N495" s="47" t="s">
        <v>294</v>
      </c>
      <c r="O495" s="47" t="s">
        <v>294</v>
      </c>
    </row>
    <row r="496" spans="1:17" x14ac:dyDescent="0.25">
      <c r="A496" s="163" t="s">
        <v>210</v>
      </c>
      <c r="B496" s="174">
        <v>0.60076984620891993</v>
      </c>
      <c r="C496" s="175">
        <v>4.1237955982668195E-5</v>
      </c>
      <c r="D496" s="175">
        <v>1.8363889515634146E-4</v>
      </c>
      <c r="E496" s="175">
        <v>3.1005737056896865E-3</v>
      </c>
      <c r="F496" s="175">
        <v>5.6469133744989465E-3</v>
      </c>
      <c r="G496" s="175">
        <v>9.2432084152277147E-2</v>
      </c>
      <c r="H496" s="175">
        <v>0</v>
      </c>
      <c r="I496" s="175">
        <v>0</v>
      </c>
      <c r="J496" s="175">
        <v>0</v>
      </c>
      <c r="K496" s="175">
        <v>0</v>
      </c>
      <c r="L496" s="175">
        <v>0</v>
      </c>
      <c r="M496" s="175">
        <v>0</v>
      </c>
      <c r="N496" s="175">
        <v>0</v>
      </c>
      <c r="O496" s="175">
        <v>0</v>
      </c>
    </row>
    <row r="497" spans="1:18" x14ac:dyDescent="0.25">
      <c r="A497" s="163" t="s">
        <v>211</v>
      </c>
      <c r="B497" s="174">
        <v>5.9924110698908399E-2</v>
      </c>
      <c r="C497" s="175">
        <v>4.2457798631320003E-6</v>
      </c>
      <c r="D497" s="175">
        <v>7.5060280960000001E-6</v>
      </c>
      <c r="E497" s="175">
        <v>2.6931632506099203E-4</v>
      </c>
      <c r="F497" s="175">
        <v>4.0254307058943501E-4</v>
      </c>
      <c r="G497" s="175">
        <v>1.40563871137556E-2</v>
      </c>
      <c r="H497" s="175">
        <v>0</v>
      </c>
      <c r="I497" s="175">
        <v>0</v>
      </c>
      <c r="J497" s="175">
        <v>0</v>
      </c>
      <c r="K497" s="175">
        <v>0</v>
      </c>
      <c r="L497" s="175">
        <v>0</v>
      </c>
      <c r="M497" s="175">
        <v>0</v>
      </c>
      <c r="N497" s="175">
        <v>0</v>
      </c>
      <c r="O497" s="175">
        <v>0</v>
      </c>
    </row>
    <row r="498" spans="1:18" x14ac:dyDescent="0.25">
      <c r="A498" s="163" t="s">
        <v>257</v>
      </c>
      <c r="B498" s="174">
        <v>4.3569937578165749</v>
      </c>
      <c r="C498" s="175">
        <v>4.2673045065864999E-4</v>
      </c>
      <c r="D498" s="175">
        <v>5.7080670105637756E-5</v>
      </c>
      <c r="E498" s="175">
        <v>1.549E-2</v>
      </c>
      <c r="F498" s="175">
        <v>6.2140000000000001E-2</v>
      </c>
      <c r="G498" s="175">
        <v>0.212979</v>
      </c>
      <c r="H498" s="175">
        <v>0</v>
      </c>
      <c r="I498" s="175">
        <v>0</v>
      </c>
      <c r="J498" s="175">
        <v>0</v>
      </c>
      <c r="K498" s="175">
        <v>0</v>
      </c>
      <c r="L498" s="175">
        <v>0</v>
      </c>
      <c r="M498" s="175">
        <v>0</v>
      </c>
      <c r="N498" s="175">
        <v>0</v>
      </c>
      <c r="O498" s="175">
        <v>0</v>
      </c>
    </row>
    <row r="499" spans="1:18" x14ac:dyDescent="0.25">
      <c r="A499" s="163" t="s">
        <v>213</v>
      </c>
      <c r="B499" s="174">
        <v>0.85248280178268632</v>
      </c>
      <c r="C499" s="175">
        <v>6.8516906138737997E-5</v>
      </c>
      <c r="D499" s="175">
        <v>3.2011754234486799E-5</v>
      </c>
      <c r="E499" s="175">
        <v>5.0380135474791697E-3</v>
      </c>
      <c r="F499" s="175">
        <v>1.0572742074169899E-2</v>
      </c>
      <c r="G499" s="175">
        <v>5.8470947186076545E-2</v>
      </c>
      <c r="H499" s="175">
        <v>0</v>
      </c>
      <c r="I499" s="175">
        <v>0</v>
      </c>
      <c r="J499" s="175">
        <v>0</v>
      </c>
      <c r="K499" s="175">
        <v>0</v>
      </c>
      <c r="L499" s="175">
        <v>0</v>
      </c>
      <c r="M499" s="175">
        <v>0</v>
      </c>
      <c r="N499" s="175">
        <v>0</v>
      </c>
      <c r="O499" s="175">
        <v>0</v>
      </c>
    </row>
    <row r="500" spans="1:18" x14ac:dyDescent="0.25">
      <c r="A500" s="163" t="s">
        <v>258</v>
      </c>
      <c r="B500" s="174">
        <v>0.69009649408228113</v>
      </c>
      <c r="C500" s="175">
        <v>4.5161503396340004E-5</v>
      </c>
      <c r="D500" s="175">
        <v>6.7400073365246304E-6</v>
      </c>
      <c r="E500" s="175">
        <v>3.3461699999999997E-2</v>
      </c>
      <c r="F500" s="175">
        <v>9.5599999999999993E-5</v>
      </c>
      <c r="G500" s="175">
        <v>1.92582E-2</v>
      </c>
      <c r="H500" s="175">
        <v>0</v>
      </c>
      <c r="I500" s="175">
        <v>0</v>
      </c>
      <c r="J500" s="175">
        <v>0</v>
      </c>
      <c r="K500" s="175">
        <v>0</v>
      </c>
      <c r="L500" s="175">
        <v>0</v>
      </c>
      <c r="M500" s="175">
        <v>0</v>
      </c>
      <c r="N500" s="175">
        <v>0</v>
      </c>
      <c r="O500" s="175">
        <v>0</v>
      </c>
    </row>
    <row r="501" spans="1:18" x14ac:dyDescent="0.25">
      <c r="A501" s="163" t="s">
        <v>215</v>
      </c>
      <c r="B501" s="174">
        <v>0.25068348738546326</v>
      </c>
      <c r="C501" s="175">
        <v>1.46282452699807E-5</v>
      </c>
      <c r="D501" s="175">
        <v>1.0046189910801181E-5</v>
      </c>
      <c r="E501" s="175">
        <v>2.3944999999999999E-4</v>
      </c>
      <c r="F501" s="175">
        <v>2.1987999999999999E-4</v>
      </c>
      <c r="G501" s="175">
        <v>9.4282600000000008E-3</v>
      </c>
      <c r="H501" s="175">
        <v>0</v>
      </c>
      <c r="I501" s="175">
        <v>0</v>
      </c>
      <c r="J501" s="175">
        <v>0</v>
      </c>
      <c r="K501" s="175">
        <v>0</v>
      </c>
      <c r="L501" s="175">
        <v>0</v>
      </c>
      <c r="M501" s="175">
        <v>0</v>
      </c>
      <c r="N501" s="175">
        <v>0</v>
      </c>
      <c r="O501" s="175">
        <v>0</v>
      </c>
    </row>
    <row r="502" spans="1:18" x14ac:dyDescent="0.25">
      <c r="A502" s="163" t="s">
        <v>269</v>
      </c>
      <c r="B502" s="174">
        <v>0.3605869786767682</v>
      </c>
      <c r="C502" s="175">
        <v>2.5210494649420996E-5</v>
      </c>
      <c r="D502" s="175">
        <v>7.2727093761786607E-5</v>
      </c>
      <c r="E502" s="175">
        <v>3.50587664825937E-3</v>
      </c>
      <c r="F502" s="175">
        <v>1.0222468977271299E-3</v>
      </c>
      <c r="G502" s="175">
        <v>2.2441877943322201E-2</v>
      </c>
      <c r="H502" s="175">
        <v>0</v>
      </c>
      <c r="I502" s="175">
        <v>0</v>
      </c>
      <c r="J502" s="175">
        <v>0</v>
      </c>
      <c r="K502" s="175">
        <v>0</v>
      </c>
      <c r="L502" s="175">
        <v>0</v>
      </c>
      <c r="M502" s="175">
        <v>0</v>
      </c>
      <c r="N502" s="175">
        <v>0</v>
      </c>
      <c r="O502" s="175">
        <v>0</v>
      </c>
    </row>
    <row r="503" spans="1:18" x14ac:dyDescent="0.25">
      <c r="A503" s="163" t="s">
        <v>217</v>
      </c>
      <c r="B503" s="174">
        <v>0.83330223373103751</v>
      </c>
      <c r="C503" s="175">
        <v>5.3022804668844999E-5</v>
      </c>
      <c r="D503" s="175">
        <v>3.2022835356333511E-4</v>
      </c>
      <c r="E503" s="175">
        <v>6.2139409332784322E-3</v>
      </c>
      <c r="F503" s="175">
        <v>5.9412818080347273E-3</v>
      </c>
      <c r="G503" s="175">
        <v>0.16519502446980319</v>
      </c>
      <c r="H503" s="175">
        <v>0</v>
      </c>
      <c r="I503" s="175">
        <v>0</v>
      </c>
      <c r="J503" s="175">
        <v>0</v>
      </c>
      <c r="K503" s="175">
        <v>0</v>
      </c>
      <c r="L503" s="175">
        <v>0</v>
      </c>
      <c r="M503" s="175">
        <v>0</v>
      </c>
      <c r="N503" s="175">
        <v>0</v>
      </c>
      <c r="O503" s="175">
        <v>0</v>
      </c>
    </row>
    <row r="504" spans="1:18" x14ac:dyDescent="0.25">
      <c r="A504" s="163" t="s">
        <v>218</v>
      </c>
      <c r="B504" s="174">
        <v>1.4386783297330603</v>
      </c>
      <c r="C504" s="175">
        <v>1.4238318892232323E-4</v>
      </c>
      <c r="D504" s="175">
        <v>1.7177580717464208E-4</v>
      </c>
      <c r="E504" s="175">
        <v>8.9595366801392283E-4</v>
      </c>
      <c r="F504" s="175">
        <v>5.6479878108577086E-4</v>
      </c>
      <c r="G504" s="175">
        <v>1.4298085294051929E-2</v>
      </c>
      <c r="H504" s="175">
        <v>0</v>
      </c>
      <c r="I504" s="175">
        <v>0</v>
      </c>
      <c r="J504" s="175">
        <v>0</v>
      </c>
      <c r="K504" s="175">
        <v>0</v>
      </c>
      <c r="L504" s="175">
        <v>0</v>
      </c>
      <c r="M504" s="175">
        <v>0</v>
      </c>
      <c r="N504" s="175">
        <v>0</v>
      </c>
      <c r="O504" s="175">
        <v>0</v>
      </c>
    </row>
    <row r="505" spans="1:18" x14ac:dyDescent="0.25">
      <c r="B505">
        <v>1000000</v>
      </c>
    </row>
    <row r="506" spans="1:18" x14ac:dyDescent="0.25">
      <c r="A506" s="155" t="s">
        <v>303</v>
      </c>
      <c r="B506" s="172">
        <v>2005</v>
      </c>
      <c r="C506" s="172">
        <v>2006</v>
      </c>
      <c r="D506" s="172">
        <v>2007</v>
      </c>
      <c r="E506" s="172">
        <v>2008</v>
      </c>
      <c r="F506" s="172">
        <v>2009</v>
      </c>
      <c r="G506" s="172">
        <v>2010</v>
      </c>
      <c r="H506" s="172">
        <v>2011</v>
      </c>
      <c r="I506" s="172">
        <v>2012</v>
      </c>
      <c r="J506" s="172">
        <v>2013</v>
      </c>
      <c r="K506" s="172">
        <v>2014</v>
      </c>
      <c r="L506" s="172">
        <v>2015</v>
      </c>
      <c r="M506" s="172">
        <v>2016</v>
      </c>
      <c r="N506" s="172">
        <v>2017</v>
      </c>
      <c r="O506" s="172">
        <v>2018</v>
      </c>
      <c r="P506" s="172">
        <v>2019</v>
      </c>
      <c r="Q506" s="172">
        <v>2020</v>
      </c>
      <c r="R506" s="172">
        <v>2021</v>
      </c>
    </row>
    <row r="507" spans="1:18" x14ac:dyDescent="0.25">
      <c r="A507" s="173" t="s">
        <v>283</v>
      </c>
      <c r="B507" s="47" t="s">
        <v>294</v>
      </c>
      <c r="C507" s="47" t="s">
        <v>294</v>
      </c>
      <c r="D507" s="47" t="s">
        <v>294</v>
      </c>
      <c r="E507" s="47" t="s">
        <v>294</v>
      </c>
      <c r="F507" s="47" t="s">
        <v>294</v>
      </c>
      <c r="G507" s="47" t="s">
        <v>294</v>
      </c>
      <c r="H507" s="47" t="s">
        <v>294</v>
      </c>
      <c r="I507" s="47" t="s">
        <v>294</v>
      </c>
      <c r="J507" s="47" t="s">
        <v>294</v>
      </c>
      <c r="K507" s="47" t="s">
        <v>294</v>
      </c>
      <c r="L507" s="47" t="s">
        <v>294</v>
      </c>
      <c r="M507" s="47" t="s">
        <v>294</v>
      </c>
      <c r="N507" s="47" t="s">
        <v>294</v>
      </c>
      <c r="O507" s="47" t="s">
        <v>294</v>
      </c>
      <c r="P507" s="47" t="s">
        <v>294</v>
      </c>
      <c r="Q507" s="47" t="s">
        <v>294</v>
      </c>
      <c r="R507" s="47" t="s">
        <v>294</v>
      </c>
    </row>
    <row r="508" spans="1:18" x14ac:dyDescent="0.25">
      <c r="A508" s="163" t="s">
        <v>210</v>
      </c>
      <c r="B508" s="174">
        <v>4.8207975626889526E-5</v>
      </c>
      <c r="C508" s="175">
        <v>4.7440196975632385E-5</v>
      </c>
      <c r="D508" s="175">
        <v>4.8430236220623197E-5</v>
      </c>
      <c r="E508" s="175">
        <v>4.5937917491751265E-5</v>
      </c>
      <c r="F508" s="175">
        <v>3.9507924098551993E-5</v>
      </c>
      <c r="G508" s="175">
        <v>4.395206722390851E-5</v>
      </c>
      <c r="H508" s="175">
        <v>4.3802755702261705E-5</v>
      </c>
      <c r="I508" s="175">
        <v>4.1912294355284411E-5</v>
      </c>
      <c r="J508" s="175">
        <v>4.162227054612038E-5</v>
      </c>
      <c r="K508" s="175">
        <v>4.1805144123422097E-5</v>
      </c>
      <c r="L508" s="175">
        <v>4.1237955982668195E-5</v>
      </c>
      <c r="M508" s="175">
        <v>4.2185381203130426E-5</v>
      </c>
      <c r="N508" s="175">
        <v>4.287230010326594E-5</v>
      </c>
      <c r="O508" s="175">
        <v>4.2499187524734118E-5</v>
      </c>
      <c r="P508" s="175">
        <v>4.1655448529038055E-5</v>
      </c>
      <c r="Q508" s="175">
        <v>3.8748876380378988E-5</v>
      </c>
      <c r="R508" s="175">
        <v>4.1770503265997264E-5</v>
      </c>
    </row>
    <row r="509" spans="1:18" x14ac:dyDescent="0.25">
      <c r="A509" s="163" t="s">
        <v>211</v>
      </c>
      <c r="B509" s="174">
        <v>4.9765332720099993E-6</v>
      </c>
      <c r="C509" s="175">
        <v>5.0670693945250002E-6</v>
      </c>
      <c r="D509" s="175">
        <v>5.1953758601919999E-6</v>
      </c>
      <c r="E509" s="175">
        <v>5.0112995652190002E-6</v>
      </c>
      <c r="F509" s="175">
        <v>4.3655288162090006E-6</v>
      </c>
      <c r="G509" s="175">
        <v>4.1346090272299999E-6</v>
      </c>
      <c r="H509" s="175">
        <v>3.8896172963600001E-6</v>
      </c>
      <c r="I509" s="175">
        <v>3.9510253941620005E-6</v>
      </c>
      <c r="J509" s="175">
        <v>4.3273117181840005E-6</v>
      </c>
      <c r="K509" s="175">
        <v>4.401241491504E-6</v>
      </c>
      <c r="L509" s="175">
        <v>4.2457798631320003E-6</v>
      </c>
      <c r="M509" s="175">
        <v>3.740475647298E-6</v>
      </c>
      <c r="N509" s="175">
        <v>3.7231659604460001E-6</v>
      </c>
      <c r="O509" s="175">
        <v>3.7062748360160002E-6</v>
      </c>
      <c r="P509" s="175">
        <v>3.6910986273833996E-6</v>
      </c>
      <c r="Q509" s="175">
        <v>3.4499711023016098E-6</v>
      </c>
      <c r="R509" s="175">
        <v>3.6262655687651701E-6</v>
      </c>
    </row>
    <row r="510" spans="1:18" x14ac:dyDescent="0.25">
      <c r="A510" s="163" t="s">
        <v>257</v>
      </c>
      <c r="B510" s="174">
        <v>2.2359585759068999E-4</v>
      </c>
      <c r="C510" s="175">
        <v>2.4839482583646999E-4</v>
      </c>
      <c r="D510" s="175">
        <v>2.7563614362312999E-4</v>
      </c>
      <c r="E510" s="175">
        <v>2.9185452777181001E-4</v>
      </c>
      <c r="F510" s="175">
        <v>3.1381742738062002E-4</v>
      </c>
      <c r="G510" s="175">
        <v>3.4988259399035997E-4</v>
      </c>
      <c r="H510" s="175">
        <v>3.8209332369227E-4</v>
      </c>
      <c r="I510" s="175">
        <v>4.0286867793467001E-4</v>
      </c>
      <c r="J510" s="175">
        <v>4.1440174186181E-4</v>
      </c>
      <c r="K510" s="175">
        <v>4.4411677481834998E-4</v>
      </c>
      <c r="L510" s="175">
        <v>4.2673045065864999E-4</v>
      </c>
      <c r="M510" s="175">
        <v>4.1007698817714005E-4</v>
      </c>
      <c r="N510" s="175">
        <v>3.9502020901681004E-4</v>
      </c>
      <c r="O510" s="175">
        <v>3.8956951686447996E-4</v>
      </c>
      <c r="P510" s="175">
        <v>3.9827744068038004E-4</v>
      </c>
      <c r="Q510" s="175">
        <v>4.0755215524450707E-4</v>
      </c>
      <c r="R510" s="175">
        <v>4.2335330873056017E-4</v>
      </c>
    </row>
    <row r="511" spans="1:18" x14ac:dyDescent="0.25">
      <c r="A511" s="163" t="s">
        <v>213</v>
      </c>
      <c r="B511" s="174">
        <v>5.628130547088799E-5</v>
      </c>
      <c r="C511" s="175">
        <v>5.8510114705731005E-5</v>
      </c>
      <c r="D511" s="175">
        <v>6.1045555463423002E-5</v>
      </c>
      <c r="E511" s="175">
        <v>6.0086931609686815E-5</v>
      </c>
      <c r="F511" s="175">
        <v>5.7924134717436503E-5</v>
      </c>
      <c r="G511" s="175">
        <v>6.5793297797064974E-5</v>
      </c>
      <c r="H511" s="175">
        <v>6.5748616924015001E-5</v>
      </c>
      <c r="I511" s="175">
        <v>6.465748339379701E-5</v>
      </c>
      <c r="J511" s="175">
        <v>6.2342557455160992E-5</v>
      </c>
      <c r="K511" s="175">
        <v>6.6119605283339002E-5</v>
      </c>
      <c r="L511" s="175">
        <v>6.8516906138737997E-5</v>
      </c>
      <c r="M511" s="175">
        <v>6.5931829909530003E-5</v>
      </c>
      <c r="N511" s="175">
        <v>7.0363819961356995E-5</v>
      </c>
      <c r="O511" s="175">
        <v>7.1387656865698986E-5</v>
      </c>
      <c r="P511" s="175">
        <v>7.7622901298878301E-5</v>
      </c>
      <c r="Q511" s="175">
        <v>7.4250673271666448E-5</v>
      </c>
      <c r="R511" s="175">
        <v>7.699739222075408E-5</v>
      </c>
    </row>
    <row r="512" spans="1:18" x14ac:dyDescent="0.25">
      <c r="A512" s="163" t="s">
        <v>258</v>
      </c>
      <c r="B512" s="174">
        <v>1.9530226106275001E-5</v>
      </c>
      <c r="C512" s="175">
        <v>2.1681545890569999E-5</v>
      </c>
      <c r="D512" s="175">
        <v>2.4247338683299999E-5</v>
      </c>
      <c r="E512" s="175">
        <v>2.6565627780864999E-5</v>
      </c>
      <c r="F512" s="175">
        <v>3.2252702912644996E-5</v>
      </c>
      <c r="G512" s="175">
        <v>3.7897324886005E-5</v>
      </c>
      <c r="H512" s="175">
        <v>4.2524811452570002E-5</v>
      </c>
      <c r="I512" s="175">
        <v>4.0086455100074998E-5</v>
      </c>
      <c r="J512" s="175">
        <v>4.3638955934600003E-5</v>
      </c>
      <c r="K512" s="175">
        <v>4.6193141751339992E-5</v>
      </c>
      <c r="L512" s="175">
        <v>4.5161503396340004E-5</v>
      </c>
      <c r="M512" s="175">
        <v>4.6379018175330006E-5</v>
      </c>
      <c r="N512" s="175">
        <v>4.9953317249109999E-5</v>
      </c>
      <c r="O512" s="175">
        <v>4.9281187927185001E-5</v>
      </c>
      <c r="P512" s="175">
        <v>4.9063033498619197E-5</v>
      </c>
      <c r="Q512" s="175">
        <v>4.5681263387115895E-5</v>
      </c>
      <c r="R512" s="175">
        <v>5.2086538788146303E-5</v>
      </c>
    </row>
    <row r="513" spans="1:18" x14ac:dyDescent="0.25">
      <c r="A513" s="163" t="s">
        <v>215</v>
      </c>
      <c r="B513" s="174">
        <v>1.6934640437012997E-5</v>
      </c>
      <c r="C513" s="175">
        <v>1.6598119846708996E-5</v>
      </c>
      <c r="D513" s="175">
        <v>1.6933045455240997E-5</v>
      </c>
      <c r="E513" s="175">
        <v>1.5991766735929E-5</v>
      </c>
      <c r="F513" s="175">
        <v>1.3745193552454998E-5</v>
      </c>
      <c r="G513" s="175">
        <v>1.5530241329477E-5</v>
      </c>
      <c r="H513" s="175">
        <v>1.5806879417903995E-5</v>
      </c>
      <c r="I513" s="175">
        <v>1.4710865122450101E-5</v>
      </c>
      <c r="J513" s="175">
        <v>1.4804014528361999E-5</v>
      </c>
      <c r="K513" s="175">
        <v>1.4717373109230801E-5</v>
      </c>
      <c r="L513" s="175">
        <v>1.46282452699807E-5</v>
      </c>
      <c r="M513" s="175">
        <v>1.4661351020717199E-5</v>
      </c>
      <c r="N513" s="175">
        <v>1.47452281006122E-5</v>
      </c>
      <c r="O513" s="175">
        <v>1.5409519269666201E-5</v>
      </c>
      <c r="P513" s="175">
        <v>1.534640999689966E-5</v>
      </c>
      <c r="Q513" s="175">
        <v>1.4357733220534572E-5</v>
      </c>
      <c r="R513" s="175">
        <v>1.5931296705793304E-5</v>
      </c>
    </row>
    <row r="514" spans="1:18" x14ac:dyDescent="0.25">
      <c r="A514" s="163" t="s">
        <v>269</v>
      </c>
      <c r="B514" s="174">
        <v>1.8058650184000002E-5</v>
      </c>
      <c r="C514" s="175">
        <v>1.8792865394799999E-5</v>
      </c>
      <c r="D514" s="175">
        <v>1.9597041291300002E-5</v>
      </c>
      <c r="E514" s="175">
        <v>1.9128086897300001E-5</v>
      </c>
      <c r="F514" s="175">
        <v>1.5441415522100001E-5</v>
      </c>
      <c r="G514" s="175">
        <v>1.8128379025621002E-5</v>
      </c>
      <c r="H514" s="175">
        <v>1.8750919862966002E-5</v>
      </c>
      <c r="I514" s="175">
        <v>2.5067095691204003E-5</v>
      </c>
      <c r="J514" s="175">
        <v>2.3594919716675002E-5</v>
      </c>
      <c r="K514" s="175">
        <v>2.4645542363969998E-5</v>
      </c>
      <c r="L514" s="175">
        <v>2.5210494649420996E-5</v>
      </c>
      <c r="M514" s="175">
        <v>2.5828749924344998E-5</v>
      </c>
      <c r="N514" s="175">
        <v>2.6650485435284002E-5</v>
      </c>
      <c r="O514" s="175">
        <v>2.8329464722265003E-5</v>
      </c>
      <c r="P514" s="175">
        <v>3.1952073426601003E-5</v>
      </c>
      <c r="Q514" s="175">
        <v>3.0993197509182803E-5</v>
      </c>
      <c r="R514" s="175">
        <v>3.3839453081854999E-5</v>
      </c>
    </row>
    <row r="515" spans="1:18" x14ac:dyDescent="0.25">
      <c r="A515" s="163" t="s">
        <v>217</v>
      </c>
      <c r="B515" s="174">
        <v>5.8044139300049999E-5</v>
      </c>
      <c r="C515" s="175">
        <v>5.7923011384180004E-5</v>
      </c>
      <c r="D515" s="175">
        <v>5.5091771980525002E-5</v>
      </c>
      <c r="E515" s="175">
        <v>5.0474408470023002E-5</v>
      </c>
      <c r="F515" s="175">
        <v>4.3895859792719001E-5</v>
      </c>
      <c r="G515" s="175">
        <v>4.7739023819266998E-5</v>
      </c>
      <c r="H515" s="175">
        <v>4.8659010351392997E-5</v>
      </c>
      <c r="I515" s="175">
        <v>4.8177854491144999E-5</v>
      </c>
      <c r="J515" s="175">
        <v>4.8748306185153005E-5</v>
      </c>
      <c r="K515" s="175">
        <v>4.9461779984721003E-5</v>
      </c>
      <c r="L515" s="175">
        <v>5.3022804668844999E-5</v>
      </c>
      <c r="M515" s="175">
        <v>5.6857137620579993E-5</v>
      </c>
      <c r="N515" s="175">
        <v>5.8091862235600996E-5</v>
      </c>
      <c r="O515" s="175">
        <v>6.1323248280101999E-5</v>
      </c>
      <c r="P515" s="175">
        <v>6.3231821649899098E-5</v>
      </c>
      <c r="Q515" s="175">
        <v>5.9072769069964051E-5</v>
      </c>
      <c r="R515" s="175">
        <v>6.0811995321051866E-5</v>
      </c>
    </row>
    <row r="516" spans="1:18" x14ac:dyDescent="0.25">
      <c r="A516" s="163" t="s">
        <v>218</v>
      </c>
      <c r="B516" s="174">
        <v>1.0259249949912754E-4</v>
      </c>
      <c r="C516" s="175">
        <v>1.1444254883302185E-4</v>
      </c>
      <c r="D516" s="175">
        <v>1.1703842586128141E-4</v>
      </c>
      <c r="E516" s="175">
        <v>1.2256571173801929E-4</v>
      </c>
      <c r="F516" s="175">
        <v>1.2115777430630404E-4</v>
      </c>
      <c r="G516" s="175">
        <v>1.3290101964543734E-4</v>
      </c>
      <c r="H516" s="175">
        <v>1.3970844262529411E-4</v>
      </c>
      <c r="I516" s="175">
        <v>1.3845120768523299E-4</v>
      </c>
      <c r="J516" s="175">
        <v>1.3823945878724047E-4</v>
      </c>
      <c r="K516" s="175">
        <v>1.4235370273840521E-4</v>
      </c>
      <c r="L516" s="175">
        <v>1.4238318892232323E-4</v>
      </c>
      <c r="M516" s="175">
        <v>1.4377905463895156E-4</v>
      </c>
      <c r="N516" s="175">
        <v>1.4988524778965166E-4</v>
      </c>
      <c r="O516" s="175">
        <v>1.5076493742843667E-4</v>
      </c>
      <c r="P516" s="175">
        <v>1.5220282027253565E-4</v>
      </c>
      <c r="Q516" s="175">
        <v>1.5043148623244805E-4</v>
      </c>
      <c r="R516" s="175">
        <v>1.5779561813649678E-4</v>
      </c>
    </row>
    <row r="518" spans="1:18" x14ac:dyDescent="0.25">
      <c r="A518" s="155" t="s">
        <v>302</v>
      </c>
      <c r="B518" s="172">
        <v>2005</v>
      </c>
      <c r="C518" s="172">
        <v>2006</v>
      </c>
      <c r="D518" s="172">
        <v>2007</v>
      </c>
      <c r="E518" s="172">
        <v>2008</v>
      </c>
      <c r="F518" s="172">
        <v>2009</v>
      </c>
      <c r="G518" s="172">
        <v>2010</v>
      </c>
      <c r="H518" s="172">
        <v>2011</v>
      </c>
      <c r="I518" s="172">
        <v>2012</v>
      </c>
      <c r="J518" s="172">
        <v>2013</v>
      </c>
      <c r="K518" s="172">
        <v>2014</v>
      </c>
      <c r="L518" s="172">
        <v>2015</v>
      </c>
      <c r="M518" s="172">
        <v>2016</v>
      </c>
      <c r="N518" s="172">
        <v>2017</v>
      </c>
      <c r="O518" s="172">
        <v>2018</v>
      </c>
      <c r="P518" s="172">
        <v>2019</v>
      </c>
      <c r="Q518" s="172">
        <v>2020</v>
      </c>
      <c r="R518" s="172">
        <v>2021</v>
      </c>
    </row>
    <row r="519" spans="1:18" x14ac:dyDescent="0.25">
      <c r="A519" s="173" t="s">
        <v>283</v>
      </c>
      <c r="B519" s="47" t="s">
        <v>294</v>
      </c>
      <c r="C519" s="47" t="s">
        <v>294</v>
      </c>
      <c r="D519" s="47" t="s">
        <v>294</v>
      </c>
      <c r="E519" s="47" t="s">
        <v>294</v>
      </c>
      <c r="F519" s="47" t="s">
        <v>294</v>
      </c>
      <c r="G519" s="47" t="s">
        <v>294</v>
      </c>
      <c r="H519" s="47" t="s">
        <v>294</v>
      </c>
      <c r="I519" s="47" t="s">
        <v>294</v>
      </c>
      <c r="J519" s="47" t="s">
        <v>294</v>
      </c>
      <c r="K519" s="47" t="s">
        <v>294</v>
      </c>
      <c r="L519" s="47" t="s">
        <v>294</v>
      </c>
      <c r="M519" s="47" t="s">
        <v>294</v>
      </c>
      <c r="N519" s="47" t="s">
        <v>294</v>
      </c>
      <c r="O519" s="47" t="s">
        <v>294</v>
      </c>
      <c r="P519" s="47" t="s">
        <v>294</v>
      </c>
      <c r="Q519" s="47" t="s">
        <v>294</v>
      </c>
      <c r="R519" s="47" t="s">
        <v>294</v>
      </c>
    </row>
    <row r="520" spans="1:18" x14ac:dyDescent="0.25">
      <c r="A520" s="163" t="s">
        <v>210</v>
      </c>
      <c r="B520" s="174">
        <v>5.0958405957419999E-3</v>
      </c>
      <c r="C520" s="175">
        <v>5.0772802920968779E-3</v>
      </c>
      <c r="D520" s="175">
        <v>5.000975732863463E-3</v>
      </c>
      <c r="E520" s="175">
        <v>4.9851900392748911E-3</v>
      </c>
      <c r="F520" s="175">
        <v>4.8257213943825768E-3</v>
      </c>
      <c r="G520" s="175">
        <v>4.9126790977932879E-3</v>
      </c>
      <c r="H520" s="175">
        <v>4.8325649972702786E-3</v>
      </c>
      <c r="I520" s="175">
        <v>4.9502848001169355E-3</v>
      </c>
      <c r="J520" s="175">
        <v>4.9281048744982039E-3</v>
      </c>
      <c r="K520" s="175">
        <v>4.836663501612686E-3</v>
      </c>
      <c r="L520" s="175">
        <v>4.8822531261005653E-3</v>
      </c>
      <c r="M520" s="175">
        <v>4.7094056205349436E-3</v>
      </c>
      <c r="N520" s="175">
        <v>4.6776978313823265E-3</v>
      </c>
      <c r="O520" s="175">
        <v>4.5892581702013623E-3</v>
      </c>
      <c r="P520" s="175">
        <v>4.4512809992957999E-3</v>
      </c>
      <c r="Q520" s="175">
        <v>4.4258986065743135E-3</v>
      </c>
      <c r="R520" s="175">
        <v>4.4892153703820631E-3</v>
      </c>
    </row>
    <row r="521" spans="1:18" x14ac:dyDescent="0.25">
      <c r="A521" s="163" t="s">
        <v>211</v>
      </c>
      <c r="B521" s="174">
        <v>6.1681310851580259E-4</v>
      </c>
      <c r="C521" s="175">
        <v>5.5654963303829424E-4</v>
      </c>
      <c r="D521" s="175">
        <v>5.1400939302552386E-4</v>
      </c>
      <c r="E521" s="175">
        <v>5.1419643904616517E-4</v>
      </c>
      <c r="F521" s="175">
        <v>4.6005047461272715E-4</v>
      </c>
      <c r="G521" s="175">
        <v>4.4228238339995231E-4</v>
      </c>
      <c r="H521" s="175">
        <v>4.0646479625299089E-4</v>
      </c>
      <c r="I521" s="175">
        <v>3.825655870428686E-4</v>
      </c>
      <c r="J521" s="175">
        <v>3.7390498772039234E-4</v>
      </c>
      <c r="K521" s="175">
        <v>3.6429996058259123E-4</v>
      </c>
      <c r="L521" s="175">
        <v>3.5626110092455324E-4</v>
      </c>
      <c r="M521" s="175">
        <v>3.4233746937777277E-4</v>
      </c>
      <c r="N521" s="175">
        <v>3.3679499191164756E-4</v>
      </c>
      <c r="O521" s="175">
        <v>3.4056876376870651E-4</v>
      </c>
      <c r="P521" s="175">
        <v>3.2877631228626388E-4</v>
      </c>
      <c r="Q521" s="175">
        <v>3.1359799889929866E-4</v>
      </c>
      <c r="R521" s="175">
        <v>2.6188606175738585E-4</v>
      </c>
    </row>
    <row r="522" spans="1:18" x14ac:dyDescent="0.25">
      <c r="A522" s="163" t="s">
        <v>257</v>
      </c>
      <c r="B522" s="174">
        <v>2.2438124523866312E-2</v>
      </c>
      <c r="C522" s="175">
        <v>2.3894325110569378E-2</v>
      </c>
      <c r="D522" s="175">
        <v>2.4578372526261577E-2</v>
      </c>
      <c r="E522" s="175">
        <v>2.4566704793464442E-2</v>
      </c>
      <c r="F522" s="175">
        <v>2.5195401112264718E-2</v>
      </c>
      <c r="G522" s="175">
        <v>2.6499901155957239E-2</v>
      </c>
      <c r="H522" s="175">
        <v>2.9301801366803236E-2</v>
      </c>
      <c r="I522" s="175">
        <v>2.902250849091928E-2</v>
      </c>
      <c r="J522" s="175">
        <v>2.9460848324212696E-2</v>
      </c>
      <c r="K522" s="175">
        <v>2.9527269164848886E-2</v>
      </c>
      <c r="L522" s="175">
        <v>2.9117567023995164E-2</v>
      </c>
      <c r="M522" s="175">
        <v>2.7203141012295238E-2</v>
      </c>
      <c r="N522" s="175">
        <v>2.7633121753872794E-2</v>
      </c>
      <c r="O522" s="175">
        <v>2.8291238672777944E-2</v>
      </c>
      <c r="P522" s="175">
        <v>2.9057127356340074E-2</v>
      </c>
      <c r="Q522" s="175">
        <v>3.1912301969479508E-2</v>
      </c>
      <c r="R522" s="175">
        <v>3.0916107317494366E-2</v>
      </c>
    </row>
    <row r="523" spans="1:18" x14ac:dyDescent="0.25">
      <c r="A523" s="163" t="s">
        <v>213</v>
      </c>
      <c r="B523" s="174">
        <v>9.4327599536041702E-3</v>
      </c>
      <c r="C523" s="175">
        <v>9.8910978928778495E-3</v>
      </c>
      <c r="D523" s="175">
        <v>9.9416261033599077E-3</v>
      </c>
      <c r="E523" s="175">
        <v>1.023258780988681E-2</v>
      </c>
      <c r="F523" s="175">
        <v>1.0508976796890548E-2</v>
      </c>
      <c r="G523" s="175">
        <v>1.0780899371120437E-2</v>
      </c>
      <c r="H523" s="175">
        <v>1.1816645100401124E-2</v>
      </c>
      <c r="I523" s="175">
        <v>1.2161023404733164E-2</v>
      </c>
      <c r="J523" s="175">
        <v>1.2077021324377442E-2</v>
      </c>
      <c r="K523" s="175">
        <v>1.2280717208446795E-2</v>
      </c>
      <c r="L523" s="175">
        <v>1.1999257175722179E-2</v>
      </c>
      <c r="M523" s="175">
        <v>1.1971492978997564E-2</v>
      </c>
      <c r="N523" s="175">
        <v>1.2160697287917473E-2</v>
      </c>
      <c r="O523" s="175">
        <v>1.2721931734539553E-2</v>
      </c>
      <c r="P523" s="175">
        <v>1.3516434909606035E-2</v>
      </c>
      <c r="Q523" s="175">
        <v>1.6087506195685379E-2</v>
      </c>
      <c r="R523" s="175">
        <v>1.682434998570731E-2</v>
      </c>
    </row>
    <row r="524" spans="1:18" x14ac:dyDescent="0.25">
      <c r="A524" s="163" t="s">
        <v>258</v>
      </c>
      <c r="B524" s="174">
        <v>3.7716604547011353E-3</v>
      </c>
      <c r="C524" s="175">
        <v>3.8293696095189214E-3</v>
      </c>
      <c r="D524" s="175">
        <v>3.9643771124712093E-3</v>
      </c>
      <c r="E524" s="175">
        <v>4.2293143505941098E-3</v>
      </c>
      <c r="F524" s="175">
        <v>4.5987538774684839E-3</v>
      </c>
      <c r="G524" s="175">
        <v>4.6840873445849612E-3</v>
      </c>
      <c r="H524" s="175">
        <v>4.6986701428512424E-3</v>
      </c>
      <c r="I524" s="175">
        <v>4.7575094579233243E-3</v>
      </c>
      <c r="J524" s="175">
        <v>3.6451382159816905E-3</v>
      </c>
      <c r="K524" s="175">
        <v>3.762103390566218E-3</v>
      </c>
      <c r="L524" s="175">
        <v>3.8253808390193806E-3</v>
      </c>
      <c r="M524" s="175">
        <v>3.8730065552850315E-3</v>
      </c>
      <c r="N524" s="175">
        <v>3.8915024119872375E-3</v>
      </c>
      <c r="O524" s="175">
        <v>3.858708682905936E-3</v>
      </c>
      <c r="P524" s="175">
        <v>3.7979785758920749E-3</v>
      </c>
      <c r="Q524" s="175">
        <v>3.6646817988096113E-3</v>
      </c>
      <c r="R524" s="175">
        <v>3.8730028272273799E-3</v>
      </c>
    </row>
    <row r="525" spans="1:18" x14ac:dyDescent="0.25">
      <c r="A525" s="163" t="s">
        <v>215</v>
      </c>
      <c r="B525" s="174">
        <v>3.2000341759268703E-3</v>
      </c>
      <c r="C525" s="175">
        <v>3.1363801973016288E-3</v>
      </c>
      <c r="D525" s="175">
        <v>3.1147164044224109E-3</v>
      </c>
      <c r="E525" s="175">
        <v>3.2519874998776363E-3</v>
      </c>
      <c r="F525" s="175">
        <v>3.0860547093673977E-3</v>
      </c>
      <c r="G525" s="175">
        <v>3.2086047383758725E-3</v>
      </c>
      <c r="H525" s="175">
        <v>3.3306289433869944E-3</v>
      </c>
      <c r="I525" s="175">
        <v>3.3923810961423613E-3</v>
      </c>
      <c r="J525" s="175">
        <v>3.4133111096189442E-3</v>
      </c>
      <c r="K525" s="175">
        <v>3.4320256196783113E-3</v>
      </c>
      <c r="L525" s="175">
        <v>3.4341487178880217E-3</v>
      </c>
      <c r="M525" s="175">
        <v>3.3878079729343633E-3</v>
      </c>
      <c r="N525" s="175">
        <v>3.43946067031371E-3</v>
      </c>
      <c r="O525" s="175">
        <v>3.4438848348066911E-3</v>
      </c>
      <c r="P525" s="175">
        <v>3.6572217843130854E-3</v>
      </c>
      <c r="Q525" s="175">
        <v>3.5592963519093272E-3</v>
      </c>
      <c r="R525" s="175">
        <v>3.5449979181517576E-3</v>
      </c>
    </row>
    <row r="526" spans="1:18" x14ac:dyDescent="0.25">
      <c r="A526" s="163" t="s">
        <v>269</v>
      </c>
      <c r="B526" s="174">
        <v>8.4912545987726844E-3</v>
      </c>
      <c r="C526" s="175">
        <v>8.6925022997610072E-3</v>
      </c>
      <c r="D526" s="175">
        <v>8.7686695746105898E-3</v>
      </c>
      <c r="E526" s="175">
        <v>8.9211455155075794E-3</v>
      </c>
      <c r="F526" s="175">
        <v>8.3648076304678881E-3</v>
      </c>
      <c r="G526" s="175">
        <v>8.8527795204099719E-3</v>
      </c>
      <c r="H526" s="175">
        <v>9.0007205952472944E-3</v>
      </c>
      <c r="I526" s="175">
        <v>9.2933281753521026E-3</v>
      </c>
      <c r="J526" s="175">
        <v>9.3842924243267012E-3</v>
      </c>
      <c r="K526" s="175">
        <v>9.4150954570362266E-3</v>
      </c>
      <c r="L526" s="175">
        <v>9.5302873974934567E-3</v>
      </c>
      <c r="M526" s="175">
        <v>9.6936830718352546E-3</v>
      </c>
      <c r="N526" s="175">
        <v>1.0172003783082355E-2</v>
      </c>
      <c r="O526" s="175">
        <v>1.0597299286857381E-2</v>
      </c>
      <c r="P526" s="175">
        <v>1.1118208829142735E-2</v>
      </c>
      <c r="Q526" s="175">
        <v>1.1397996961660391E-2</v>
      </c>
      <c r="R526" s="175">
        <v>1.2009764337283482E-2</v>
      </c>
    </row>
    <row r="527" spans="1:18" x14ac:dyDescent="0.25">
      <c r="A527" s="163" t="s">
        <v>217</v>
      </c>
      <c r="B527" s="174">
        <v>1.576359027467918E-2</v>
      </c>
      <c r="C527" s="175">
        <v>1.5980744246408975E-2</v>
      </c>
      <c r="D527" s="175">
        <v>1.6111346961726492E-2</v>
      </c>
      <c r="E527" s="175">
        <v>1.6395360214282159E-2</v>
      </c>
      <c r="F527" s="175">
        <v>1.5469104256096815E-2</v>
      </c>
      <c r="G527" s="175">
        <v>1.5177923716956414E-2</v>
      </c>
      <c r="H527" s="175">
        <v>1.5613457863310302E-2</v>
      </c>
      <c r="I527" s="175">
        <v>1.5415093282122424E-2</v>
      </c>
      <c r="J527" s="175">
        <v>1.5524704883378617E-2</v>
      </c>
      <c r="K527" s="175">
        <v>1.5643217481226001E-2</v>
      </c>
      <c r="L527" s="175">
        <v>1.5200958246788835E-2</v>
      </c>
      <c r="M527" s="175">
        <v>1.4268688044881447E-2</v>
      </c>
      <c r="N527" s="175">
        <v>1.4456344373612475E-2</v>
      </c>
      <c r="O527" s="175">
        <v>1.5274086517315185E-2</v>
      </c>
      <c r="P527" s="175">
        <v>1.6481460851443527E-2</v>
      </c>
      <c r="Q527" s="175">
        <v>1.3047482623827808E-2</v>
      </c>
      <c r="R527" s="175">
        <v>1.1579496397432569E-2</v>
      </c>
    </row>
    <row r="528" spans="1:18" x14ac:dyDescent="0.25">
      <c r="A528" s="163" t="s">
        <v>218</v>
      </c>
      <c r="B528" s="174">
        <v>4.665302836660782E-2</v>
      </c>
      <c r="C528" s="175">
        <v>4.7209558751323003E-2</v>
      </c>
      <c r="D528" s="175">
        <v>4.6534257492119292E-2</v>
      </c>
      <c r="E528" s="175">
        <v>4.792920771183469E-2</v>
      </c>
      <c r="F528" s="175">
        <v>4.6642305190825017E-2</v>
      </c>
      <c r="G528" s="175">
        <v>4.8755174191223646E-2</v>
      </c>
      <c r="H528" s="175">
        <v>4.9848760771425048E-2</v>
      </c>
      <c r="I528" s="175">
        <v>5.1356855858692971E-2</v>
      </c>
      <c r="J528" s="175">
        <v>5.1071375961199671E-2</v>
      </c>
      <c r="K528" s="175">
        <v>5.1411902287440865E-2</v>
      </c>
      <c r="L528" s="175">
        <v>5.1453953663861719E-2</v>
      </c>
      <c r="M528" s="175">
        <v>5.3358351328744454E-2</v>
      </c>
      <c r="N528" s="175">
        <v>5.415177234835962E-2</v>
      </c>
      <c r="O528" s="175">
        <v>5.4923010555192275E-2</v>
      </c>
      <c r="P528" s="175">
        <v>5.4213579092003784E-2</v>
      </c>
      <c r="Q528" s="175">
        <v>5.236127543539823E-2</v>
      </c>
      <c r="R528" s="175">
        <v>5.3287955170035012E-2</v>
      </c>
    </row>
    <row r="530" spans="1:18" x14ac:dyDescent="0.25">
      <c r="A530" s="155" t="s">
        <v>301</v>
      </c>
      <c r="B530" s="172">
        <v>2005</v>
      </c>
      <c r="C530" s="172">
        <v>2006</v>
      </c>
      <c r="D530" s="172">
        <v>2007</v>
      </c>
      <c r="E530" s="172">
        <v>2008</v>
      </c>
      <c r="F530" s="172">
        <v>2009</v>
      </c>
      <c r="G530" s="172">
        <v>2010</v>
      </c>
      <c r="H530" s="172">
        <v>2011</v>
      </c>
      <c r="I530" s="172">
        <v>2012</v>
      </c>
      <c r="J530" s="172">
        <v>2013</v>
      </c>
      <c r="K530" s="172">
        <v>2014</v>
      </c>
      <c r="L530" s="172">
        <v>2015</v>
      </c>
      <c r="M530" s="172">
        <v>2016</v>
      </c>
      <c r="N530" s="172">
        <v>2017</v>
      </c>
      <c r="O530" s="172">
        <v>2018</v>
      </c>
      <c r="P530" s="172">
        <v>2019</v>
      </c>
      <c r="Q530" s="172">
        <v>2020</v>
      </c>
      <c r="R530" s="172">
        <v>2021</v>
      </c>
    </row>
    <row r="531" spans="1:18" x14ac:dyDescent="0.25">
      <c r="A531" s="173" t="s">
        <v>283</v>
      </c>
      <c r="B531" s="47" t="s">
        <v>294</v>
      </c>
      <c r="C531" s="47" t="s">
        <v>294</v>
      </c>
      <c r="D531" s="47" t="s">
        <v>294</v>
      </c>
      <c r="E531" s="47" t="s">
        <v>294</v>
      </c>
      <c r="F531" s="47" t="s">
        <v>294</v>
      </c>
      <c r="G531" s="47" t="s">
        <v>294</v>
      </c>
      <c r="H531" s="47" t="s">
        <v>294</v>
      </c>
      <c r="I531" s="47" t="s">
        <v>294</v>
      </c>
      <c r="J531" s="47" t="s">
        <v>294</v>
      </c>
      <c r="K531" s="47" t="s">
        <v>294</v>
      </c>
      <c r="L531" s="47" t="s">
        <v>294</v>
      </c>
      <c r="M531" s="47" t="s">
        <v>294</v>
      </c>
      <c r="N531" s="47" t="s">
        <v>294</v>
      </c>
      <c r="O531" s="47" t="s">
        <v>294</v>
      </c>
      <c r="P531" s="47" t="s">
        <v>294</v>
      </c>
      <c r="Q531" s="47" t="s">
        <v>294</v>
      </c>
      <c r="R531" s="47" t="s">
        <v>294</v>
      </c>
    </row>
    <row r="532" spans="1:18" x14ac:dyDescent="0.25">
      <c r="A532" s="163" t="s">
        <v>210</v>
      </c>
      <c r="B532" s="174">
        <v>9.0291283388599201E-3</v>
      </c>
      <c r="C532" s="175">
        <v>8.9788311647516841E-3</v>
      </c>
      <c r="D532" s="175">
        <v>9.0587982437253575E-3</v>
      </c>
      <c r="E532" s="175">
        <v>9.0741034075398803E-3</v>
      </c>
      <c r="F532" s="175">
        <v>9.019593668868035E-3</v>
      </c>
      <c r="G532" s="175">
        <v>8.9979053518673569E-3</v>
      </c>
      <c r="H532" s="175">
        <v>8.8380715182079638E-3</v>
      </c>
      <c r="I532" s="175">
        <v>8.8178767420964213E-3</v>
      </c>
      <c r="J532" s="175">
        <v>8.8431983906830207E-3</v>
      </c>
      <c r="K532" s="175">
        <v>8.9240873660337196E-3</v>
      </c>
      <c r="L532" s="175">
        <v>9.0382111306939912E-3</v>
      </c>
      <c r="M532" s="175">
        <v>9.0568143437058934E-3</v>
      </c>
      <c r="N532" s="175">
        <v>9.0239739674395775E-3</v>
      </c>
      <c r="O532" s="175">
        <v>8.88670732572042E-3</v>
      </c>
      <c r="P532" s="175">
        <v>8.8237424651698114E-3</v>
      </c>
      <c r="Q532" s="175">
        <v>8.7974420746544536E-3</v>
      </c>
      <c r="R532" s="175">
        <v>8.7744302958539799E-3</v>
      </c>
    </row>
    <row r="533" spans="1:18" x14ac:dyDescent="0.25">
      <c r="A533" s="163" t="s">
        <v>211</v>
      </c>
      <c r="B533" s="174">
        <v>1.2054859330883877E-3</v>
      </c>
      <c r="C533" s="175">
        <v>1.1987486140823179E-3</v>
      </c>
      <c r="D533" s="175">
        <v>1.1780211573694029E-3</v>
      </c>
      <c r="E533" s="175">
        <v>1.1609629176507984E-3</v>
      </c>
      <c r="F533" s="175">
        <v>1.1414821434447776E-3</v>
      </c>
      <c r="G533" s="175">
        <v>1.1514541396644995E-3</v>
      </c>
      <c r="H533" s="175">
        <v>1.1395886154086997E-3</v>
      </c>
      <c r="I533" s="175">
        <v>1.1382502641588666E-3</v>
      </c>
      <c r="J533" s="175">
        <v>1.1426725898779156E-3</v>
      </c>
      <c r="K533" s="175">
        <v>1.1590485806307401E-3</v>
      </c>
      <c r="L533" s="175">
        <v>1.1658287696414461E-3</v>
      </c>
      <c r="M533" s="175">
        <v>1.180090966387813E-3</v>
      </c>
      <c r="N533" s="175">
        <v>1.1895553666735144E-3</v>
      </c>
      <c r="O533" s="175">
        <v>1.1751473339746651E-3</v>
      </c>
      <c r="P533" s="175">
        <v>1.1630704293108156E-3</v>
      </c>
      <c r="Q533" s="175">
        <v>1.1569365804749655E-3</v>
      </c>
      <c r="R533" s="175">
        <v>1.1550328693291803E-3</v>
      </c>
    </row>
    <row r="534" spans="1:18" x14ac:dyDescent="0.25">
      <c r="A534" s="163" t="s">
        <v>257</v>
      </c>
      <c r="B534" s="174">
        <v>2.2535432782764261E-2</v>
      </c>
      <c r="C534" s="175">
        <v>2.2685836534351883E-2</v>
      </c>
      <c r="D534" s="175">
        <v>2.2465981077096252E-2</v>
      </c>
      <c r="E534" s="175">
        <v>2.2934328860689933E-2</v>
      </c>
      <c r="F534" s="175">
        <v>2.2952538867978461E-2</v>
      </c>
      <c r="G534" s="175">
        <v>2.2916945394861568E-2</v>
      </c>
      <c r="H534" s="175">
        <v>2.2783952370037767E-2</v>
      </c>
      <c r="I534" s="175">
        <v>2.2738323703752818E-2</v>
      </c>
      <c r="J534" s="175">
        <v>2.2760585657181184E-2</v>
      </c>
      <c r="K534" s="175">
        <v>2.2777866668729975E-2</v>
      </c>
      <c r="L534" s="175">
        <v>2.3034713745359987E-2</v>
      </c>
      <c r="M534" s="175">
        <v>2.3065316297141779E-2</v>
      </c>
      <c r="N534" s="175">
        <v>2.2797942427666546E-2</v>
      </c>
      <c r="O534" s="175">
        <v>2.2338028165595564E-2</v>
      </c>
      <c r="P534" s="175">
        <v>2.1746674137871558E-2</v>
      </c>
      <c r="Q534" s="175">
        <v>2.2429772153734359E-2</v>
      </c>
      <c r="R534" s="175">
        <v>2.2613730007647659E-2</v>
      </c>
    </row>
    <row r="535" spans="1:18" x14ac:dyDescent="0.25">
      <c r="A535" s="163" t="s">
        <v>213</v>
      </c>
      <c r="B535" s="174">
        <v>1.7656206847277433E-2</v>
      </c>
      <c r="C535" s="175">
        <v>1.7901704765528211E-2</v>
      </c>
      <c r="D535" s="175">
        <v>1.8152196567390897E-2</v>
      </c>
      <c r="E535" s="175">
        <v>1.8240692904309741E-2</v>
      </c>
      <c r="F535" s="175">
        <v>1.8549927548071551E-2</v>
      </c>
      <c r="G535" s="175">
        <v>1.8678795552522311E-2</v>
      </c>
      <c r="H535" s="175">
        <v>1.8861115604753766E-2</v>
      </c>
      <c r="I535" s="175">
        <v>1.8974268942272578E-2</v>
      </c>
      <c r="J535" s="175">
        <v>1.8737137916821432E-2</v>
      </c>
      <c r="K535" s="175">
        <v>1.8467777216265864E-2</v>
      </c>
      <c r="L535" s="175">
        <v>1.8048471092280305E-2</v>
      </c>
      <c r="M535" s="175">
        <v>1.786877683757369E-2</v>
      </c>
      <c r="N535" s="175">
        <v>1.8224741870427458E-2</v>
      </c>
      <c r="O535" s="175">
        <v>1.8245555477885162E-2</v>
      </c>
      <c r="P535" s="175">
        <v>1.7599468309181476E-2</v>
      </c>
      <c r="Q535" s="175">
        <v>1.7627372859927472E-2</v>
      </c>
      <c r="R535" s="175">
        <v>1.7808123740872421E-2</v>
      </c>
    </row>
    <row r="536" spans="1:18" x14ac:dyDescent="0.25">
      <c r="A536" s="163" t="s">
        <v>258</v>
      </c>
      <c r="B536" s="174">
        <v>1.8353076331670038E-2</v>
      </c>
      <c r="C536" s="175">
        <v>1.8624881826199952E-2</v>
      </c>
      <c r="D536" s="175">
        <v>1.8984535899800769E-2</v>
      </c>
      <c r="E536" s="175">
        <v>1.9120100366826112E-2</v>
      </c>
      <c r="F536" s="175">
        <v>1.8808491772671722E-2</v>
      </c>
      <c r="G536" s="175">
        <v>1.8951498559145321E-2</v>
      </c>
      <c r="H536" s="175">
        <v>1.911371617269228E-2</v>
      </c>
      <c r="I536" s="175">
        <v>1.9012662511803308E-2</v>
      </c>
      <c r="J536" s="175">
        <v>1.9147986779924239E-2</v>
      </c>
      <c r="K536" s="175">
        <v>1.9162707043201679E-2</v>
      </c>
      <c r="L536" s="175">
        <v>1.9244555845253451E-2</v>
      </c>
      <c r="M536" s="175">
        <v>1.9339520590027248E-2</v>
      </c>
      <c r="N536" s="175">
        <v>1.950252539104223E-2</v>
      </c>
      <c r="O536" s="175">
        <v>1.9658551277851388E-2</v>
      </c>
      <c r="P536" s="175">
        <v>1.9698213838941176E-2</v>
      </c>
      <c r="Q536" s="175">
        <v>1.9895088596236819E-2</v>
      </c>
      <c r="R536" s="175">
        <v>2.0063071790459019E-2</v>
      </c>
    </row>
    <row r="537" spans="1:18" x14ac:dyDescent="0.25">
      <c r="A537" s="163" t="s">
        <v>215</v>
      </c>
      <c r="B537" s="174">
        <v>2.0760226509267871E-2</v>
      </c>
      <c r="C537" s="175">
        <v>2.0813216795401792E-2</v>
      </c>
      <c r="D537" s="175">
        <v>2.0613259647287767E-2</v>
      </c>
      <c r="E537" s="175">
        <v>2.0902866156991055E-2</v>
      </c>
      <c r="F537" s="175">
        <v>2.0985584191817404E-2</v>
      </c>
      <c r="G537" s="175">
        <v>2.1093277821600174E-2</v>
      </c>
      <c r="H537" s="175">
        <v>2.125233133055392E-2</v>
      </c>
      <c r="I537" s="175">
        <v>2.1198577713316191E-2</v>
      </c>
      <c r="J537" s="175">
        <v>2.1380732905566968E-2</v>
      </c>
      <c r="K537" s="175">
        <v>2.1442201008012744E-2</v>
      </c>
      <c r="L537" s="175">
        <v>2.1784196982949432E-2</v>
      </c>
      <c r="M537" s="175">
        <v>2.1973571894953661E-2</v>
      </c>
      <c r="N537" s="175">
        <v>2.2023246069643568E-2</v>
      </c>
      <c r="O537" s="175">
        <v>2.2015633151262214E-2</v>
      </c>
      <c r="P537" s="175">
        <v>2.2171097916172989E-2</v>
      </c>
      <c r="Q537" s="175">
        <v>2.2794685543952978E-2</v>
      </c>
      <c r="R537" s="175">
        <v>2.361280892381705E-2</v>
      </c>
    </row>
    <row r="538" spans="1:18" x14ac:dyDescent="0.25">
      <c r="A538" s="163" t="s">
        <v>269</v>
      </c>
      <c r="B538" s="174">
        <v>2.3683547541989E-3</v>
      </c>
      <c r="C538" s="175">
        <v>2.2880420161937392E-3</v>
      </c>
      <c r="D538" s="175">
        <v>2.3285955515901582E-3</v>
      </c>
      <c r="E538" s="175">
        <v>2.3729936425578124E-3</v>
      </c>
      <c r="F538" s="175">
        <v>2.361380606795499E-3</v>
      </c>
      <c r="G538" s="175">
        <v>2.3577713593344526E-3</v>
      </c>
      <c r="H538" s="175">
        <v>2.3314194068917949E-3</v>
      </c>
      <c r="I538" s="175">
        <v>2.3634375393954158E-3</v>
      </c>
      <c r="J538" s="175">
        <v>2.3823467503590063E-3</v>
      </c>
      <c r="K538" s="175">
        <v>2.3706274036337251E-3</v>
      </c>
      <c r="L538" s="175">
        <v>2.3666928788436781E-3</v>
      </c>
      <c r="M538" s="175">
        <v>2.3289188470718689E-3</v>
      </c>
      <c r="N538" s="175">
        <v>2.3059805006965775E-3</v>
      </c>
      <c r="O538" s="175">
        <v>2.2858016173101523E-3</v>
      </c>
      <c r="P538" s="175">
        <v>2.2686246120225103E-3</v>
      </c>
      <c r="Q538" s="175">
        <v>2.2676622736150869E-3</v>
      </c>
      <c r="R538" s="175">
        <v>2.2475243124336205E-3</v>
      </c>
    </row>
    <row r="539" spans="1:18" x14ac:dyDescent="0.25">
      <c r="A539" s="163" t="s">
        <v>217</v>
      </c>
      <c r="B539" s="174">
        <v>1.2684615697157495E-2</v>
      </c>
      <c r="C539" s="175">
        <v>1.2770229413740558E-2</v>
      </c>
      <c r="D539" s="175">
        <v>1.279783104913893E-2</v>
      </c>
      <c r="E539" s="175">
        <v>1.2904042194261977E-2</v>
      </c>
      <c r="F539" s="175">
        <v>1.2763251941239834E-2</v>
      </c>
      <c r="G539" s="175">
        <v>1.2828695772924077E-2</v>
      </c>
      <c r="H539" s="175">
        <v>1.2777649447335492E-2</v>
      </c>
      <c r="I539" s="175">
        <v>1.2746262707026355E-2</v>
      </c>
      <c r="J539" s="175">
        <v>1.2796576205776809E-2</v>
      </c>
      <c r="K539" s="175">
        <v>1.2931385029199471E-2</v>
      </c>
      <c r="L539" s="175">
        <v>1.3096300980421747E-2</v>
      </c>
      <c r="M539" s="175">
        <v>1.3401223677099281E-2</v>
      </c>
      <c r="N539" s="175">
        <v>1.3496515268030331E-2</v>
      </c>
      <c r="O539" s="175">
        <v>1.3684066422838429E-2</v>
      </c>
      <c r="P539" s="175">
        <v>1.3740636090260416E-2</v>
      </c>
      <c r="Q539" s="175">
        <v>1.3839603174562199E-2</v>
      </c>
      <c r="R539" s="175">
        <v>1.3659197424590324E-2</v>
      </c>
    </row>
    <row r="540" spans="1:18" x14ac:dyDescent="0.25">
      <c r="A540" s="163" t="s">
        <v>218</v>
      </c>
      <c r="B540" s="174">
        <v>3.9740053931432609E-2</v>
      </c>
      <c r="C540" s="175">
        <v>4.0874194050714303E-2</v>
      </c>
      <c r="D540" s="175">
        <v>4.220553159886082E-2</v>
      </c>
      <c r="E540" s="175">
        <v>4.3636739308245062E-2</v>
      </c>
      <c r="F540" s="175">
        <v>4.424948230824375E-2</v>
      </c>
      <c r="G540" s="175">
        <v>4.4950681589935898E-2</v>
      </c>
      <c r="H540" s="175">
        <v>4.5728011847976438E-2</v>
      </c>
      <c r="I540" s="175">
        <v>4.6868445644916379E-2</v>
      </c>
      <c r="J540" s="175">
        <v>4.7818684758838999E-2</v>
      </c>
      <c r="K540" s="175">
        <v>4.8299377150886315E-2</v>
      </c>
      <c r="L540" s="175">
        <v>4.8943253088548792E-2</v>
      </c>
      <c r="M540" s="175">
        <v>4.9926647313897711E-2</v>
      </c>
      <c r="N540" s="175">
        <v>5.0567858064068702E-2</v>
      </c>
      <c r="O540" s="175">
        <v>5.1618302518425627E-2</v>
      </c>
      <c r="P540" s="175">
        <v>5.2722548657015422E-2</v>
      </c>
      <c r="Q540" s="175">
        <v>5.3659539064440993E-2</v>
      </c>
      <c r="R540" s="175">
        <v>5.4499018252993962E-2</v>
      </c>
    </row>
    <row r="542" spans="1:18" x14ac:dyDescent="0.25">
      <c r="A542" s="155" t="s">
        <v>300</v>
      </c>
      <c r="B542" s="172">
        <v>2005</v>
      </c>
      <c r="C542" s="172">
        <v>2006</v>
      </c>
      <c r="D542" s="172">
        <v>2007</v>
      </c>
      <c r="E542" s="172">
        <v>2008</v>
      </c>
      <c r="F542" s="172">
        <v>2009</v>
      </c>
      <c r="G542" s="172">
        <v>2010</v>
      </c>
      <c r="H542" s="172">
        <v>2011</v>
      </c>
      <c r="I542" s="172">
        <v>2012</v>
      </c>
      <c r="J542" s="172">
        <v>2013</v>
      </c>
      <c r="K542" s="172">
        <v>2014</v>
      </c>
      <c r="L542" s="172">
        <v>2015</v>
      </c>
      <c r="M542" s="172">
        <v>2016</v>
      </c>
      <c r="N542" s="172">
        <v>2017</v>
      </c>
      <c r="O542" s="172">
        <v>2018</v>
      </c>
      <c r="P542" s="172">
        <v>2019</v>
      </c>
      <c r="Q542" s="172">
        <v>2020</v>
      </c>
      <c r="R542" s="172">
        <v>2021</v>
      </c>
    </row>
    <row r="543" spans="1:18" x14ac:dyDescent="0.25">
      <c r="A543" s="173" t="s">
        <v>283</v>
      </c>
      <c r="B543" s="47" t="s">
        <v>294</v>
      </c>
      <c r="C543" s="47" t="s">
        <v>294</v>
      </c>
      <c r="D543" s="47" t="s">
        <v>294</v>
      </c>
      <c r="E543" s="47" t="s">
        <v>294</v>
      </c>
      <c r="F543" s="47" t="s">
        <v>294</v>
      </c>
      <c r="G543" s="47" t="s">
        <v>294</v>
      </c>
      <c r="H543" s="47" t="s">
        <v>294</v>
      </c>
      <c r="I543" s="47" t="s">
        <v>294</v>
      </c>
      <c r="J543" s="47" t="s">
        <v>294</v>
      </c>
      <c r="K543" s="47" t="s">
        <v>294</v>
      </c>
      <c r="L543" s="47" t="s">
        <v>294</v>
      </c>
      <c r="M543" s="47" t="s">
        <v>294</v>
      </c>
      <c r="N543" s="47" t="s">
        <v>294</v>
      </c>
      <c r="O543" s="47" t="s">
        <v>294</v>
      </c>
      <c r="P543" s="47" t="s">
        <v>294</v>
      </c>
      <c r="Q543" s="47" t="s">
        <v>294</v>
      </c>
      <c r="R543" s="47" t="s">
        <v>294</v>
      </c>
    </row>
    <row r="544" spans="1:18" x14ac:dyDescent="0.25">
      <c r="A544" s="163" t="s">
        <v>210</v>
      </c>
      <c r="B544" s="174">
        <v>7.2646979049288511E-3</v>
      </c>
      <c r="C544" s="175">
        <v>7.3551090119274654E-3</v>
      </c>
      <c r="D544" s="175">
        <v>7.0815185775436858E-3</v>
      </c>
      <c r="E544" s="175">
        <v>6.889630768114767E-3</v>
      </c>
      <c r="F544" s="175">
        <v>6.7521644025119731E-3</v>
      </c>
      <c r="G544" s="175">
        <v>6.6355156004440363E-3</v>
      </c>
      <c r="H544" s="175">
        <v>6.4871147664634556E-3</v>
      </c>
      <c r="I544" s="175">
        <v>6.4216123918197972E-3</v>
      </c>
      <c r="J544" s="175">
        <v>6.1452205624947086E-3</v>
      </c>
      <c r="K544" s="175">
        <v>5.9347612345821942E-3</v>
      </c>
      <c r="L544" s="175">
        <v>5.7489565729702888E-3</v>
      </c>
      <c r="M544" s="175">
        <v>5.6254069298835212E-3</v>
      </c>
      <c r="N544" s="175">
        <v>5.6927683280501547E-3</v>
      </c>
      <c r="O544" s="175">
        <v>5.6715804919048258E-3</v>
      </c>
      <c r="P544" s="175">
        <v>5.5662664882950149E-3</v>
      </c>
      <c r="Q544" s="175">
        <v>5.4849004761842257E-3</v>
      </c>
      <c r="R544" s="175">
        <v>5.4314207811790296E-3</v>
      </c>
    </row>
    <row r="545" spans="1:18" x14ac:dyDescent="0.25">
      <c r="A545" s="163" t="s">
        <v>211</v>
      </c>
      <c r="B545" s="174">
        <v>1.2390217401509478E-3</v>
      </c>
      <c r="C545" s="175">
        <v>1.0894663733046063E-3</v>
      </c>
      <c r="D545" s="175">
        <v>9.6033160806228664E-4</v>
      </c>
      <c r="E545" s="175">
        <v>8.1835862728537386E-4</v>
      </c>
      <c r="F545" s="175">
        <v>7.4866893621014312E-4</v>
      </c>
      <c r="G545" s="175">
        <v>5.9256290088619196E-4</v>
      </c>
      <c r="H545" s="175">
        <v>5.3118248565366599E-4</v>
      </c>
      <c r="I545" s="175">
        <v>4.8646854458599798E-4</v>
      </c>
      <c r="J545" s="175">
        <v>4.3043901629508498E-4</v>
      </c>
      <c r="K545" s="175">
        <v>3.8650991441159895E-4</v>
      </c>
      <c r="L545" s="175">
        <v>3.8538138356668695E-4</v>
      </c>
      <c r="M545" s="175">
        <v>3.7755394094788198E-4</v>
      </c>
      <c r="N545" s="175">
        <v>3.9376222674892105E-4</v>
      </c>
      <c r="O545" s="175">
        <v>3.9574056529280801E-4</v>
      </c>
      <c r="P545" s="175">
        <v>3.8990013883892499E-4</v>
      </c>
      <c r="Q545" s="175">
        <v>3.8434466452945398E-4</v>
      </c>
      <c r="R545" s="175">
        <v>3.8133469576688203E-4</v>
      </c>
    </row>
    <row r="546" spans="1:18" x14ac:dyDescent="0.25">
      <c r="A546" s="163" t="s">
        <v>257</v>
      </c>
      <c r="B546" s="174">
        <v>1.0596666515688353E-2</v>
      </c>
      <c r="C546" s="175">
        <v>1.1172718402983112E-2</v>
      </c>
      <c r="D546" s="175">
        <v>1.1673104007773433E-2</v>
      </c>
      <c r="E546" s="175">
        <v>1.1979349680787605E-2</v>
      </c>
      <c r="F546" s="175">
        <v>1.2165171700760419E-2</v>
      </c>
      <c r="G546" s="175">
        <v>1.2363155398114032E-2</v>
      </c>
      <c r="H546" s="175">
        <v>1.2907040979294499E-2</v>
      </c>
      <c r="I546" s="175">
        <v>1.3267252390749927E-2</v>
      </c>
      <c r="J546" s="175">
        <v>1.3718759195362064E-2</v>
      </c>
      <c r="K546" s="175">
        <v>1.4212889828131825E-2</v>
      </c>
      <c r="L546" s="175">
        <v>1.4597671851175702E-2</v>
      </c>
      <c r="M546" s="175">
        <v>1.4924263094927372E-2</v>
      </c>
      <c r="N546" s="175">
        <v>1.5227475957052622E-2</v>
      </c>
      <c r="O546" s="175">
        <v>1.5596710860334786E-2</v>
      </c>
      <c r="P546" s="175">
        <v>1.5972278284272015E-2</v>
      </c>
      <c r="Q546" s="175">
        <v>1.6359876926451421E-2</v>
      </c>
      <c r="R546" s="175">
        <v>1.6710803393197464E-2</v>
      </c>
    </row>
    <row r="547" spans="1:18" x14ac:dyDescent="0.25">
      <c r="A547" s="163" t="s">
        <v>213</v>
      </c>
      <c r="B547" s="174">
        <v>6.1930139194342863E-3</v>
      </c>
      <c r="C547" s="175">
        <v>6.2760348128773095E-3</v>
      </c>
      <c r="D547" s="175">
        <v>6.4856539455707372E-3</v>
      </c>
      <c r="E547" s="175">
        <v>6.584700474884706E-3</v>
      </c>
      <c r="F547" s="175">
        <v>6.6492313037478813E-3</v>
      </c>
      <c r="G547" s="175">
        <v>6.8391164521753953E-3</v>
      </c>
      <c r="H547" s="175">
        <v>6.9670357365780597E-3</v>
      </c>
      <c r="I547" s="175">
        <v>7.02498763591287E-3</v>
      </c>
      <c r="J547" s="175">
        <v>7.1643766755690574E-3</v>
      </c>
      <c r="K547" s="175">
        <v>7.2265152273741605E-3</v>
      </c>
      <c r="L547" s="175">
        <v>7.3244842892028475E-3</v>
      </c>
      <c r="M547" s="175">
        <v>7.4505715563920492E-3</v>
      </c>
      <c r="N547" s="175">
        <v>7.6598632625532225E-3</v>
      </c>
      <c r="O547" s="175">
        <v>7.8015681629842555E-3</v>
      </c>
      <c r="P547" s="175">
        <v>7.9441823815675112E-3</v>
      </c>
      <c r="Q547" s="175">
        <v>8.0916200633940026E-3</v>
      </c>
      <c r="R547" s="175">
        <v>8.2432225189775221E-3</v>
      </c>
    </row>
    <row r="548" spans="1:18" x14ac:dyDescent="0.25">
      <c r="A548" s="163" t="s">
        <v>258</v>
      </c>
      <c r="B548" s="174">
        <v>5.5298450430812099E-3</v>
      </c>
      <c r="C548" s="175">
        <v>5.6474388748612098E-3</v>
      </c>
      <c r="D548" s="175">
        <v>5.76576374281235E-3</v>
      </c>
      <c r="E548" s="175">
        <v>5.8530595411330497E-3</v>
      </c>
      <c r="F548" s="175">
        <v>5.9361799168800196E-3</v>
      </c>
      <c r="G548" s="175">
        <v>6.05938542739863E-3</v>
      </c>
      <c r="H548" s="175">
        <v>6.1766806709303897E-3</v>
      </c>
      <c r="I548" s="175">
        <v>6.2800820495660502E-3</v>
      </c>
      <c r="J548" s="175">
        <v>6.3895125570031094E-3</v>
      </c>
      <c r="K548" s="175">
        <v>6.5113967177923204E-3</v>
      </c>
      <c r="L548" s="175">
        <v>6.6375548439846698E-3</v>
      </c>
      <c r="M548" s="175">
        <v>6.7340801233905694E-3</v>
      </c>
      <c r="N548" s="175">
        <v>6.8218492763760206E-3</v>
      </c>
      <c r="O548" s="175">
        <v>6.9595921516114496E-3</v>
      </c>
      <c r="P548" s="175">
        <v>7.0868850486935095E-3</v>
      </c>
      <c r="Q548" s="175">
        <v>7.217068122362791E-3</v>
      </c>
      <c r="R548" s="175">
        <v>7.3328917774366275E-3</v>
      </c>
    </row>
    <row r="549" spans="1:18" x14ac:dyDescent="0.25">
      <c r="A549" s="163" t="s">
        <v>215</v>
      </c>
      <c r="B549" s="174">
        <v>6.613735600670371E-3</v>
      </c>
      <c r="C549" s="175">
        <v>6.8448762765461199E-3</v>
      </c>
      <c r="D549" s="175">
        <v>6.8038885824481593E-3</v>
      </c>
      <c r="E549" s="175">
        <v>6.6764787898774746E-3</v>
      </c>
      <c r="F549" s="175">
        <v>6.7681360072107139E-3</v>
      </c>
      <c r="G549" s="175">
        <v>6.8871373290899695E-3</v>
      </c>
      <c r="H549" s="175">
        <v>6.9306844138304607E-3</v>
      </c>
      <c r="I549" s="175">
        <v>7.0424682706768044E-3</v>
      </c>
      <c r="J549" s="175">
        <v>7.2682845156475905E-3</v>
      </c>
      <c r="K549" s="175">
        <v>7.3839856934747265E-3</v>
      </c>
      <c r="L549" s="175">
        <v>7.5530606009407645E-3</v>
      </c>
      <c r="M549" s="175">
        <v>7.6834586714669357E-3</v>
      </c>
      <c r="N549" s="175">
        <v>7.7833241798903156E-3</v>
      </c>
      <c r="O549" s="175">
        <v>8.0084020610477532E-3</v>
      </c>
      <c r="P549" s="175">
        <v>8.1585831937027939E-3</v>
      </c>
      <c r="Q549" s="175">
        <v>8.3134654139690786E-3</v>
      </c>
      <c r="R549" s="175">
        <v>8.4657938446226263E-3</v>
      </c>
    </row>
    <row r="550" spans="1:18" x14ac:dyDescent="0.25">
      <c r="A550" s="163" t="s">
        <v>269</v>
      </c>
      <c r="B550" s="174">
        <v>2.9499938726582201E-3</v>
      </c>
      <c r="C550" s="175">
        <v>3.0431847112921302E-3</v>
      </c>
      <c r="D550" s="175">
        <v>3.13023266659564E-3</v>
      </c>
      <c r="E550" s="175">
        <v>3.2137045588322604E-3</v>
      </c>
      <c r="F550" s="175">
        <v>3.3037799091023097E-3</v>
      </c>
      <c r="G550" s="175">
        <v>3.4151535908368102E-3</v>
      </c>
      <c r="H550" s="175">
        <v>3.6092056383614998E-3</v>
      </c>
      <c r="I550" s="175">
        <v>3.5051171825959799E-3</v>
      </c>
      <c r="J550" s="175">
        <v>3.5640904903890759E-3</v>
      </c>
      <c r="K550" s="175">
        <v>3.563279995145387E-3</v>
      </c>
      <c r="L550" s="175">
        <v>3.6614251050943892E-3</v>
      </c>
      <c r="M550" s="175">
        <v>3.690059554889507E-3</v>
      </c>
      <c r="N550" s="175">
        <v>3.7078020637740247E-3</v>
      </c>
      <c r="O550" s="175">
        <v>3.7265369131775422E-3</v>
      </c>
      <c r="P550" s="175">
        <v>3.7585422131294456E-3</v>
      </c>
      <c r="Q550" s="175">
        <v>3.7914995692077389E-3</v>
      </c>
      <c r="R550" s="175">
        <v>3.8176623002980905E-3</v>
      </c>
    </row>
    <row r="551" spans="1:18" x14ac:dyDescent="0.25">
      <c r="A551" s="163" t="s">
        <v>217</v>
      </c>
      <c r="B551" s="174">
        <v>8.4284551849731198E-3</v>
      </c>
      <c r="C551" s="175">
        <v>8.6359422123521348E-3</v>
      </c>
      <c r="D551" s="175">
        <v>8.7851809140861159E-3</v>
      </c>
      <c r="E551" s="175">
        <v>8.9760622108790624E-3</v>
      </c>
      <c r="F551" s="175">
        <v>8.4482264497902377E-3</v>
      </c>
      <c r="G551" s="175">
        <v>7.9314868633339926E-3</v>
      </c>
      <c r="H551" s="175">
        <v>7.8110611243390696E-3</v>
      </c>
      <c r="I551" s="175">
        <v>7.6983664380302717E-3</v>
      </c>
      <c r="J551" s="175">
        <v>7.7803091739016284E-3</v>
      </c>
      <c r="K551" s="175">
        <v>7.896528190410387E-3</v>
      </c>
      <c r="L551" s="175">
        <v>7.980665556464938E-3</v>
      </c>
      <c r="M551" s="175">
        <v>8.0759100459583417E-3</v>
      </c>
      <c r="N551" s="175">
        <v>8.1772686067938978E-3</v>
      </c>
      <c r="O551" s="175">
        <v>8.2751749186511098E-3</v>
      </c>
      <c r="P551" s="175">
        <v>8.3649849272991201E-3</v>
      </c>
      <c r="Q551" s="175">
        <v>8.4561809553474823E-3</v>
      </c>
      <c r="R551" s="175">
        <v>8.5510562546163432E-3</v>
      </c>
    </row>
    <row r="552" spans="1:18" x14ac:dyDescent="0.25">
      <c r="A552" s="163" t="s">
        <v>218</v>
      </c>
      <c r="B552" s="174">
        <v>1.7282742529512462E-2</v>
      </c>
      <c r="C552" s="175">
        <v>1.7772605180033891E-2</v>
      </c>
      <c r="D552" s="175">
        <v>1.8245445801055249E-2</v>
      </c>
      <c r="E552" s="175">
        <v>1.864251916557863E-2</v>
      </c>
      <c r="F552" s="175">
        <v>1.9165341802839124E-2</v>
      </c>
      <c r="G552" s="175">
        <v>1.9877318488212666E-2</v>
      </c>
      <c r="H552" s="175">
        <v>2.0460965326028958E-2</v>
      </c>
      <c r="I552" s="175">
        <v>2.1104512044060639E-2</v>
      </c>
      <c r="J552" s="175">
        <v>2.171721933598221E-2</v>
      </c>
      <c r="K552" s="175">
        <v>2.2361348556247843E-2</v>
      </c>
      <c r="L552" s="175">
        <v>2.2946492662053977E-2</v>
      </c>
      <c r="M552" s="175">
        <v>2.344537240938958E-2</v>
      </c>
      <c r="N552" s="175">
        <v>2.3989076858266112E-2</v>
      </c>
      <c r="O552" s="175">
        <v>2.4411774564942514E-2</v>
      </c>
      <c r="P552" s="175">
        <v>2.4937219835692311E-2</v>
      </c>
      <c r="Q552" s="175">
        <v>2.5483879125049257E-2</v>
      </c>
      <c r="R552" s="175">
        <v>2.5988439178869834E-2</v>
      </c>
    </row>
    <row r="554" spans="1:18" x14ac:dyDescent="0.25">
      <c r="A554" s="155" t="s">
        <v>299</v>
      </c>
      <c r="B554" s="172">
        <v>2005</v>
      </c>
      <c r="C554" s="172">
        <v>2006</v>
      </c>
      <c r="D554" s="172">
        <v>2007</v>
      </c>
      <c r="E554" s="172">
        <v>2008</v>
      </c>
      <c r="F554" s="172">
        <v>2009</v>
      </c>
      <c r="G554" s="172">
        <v>2010</v>
      </c>
      <c r="H554" s="172">
        <v>2011</v>
      </c>
      <c r="I554" s="172">
        <v>2012</v>
      </c>
      <c r="J554" s="172">
        <v>2013</v>
      </c>
      <c r="K554" s="172">
        <v>2014</v>
      </c>
      <c r="L554" s="172">
        <v>2015</v>
      </c>
      <c r="M554" s="172">
        <v>2016</v>
      </c>
      <c r="N554" s="172">
        <v>2017</v>
      </c>
      <c r="O554" s="172">
        <v>2018</v>
      </c>
      <c r="P554" s="172">
        <v>2019</v>
      </c>
      <c r="Q554" s="172">
        <v>2020</v>
      </c>
      <c r="R554" s="172">
        <v>2021</v>
      </c>
    </row>
    <row r="555" spans="1:18" x14ac:dyDescent="0.25">
      <c r="A555" s="173" t="s">
        <v>283</v>
      </c>
      <c r="B555" s="47" t="s">
        <v>294</v>
      </c>
      <c r="C555" s="47" t="s">
        <v>294</v>
      </c>
      <c r="D555" s="47" t="s">
        <v>294</v>
      </c>
      <c r="E555" s="47" t="s">
        <v>294</v>
      </c>
      <c r="F555" s="47" t="s">
        <v>294</v>
      </c>
      <c r="G555" s="47" t="s">
        <v>294</v>
      </c>
      <c r="H555" s="47" t="s">
        <v>294</v>
      </c>
      <c r="I555" s="47" t="s">
        <v>294</v>
      </c>
      <c r="J555" s="47" t="s">
        <v>294</v>
      </c>
      <c r="K555" s="47" t="s">
        <v>294</v>
      </c>
      <c r="L555" s="47" t="s">
        <v>294</v>
      </c>
      <c r="M555" s="47" t="s">
        <v>294</v>
      </c>
      <c r="N555" s="47" t="s">
        <v>294</v>
      </c>
      <c r="O555" s="47" t="s">
        <v>294</v>
      </c>
      <c r="P555" s="47" t="s">
        <v>294</v>
      </c>
      <c r="Q555" s="47" t="s">
        <v>294</v>
      </c>
      <c r="R555" s="47" t="s">
        <v>294</v>
      </c>
    </row>
    <row r="556" spans="1:18" x14ac:dyDescent="0.25">
      <c r="A556" s="163" t="s">
        <v>210</v>
      </c>
      <c r="B556" s="174">
        <v>2.1461018084958663E-2</v>
      </c>
      <c r="C556" s="175">
        <v>2.1482784480287554E-2</v>
      </c>
      <c r="D556" s="175">
        <v>2.1215028517732316E-2</v>
      </c>
      <c r="E556" s="175">
        <v>2.1018935222863612E-2</v>
      </c>
      <c r="F556" s="175">
        <v>2.066052876775144E-2</v>
      </c>
      <c r="G556" s="175">
        <v>2.0615373565797231E-2</v>
      </c>
      <c r="H556" s="175">
        <v>2.0227101835404125E-2</v>
      </c>
      <c r="I556" s="175">
        <v>2.0256646183112584E-2</v>
      </c>
      <c r="J556" s="175">
        <v>1.9983723484350298E-2</v>
      </c>
      <c r="K556" s="175">
        <v>1.9763164451669573E-2</v>
      </c>
      <c r="L556" s="175">
        <v>1.9737596816596883E-2</v>
      </c>
      <c r="M556" s="175">
        <v>1.9461429596849964E-2</v>
      </c>
      <c r="N556" s="175">
        <v>1.9465274915207567E-2</v>
      </c>
      <c r="O556" s="175">
        <v>1.9218456021755259E-2</v>
      </c>
      <c r="P556" s="175">
        <v>1.8911839867299614E-2</v>
      </c>
      <c r="Q556" s="175">
        <v>1.8776232480360696E-2</v>
      </c>
      <c r="R556" s="175">
        <v>1.8766208525371111E-2</v>
      </c>
    </row>
    <row r="557" spans="1:18" x14ac:dyDescent="0.25">
      <c r="A557" s="163" t="s">
        <v>211</v>
      </c>
      <c r="B557" s="174">
        <v>3.0664272030271481E-3</v>
      </c>
      <c r="C557" s="175">
        <v>2.8499784678197439E-3</v>
      </c>
      <c r="D557" s="175">
        <v>2.6577436123174057E-3</v>
      </c>
      <c r="E557" s="175">
        <v>2.4988715415475561E-3</v>
      </c>
      <c r="F557" s="175">
        <v>2.354926261083857E-3</v>
      </c>
      <c r="G557" s="175">
        <v>2.1908407909778738E-3</v>
      </c>
      <c r="H557" s="175">
        <v>2.0815743326117173E-3</v>
      </c>
      <c r="I557" s="175">
        <v>2.0116521391818952E-3</v>
      </c>
      <c r="J557" s="175">
        <v>1.951844683611577E-3</v>
      </c>
      <c r="K557" s="175">
        <v>1.9147714251164343E-3</v>
      </c>
      <c r="L557" s="175">
        <v>1.9126929619958184E-3</v>
      </c>
      <c r="M557" s="175">
        <v>1.9047584763607658E-3</v>
      </c>
      <c r="N557" s="175">
        <v>1.9248995172945289E-3</v>
      </c>
      <c r="O557" s="175">
        <v>1.9164140848721956E-3</v>
      </c>
      <c r="P557" s="175">
        <v>1.8867104160633877E-3</v>
      </c>
      <c r="Q557" s="175">
        <v>1.8595655242141164E-3</v>
      </c>
      <c r="R557" s="175">
        <v>1.8031315987817661E-3</v>
      </c>
    </row>
    <row r="558" spans="1:18" x14ac:dyDescent="0.25">
      <c r="A558" s="163" t="s">
        <v>257</v>
      </c>
      <c r="B558" s="174">
        <v>5.5884637268509604E-2</v>
      </c>
      <c r="C558" s="175">
        <v>5.8092115149540838E-2</v>
      </c>
      <c r="D558" s="175">
        <v>5.90842147709544E-2</v>
      </c>
      <c r="E558" s="175">
        <v>5.9863502208313789E-2</v>
      </c>
      <c r="F558" s="175">
        <v>6.0718076866984209E-2</v>
      </c>
      <c r="G558" s="175">
        <v>6.2220828253723201E-2</v>
      </c>
      <c r="H558" s="175">
        <v>6.5465821064627783E-2</v>
      </c>
      <c r="I558" s="175">
        <v>6.5522015314756682E-2</v>
      </c>
      <c r="J558" s="175">
        <v>6.6445767967417788E-2</v>
      </c>
      <c r="K558" s="175">
        <v>6.7053261589529067E-2</v>
      </c>
      <c r="L558" s="175">
        <v>6.7267599683389481E-2</v>
      </c>
      <c r="M558" s="175">
        <v>6.5693689947541517E-2</v>
      </c>
      <c r="N558" s="175">
        <v>6.6144480384808774E-2</v>
      </c>
      <c r="O558" s="175">
        <v>6.6706592799572778E-2</v>
      </c>
      <c r="P558" s="175">
        <v>6.7265286188764012E-2</v>
      </c>
      <c r="Q558" s="175">
        <v>7.1200432174509817E-2</v>
      </c>
      <c r="R558" s="175">
        <v>7.0754925468150029E-2</v>
      </c>
    </row>
    <row r="559" spans="1:18" x14ac:dyDescent="0.25">
      <c r="A559" s="163" t="s">
        <v>213</v>
      </c>
      <c r="B559" s="174">
        <v>3.3367607442907565E-2</v>
      </c>
      <c r="C559" s="175">
        <v>3.4157958597425118E-2</v>
      </c>
      <c r="D559" s="175">
        <v>3.4671407938502145E-2</v>
      </c>
      <c r="E559" s="175">
        <v>3.514900977005924E-2</v>
      </c>
      <c r="F559" s="175">
        <v>3.5796812108539411E-2</v>
      </c>
      <c r="G559" s="175">
        <v>3.6396842524537856E-2</v>
      </c>
      <c r="H559" s="175">
        <v>3.7742475291538437E-2</v>
      </c>
      <c r="I559" s="175">
        <v>3.8258670898143464E-2</v>
      </c>
      <c r="J559" s="175">
        <v>3.8074969041214088E-2</v>
      </c>
      <c r="K559" s="175">
        <v>3.8075559282034571E-2</v>
      </c>
      <c r="L559" s="175">
        <v>3.7482374497231963E-2</v>
      </c>
      <c r="M559" s="175">
        <v>3.739265317579063E-2</v>
      </c>
      <c r="N559" s="175">
        <v>3.8152347836935482E-2</v>
      </c>
      <c r="O559" s="175">
        <v>3.8878166449983265E-2</v>
      </c>
      <c r="P559" s="175">
        <v>3.9176434501519065E-2</v>
      </c>
      <c r="Q559" s="175">
        <v>4.192084871678322E-2</v>
      </c>
      <c r="R559" s="175">
        <v>4.2992891473538249E-2</v>
      </c>
    </row>
    <row r="560" spans="1:18" x14ac:dyDescent="0.25">
      <c r="A560" s="163" t="s">
        <v>258</v>
      </c>
      <c r="B560" s="174">
        <v>2.776346499697566E-2</v>
      </c>
      <c r="C560" s="175">
        <v>2.8214460160780053E-2</v>
      </c>
      <c r="D560" s="175">
        <v>2.8832765819565728E-2</v>
      </c>
      <c r="E560" s="175">
        <v>2.9325009053720638E-2</v>
      </c>
      <c r="F560" s="175">
        <v>2.9472361317249968E-2</v>
      </c>
      <c r="G560" s="175">
        <v>2.9832903944484419E-2</v>
      </c>
      <c r="H560" s="175">
        <v>3.0131878307890284E-2</v>
      </c>
      <c r="I560" s="175">
        <v>3.0193741061454154E-2</v>
      </c>
      <c r="J560" s="175">
        <v>2.9335046295789341E-2</v>
      </c>
      <c r="K560" s="175">
        <v>2.9594461073436957E-2</v>
      </c>
      <c r="L560" s="175">
        <v>2.9869604040911435E-2</v>
      </c>
      <c r="M560" s="175">
        <v>3.0113594456879285E-2</v>
      </c>
      <c r="N560" s="175">
        <v>3.0392003904646699E-2</v>
      </c>
      <c r="O560" s="175">
        <v>3.0659067848874861E-2</v>
      </c>
      <c r="P560" s="175">
        <v>3.0766524007871585E-2</v>
      </c>
      <c r="Q560" s="175">
        <v>3.0953221454416983E-2</v>
      </c>
      <c r="R560" s="175">
        <v>3.1451693138900096E-2</v>
      </c>
    </row>
    <row r="561" spans="1:18" x14ac:dyDescent="0.25">
      <c r="A561" s="163" t="s">
        <v>215</v>
      </c>
      <c r="B561" s="174">
        <v>3.0673976894592028E-2</v>
      </c>
      <c r="C561" s="175">
        <v>3.089663832893088E-2</v>
      </c>
      <c r="D561" s="175">
        <v>3.0637954731507828E-2</v>
      </c>
      <c r="E561" s="175">
        <v>3.093590555097309E-2</v>
      </c>
      <c r="F561" s="175">
        <v>3.0924560372815789E-2</v>
      </c>
      <c r="G561" s="175">
        <v>3.1283624817884173E-2</v>
      </c>
      <c r="H561" s="175">
        <v>3.1610374806456648E-2</v>
      </c>
      <c r="I561" s="175">
        <v>3.1728658890419807E-2</v>
      </c>
      <c r="J561" s="175">
        <v>3.2155887048433807E-2</v>
      </c>
      <c r="K561" s="175">
        <v>3.2350091416944227E-2</v>
      </c>
      <c r="L561" s="175">
        <v>3.2859954680039404E-2</v>
      </c>
      <c r="M561" s="175">
        <v>3.3134027334436475E-2</v>
      </c>
      <c r="N561" s="175">
        <v>3.3336659737178094E-2</v>
      </c>
      <c r="O561" s="175">
        <v>3.3555668967997436E-2</v>
      </c>
      <c r="P561" s="175">
        <v>3.4075438528931461E-2</v>
      </c>
      <c r="Q561" s="175">
        <v>3.4754815441092581E-2</v>
      </c>
      <c r="R561" s="175">
        <v>3.5712494892385108E-2</v>
      </c>
    </row>
    <row r="562" spans="1:18" x14ac:dyDescent="0.25">
      <c r="A562" s="163" t="s">
        <v>269</v>
      </c>
      <c r="B562" s="174">
        <v>1.38279905858138E-2</v>
      </c>
      <c r="C562" s="175">
        <v>1.4042626442641674E-2</v>
      </c>
      <c r="D562" s="175">
        <v>1.4247194734087689E-2</v>
      </c>
      <c r="E562" s="175">
        <v>1.452722251379495E-2</v>
      </c>
      <c r="F562" s="175">
        <v>1.4045573181887797E-2</v>
      </c>
      <c r="G562" s="175">
        <v>1.4643954859606855E-2</v>
      </c>
      <c r="H562" s="175">
        <v>1.4960206540363553E-2</v>
      </c>
      <c r="I562" s="175">
        <v>1.5187067233034701E-2</v>
      </c>
      <c r="J562" s="175">
        <v>1.5354451274791453E-2</v>
      </c>
      <c r="K562" s="175">
        <v>1.537374952817931E-2</v>
      </c>
      <c r="L562" s="175">
        <v>1.5583886986080946E-2</v>
      </c>
      <c r="M562" s="175">
        <v>1.5738717663720977E-2</v>
      </c>
      <c r="N562" s="175">
        <v>1.621263574298824E-2</v>
      </c>
      <c r="O562" s="175">
        <v>1.6638170849467334E-2</v>
      </c>
      <c r="P562" s="175">
        <v>1.7177679458721295E-2</v>
      </c>
      <c r="Q562" s="175">
        <v>1.7488458917374064E-2</v>
      </c>
      <c r="R562" s="175">
        <v>1.810909731847871E-2</v>
      </c>
    </row>
    <row r="563" spans="1:18" x14ac:dyDescent="0.25">
      <c r="A563" s="163" t="s">
        <v>217</v>
      </c>
      <c r="B563" s="174">
        <v>3.7001339195436037E-2</v>
      </c>
      <c r="C563" s="175">
        <v>3.7515589045401351E-2</v>
      </c>
      <c r="D563" s="175">
        <v>3.781665348479446E-2</v>
      </c>
      <c r="E563" s="175">
        <v>3.8390275617658821E-2</v>
      </c>
      <c r="F563" s="175">
        <v>3.6783695663841411E-2</v>
      </c>
      <c r="G563" s="175">
        <v>3.6047102105420746E-2</v>
      </c>
      <c r="H563" s="175">
        <v>3.6312096367918663E-2</v>
      </c>
      <c r="I563" s="175">
        <v>3.5969320550584404E-2</v>
      </c>
      <c r="J563" s="175">
        <v>3.6213467991570096E-2</v>
      </c>
      <c r="K563" s="175">
        <v>3.6584007453317469E-2</v>
      </c>
      <c r="L563" s="175">
        <v>3.6393907475982278E-2</v>
      </c>
      <c r="M563" s="175">
        <v>3.5864032985164558E-2</v>
      </c>
      <c r="N563" s="175">
        <v>3.6251009817160278E-2</v>
      </c>
      <c r="O563" s="175">
        <v>3.7362153259722815E-2</v>
      </c>
      <c r="P563" s="175">
        <v>3.8717349404647175E-2</v>
      </c>
      <c r="Q563" s="175">
        <v>3.5463181396333573E-2</v>
      </c>
      <c r="R563" s="175">
        <v>3.3911418687223506E-2</v>
      </c>
    </row>
    <row r="564" spans="1:18" x14ac:dyDescent="0.25">
      <c r="A564" s="163" t="s">
        <v>218</v>
      </c>
      <c r="B564" s="174">
        <v>0.10381293625980452</v>
      </c>
      <c r="C564" s="175">
        <v>0.10600669785603942</v>
      </c>
      <c r="D564" s="175">
        <v>0.10713979928051791</v>
      </c>
      <c r="E564" s="175">
        <v>0.11036983006155375</v>
      </c>
      <c r="F564" s="175">
        <v>0.11021799443207497</v>
      </c>
      <c r="G564" s="175">
        <v>0.11375822484429012</v>
      </c>
      <c r="H564" s="175">
        <v>0.11622047321784312</v>
      </c>
      <c r="I564" s="175">
        <v>0.11951158962529927</v>
      </c>
      <c r="J564" s="175">
        <v>0.1207909642951792</v>
      </c>
      <c r="K564" s="175">
        <v>0.12225695370642634</v>
      </c>
      <c r="L564" s="175">
        <v>0.12352818333281612</v>
      </c>
      <c r="M564" s="175">
        <v>0.1269167283549707</v>
      </c>
      <c r="N564" s="175">
        <v>0.12889813564292277</v>
      </c>
      <c r="O564" s="175">
        <v>0.13114378138463262</v>
      </c>
      <c r="P564" s="175">
        <v>0.13206558256484149</v>
      </c>
      <c r="Q564" s="175">
        <v>0.13169520673231536</v>
      </c>
      <c r="R564" s="175">
        <v>0.13397331968505888</v>
      </c>
    </row>
    <row r="566" spans="1:18" x14ac:dyDescent="0.25">
      <c r="A566" s="177" t="s">
        <v>332</v>
      </c>
    </row>
    <row r="567" spans="1:18" x14ac:dyDescent="0.25">
      <c r="A567" s="183" t="s">
        <v>334</v>
      </c>
    </row>
    <row r="568" spans="1:18" x14ac:dyDescent="0.25">
      <c r="A568" s="178" t="s">
        <v>333</v>
      </c>
      <c r="B568" s="179">
        <v>2005</v>
      </c>
      <c r="C568" s="179">
        <v>2006</v>
      </c>
      <c r="D568" s="179">
        <v>2007</v>
      </c>
      <c r="E568" s="179">
        <v>2008</v>
      </c>
      <c r="F568" s="179">
        <v>2009</v>
      </c>
      <c r="G568" s="179">
        <v>2010</v>
      </c>
      <c r="H568" s="179">
        <v>2011</v>
      </c>
      <c r="I568" s="179">
        <v>2012</v>
      </c>
      <c r="J568" s="179">
        <v>2013</v>
      </c>
      <c r="K568" s="179">
        <v>2014</v>
      </c>
      <c r="L568" s="179">
        <v>2015</v>
      </c>
      <c r="M568" s="179">
        <v>2016</v>
      </c>
      <c r="N568" s="179">
        <v>2017</v>
      </c>
      <c r="O568" s="179">
        <v>2018</v>
      </c>
      <c r="P568" s="179">
        <v>2019</v>
      </c>
      <c r="Q568" s="176">
        <v>2020</v>
      </c>
      <c r="R568" s="176">
        <v>2021</v>
      </c>
    </row>
    <row r="569" spans="1:18" x14ac:dyDescent="0.25">
      <c r="A569" s="180" t="s">
        <v>304</v>
      </c>
      <c r="B569" s="181">
        <v>1673.52</v>
      </c>
      <c r="C569" s="181">
        <v>1901.2</v>
      </c>
      <c r="D569" s="181">
        <v>2074.8000000000002</v>
      </c>
      <c r="E569" s="181">
        <v>2076.21</v>
      </c>
      <c r="F569" s="181">
        <v>1785.6</v>
      </c>
      <c r="G569" s="181">
        <v>1612.2660000000001</v>
      </c>
      <c r="H569" s="181">
        <v>1651.271</v>
      </c>
      <c r="I569" s="181">
        <v>1666.17</v>
      </c>
      <c r="J569" s="181">
        <v>1639.99</v>
      </c>
      <c r="K569" s="181">
        <v>1636.8</v>
      </c>
      <c r="L569" s="181">
        <v>1654.4</v>
      </c>
      <c r="M569" s="181">
        <v>1716</v>
      </c>
      <c r="N569" s="181">
        <v>1722.9986816000001</v>
      </c>
      <c r="O569" s="181">
        <v>1847.02388</v>
      </c>
      <c r="P569" s="181">
        <v>1779.8903186</v>
      </c>
      <c r="Q569" s="182">
        <v>1831.5954807339001</v>
      </c>
      <c r="R569" s="182">
        <v>1868.9749801993</v>
      </c>
    </row>
    <row r="570" spans="1:18" x14ac:dyDescent="0.25">
      <c r="A570" s="180" t="s">
        <v>305</v>
      </c>
      <c r="B570" s="181">
        <v>2884.2</v>
      </c>
      <c r="C570" s="181">
        <v>2997.54</v>
      </c>
      <c r="D570" s="181">
        <v>2984.8</v>
      </c>
      <c r="E570" s="181">
        <v>2932.27</v>
      </c>
      <c r="F570" s="181">
        <v>2671.54</v>
      </c>
      <c r="G570" s="181">
        <v>2462.38</v>
      </c>
      <c r="H570" s="181">
        <v>2628.6120000000001</v>
      </c>
      <c r="I570" s="181">
        <v>2530.84</v>
      </c>
      <c r="J570" s="181">
        <v>2441.4810000000002</v>
      </c>
      <c r="K570" s="181">
        <v>2513.7800000000002</v>
      </c>
      <c r="L570" s="181">
        <v>2277.8249999999998</v>
      </c>
      <c r="M570" s="181">
        <v>2318.1655500000002</v>
      </c>
      <c r="N570" s="181">
        <v>2203.616333295</v>
      </c>
      <c r="O570" s="181">
        <v>2394.8403365969998</v>
      </c>
      <c r="P570" s="181">
        <v>2619.6765482999999</v>
      </c>
      <c r="Q570" s="182">
        <v>2504.9112411086999</v>
      </c>
      <c r="R570" s="182">
        <v>2556.0318787257002</v>
      </c>
    </row>
    <row r="571" spans="1:18" x14ac:dyDescent="0.25">
      <c r="A571" s="180" t="s">
        <v>306</v>
      </c>
      <c r="B571" s="181">
        <v>1552.98</v>
      </c>
      <c r="C571" s="181">
        <v>1484.67</v>
      </c>
      <c r="D571" s="181">
        <v>1891.89</v>
      </c>
      <c r="E571" s="181">
        <v>1822.8</v>
      </c>
      <c r="F571" s="181">
        <v>967.25</v>
      </c>
      <c r="G571" s="181">
        <v>788.322</v>
      </c>
      <c r="H571" s="181">
        <v>767.74800000000005</v>
      </c>
      <c r="I571" s="181">
        <v>955.59</v>
      </c>
      <c r="J571" s="181">
        <v>871.2</v>
      </c>
      <c r="K571" s="181">
        <v>888.93</v>
      </c>
      <c r="L571" s="181">
        <v>1078.1400000000001</v>
      </c>
      <c r="M571" s="181">
        <v>1173.6684</v>
      </c>
      <c r="N571" s="181">
        <v>1209.9654499210001</v>
      </c>
      <c r="O571" s="181">
        <v>1194.6917307149999</v>
      </c>
      <c r="P571" s="181">
        <v>1106.3072998800001</v>
      </c>
      <c r="Q571" s="182">
        <v>1039.9358269018001</v>
      </c>
      <c r="R571" s="182">
        <v>1061.1590072782001</v>
      </c>
    </row>
    <row r="572" spans="1:18" x14ac:dyDescent="0.25">
      <c r="A572" s="180" t="s">
        <v>307</v>
      </c>
      <c r="B572" s="181">
        <v>1520.76</v>
      </c>
      <c r="C572" s="181">
        <v>1616.4</v>
      </c>
      <c r="D572" s="181">
        <v>1644.22</v>
      </c>
      <c r="E572" s="181">
        <v>1557.2</v>
      </c>
      <c r="F572" s="181">
        <v>1270.2</v>
      </c>
      <c r="G572" s="181">
        <v>1206.68</v>
      </c>
      <c r="H572" s="181">
        <v>1078.079</v>
      </c>
      <c r="I572" s="181">
        <v>1030.078</v>
      </c>
      <c r="J572" s="181">
        <v>1142.4839999999999</v>
      </c>
      <c r="K572" s="181">
        <v>1151.192</v>
      </c>
      <c r="L572" s="181">
        <v>1071.72</v>
      </c>
      <c r="M572" s="181">
        <v>1068.6864700000001</v>
      </c>
      <c r="N572" s="181">
        <v>1253.765126496</v>
      </c>
      <c r="O572" s="181">
        <v>1209.4394957699999</v>
      </c>
      <c r="P572" s="181">
        <v>1181.6584012200001</v>
      </c>
      <c r="Q572" s="182">
        <v>1222.3541190771</v>
      </c>
      <c r="R572" s="182">
        <v>1247.300121347</v>
      </c>
    </row>
    <row r="573" spans="1:18" x14ac:dyDescent="0.25">
      <c r="A573" s="180" t="s">
        <v>308</v>
      </c>
      <c r="B573" s="181">
        <v>693</v>
      </c>
      <c r="C573" s="181">
        <v>673.04</v>
      </c>
      <c r="D573" s="181">
        <v>718.08</v>
      </c>
      <c r="E573" s="181">
        <v>735.35</v>
      </c>
      <c r="F573" s="181">
        <v>565.36</v>
      </c>
      <c r="G573" s="181">
        <v>530.27099999999996</v>
      </c>
      <c r="H573" s="181">
        <v>463.488</v>
      </c>
      <c r="I573" s="181">
        <v>413.47800000000001</v>
      </c>
      <c r="J573" s="181">
        <v>737.86500000000001</v>
      </c>
      <c r="K573" s="181">
        <v>948.15</v>
      </c>
      <c r="L573" s="181">
        <v>788</v>
      </c>
      <c r="M573" s="181">
        <v>857.09109000000001</v>
      </c>
      <c r="N573" s="181">
        <v>897.11908062700002</v>
      </c>
      <c r="O573" s="181">
        <v>833.73628063599995</v>
      </c>
      <c r="P573" s="181">
        <v>784.59316003699996</v>
      </c>
      <c r="Q573" s="182">
        <v>880.70580030364999</v>
      </c>
      <c r="R573" s="182">
        <v>898.67938801691002</v>
      </c>
    </row>
    <row r="574" spans="1:18" x14ac:dyDescent="0.25">
      <c r="A574" s="180" t="s">
        <v>309</v>
      </c>
      <c r="B574" s="181">
        <v>1584.04</v>
      </c>
      <c r="C574" s="181">
        <v>1708.72</v>
      </c>
      <c r="D574" s="181">
        <v>1994.3</v>
      </c>
      <c r="E574" s="181">
        <v>1954.65</v>
      </c>
      <c r="F574" s="181">
        <v>1519.38</v>
      </c>
      <c r="G574" s="181">
        <v>1429.317</v>
      </c>
      <c r="H574" s="181">
        <v>1627.434</v>
      </c>
      <c r="I574" s="181">
        <v>1476.62</v>
      </c>
      <c r="J574" s="181">
        <v>1284.4000000000001</v>
      </c>
      <c r="K574" s="181">
        <v>1453.5540000000001</v>
      </c>
      <c r="L574" s="181">
        <v>1516.181</v>
      </c>
      <c r="M574" s="181">
        <v>1657.79196</v>
      </c>
      <c r="N574" s="181">
        <v>1682.7444408189999</v>
      </c>
      <c r="O574" s="181">
        <v>1827.4297594679999</v>
      </c>
      <c r="P574" s="181">
        <v>1935.525801942</v>
      </c>
      <c r="Q574" s="182">
        <v>1849.1003973336001</v>
      </c>
      <c r="R574" s="182">
        <v>1886.8371402199</v>
      </c>
    </row>
    <row r="575" spans="1:18" x14ac:dyDescent="0.25">
      <c r="A575" s="180" t="s">
        <v>310</v>
      </c>
      <c r="B575" s="181">
        <v>1310.1600000000001</v>
      </c>
      <c r="C575" s="181">
        <v>1371.64</v>
      </c>
      <c r="D575" s="181">
        <v>1407</v>
      </c>
      <c r="E575" s="181">
        <v>1177.77</v>
      </c>
      <c r="F575" s="181">
        <v>778.94</v>
      </c>
      <c r="G575" s="181">
        <v>683.32</v>
      </c>
      <c r="H575" s="181">
        <v>822.19399999999996</v>
      </c>
      <c r="I575" s="181">
        <v>846.85799999999995</v>
      </c>
      <c r="J575" s="181">
        <v>838.14</v>
      </c>
      <c r="K575" s="181">
        <v>1288.2</v>
      </c>
      <c r="L575" s="181">
        <v>1429.0429999999999</v>
      </c>
      <c r="M575" s="181">
        <v>1025.82944</v>
      </c>
      <c r="N575" s="181">
        <v>1128.6121600619999</v>
      </c>
      <c r="O575" s="181">
        <v>1113.0969203259999</v>
      </c>
      <c r="P575" s="181">
        <v>1116.0864010140001</v>
      </c>
      <c r="Q575" s="182">
        <v>1164.8457583807001</v>
      </c>
      <c r="R575" s="182">
        <v>1188.6181210667</v>
      </c>
    </row>
    <row r="576" spans="1:18" x14ac:dyDescent="0.25">
      <c r="A576" s="180" t="s">
        <v>311</v>
      </c>
      <c r="B576" s="181">
        <v>330.33</v>
      </c>
      <c r="C576" s="181">
        <v>366.76799999999997</v>
      </c>
      <c r="D576" s="181">
        <v>541.58600000000001</v>
      </c>
      <c r="E576" s="181">
        <v>540.55200000000002</v>
      </c>
      <c r="F576" s="181">
        <v>233.09</v>
      </c>
      <c r="G576" s="181">
        <v>279</v>
      </c>
      <c r="H576" s="181">
        <v>373.87900000000002</v>
      </c>
      <c r="I576" s="181">
        <v>371.62200000000001</v>
      </c>
      <c r="J576" s="181">
        <v>359.65899999999999</v>
      </c>
      <c r="K576" s="181">
        <v>374.58600000000001</v>
      </c>
      <c r="L576" s="181">
        <v>185.25</v>
      </c>
      <c r="M576" s="181">
        <v>165.62091000000001</v>
      </c>
      <c r="N576" s="181">
        <v>269.31839976200001</v>
      </c>
      <c r="O576" s="181">
        <v>262.781479768</v>
      </c>
      <c r="P576" s="181">
        <v>261.883439818</v>
      </c>
      <c r="Q576" s="182">
        <v>18.183360031797999</v>
      </c>
      <c r="R576" s="182">
        <v>18.554449011165001</v>
      </c>
    </row>
    <row r="577" spans="1:18" x14ac:dyDescent="0.25">
      <c r="A577" s="180" t="s">
        <v>312</v>
      </c>
      <c r="B577" s="181">
        <v>578</v>
      </c>
      <c r="C577" s="181">
        <v>594.72</v>
      </c>
      <c r="D577" s="181">
        <v>622.91999999999996</v>
      </c>
      <c r="E577" s="181">
        <v>663.41</v>
      </c>
      <c r="F577" s="181">
        <v>396.9</v>
      </c>
      <c r="G577" s="181">
        <v>545.53499999999997</v>
      </c>
      <c r="H577" s="181">
        <v>586.70100000000002</v>
      </c>
      <c r="I577" s="181">
        <v>519.78599999999994</v>
      </c>
      <c r="J577" s="181">
        <v>505.7</v>
      </c>
      <c r="K577" s="181">
        <v>488.75</v>
      </c>
      <c r="L577" s="181">
        <v>486.2</v>
      </c>
      <c r="M577" s="181">
        <v>581.02200000000005</v>
      </c>
      <c r="N577" s="181">
        <v>614.32881380000003</v>
      </c>
      <c r="O577" s="181">
        <v>617.39081169999997</v>
      </c>
      <c r="P577" s="181">
        <v>593.91173121999998</v>
      </c>
      <c r="Q577" s="182">
        <v>593.13228240066996</v>
      </c>
      <c r="R577" s="182">
        <v>605.23702256984996</v>
      </c>
    </row>
    <row r="578" spans="1:18" x14ac:dyDescent="0.25">
      <c r="A578" s="180" t="s">
        <v>313</v>
      </c>
      <c r="B578" s="181">
        <v>9031.2000000000007</v>
      </c>
      <c r="C578" s="181">
        <v>9202.5</v>
      </c>
      <c r="D578" s="181">
        <v>9388.2999999999993</v>
      </c>
      <c r="E578" s="181">
        <v>8778</v>
      </c>
      <c r="F578" s="181">
        <v>7578</v>
      </c>
      <c r="G578" s="181">
        <v>7749.3209999999999</v>
      </c>
      <c r="H578" s="181">
        <v>7919.97</v>
      </c>
      <c r="I578" s="181">
        <v>7373.34</v>
      </c>
      <c r="J578" s="181">
        <v>7171.1639999999998</v>
      </c>
      <c r="K578" s="181">
        <v>6838.8</v>
      </c>
      <c r="L578" s="181">
        <v>6520.8</v>
      </c>
      <c r="M578" s="181">
        <v>6588.0060000000003</v>
      </c>
      <c r="N578" s="181">
        <v>6425.9658215999998</v>
      </c>
      <c r="O578" s="181">
        <v>6679.3246079999999</v>
      </c>
      <c r="P578" s="181">
        <v>6726.6843656999999</v>
      </c>
      <c r="Q578" s="182">
        <v>6120.9441435437002</v>
      </c>
      <c r="R578" s="182">
        <v>6245.8613702276998</v>
      </c>
    </row>
    <row r="579" spans="1:18" x14ac:dyDescent="0.25">
      <c r="A579" s="180" t="s">
        <v>314</v>
      </c>
      <c r="B579" s="181">
        <v>12679</v>
      </c>
      <c r="C579" s="181">
        <v>12936</v>
      </c>
      <c r="D579" s="181">
        <v>14028</v>
      </c>
      <c r="E579" s="181">
        <v>13195</v>
      </c>
      <c r="F579" s="181">
        <v>12090</v>
      </c>
      <c r="G579" s="181">
        <v>11944.027</v>
      </c>
      <c r="H579" s="181">
        <v>12879.36</v>
      </c>
      <c r="I579" s="181">
        <v>12778.208000000001</v>
      </c>
      <c r="J579" s="181">
        <v>12272.736000000001</v>
      </c>
      <c r="K579" s="181">
        <v>12647.005999999999</v>
      </c>
      <c r="L579" s="181">
        <v>12397.7</v>
      </c>
      <c r="M579" s="181">
        <v>12423.691500000001</v>
      </c>
      <c r="N579" s="181">
        <v>13155.164324604</v>
      </c>
      <c r="O579" s="181">
        <v>12978.317813877</v>
      </c>
      <c r="P579" s="181">
        <v>13035.948951300001</v>
      </c>
      <c r="Q579" s="182">
        <v>13105.463191631001</v>
      </c>
      <c r="R579" s="182">
        <v>13372.921625634001</v>
      </c>
    </row>
    <row r="580" spans="1:18" x14ac:dyDescent="0.25">
      <c r="A580" s="180" t="s">
        <v>315</v>
      </c>
      <c r="B580" s="181">
        <v>6490.4</v>
      </c>
      <c r="C580" s="181">
        <v>6374.2</v>
      </c>
      <c r="D580" s="181">
        <v>6262.5</v>
      </c>
      <c r="E580" s="181">
        <v>5913.6</v>
      </c>
      <c r="F580" s="181">
        <v>4514.7</v>
      </c>
      <c r="G580" s="181">
        <v>4124.26</v>
      </c>
      <c r="H580" s="181">
        <v>2376.6840000000002</v>
      </c>
      <c r="I580" s="181">
        <v>3043.04</v>
      </c>
      <c r="J580" s="181">
        <v>3594</v>
      </c>
      <c r="K580" s="181">
        <v>3747.07</v>
      </c>
      <c r="L580" s="181">
        <v>3279.18</v>
      </c>
      <c r="M580" s="181">
        <v>3684.8975999999998</v>
      </c>
      <c r="N580" s="181">
        <v>3685.8078410580001</v>
      </c>
      <c r="O580" s="181">
        <v>3405.01618912</v>
      </c>
      <c r="P580" s="181">
        <v>3343.1361573700001</v>
      </c>
      <c r="Q580" s="182">
        <v>2987.2174808916998</v>
      </c>
      <c r="R580" s="182">
        <v>3048.1811027757999</v>
      </c>
    </row>
    <row r="581" spans="1:18" x14ac:dyDescent="0.25">
      <c r="A581" s="180" t="s">
        <v>316</v>
      </c>
      <c r="B581" s="181">
        <v>1223.31</v>
      </c>
      <c r="C581" s="181">
        <v>1316.88</v>
      </c>
      <c r="D581" s="181">
        <v>1338.35</v>
      </c>
      <c r="E581" s="181">
        <v>1281.48</v>
      </c>
      <c r="F581" s="181">
        <v>980.69</v>
      </c>
      <c r="G581" s="181">
        <v>745.46400000000006</v>
      </c>
      <c r="H581" s="181">
        <v>577.654</v>
      </c>
      <c r="I581" s="181">
        <v>693.77</v>
      </c>
      <c r="J581" s="181">
        <v>529.76400000000001</v>
      </c>
      <c r="K581" s="181">
        <v>541.62</v>
      </c>
      <c r="L581" s="181">
        <v>621.72</v>
      </c>
      <c r="M581" s="181">
        <v>456.40960000000001</v>
      </c>
      <c r="N581" s="181">
        <v>591.89958822000006</v>
      </c>
      <c r="O581" s="181">
        <v>595.46524839000006</v>
      </c>
      <c r="P581" s="181">
        <v>798.70787808</v>
      </c>
      <c r="Q581" s="182">
        <v>798.70787808</v>
      </c>
      <c r="R581" s="182">
        <v>815.00803895902004</v>
      </c>
    </row>
    <row r="582" spans="1:18" x14ac:dyDescent="0.25">
      <c r="A582" s="180" t="s">
        <v>317</v>
      </c>
      <c r="B582" s="181">
        <v>2286</v>
      </c>
      <c r="C582" s="181">
        <v>2285.8200000000002</v>
      </c>
      <c r="D582" s="181">
        <v>2310</v>
      </c>
      <c r="E582" s="181">
        <v>2024.99</v>
      </c>
      <c r="F582" s="181">
        <v>1268.4000000000001</v>
      </c>
      <c r="G582" s="181">
        <v>1068.171</v>
      </c>
      <c r="H582" s="181">
        <v>937.93799999999999</v>
      </c>
      <c r="I582" s="181">
        <v>1138.0999999999999</v>
      </c>
      <c r="J582" s="181">
        <v>1074</v>
      </c>
      <c r="K582" s="181">
        <v>1533.4</v>
      </c>
      <c r="L582" s="181">
        <v>1871.44</v>
      </c>
      <c r="M582" s="181">
        <v>1702.9849999999999</v>
      </c>
      <c r="N582" s="181">
        <v>1739.5883008000001</v>
      </c>
      <c r="O582" s="181">
        <v>1826.5270758700001</v>
      </c>
      <c r="P582" s="181">
        <v>1800.49273012</v>
      </c>
      <c r="Q582" s="182">
        <v>1702.1444080113999</v>
      </c>
      <c r="R582" s="182">
        <v>1736.8820490011999</v>
      </c>
    </row>
    <row r="583" spans="1:18" x14ac:dyDescent="0.25">
      <c r="A583" s="180" t="s">
        <v>318</v>
      </c>
      <c r="B583" s="181">
        <v>17248.400000000001</v>
      </c>
      <c r="C583" s="181">
        <v>17255.8</v>
      </c>
      <c r="D583" s="181">
        <v>17527.5</v>
      </c>
      <c r="E583" s="181">
        <v>16168</v>
      </c>
      <c r="F583" s="181">
        <v>13140.6</v>
      </c>
      <c r="G583" s="181">
        <v>13109.448</v>
      </c>
      <c r="H583" s="181">
        <v>12519.36</v>
      </c>
      <c r="I583" s="181">
        <v>9997.44</v>
      </c>
      <c r="J583" s="181">
        <v>8778</v>
      </c>
      <c r="K583" s="181">
        <v>8277.5</v>
      </c>
      <c r="L583" s="181">
        <v>7633.6</v>
      </c>
      <c r="M583" s="181">
        <v>7676.1890000000003</v>
      </c>
      <c r="N583" s="181">
        <v>7707.4150104</v>
      </c>
      <c r="O583" s="181">
        <v>7706.3871695999997</v>
      </c>
      <c r="P583" s="181">
        <v>7862.0488916699996</v>
      </c>
      <c r="Q583" s="182">
        <v>6962.2048992867003</v>
      </c>
      <c r="R583" s="182">
        <v>7104.2907160197001</v>
      </c>
    </row>
    <row r="584" spans="1:18" x14ac:dyDescent="0.25">
      <c r="A584" s="180" t="s">
        <v>319</v>
      </c>
      <c r="B584" s="181">
        <v>159.6</v>
      </c>
      <c r="C584" s="181">
        <v>150.36000000000001</v>
      </c>
      <c r="D584" s="181">
        <v>175.8</v>
      </c>
      <c r="E584" s="181">
        <v>173.91</v>
      </c>
      <c r="F584" s="181">
        <v>177.429</v>
      </c>
      <c r="G584" s="181">
        <v>434.34</v>
      </c>
      <c r="H584" s="181">
        <v>569.26400000000001</v>
      </c>
      <c r="I584" s="181">
        <v>587.452</v>
      </c>
      <c r="J584" s="181">
        <v>549</v>
      </c>
      <c r="K584" s="181">
        <v>568.70000000000005</v>
      </c>
      <c r="L584" s="181">
        <v>477.4</v>
      </c>
      <c r="M584" s="181">
        <v>352.7</v>
      </c>
      <c r="N584" s="181">
        <v>444.06634000000003</v>
      </c>
      <c r="O584" s="181">
        <v>557.89390800000001</v>
      </c>
      <c r="P584" s="181">
        <v>567.36249399999997</v>
      </c>
      <c r="Q584" s="182">
        <v>563.79427499999997</v>
      </c>
      <c r="R584" s="182">
        <v>575.30028046267</v>
      </c>
    </row>
    <row r="585" spans="1:18" x14ac:dyDescent="0.25">
      <c r="A585" s="180" t="s">
        <v>320</v>
      </c>
      <c r="B585" s="181">
        <v>379.392</v>
      </c>
      <c r="C585" s="181">
        <v>498.62</v>
      </c>
      <c r="D585" s="181">
        <v>505.05</v>
      </c>
      <c r="E585" s="181">
        <v>439.56</v>
      </c>
      <c r="F585" s="181">
        <v>271.678</v>
      </c>
      <c r="G585" s="181">
        <v>278.55599999999998</v>
      </c>
      <c r="H585" s="181">
        <v>312.74400000000003</v>
      </c>
      <c r="I585" s="181">
        <v>379.61</v>
      </c>
      <c r="J585" s="181">
        <v>444.05</v>
      </c>
      <c r="K585" s="181">
        <v>391.90199999999999</v>
      </c>
      <c r="L585" s="181">
        <v>500.78</v>
      </c>
      <c r="M585" s="181">
        <v>443.02640000000002</v>
      </c>
      <c r="N585" s="181">
        <v>436.09436003100001</v>
      </c>
      <c r="O585" s="181">
        <v>495.14139956600002</v>
      </c>
      <c r="P585" s="181">
        <v>558.71503993299996</v>
      </c>
      <c r="Q585" s="182">
        <v>540.06731995064001</v>
      </c>
      <c r="R585" s="182">
        <v>551.08910179185</v>
      </c>
    </row>
    <row r="586" spans="1:18" x14ac:dyDescent="0.25">
      <c r="A586" s="180" t="s">
        <v>321</v>
      </c>
      <c r="B586" s="181">
        <v>433.2</v>
      </c>
      <c r="C586" s="181">
        <v>429.6</v>
      </c>
      <c r="D586" s="181">
        <v>424.32</v>
      </c>
      <c r="E586" s="181">
        <v>395.67</v>
      </c>
      <c r="F586" s="181">
        <v>368</v>
      </c>
      <c r="G586" s="181">
        <v>382.69</v>
      </c>
      <c r="H586" s="181">
        <v>400.976</v>
      </c>
      <c r="I586" s="181">
        <v>394.16</v>
      </c>
      <c r="J586" s="181">
        <v>386.12</v>
      </c>
      <c r="K586" s="181">
        <v>379.822</v>
      </c>
      <c r="L586" s="181">
        <v>352.08</v>
      </c>
      <c r="M586" s="181">
        <v>390.02699999999999</v>
      </c>
      <c r="N586" s="181">
        <v>395.8526</v>
      </c>
      <c r="O586" s="181">
        <v>388.28607950000003</v>
      </c>
      <c r="P586" s="181">
        <v>417.2937604</v>
      </c>
      <c r="Q586" s="182">
        <v>407.62019980000002</v>
      </c>
      <c r="R586" s="182">
        <v>415.93897953901001</v>
      </c>
    </row>
    <row r="587" spans="1:18" x14ac:dyDescent="0.25">
      <c r="A587" s="180" t="s">
        <v>322</v>
      </c>
      <c r="B587" s="181">
        <v>0</v>
      </c>
      <c r="C587" s="181">
        <v>0</v>
      </c>
      <c r="D587" s="181">
        <v>0</v>
      </c>
      <c r="E587" s="181">
        <v>0</v>
      </c>
      <c r="F587" s="181">
        <v>0</v>
      </c>
      <c r="G587" s="181">
        <v>0</v>
      </c>
      <c r="H587" s="181">
        <v>0</v>
      </c>
      <c r="I587" s="181">
        <v>0</v>
      </c>
      <c r="J587" s="181">
        <v>0</v>
      </c>
      <c r="K587" s="181">
        <v>0</v>
      </c>
      <c r="L587" s="181">
        <v>0</v>
      </c>
      <c r="M587" s="181">
        <v>0</v>
      </c>
      <c r="N587" s="181">
        <v>0</v>
      </c>
      <c r="O587" s="181">
        <v>0</v>
      </c>
      <c r="P587" s="181">
        <v>0</v>
      </c>
      <c r="Q587" s="182">
        <v>0</v>
      </c>
      <c r="R587" s="182">
        <v>0</v>
      </c>
    </row>
    <row r="588" spans="1:18" x14ac:dyDescent="0.25">
      <c r="A588" s="180" t="s">
        <v>323</v>
      </c>
      <c r="B588" s="181">
        <v>425</v>
      </c>
      <c r="C588" s="181">
        <v>407.34</v>
      </c>
      <c r="D588" s="181">
        <v>440.1</v>
      </c>
      <c r="E588" s="181">
        <v>430.9</v>
      </c>
      <c r="F588" s="181">
        <v>416.52</v>
      </c>
      <c r="G588" s="181">
        <v>365.59800000000001</v>
      </c>
      <c r="H588" s="181">
        <v>350.01799999999997</v>
      </c>
      <c r="I588" s="181">
        <v>316.22000000000003</v>
      </c>
      <c r="J588" s="181">
        <v>287</v>
      </c>
      <c r="K588" s="181">
        <v>289.70999999999998</v>
      </c>
      <c r="L588" s="181">
        <v>268.94</v>
      </c>
      <c r="M588" s="181">
        <v>335.83659999999998</v>
      </c>
      <c r="N588" s="181">
        <v>305.54628027000001</v>
      </c>
      <c r="O588" s="181">
        <v>225.05080085</v>
      </c>
      <c r="P588" s="181">
        <v>6.5332796499999999</v>
      </c>
      <c r="Q588" s="182">
        <v>0</v>
      </c>
      <c r="R588" s="182">
        <v>0</v>
      </c>
    </row>
    <row r="589" spans="1:18" x14ac:dyDescent="0.25">
      <c r="A589" s="180" t="s">
        <v>324</v>
      </c>
      <c r="B589" s="181">
        <v>4901.3999999999996</v>
      </c>
      <c r="C589" s="181">
        <v>5835.9</v>
      </c>
      <c r="D589" s="181">
        <v>6840</v>
      </c>
      <c r="E589" s="181">
        <v>6467.2</v>
      </c>
      <c r="F589" s="181">
        <v>5520</v>
      </c>
      <c r="G589" s="181">
        <v>6115.2740000000003</v>
      </c>
      <c r="H589" s="181">
        <v>7086.8639999999996</v>
      </c>
      <c r="I589" s="181">
        <v>6136.65</v>
      </c>
      <c r="J589" s="181">
        <v>5641.1319999999996</v>
      </c>
      <c r="K589" s="181">
        <v>6166.9979999999996</v>
      </c>
      <c r="L589" s="181">
        <v>5869.5159999999996</v>
      </c>
      <c r="M589" s="181">
        <v>6279.1843399999998</v>
      </c>
      <c r="N589" s="181">
        <v>6758.1800071500002</v>
      </c>
      <c r="O589" s="181">
        <v>7394.9199975929996</v>
      </c>
      <c r="P589" s="181">
        <v>7372.5600083480003</v>
      </c>
      <c r="Q589" s="182">
        <v>7467.7200019187003</v>
      </c>
      <c r="R589" s="182">
        <v>7620.1224496573004</v>
      </c>
    </row>
    <row r="590" spans="1:18" x14ac:dyDescent="0.25">
      <c r="A590" s="180" t="s">
        <v>325</v>
      </c>
      <c r="B590" s="181">
        <v>4093.4</v>
      </c>
      <c r="C590" s="181">
        <v>4044.9</v>
      </c>
      <c r="D590" s="181">
        <v>4158</v>
      </c>
      <c r="E590" s="181">
        <v>4031.04</v>
      </c>
      <c r="F590" s="181">
        <v>3207.96</v>
      </c>
      <c r="G590" s="181">
        <v>3371.4450000000002</v>
      </c>
      <c r="H590" s="181">
        <v>2782.8809999999999</v>
      </c>
      <c r="I590" s="181">
        <v>2539.89</v>
      </c>
      <c r="J590" s="181">
        <v>2820</v>
      </c>
      <c r="K590" s="181">
        <v>3739.8</v>
      </c>
      <c r="L590" s="181">
        <v>2933.64</v>
      </c>
      <c r="M590" s="181">
        <v>2240.0349999999999</v>
      </c>
      <c r="N590" s="181">
        <v>2524.3127482</v>
      </c>
      <c r="O590" s="181">
        <v>2233.0823763600001</v>
      </c>
      <c r="P590" s="181">
        <v>2221.4811969279999</v>
      </c>
      <c r="Q590" s="182">
        <v>2375.8471256843</v>
      </c>
      <c r="R590" s="182">
        <v>2424.3338019558</v>
      </c>
    </row>
    <row r="591" spans="1:18" x14ac:dyDescent="0.25">
      <c r="A591" s="180" t="s">
        <v>326</v>
      </c>
      <c r="B591" s="181">
        <v>3121.32</v>
      </c>
      <c r="C591" s="181">
        <v>3597</v>
      </c>
      <c r="D591" s="181">
        <v>3990</v>
      </c>
      <c r="E591" s="181">
        <v>4066</v>
      </c>
      <c r="F591" s="181">
        <v>3018.6</v>
      </c>
      <c r="G591" s="181">
        <v>2701.4189999999999</v>
      </c>
      <c r="H591" s="181">
        <v>2988.5630000000001</v>
      </c>
      <c r="I591" s="181">
        <v>3050.7330000000002</v>
      </c>
      <c r="J591" s="181">
        <v>2660.0070000000001</v>
      </c>
      <c r="K591" s="181">
        <v>2903.6010000000001</v>
      </c>
      <c r="L591" s="181">
        <v>3283.9079999999999</v>
      </c>
      <c r="M591" s="181">
        <v>3146.3143399999999</v>
      </c>
      <c r="N591" s="181">
        <v>3287.8679536079999</v>
      </c>
      <c r="O591" s="181">
        <v>3481.9130689530002</v>
      </c>
      <c r="P591" s="181">
        <v>3795.4541980680001</v>
      </c>
      <c r="Q591" s="182">
        <v>3886.4451994565002</v>
      </c>
      <c r="R591" s="182">
        <v>3965.7604072322001</v>
      </c>
    </row>
    <row r="592" spans="1:18" x14ac:dyDescent="0.25">
      <c r="A592" s="180" t="s">
        <v>327</v>
      </c>
      <c r="B592" s="181">
        <v>1225</v>
      </c>
      <c r="C592" s="181">
        <v>1346.25</v>
      </c>
      <c r="D592" s="181">
        <v>1469.4</v>
      </c>
      <c r="E592" s="181">
        <v>1584.96</v>
      </c>
      <c r="F592" s="181">
        <v>1222.06</v>
      </c>
      <c r="G592" s="181">
        <v>1153.7560000000001</v>
      </c>
      <c r="H592" s="181">
        <v>1265.067</v>
      </c>
      <c r="I592" s="181">
        <v>1104.7850000000001</v>
      </c>
      <c r="J592" s="181">
        <v>1123.56</v>
      </c>
      <c r="K592" s="181">
        <v>1254.5820000000001</v>
      </c>
      <c r="L592" s="181">
        <v>1303.2159999999999</v>
      </c>
      <c r="M592" s="181">
        <v>1351.68596</v>
      </c>
      <c r="N592" s="181">
        <v>1403.3839488839999</v>
      </c>
      <c r="O592" s="181">
        <v>1401.7865774639999</v>
      </c>
      <c r="P592" s="181">
        <v>1484.4106104750001</v>
      </c>
      <c r="Q592" s="182">
        <v>1531.3671057414999</v>
      </c>
      <c r="R592" s="182">
        <v>1562.6194956315001</v>
      </c>
    </row>
    <row r="593" spans="1:18" x14ac:dyDescent="0.25">
      <c r="A593" s="180" t="s">
        <v>328</v>
      </c>
      <c r="B593" s="181">
        <v>477.3</v>
      </c>
      <c r="C593" s="181">
        <v>505.46</v>
      </c>
      <c r="D593" s="181">
        <v>534.29999999999995</v>
      </c>
      <c r="E593" s="181">
        <v>587.52</v>
      </c>
      <c r="F593" s="181">
        <v>415.8</v>
      </c>
      <c r="G593" s="181">
        <v>353.95699999999999</v>
      </c>
      <c r="H593" s="181">
        <v>306.27999999999997</v>
      </c>
      <c r="I593" s="181">
        <v>314.39</v>
      </c>
      <c r="J593" s="181">
        <v>386.20600000000002</v>
      </c>
      <c r="K593" s="181">
        <v>420.07</v>
      </c>
      <c r="L593" s="181">
        <v>370.8</v>
      </c>
      <c r="M593" s="181">
        <v>346.94099999999997</v>
      </c>
      <c r="N593" s="181">
        <v>414.40380828000002</v>
      </c>
      <c r="O593" s="181">
        <v>454.21329708000002</v>
      </c>
      <c r="P593" s="181">
        <v>482.43920444999998</v>
      </c>
      <c r="Q593" s="182">
        <v>480.42403289999999</v>
      </c>
      <c r="R593" s="182">
        <v>490.22860480391</v>
      </c>
    </row>
    <row r="594" spans="1:18" x14ac:dyDescent="0.25">
      <c r="A594" s="180" t="s">
        <v>329</v>
      </c>
      <c r="B594" s="181">
        <v>16498.400000000001</v>
      </c>
      <c r="C594" s="181">
        <v>16686</v>
      </c>
      <c r="D594" s="181">
        <v>16683.5</v>
      </c>
      <c r="E594" s="181">
        <v>14187.7</v>
      </c>
      <c r="F594" s="181">
        <v>11239.5</v>
      </c>
      <c r="G594" s="181">
        <v>11037.357</v>
      </c>
      <c r="H594" s="181">
        <v>9492.1839999999993</v>
      </c>
      <c r="I594" s="181">
        <v>8686.7549999999992</v>
      </c>
      <c r="J594" s="181">
        <v>7623.48</v>
      </c>
      <c r="K594" s="181">
        <v>8810.5480000000007</v>
      </c>
      <c r="L594" s="181">
        <v>9180</v>
      </c>
      <c r="M594" s="181">
        <v>9364.9500000000007</v>
      </c>
      <c r="N594" s="181">
        <v>9326.7727804999995</v>
      </c>
      <c r="O594" s="181">
        <v>9598.9457256000005</v>
      </c>
      <c r="P594" s="181">
        <v>9105.7478112000008</v>
      </c>
      <c r="Q594" s="182">
        <v>8139.3535515433996</v>
      </c>
      <c r="R594" s="182">
        <v>8305.4628067781996</v>
      </c>
    </row>
    <row r="595" spans="1:18" x14ac:dyDescent="0.25">
      <c r="A595" s="180" t="s">
        <v>330</v>
      </c>
      <c r="B595" s="181">
        <v>1279.1199999999999</v>
      </c>
      <c r="C595" s="181">
        <v>1383.55</v>
      </c>
      <c r="D595" s="181">
        <v>1295.05</v>
      </c>
      <c r="E595" s="181">
        <v>1374.17</v>
      </c>
      <c r="F595" s="181">
        <v>1214.76</v>
      </c>
      <c r="G595" s="181">
        <v>1275.1600000000001</v>
      </c>
      <c r="H595" s="181">
        <v>1323.0239999999999</v>
      </c>
      <c r="I595" s="181">
        <v>1438.752</v>
      </c>
      <c r="J595" s="181">
        <v>1351.68</v>
      </c>
      <c r="K595" s="181">
        <v>1352.5</v>
      </c>
      <c r="L595" s="181">
        <v>1491</v>
      </c>
      <c r="M595" s="181">
        <v>1501.3943999999999</v>
      </c>
      <c r="N595" s="181">
        <v>1439.3657213199999</v>
      </c>
      <c r="O595" s="181">
        <v>1537.9317215999999</v>
      </c>
      <c r="P595" s="181">
        <v>1320.3980403200001</v>
      </c>
      <c r="Q595" s="182">
        <v>1267.6560006499999</v>
      </c>
      <c r="R595" s="182">
        <v>1293.5265312755</v>
      </c>
    </row>
    <row r="596" spans="1:18" x14ac:dyDescent="0.25">
      <c r="A596" s="180" t="s">
        <v>211</v>
      </c>
      <c r="B596" s="181">
        <v>5230.3999999999996</v>
      </c>
      <c r="C596" s="181">
        <v>5244</v>
      </c>
      <c r="D596" s="181">
        <v>5319.3</v>
      </c>
      <c r="E596" s="181">
        <v>4534.8999999999996</v>
      </c>
      <c r="F596" s="181">
        <v>3337.56</v>
      </c>
      <c r="G596" s="181">
        <v>3428.67</v>
      </c>
      <c r="H596" s="181">
        <v>3693.0569999999998</v>
      </c>
      <c r="I596" s="181">
        <v>3411.4079999999999</v>
      </c>
      <c r="J596" s="181">
        <v>3486.2750000000001</v>
      </c>
      <c r="K596" s="181">
        <v>3744.444</v>
      </c>
      <c r="L596" s="181">
        <v>3906.4050000000002</v>
      </c>
      <c r="M596" s="181">
        <v>4189.1396000000004</v>
      </c>
      <c r="N596" s="181">
        <v>4068.3499999800001</v>
      </c>
      <c r="O596" s="181">
        <v>4021.8152023309999</v>
      </c>
      <c r="P596" s="181">
        <v>4071.527203051</v>
      </c>
      <c r="Q596" s="182">
        <v>3609.2108028060002</v>
      </c>
      <c r="R596" s="182">
        <v>3682.8681662934</v>
      </c>
    </row>
    <row r="597" spans="1:18" x14ac:dyDescent="0.25">
      <c r="A597" s="180" t="s">
        <v>257</v>
      </c>
      <c r="B597" s="181">
        <v>476013.0355</v>
      </c>
      <c r="C597" s="181">
        <v>549494.24120000005</v>
      </c>
      <c r="D597" s="181">
        <v>622420.83250000002</v>
      </c>
      <c r="E597" s="181">
        <v>625453.5946999999</v>
      </c>
      <c r="F597" s="181">
        <v>707293.49400000006</v>
      </c>
      <c r="G597" s="181">
        <v>787119.75959999999</v>
      </c>
      <c r="H597" s="181">
        <v>857000.1078</v>
      </c>
      <c r="I597" s="181">
        <v>873409.71600000001</v>
      </c>
      <c r="J597" s="181">
        <v>709574.2537</v>
      </c>
      <c r="K597" s="181">
        <v>738441.45680000004</v>
      </c>
      <c r="L597" s="181">
        <v>694402.31019999995</v>
      </c>
      <c r="M597" s="181">
        <v>716280.77042800002</v>
      </c>
      <c r="N597" s="181">
        <v>733884.29950122</v>
      </c>
      <c r="O597" s="181">
        <v>762232.80863267998</v>
      </c>
      <c r="P597" s="181">
        <v>799068.01900800003</v>
      </c>
      <c r="Q597" s="182">
        <v>824957.87049314356</v>
      </c>
      <c r="R597" s="182">
        <v>819907.00132780417</v>
      </c>
    </row>
    <row r="598" spans="1:18" x14ac:dyDescent="0.25">
      <c r="A598" s="180" t="s">
        <v>213</v>
      </c>
      <c r="B598" s="181">
        <v>113605.916</v>
      </c>
      <c r="C598" s="181">
        <v>114878.34000000001</v>
      </c>
      <c r="D598" s="181">
        <v>117960.751</v>
      </c>
      <c r="E598" s="181">
        <v>110968.704</v>
      </c>
      <c r="F598" s="181">
        <v>109355.22699999998</v>
      </c>
      <c r="G598" s="181">
        <v>106346.549</v>
      </c>
      <c r="H598" s="181">
        <v>109781.03600000002</v>
      </c>
      <c r="I598" s="181">
        <v>111790.018</v>
      </c>
      <c r="J598" s="181">
        <v>116332.497</v>
      </c>
      <c r="K598" s="181">
        <v>118702.023</v>
      </c>
      <c r="L598" s="181">
        <v>123110.42800000001</v>
      </c>
      <c r="M598" s="181">
        <v>129796.70122000002</v>
      </c>
      <c r="N598" s="181">
        <v>133990.015830485</v>
      </c>
      <c r="O598" s="181">
        <v>139878.55209378403</v>
      </c>
      <c r="P598" s="181">
        <v>140945.002915491</v>
      </c>
      <c r="Q598" s="182">
        <v>138673.74535717393</v>
      </c>
      <c r="R598" s="182">
        <v>141351.57378890927</v>
      </c>
    </row>
    <row r="599" spans="1:18" x14ac:dyDescent="0.25">
      <c r="A599" s="180" t="s">
        <v>258</v>
      </c>
      <c r="B599" s="181">
        <v>52635</v>
      </c>
      <c r="C599" s="181">
        <v>56640</v>
      </c>
      <c r="D599" s="181">
        <v>64090</v>
      </c>
      <c r="E599" s="181">
        <v>66970</v>
      </c>
      <c r="F599" s="181">
        <v>71545</v>
      </c>
      <c r="G599" s="181">
        <v>76780</v>
      </c>
      <c r="H599" s="181">
        <v>81840</v>
      </c>
      <c r="I599" s="181">
        <v>100170</v>
      </c>
      <c r="J599" s="181">
        <v>103040</v>
      </c>
      <c r="K599" s="181">
        <v>93111.2</v>
      </c>
      <c r="L599" s="181">
        <v>97524</v>
      </c>
      <c r="M599" s="181">
        <v>99700.38</v>
      </c>
      <c r="N599" s="181">
        <v>97952.4</v>
      </c>
      <c r="O599" s="181">
        <v>105924</v>
      </c>
      <c r="P599" s="181">
        <v>114623.6</v>
      </c>
      <c r="Q599" s="182">
        <v>114623.6</v>
      </c>
      <c r="R599" s="182">
        <v>102429.6</v>
      </c>
    </row>
    <row r="600" spans="1:18" x14ac:dyDescent="0.25">
      <c r="A600" s="180" t="s">
        <v>215</v>
      </c>
      <c r="B600" s="181">
        <v>28665.019999999997</v>
      </c>
      <c r="C600" s="181">
        <v>30127.999999999996</v>
      </c>
      <c r="D600" s="181">
        <v>32468.129999999997</v>
      </c>
      <c r="E600" s="181">
        <v>34904.46</v>
      </c>
      <c r="F600" s="181">
        <v>34504.1</v>
      </c>
      <c r="G600" s="181">
        <v>37825.216999999997</v>
      </c>
      <c r="H600" s="181">
        <v>40191.828999999998</v>
      </c>
      <c r="I600" s="181">
        <v>44480.355000000003</v>
      </c>
      <c r="J600" s="181">
        <v>37882.245999999992</v>
      </c>
      <c r="K600" s="181">
        <v>37772.656000000003</v>
      </c>
      <c r="L600" s="181">
        <v>34216.782999999996</v>
      </c>
      <c r="M600" s="181">
        <v>35180.792479999996</v>
      </c>
      <c r="N600" s="181">
        <v>35603.404489629997</v>
      </c>
      <c r="O600" s="181">
        <v>34557.594980613001</v>
      </c>
      <c r="P600" s="181">
        <v>34805.540080004001</v>
      </c>
      <c r="Q600" s="182">
        <v>37459.587266346585</v>
      </c>
      <c r="R600" s="182">
        <v>39205.489047879826</v>
      </c>
    </row>
    <row r="601" spans="1:18" x14ac:dyDescent="0.25">
      <c r="A601" s="180" t="s">
        <v>259</v>
      </c>
      <c r="B601" s="181">
        <v>22019</v>
      </c>
      <c r="C601" s="181">
        <v>24286.799999999999</v>
      </c>
      <c r="D601" s="181">
        <v>27314.400000000001</v>
      </c>
      <c r="E601" s="181">
        <v>23326</v>
      </c>
      <c r="F601" s="181">
        <v>19536.3</v>
      </c>
      <c r="G601" s="181">
        <v>22428</v>
      </c>
      <c r="H601" s="181">
        <v>24840.400000000001</v>
      </c>
      <c r="I601" s="181">
        <v>25975.7</v>
      </c>
      <c r="J601" s="181">
        <v>26933.715</v>
      </c>
      <c r="K601" s="181">
        <v>26065.402999999998</v>
      </c>
      <c r="L601" s="181">
        <v>22792.168000000001</v>
      </c>
      <c r="M601" s="181">
        <v>20117.197</v>
      </c>
      <c r="N601" s="181">
        <v>20196.019993528</v>
      </c>
      <c r="O601" s="181">
        <v>19781.008016741998</v>
      </c>
      <c r="P601" s="181">
        <v>19993.1680065</v>
      </c>
      <c r="Q601" s="182">
        <v>20263.464015599999</v>
      </c>
      <c r="R601" s="182">
        <v>20263.464015599999</v>
      </c>
    </row>
    <row r="602" spans="1:18" x14ac:dyDescent="0.25">
      <c r="A602" s="180" t="s">
        <v>217</v>
      </c>
      <c r="B602" s="181">
        <v>58267.399999999994</v>
      </c>
      <c r="C602" s="181">
        <v>59010.1</v>
      </c>
      <c r="D602" s="181">
        <v>68170.7</v>
      </c>
      <c r="E602" s="181">
        <v>61674.5</v>
      </c>
      <c r="F602" s="181">
        <v>47746.7</v>
      </c>
      <c r="G602" s="181">
        <v>50050.846000000005</v>
      </c>
      <c r="H602" s="181">
        <v>51486.971999999994</v>
      </c>
      <c r="I602" s="181">
        <v>55113.986000000004</v>
      </c>
      <c r="J602" s="181">
        <v>53538.601000000002</v>
      </c>
      <c r="K602" s="181">
        <v>57760.798999999999</v>
      </c>
      <c r="L602" s="181">
        <v>59767.569999999992</v>
      </c>
      <c r="M602" s="181">
        <v>59968.134610000001</v>
      </c>
      <c r="N602" s="181">
        <v>62523.128221952997</v>
      </c>
      <c r="O602" s="181">
        <v>64129.271242995994</v>
      </c>
      <c r="P602" s="181">
        <v>64459.619967599996</v>
      </c>
      <c r="Q602" s="182">
        <v>65611.730694255704</v>
      </c>
      <c r="R602" s="182">
        <v>68312.564044540195</v>
      </c>
    </row>
    <row r="603" spans="1:18" x14ac:dyDescent="0.25">
      <c r="A603" s="180" t="s">
        <v>218</v>
      </c>
      <c r="B603" s="181">
        <v>173442.55468000041</v>
      </c>
      <c r="C603" s="181">
        <v>92479.249779999722</v>
      </c>
      <c r="D603" s="181">
        <v>104959.15259999991</v>
      </c>
      <c r="E603" s="181">
        <v>124150.78543999908</v>
      </c>
      <c r="F603" s="181">
        <v>147002.49487999966</v>
      </c>
      <c r="G603" s="181">
        <v>152962.97472000029</v>
      </c>
      <c r="H603" s="181">
        <v>161077.20648000063</v>
      </c>
      <c r="I603" s="181">
        <v>181220.11933000013</v>
      </c>
      <c r="J603" s="181">
        <v>183382.07836000039</v>
      </c>
      <c r="K603" s="181">
        <v>183319.76159999915</v>
      </c>
      <c r="L603" s="181">
        <v>195195.01990000019</v>
      </c>
      <c r="M603" s="181">
        <v>216960.07520000124</v>
      </c>
      <c r="N603" s="181">
        <v>225585.10681355628</v>
      </c>
      <c r="O603" s="181">
        <v>235893.63964941795</v>
      </c>
      <c r="P603" s="181">
        <v>216885.03505106992</v>
      </c>
      <c r="Q603" s="182">
        <v>235843.53861474013</v>
      </c>
      <c r="R603" s="182">
        <v>237568.89153952012</v>
      </c>
    </row>
    <row r="604" spans="1:18" x14ac:dyDescent="0.25">
      <c r="A604" s="180" t="s">
        <v>331</v>
      </c>
      <c r="B604" s="181">
        <v>1023956.7581800004</v>
      </c>
      <c r="C604" s="181">
        <v>1125731.8169799997</v>
      </c>
      <c r="D604" s="181">
        <v>1244837.7981</v>
      </c>
      <c r="E604" s="181">
        <v>1240590.8281399992</v>
      </c>
      <c r="F604" s="181">
        <v>1293603.7498799996</v>
      </c>
      <c r="G604" s="181">
        <v>1387956.01532</v>
      </c>
      <c r="H604" s="181">
        <v>1477584.4832800005</v>
      </c>
      <c r="I604" s="181">
        <v>1534617.3763300001</v>
      </c>
      <c r="J604" s="181">
        <v>1366458.0460600005</v>
      </c>
      <c r="K604" s="181">
        <v>1399344.3853999993</v>
      </c>
      <c r="L604" s="181">
        <v>1367798.6921000003</v>
      </c>
      <c r="M604" s="181">
        <v>1419133.2864580015</v>
      </c>
      <c r="N604" s="181">
        <v>1455249.1899517463</v>
      </c>
      <c r="O604" s="181">
        <v>1510321.5144106902</v>
      </c>
      <c r="P604" s="181">
        <v>1538812.0803838021</v>
      </c>
      <c r="Q604" s="182">
        <v>1579322.7441036454</v>
      </c>
      <c r="R604" s="182">
        <v>1573823.4895431031</v>
      </c>
    </row>
    <row r="605" spans="1:18" x14ac:dyDescent="0.25">
      <c r="A605" s="180" t="s">
        <v>210</v>
      </c>
      <c r="B605" s="181">
        <f t="shared" ref="B605:R605" si="26">SUM(B569:B595)</f>
        <v>94078.432000000001</v>
      </c>
      <c r="C605" s="181">
        <f t="shared" si="26"/>
        <v>96970.877999999982</v>
      </c>
      <c r="D605" s="181">
        <f t="shared" si="26"/>
        <v>101249.76600000002</v>
      </c>
      <c r="E605" s="181">
        <f t="shared" si="26"/>
        <v>94559.911999999997</v>
      </c>
      <c r="F605" s="181">
        <f t="shared" si="26"/>
        <v>76832.95699999998</v>
      </c>
      <c r="G605" s="181">
        <f t="shared" si="26"/>
        <v>75747.334000000003</v>
      </c>
      <c r="H605" s="181">
        <f t="shared" si="26"/>
        <v>74088.237000000008</v>
      </c>
      <c r="I605" s="181">
        <f t="shared" si="26"/>
        <v>69784.337</v>
      </c>
      <c r="J605" s="181">
        <f t="shared" si="26"/>
        <v>66512.817999999999</v>
      </c>
      <c r="K605" s="181">
        <f t="shared" si="26"/>
        <v>70607.571000000011</v>
      </c>
      <c r="L605" s="181">
        <f t="shared" si="26"/>
        <v>68842.479000000021</v>
      </c>
      <c r="M605" s="181">
        <f t="shared" si="26"/>
        <v>68848.149560000005</v>
      </c>
      <c r="N605" s="181">
        <f t="shared" si="26"/>
        <v>71024.155921307</v>
      </c>
      <c r="O605" s="181">
        <f t="shared" si="26"/>
        <v>72260.633752402995</v>
      </c>
      <c r="P605" s="181">
        <f t="shared" si="26"/>
        <v>72278.947720042997</v>
      </c>
      <c r="Q605" s="182">
        <f t="shared" si="26"/>
        <v>69441.741080361462</v>
      </c>
      <c r="R605" s="182">
        <f t="shared" si="26"/>
        <v>70858.919470180088</v>
      </c>
    </row>
    <row r="607" spans="1:18" x14ac:dyDescent="0.25">
      <c r="A607" s="183" t="s">
        <v>335</v>
      </c>
    </row>
    <row r="608" spans="1:18" x14ac:dyDescent="0.25">
      <c r="A608" s="162" t="s">
        <v>333</v>
      </c>
      <c r="B608" s="179">
        <v>2005</v>
      </c>
      <c r="C608" s="179">
        <v>2006</v>
      </c>
      <c r="D608" s="179">
        <v>2007</v>
      </c>
      <c r="E608" s="179">
        <v>2008</v>
      </c>
      <c r="F608" s="179">
        <v>2009</v>
      </c>
      <c r="G608" s="179">
        <v>2010</v>
      </c>
      <c r="H608" s="179">
        <v>2011</v>
      </c>
      <c r="I608" s="179">
        <v>2012</v>
      </c>
      <c r="J608" s="179">
        <v>2013</v>
      </c>
      <c r="K608" s="179">
        <v>2014</v>
      </c>
      <c r="L608" s="179">
        <v>2015</v>
      </c>
      <c r="M608" s="179">
        <v>2016</v>
      </c>
      <c r="N608" s="179">
        <v>2017</v>
      </c>
      <c r="O608" s="179">
        <v>2018</v>
      </c>
      <c r="P608" s="179">
        <v>2019</v>
      </c>
      <c r="Q608" s="179">
        <v>2020</v>
      </c>
      <c r="R608" s="179">
        <v>2021</v>
      </c>
    </row>
    <row r="609" spans="1:18" x14ac:dyDescent="0.25">
      <c r="A609" s="184" t="s">
        <v>304</v>
      </c>
      <c r="B609" s="181">
        <v>1540.7512000242</v>
      </c>
      <c r="C609" s="181">
        <v>1795.7604000242</v>
      </c>
      <c r="D609" s="181">
        <v>1800.6000000242</v>
      </c>
      <c r="E609" s="181">
        <v>1661.3060650242001</v>
      </c>
      <c r="F609" s="181">
        <v>1525.8047950242001</v>
      </c>
      <c r="G609" s="181">
        <v>1580.8136649758001</v>
      </c>
      <c r="H609" s="181">
        <v>1586.3944649758</v>
      </c>
      <c r="I609" s="181">
        <v>1584.7682987758001</v>
      </c>
      <c r="J609" s="181">
        <v>1609.5777872757999</v>
      </c>
      <c r="K609" s="181">
        <v>1580.9085330758001</v>
      </c>
      <c r="L609" s="181">
        <v>1641.8903333000001</v>
      </c>
      <c r="M609" s="181">
        <v>1690.3842331999999</v>
      </c>
      <c r="N609" s="181">
        <v>1616.8464644000001</v>
      </c>
      <c r="O609" s="181">
        <v>1470.9618872666999</v>
      </c>
      <c r="P609" s="181">
        <v>1690.6815220999999</v>
      </c>
      <c r="Q609" s="181">
        <v>1577.2447655799001</v>
      </c>
      <c r="R609" s="181">
        <v>1600.1810317703</v>
      </c>
    </row>
    <row r="610" spans="1:18" x14ac:dyDescent="0.25">
      <c r="A610" s="184" t="s">
        <v>305</v>
      </c>
      <c r="B610" s="181">
        <v>4487.1670917628999</v>
      </c>
      <c r="C610" s="181">
        <v>4241.8429536336998</v>
      </c>
      <c r="D610" s="181">
        <v>4485.5577070432</v>
      </c>
      <c r="E610" s="181">
        <v>4142.5710324136999</v>
      </c>
      <c r="F610" s="181">
        <v>3948.7715913929001</v>
      </c>
      <c r="G610" s="181">
        <v>4419.7828692533003</v>
      </c>
      <c r="H610" s="181">
        <v>4926.5641513967003</v>
      </c>
      <c r="I610" s="181">
        <v>4882.0916986287002</v>
      </c>
      <c r="J610" s="181">
        <v>5085.1525874081999</v>
      </c>
      <c r="K610" s="181">
        <v>4707.0840485257004</v>
      </c>
      <c r="L610" s="181">
        <v>4514.5074686865</v>
      </c>
      <c r="M610" s="181">
        <v>4449.6361009865996</v>
      </c>
      <c r="N610" s="181">
        <v>4414.3227486964997</v>
      </c>
      <c r="O610" s="181">
        <v>4255.3624579455</v>
      </c>
      <c r="P610" s="181">
        <v>4283.2739190139</v>
      </c>
      <c r="Q610" s="181">
        <v>4065.1485548012001</v>
      </c>
      <c r="R610" s="181">
        <v>4143.8049800225999</v>
      </c>
    </row>
    <row r="611" spans="1:18" x14ac:dyDescent="0.25">
      <c r="A611" s="184" t="s">
        <v>306</v>
      </c>
      <c r="B611" s="181">
        <v>1765.3803210599999</v>
      </c>
      <c r="C611" s="181">
        <v>1552.9654777000001</v>
      </c>
      <c r="D611" s="181">
        <v>1592.62811586</v>
      </c>
      <c r="E611" s="181">
        <v>1597.9202809400001</v>
      </c>
      <c r="F611" s="181">
        <v>1246.71837734</v>
      </c>
      <c r="G611" s="181">
        <v>1465.2059148000001</v>
      </c>
      <c r="H611" s="181">
        <v>1782.0644809400001</v>
      </c>
      <c r="I611" s="181">
        <v>1507.7227409100001</v>
      </c>
      <c r="J611" s="181">
        <v>1586.7727410299999</v>
      </c>
      <c r="K611" s="181">
        <v>1619.9227410599999</v>
      </c>
      <c r="L611" s="181">
        <v>1817.1727410000001</v>
      </c>
      <c r="M611" s="181">
        <v>1867.572741</v>
      </c>
      <c r="N611" s="181">
        <v>1842.3727409999999</v>
      </c>
      <c r="O611" s="181">
        <v>1586.1727410000001</v>
      </c>
      <c r="P611" s="181">
        <v>1407.6727410000001</v>
      </c>
      <c r="Q611" s="181">
        <v>1344.4071285294001</v>
      </c>
      <c r="R611" s="181">
        <v>1411.2765507490999</v>
      </c>
    </row>
    <row r="612" spans="1:18" x14ac:dyDescent="0.25">
      <c r="A612" s="184" t="s">
        <v>307</v>
      </c>
      <c r="B612" s="181">
        <v>860.26929608405999</v>
      </c>
      <c r="C612" s="181">
        <v>849.95166729916002</v>
      </c>
      <c r="D612" s="181">
        <v>836.22481928269997</v>
      </c>
      <c r="E612" s="181">
        <v>813.83628079000005</v>
      </c>
      <c r="F612" s="181">
        <v>749.45508142000006</v>
      </c>
      <c r="G612" s="181">
        <v>849.87240388999999</v>
      </c>
      <c r="H612" s="181">
        <v>841.09588885000005</v>
      </c>
      <c r="I612" s="181">
        <v>850.31265286999997</v>
      </c>
      <c r="J612" s="181">
        <v>868.29916914</v>
      </c>
      <c r="K612" s="181">
        <v>981.56250660000001</v>
      </c>
      <c r="L612" s="181">
        <v>984.20250383999996</v>
      </c>
      <c r="M612" s="181">
        <v>918.44916217333002</v>
      </c>
      <c r="N612" s="181">
        <v>997.42695085110995</v>
      </c>
      <c r="O612" s="181">
        <v>894.42397202148004</v>
      </c>
      <c r="P612" s="181">
        <v>1043.0282772178</v>
      </c>
      <c r="Q612" s="181">
        <v>975.07849248781997</v>
      </c>
      <c r="R612" s="181">
        <v>943.11987179057996</v>
      </c>
    </row>
    <row r="613" spans="1:18" x14ac:dyDescent="0.25">
      <c r="A613" s="184" t="s">
        <v>308</v>
      </c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>
        <v>0</v>
      </c>
      <c r="M613" s="181"/>
      <c r="N613" s="181"/>
      <c r="O613" s="181"/>
      <c r="P613" s="181"/>
      <c r="Q613" s="181"/>
      <c r="R613" s="181"/>
    </row>
    <row r="614" spans="1:18" x14ac:dyDescent="0.25">
      <c r="A614" s="184" t="s">
        <v>309</v>
      </c>
      <c r="B614" s="181">
        <v>1399.1107528509999</v>
      </c>
      <c r="C614" s="181">
        <v>1348.5664968937001</v>
      </c>
      <c r="D614" s="181">
        <v>1193.7108451739</v>
      </c>
      <c r="E614" s="181">
        <v>1239.5308534726</v>
      </c>
      <c r="F614" s="181">
        <v>1135.0299433758</v>
      </c>
      <c r="G614" s="181">
        <v>1057.5295567758001</v>
      </c>
      <c r="H614" s="181">
        <v>954.29270275160002</v>
      </c>
      <c r="I614" s="181">
        <v>1026.7555517726</v>
      </c>
      <c r="J614" s="181">
        <v>1132.1936600242</v>
      </c>
      <c r="K614" s="181">
        <v>1292.5284939516</v>
      </c>
      <c r="L614" s="181">
        <v>965.46511999999996</v>
      </c>
      <c r="M614" s="181">
        <v>540.89582099999996</v>
      </c>
      <c r="N614" s="181">
        <v>1246.4659059999999</v>
      </c>
      <c r="O614" s="181">
        <v>841.94361566666998</v>
      </c>
      <c r="P614" s="181">
        <v>768.91380679999997</v>
      </c>
      <c r="Q614" s="181">
        <v>658.06114300758998</v>
      </c>
      <c r="R614" s="181">
        <v>679.46997189366004</v>
      </c>
    </row>
    <row r="615" spans="1:18" x14ac:dyDescent="0.25">
      <c r="A615" s="184" t="s">
        <v>310</v>
      </c>
      <c r="B615" s="181">
        <v>4.5362000007259997</v>
      </c>
      <c r="C615" s="181">
        <v>4.5473000002420001</v>
      </c>
      <c r="D615" s="181">
        <v>3.6707000002419998</v>
      </c>
      <c r="E615" s="181">
        <v>3.3252000002419999</v>
      </c>
      <c r="F615" s="181">
        <v>1E-3</v>
      </c>
      <c r="G615" s="181">
        <v>3.0000000000000001E-3</v>
      </c>
      <c r="H615" s="181">
        <v>4.0000000000000001E-3</v>
      </c>
      <c r="I615" s="181"/>
      <c r="J615" s="181">
        <v>4.8000000000000001E-2</v>
      </c>
      <c r="K615" s="181">
        <v>0.108</v>
      </c>
      <c r="L615" s="181">
        <v>0.14599999999999999</v>
      </c>
      <c r="M615" s="181">
        <v>4.48E-2</v>
      </c>
      <c r="N615" s="181">
        <v>9.9599999999999994E-2</v>
      </c>
      <c r="O615" s="181">
        <v>9.6799999999999997E-2</v>
      </c>
      <c r="P615" s="181">
        <v>9.6811657498784995E-2</v>
      </c>
      <c r="Q615" s="181">
        <v>7.8764969912234001E-2</v>
      </c>
      <c r="R615" s="181">
        <v>7.9964641128440997E-2</v>
      </c>
    </row>
    <row r="616" spans="1:18" x14ac:dyDescent="0.25">
      <c r="A616" s="184" t="s">
        <v>311</v>
      </c>
      <c r="B616" s="181">
        <v>430.88042163903998</v>
      </c>
      <c r="C616" s="181">
        <v>430.73638226831002</v>
      </c>
      <c r="D616" s="181">
        <v>430.79274550055999</v>
      </c>
      <c r="E616" s="181">
        <v>367.37841204</v>
      </c>
      <c r="F616" s="181">
        <v>120.631718491</v>
      </c>
      <c r="G616" s="181">
        <v>9.8381999999999997E-2</v>
      </c>
      <c r="H616" s="181">
        <v>9.8381999999999997E-2</v>
      </c>
      <c r="I616" s="181">
        <v>32.791716700000002</v>
      </c>
      <c r="J616" s="181">
        <v>213.97506616999999</v>
      </c>
      <c r="K616" s="181">
        <v>76.598382002999998</v>
      </c>
      <c r="L616" s="181">
        <v>90.398381999999998</v>
      </c>
      <c r="M616" s="181">
        <v>48.398381999999998</v>
      </c>
      <c r="N616" s="181">
        <v>46.298381999999997</v>
      </c>
      <c r="O616" s="181">
        <v>58.898381999999998</v>
      </c>
      <c r="P616" s="181">
        <v>56.798381999999997</v>
      </c>
      <c r="Q616" s="181">
        <v>48.395704575872003</v>
      </c>
      <c r="R616" s="181">
        <v>50.504404435767</v>
      </c>
    </row>
    <row r="617" spans="1:18" x14ac:dyDescent="0.25">
      <c r="A617" s="184" t="s">
        <v>312</v>
      </c>
      <c r="B617" s="181">
        <v>698.88230999999996</v>
      </c>
      <c r="C617" s="181">
        <v>672.35273000725999</v>
      </c>
      <c r="D617" s="181">
        <v>642.47563000725995</v>
      </c>
      <c r="E617" s="181">
        <v>743.69101000726005</v>
      </c>
      <c r="F617" s="181">
        <v>942.77664700484002</v>
      </c>
      <c r="G617" s="181">
        <v>1330.3202700073</v>
      </c>
      <c r="H617" s="181">
        <v>1032.128606</v>
      </c>
      <c r="I617" s="181">
        <v>978.44875799273996</v>
      </c>
      <c r="J617" s="181">
        <v>1088.3982819927</v>
      </c>
      <c r="K617" s="181">
        <v>1156.4237239926999</v>
      </c>
      <c r="L617" s="181">
        <v>1090.78637</v>
      </c>
      <c r="M617" s="181">
        <v>1016.774764</v>
      </c>
      <c r="N617" s="181">
        <v>905.40870399999994</v>
      </c>
      <c r="O617" s="181">
        <v>951.89123400000005</v>
      </c>
      <c r="P617" s="181">
        <v>924.49302439999997</v>
      </c>
      <c r="Q617" s="181">
        <v>861.25737271252001</v>
      </c>
      <c r="R617" s="181">
        <v>858.50068660711997</v>
      </c>
    </row>
    <row r="618" spans="1:18" x14ac:dyDescent="0.25">
      <c r="A618" s="184" t="s">
        <v>313</v>
      </c>
      <c r="B618" s="181">
        <v>8169.9585107536004</v>
      </c>
      <c r="C618" s="181">
        <v>7086.1477468244002</v>
      </c>
      <c r="D618" s="181">
        <v>7656.1518411174002</v>
      </c>
      <c r="E618" s="181">
        <v>6872.2299410812002</v>
      </c>
      <c r="F618" s="181">
        <v>10917.503016195</v>
      </c>
      <c r="G618" s="181">
        <v>12841.566512150001</v>
      </c>
      <c r="H618" s="181">
        <v>12603.001214958</v>
      </c>
      <c r="I618" s="181">
        <v>10551.730748247999</v>
      </c>
      <c r="J618" s="181">
        <v>6456.0083407745997</v>
      </c>
      <c r="K618" s="181">
        <v>6860.1159270706003</v>
      </c>
      <c r="L618" s="181">
        <v>6828.4037909154004</v>
      </c>
      <c r="M618" s="181">
        <v>7238.6393376716996</v>
      </c>
      <c r="N618" s="181">
        <v>7066.7763590248996</v>
      </c>
      <c r="O618" s="181">
        <v>6385.8733274197002</v>
      </c>
      <c r="P618" s="181">
        <v>6300.2569190231998</v>
      </c>
      <c r="Q618" s="181">
        <v>5743.5072312723996</v>
      </c>
      <c r="R618" s="181">
        <v>5990.5631633427001</v>
      </c>
    </row>
    <row r="619" spans="1:18" x14ac:dyDescent="0.25">
      <c r="A619" s="184" t="s">
        <v>314</v>
      </c>
      <c r="B619" s="181">
        <v>16917.066095134</v>
      </c>
      <c r="C619" s="181">
        <v>17465.359733844001</v>
      </c>
      <c r="D619" s="181">
        <v>17481.128762617998</v>
      </c>
      <c r="E619" s="181">
        <v>16964.896683576</v>
      </c>
      <c r="F619" s="181">
        <v>15138.435281496</v>
      </c>
      <c r="G619" s="181">
        <v>16725.295190233999</v>
      </c>
      <c r="H619" s="181">
        <v>16744.013513154001</v>
      </c>
      <c r="I619" s="181">
        <v>16237.519555004001</v>
      </c>
      <c r="J619" s="181">
        <v>15984.870411076001</v>
      </c>
      <c r="K619" s="181">
        <v>16088.603814685999</v>
      </c>
      <c r="L619" s="181">
        <v>15919.179506320001</v>
      </c>
      <c r="M619" s="181">
        <v>16329.3965749</v>
      </c>
      <c r="N619" s="181">
        <v>16462.11856368</v>
      </c>
      <c r="O619" s="181">
        <v>15708.916087600001</v>
      </c>
      <c r="P619" s="181">
        <v>15391.868096904</v>
      </c>
      <c r="Q619" s="181">
        <v>14709.519003461999</v>
      </c>
      <c r="R619" s="181">
        <v>14864.604083497001</v>
      </c>
    </row>
    <row r="620" spans="1:18" x14ac:dyDescent="0.25">
      <c r="A620" s="184" t="s">
        <v>315</v>
      </c>
      <c r="B620" s="181">
        <v>296.82000007260001</v>
      </c>
      <c r="C620" s="181">
        <v>296.82000007260001</v>
      </c>
      <c r="D620" s="181">
        <v>298.55000007260003</v>
      </c>
      <c r="E620" s="181">
        <v>298.55000007260003</v>
      </c>
      <c r="F620" s="181">
        <v>299.24200007259998</v>
      </c>
      <c r="G620" s="181">
        <v>299.93400007259999</v>
      </c>
      <c r="H620" s="181">
        <v>300.62600007259999</v>
      </c>
      <c r="I620" s="181">
        <v>214.92400007259999</v>
      </c>
      <c r="J620" s="181">
        <v>250.58500000000001</v>
      </c>
      <c r="K620" s="181">
        <v>279.38299999999998</v>
      </c>
      <c r="L620" s="181">
        <v>280.23</v>
      </c>
      <c r="M620" s="181">
        <v>188.75399999999999</v>
      </c>
      <c r="N620" s="181">
        <v>302.25200000000001</v>
      </c>
      <c r="O620" s="181">
        <v>281.92399999999998</v>
      </c>
      <c r="P620" s="181">
        <v>261.596</v>
      </c>
      <c r="Q620" s="181">
        <v>243.27078514113001</v>
      </c>
      <c r="R620" s="181">
        <v>246.30991123043</v>
      </c>
    </row>
    <row r="621" spans="1:18" x14ac:dyDescent="0.25">
      <c r="A621" s="184" t="s">
        <v>316</v>
      </c>
      <c r="B621" s="181">
        <v>2037.5913886433</v>
      </c>
      <c r="C621" s="181">
        <v>1958.1886387007</v>
      </c>
      <c r="D621" s="181">
        <v>2168.8717198146001</v>
      </c>
      <c r="E621" s="181">
        <v>2030.8700487342001</v>
      </c>
      <c r="F621" s="181">
        <v>1687.78081604</v>
      </c>
      <c r="G621" s="181">
        <v>1997.2214954458</v>
      </c>
      <c r="H621" s="181">
        <v>2120.2840340642001</v>
      </c>
      <c r="I621" s="181">
        <v>2060.29367331</v>
      </c>
      <c r="J621" s="181">
        <v>2019.8716031373999</v>
      </c>
      <c r="K621" s="181">
        <v>2222.4062401584001</v>
      </c>
      <c r="L621" s="181">
        <v>2208.4064565100002</v>
      </c>
      <c r="M621" s="181">
        <v>2193.6610529099999</v>
      </c>
      <c r="N621" s="181">
        <v>2494.6583739432999</v>
      </c>
      <c r="O621" s="181">
        <v>2312.9446142211</v>
      </c>
      <c r="P621" s="181">
        <v>2337.7176625835</v>
      </c>
      <c r="Q621" s="181">
        <v>2398.9631231712001</v>
      </c>
      <c r="R621" s="181">
        <v>2467.2814053917</v>
      </c>
    </row>
    <row r="622" spans="1:18" x14ac:dyDescent="0.25">
      <c r="A622" s="184" t="s">
        <v>317</v>
      </c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>
        <v>0</v>
      </c>
      <c r="M622" s="181"/>
      <c r="N622" s="181"/>
      <c r="O622" s="181"/>
      <c r="P622" s="181"/>
      <c r="Q622" s="181"/>
      <c r="R622" s="181"/>
    </row>
    <row r="623" spans="1:18" x14ac:dyDescent="0.25">
      <c r="A623" s="184" t="s">
        <v>318</v>
      </c>
      <c r="B623" s="181">
        <v>4903.6767506146998</v>
      </c>
      <c r="C623" s="181">
        <v>5096.9102505748997</v>
      </c>
      <c r="D623" s="181">
        <v>4899.3116345907001</v>
      </c>
      <c r="E623" s="181">
        <v>4522.9678843864003</v>
      </c>
      <c r="F623" s="181">
        <v>4134.8730601000998</v>
      </c>
      <c r="G623" s="181">
        <v>4259.7194463144997</v>
      </c>
      <c r="H623" s="181">
        <v>4208.4897168662001</v>
      </c>
      <c r="I623" s="181">
        <v>4337.1871105790997</v>
      </c>
      <c r="J623" s="181">
        <v>4304.9663813399002</v>
      </c>
      <c r="K623" s="181">
        <v>4004.6920265581002</v>
      </c>
      <c r="L623" s="181">
        <v>4531.5412689926998</v>
      </c>
      <c r="M623" s="181">
        <v>4510.0114355423002</v>
      </c>
      <c r="N623" s="181">
        <v>4885.7631576337999</v>
      </c>
      <c r="O623" s="181">
        <v>4641.4737024236001</v>
      </c>
      <c r="P623" s="181">
        <v>4414.8094088828002</v>
      </c>
      <c r="Q623" s="181">
        <v>4387.4245508364002</v>
      </c>
      <c r="R623" s="181">
        <v>4616.7526047213996</v>
      </c>
    </row>
    <row r="624" spans="1:18" x14ac:dyDescent="0.25">
      <c r="A624" s="184" t="s">
        <v>319</v>
      </c>
      <c r="B624" s="181">
        <v>0.125135</v>
      </c>
      <c r="C624" s="181">
        <v>0.125135</v>
      </c>
      <c r="D624" s="181">
        <v>0.125135</v>
      </c>
      <c r="E624" s="181">
        <v>0.125135</v>
      </c>
      <c r="F624" s="181">
        <v>0.125135</v>
      </c>
      <c r="G624" s="181">
        <v>0.125135</v>
      </c>
      <c r="H624" s="181">
        <v>0.125135</v>
      </c>
      <c r="I624" s="181">
        <v>0.125135</v>
      </c>
      <c r="J624" s="181">
        <v>0.125135</v>
      </c>
      <c r="K624" s="181">
        <v>0.125135</v>
      </c>
      <c r="L624" s="181">
        <v>0.125135</v>
      </c>
      <c r="M624" s="181">
        <v>0.125135</v>
      </c>
      <c r="N624" s="181">
        <v>0.125135</v>
      </c>
      <c r="O624" s="181">
        <v>0.125135</v>
      </c>
      <c r="P624" s="181">
        <v>0.125135</v>
      </c>
      <c r="Q624" s="181">
        <v>0.10874714706096</v>
      </c>
      <c r="R624" s="181">
        <v>0.11308477052347</v>
      </c>
    </row>
    <row r="625" spans="1:18" x14ac:dyDescent="0.25">
      <c r="A625" s="184" t="s">
        <v>320</v>
      </c>
      <c r="B625" s="181">
        <v>916.04755069512998</v>
      </c>
      <c r="C625" s="181">
        <v>979.94021464140997</v>
      </c>
      <c r="D625" s="181">
        <v>2203.7279241249998</v>
      </c>
      <c r="E625" s="181">
        <v>2318.6268928999998</v>
      </c>
      <c r="F625" s="181">
        <v>1099.5031741400001</v>
      </c>
      <c r="G625" s="181">
        <v>1041.87815606</v>
      </c>
      <c r="H625" s="181">
        <v>2042.5943069970001</v>
      </c>
      <c r="I625" s="181">
        <v>2140.4566996610001</v>
      </c>
      <c r="J625" s="181">
        <v>1662.6266554609999</v>
      </c>
      <c r="K625" s="181">
        <v>1927.673342971</v>
      </c>
      <c r="L625" s="181">
        <v>2061.823353061</v>
      </c>
      <c r="M625" s="181">
        <v>1777.7700056609999</v>
      </c>
      <c r="N625" s="181">
        <v>2161.736700161</v>
      </c>
      <c r="O625" s="181">
        <v>1814.950020261</v>
      </c>
      <c r="P625" s="181">
        <v>2015.043360961</v>
      </c>
      <c r="Q625" s="181">
        <v>1978.9896404000001</v>
      </c>
      <c r="R625" s="181">
        <v>1917.8817114962001</v>
      </c>
    </row>
    <row r="626" spans="1:18" x14ac:dyDescent="0.25">
      <c r="A626" s="184" t="s">
        <v>321</v>
      </c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>
        <v>0</v>
      </c>
      <c r="M626" s="181"/>
      <c r="N626" s="181"/>
      <c r="O626" s="181"/>
      <c r="P626" s="181"/>
      <c r="Q626" s="181"/>
      <c r="R626" s="181"/>
    </row>
    <row r="627" spans="1:18" x14ac:dyDescent="0.25">
      <c r="A627" s="184" t="s">
        <v>322</v>
      </c>
      <c r="B627" s="181">
        <v>0.12317</v>
      </c>
      <c r="C627" s="181">
        <v>2.18E-2</v>
      </c>
      <c r="D627" s="181">
        <v>7.9570000000000002E-2</v>
      </c>
      <c r="E627" s="181">
        <v>2.18E-2</v>
      </c>
      <c r="F627" s="181">
        <v>7.6300000000000007E-2</v>
      </c>
      <c r="G627" s="181">
        <v>7.6300000000000007E-2</v>
      </c>
      <c r="H627" s="181">
        <v>9.8100000000000007E-2</v>
      </c>
      <c r="I627" s="181">
        <v>2.18E-2</v>
      </c>
      <c r="J627" s="181">
        <v>2.18E-2</v>
      </c>
      <c r="K627" s="181">
        <v>2.18E-2</v>
      </c>
      <c r="L627" s="181">
        <v>2.18E-2</v>
      </c>
      <c r="M627" s="181">
        <v>2.18E-2</v>
      </c>
      <c r="N627" s="181">
        <v>2.18E-2</v>
      </c>
      <c r="O627" s="181">
        <v>2.18E-2</v>
      </c>
      <c r="P627" s="181">
        <v>2.18E-2</v>
      </c>
      <c r="Q627" s="181">
        <v>2.18E-2</v>
      </c>
      <c r="R627" s="181">
        <v>2.18E-2</v>
      </c>
    </row>
    <row r="628" spans="1:18" x14ac:dyDescent="0.25">
      <c r="A628" s="184" t="s">
        <v>323</v>
      </c>
      <c r="B628" s="181">
        <v>9869.7785091148999</v>
      </c>
      <c r="C628" s="181">
        <v>9809.9437868216992</v>
      </c>
      <c r="D628" s="181">
        <v>9958.4140152242999</v>
      </c>
      <c r="E628" s="181">
        <v>10158.486706484</v>
      </c>
      <c r="F628" s="181">
        <v>10418.210036484001</v>
      </c>
      <c r="G628" s="181">
        <v>10636.266716484</v>
      </c>
      <c r="H628" s="181">
        <v>10857.990061484001</v>
      </c>
      <c r="I628" s="181">
        <v>9987.6873008740004</v>
      </c>
      <c r="J628" s="181">
        <v>9463.7119826420003</v>
      </c>
      <c r="K628" s="181">
        <v>9306.2807279739991</v>
      </c>
      <c r="L628" s="181">
        <v>9047.6564352000005</v>
      </c>
      <c r="M628" s="181">
        <v>9529.5381725999996</v>
      </c>
      <c r="N628" s="181">
        <v>9899.9369131999993</v>
      </c>
      <c r="O628" s="181">
        <v>9271.5778157000004</v>
      </c>
      <c r="P628" s="181">
        <v>9220.1116328322005</v>
      </c>
      <c r="Q628" s="181">
        <v>8702.0231098820004</v>
      </c>
      <c r="R628" s="181">
        <v>8438.0591420895998</v>
      </c>
    </row>
    <row r="629" spans="1:18" x14ac:dyDescent="0.25">
      <c r="A629" s="184" t="s">
        <v>324</v>
      </c>
      <c r="B629" s="181">
        <v>4879.9983463117997</v>
      </c>
      <c r="C629" s="181">
        <v>5185.4541580103996</v>
      </c>
      <c r="D629" s="181">
        <v>5157.377261693</v>
      </c>
      <c r="E629" s="181">
        <v>4841.0259769754002</v>
      </c>
      <c r="F629" s="181">
        <v>4236.7620833069996</v>
      </c>
      <c r="G629" s="181">
        <v>4428.5682777787997</v>
      </c>
      <c r="H629" s="181">
        <v>4958.3080863898003</v>
      </c>
      <c r="I629" s="181">
        <v>4944.2820649018004</v>
      </c>
      <c r="J629" s="181">
        <v>5393.6614369612998</v>
      </c>
      <c r="K629" s="181">
        <v>5412.7348597026003</v>
      </c>
      <c r="L629" s="181">
        <v>5533.6477630750996</v>
      </c>
      <c r="M629" s="181">
        <v>5388.2960943246999</v>
      </c>
      <c r="N629" s="181">
        <v>5640.2261323101002</v>
      </c>
      <c r="O629" s="181">
        <v>5245.7983319102004</v>
      </c>
      <c r="P629" s="181">
        <v>5097.1895840860998</v>
      </c>
      <c r="Q629" s="181">
        <v>5326.5276631590996</v>
      </c>
      <c r="R629" s="181">
        <v>5310.5276421004</v>
      </c>
    </row>
    <row r="630" spans="1:18" x14ac:dyDescent="0.25">
      <c r="A630" s="184" t="s">
        <v>325</v>
      </c>
      <c r="B630" s="181">
        <v>1118.5190097942</v>
      </c>
      <c r="C630" s="181">
        <v>1028.4707296242</v>
      </c>
      <c r="D630" s="181">
        <v>1169.0251784042</v>
      </c>
      <c r="E630" s="181">
        <v>962.4496211142</v>
      </c>
      <c r="F630" s="181">
        <v>874.3129553942</v>
      </c>
      <c r="G630" s="181">
        <v>1068.3074341642</v>
      </c>
      <c r="H630" s="181">
        <v>529.19267596999998</v>
      </c>
      <c r="I630" s="181">
        <v>332.66130858000002</v>
      </c>
      <c r="J630" s="181">
        <v>471.35508498000002</v>
      </c>
      <c r="K630" s="181">
        <v>581.34103225000001</v>
      </c>
      <c r="L630" s="181">
        <v>618.01368275000004</v>
      </c>
      <c r="M630" s="181">
        <v>625.71182317</v>
      </c>
      <c r="N630" s="181">
        <v>634.02345179332997</v>
      </c>
      <c r="O630" s="181">
        <v>378.97967323443999</v>
      </c>
      <c r="P630" s="181">
        <v>360.56382029558</v>
      </c>
      <c r="Q630" s="181">
        <v>355.78616583319001</v>
      </c>
      <c r="R630" s="181">
        <v>346.52596677497002</v>
      </c>
    </row>
    <row r="631" spans="1:18" x14ac:dyDescent="0.25">
      <c r="A631" s="184" t="s">
        <v>326</v>
      </c>
      <c r="B631" s="181">
        <v>3415.1036098535001</v>
      </c>
      <c r="C631" s="181">
        <v>3763.9219248002</v>
      </c>
      <c r="D631" s="181">
        <v>3797.7548672833</v>
      </c>
      <c r="E631" s="181">
        <v>4088.4195270999999</v>
      </c>
      <c r="F631" s="181">
        <v>1152.3975640072999</v>
      </c>
      <c r="G631" s="181">
        <v>1247.7709640145999</v>
      </c>
      <c r="H631" s="181">
        <v>1347.2063110300001</v>
      </c>
      <c r="I631" s="181">
        <v>1424.6311639855001</v>
      </c>
      <c r="J631" s="181">
        <v>3565.0381981</v>
      </c>
      <c r="K631" s="181">
        <v>3737.275787</v>
      </c>
      <c r="L631" s="181">
        <v>2683.3603119999998</v>
      </c>
      <c r="M631" s="181">
        <v>2565.3325298999998</v>
      </c>
      <c r="N631" s="181">
        <v>2694.3278298</v>
      </c>
      <c r="O631" s="181">
        <v>2753.3157937999999</v>
      </c>
      <c r="P631" s="181">
        <v>2582.7706176725001</v>
      </c>
      <c r="Q631" s="181">
        <v>2461.6922703168998</v>
      </c>
      <c r="R631" s="181">
        <v>2512.5564802587</v>
      </c>
    </row>
    <row r="632" spans="1:18" x14ac:dyDescent="0.25">
      <c r="A632" s="184" t="s">
        <v>327</v>
      </c>
      <c r="B632" s="181">
        <v>996.22601203653005</v>
      </c>
      <c r="C632" s="181">
        <v>937.27281620232998</v>
      </c>
      <c r="D632" s="181">
        <v>1014.6529884708</v>
      </c>
      <c r="E632" s="181">
        <v>999.76408437580005</v>
      </c>
      <c r="F632" s="181">
        <v>1025.9315237758001</v>
      </c>
      <c r="G632" s="181">
        <v>1469.1799171273999</v>
      </c>
      <c r="H632" s="181">
        <v>1421.3448686725999</v>
      </c>
      <c r="I632" s="181">
        <v>1299.4203958273999</v>
      </c>
      <c r="J632" s="181">
        <v>1099.2588030484001</v>
      </c>
      <c r="K632" s="181">
        <v>814.43992230000003</v>
      </c>
      <c r="L632" s="181">
        <v>947.07508140000004</v>
      </c>
      <c r="M632" s="181">
        <v>973.30604359999995</v>
      </c>
      <c r="N632" s="181">
        <v>1123.4228137</v>
      </c>
      <c r="O632" s="181">
        <v>1188.2472132</v>
      </c>
      <c r="P632" s="181">
        <v>1175.3890141795</v>
      </c>
      <c r="Q632" s="181">
        <v>1031.7249798426999</v>
      </c>
      <c r="R632" s="181">
        <v>1050.6472289414</v>
      </c>
    </row>
    <row r="633" spans="1:18" x14ac:dyDescent="0.25">
      <c r="A633" s="184" t="s">
        <v>328</v>
      </c>
      <c r="B633" s="181">
        <v>147.09456800000001</v>
      </c>
      <c r="C633" s="181">
        <v>136.50224</v>
      </c>
      <c r="D633" s="181">
        <v>138.84431599999999</v>
      </c>
      <c r="E633" s="181">
        <v>75.803263999999999</v>
      </c>
      <c r="F633" s="181">
        <v>79.327128000000002</v>
      </c>
      <c r="G633" s="181">
        <v>62.296135999999997</v>
      </c>
      <c r="H633" s="181">
        <v>76</v>
      </c>
      <c r="I633" s="181">
        <v>76</v>
      </c>
      <c r="J633" s="181">
        <v>76</v>
      </c>
      <c r="K633" s="181">
        <v>76</v>
      </c>
      <c r="L633" s="181">
        <v>76</v>
      </c>
      <c r="M633" s="181">
        <v>76</v>
      </c>
      <c r="N633" s="181">
        <v>76</v>
      </c>
      <c r="O633" s="181">
        <v>76</v>
      </c>
      <c r="P633" s="181">
        <v>76</v>
      </c>
      <c r="Q633" s="181">
        <v>73.999733764162997</v>
      </c>
      <c r="R633" s="181">
        <v>76.951571428101005</v>
      </c>
    </row>
    <row r="634" spans="1:18" x14ac:dyDescent="0.25">
      <c r="A634" s="184" t="s">
        <v>329</v>
      </c>
      <c r="B634" s="181">
        <v>4054.8039049462</v>
      </c>
      <c r="C634" s="181">
        <v>3672.668125058</v>
      </c>
      <c r="D634" s="181">
        <v>3914.4798244094</v>
      </c>
      <c r="E634" s="181">
        <v>3737.6175969903002</v>
      </c>
      <c r="F634" s="181">
        <v>3452.5027867180002</v>
      </c>
      <c r="G634" s="181">
        <v>3531.9845582875</v>
      </c>
      <c r="H634" s="181">
        <v>3372.1436101291001</v>
      </c>
      <c r="I634" s="181">
        <v>4212.1213732124997</v>
      </c>
      <c r="J634" s="181">
        <v>3117.5895225085001</v>
      </c>
      <c r="K634" s="181">
        <v>3285.8087717438998</v>
      </c>
      <c r="L634" s="181">
        <v>3080.4396395108001</v>
      </c>
      <c r="M634" s="181">
        <v>3138.5927620750999</v>
      </c>
      <c r="N634" s="181">
        <v>3263.785988271</v>
      </c>
      <c r="O634" s="181">
        <v>3526.5974382469999</v>
      </c>
      <c r="P634" s="181">
        <v>3611.1739333625001</v>
      </c>
      <c r="Q634" s="181">
        <v>3262.1122854476998</v>
      </c>
      <c r="R634" s="181">
        <v>3373.5567774746</v>
      </c>
    </row>
    <row r="635" spans="1:18" x14ac:dyDescent="0.25">
      <c r="A635" s="184" t="s">
        <v>330</v>
      </c>
      <c r="B635" s="181">
        <v>1265.51356964</v>
      </c>
      <c r="C635" s="181">
        <v>1256.9806796400001</v>
      </c>
      <c r="D635" s="181">
        <v>1293.4561696400001</v>
      </c>
      <c r="E635" s="181">
        <v>1305.81959964</v>
      </c>
      <c r="F635" s="181">
        <v>1276.5961296400001</v>
      </c>
      <c r="G635" s="181">
        <v>1296.1727596400001</v>
      </c>
      <c r="H635" s="181">
        <v>1297.1744249840001</v>
      </c>
      <c r="I635" s="181">
        <v>1285.821396371</v>
      </c>
      <c r="J635" s="181">
        <v>1284.091396371</v>
      </c>
      <c r="K635" s="181">
        <v>1284.091396371</v>
      </c>
      <c r="L635" s="181">
        <v>1284.8978963709999</v>
      </c>
      <c r="M635" s="181">
        <v>1286.2991963710001</v>
      </c>
      <c r="N635" s="181">
        <v>1285.0961630377001</v>
      </c>
      <c r="O635" s="181">
        <v>1285.4310852599001</v>
      </c>
      <c r="P635" s="181">
        <v>1285.4388728458</v>
      </c>
      <c r="Q635" s="181">
        <v>1407.8054773143999</v>
      </c>
      <c r="R635" s="181">
        <v>1434.5864863561001</v>
      </c>
    </row>
    <row r="636" spans="1:18" x14ac:dyDescent="0.25">
      <c r="A636" s="184" t="s">
        <v>211</v>
      </c>
      <c r="B636" s="181">
        <v>6672.7857314813</v>
      </c>
      <c r="C636" s="181">
        <v>6177.0530049112003</v>
      </c>
      <c r="D636" s="181">
        <v>6715.0751073515003</v>
      </c>
      <c r="E636" s="181">
        <v>6560.9791530388002</v>
      </c>
      <c r="F636" s="181">
        <v>6391.0562569246003</v>
      </c>
      <c r="G636" s="181">
        <v>6179.8467200867999</v>
      </c>
      <c r="H636" s="181">
        <v>4908.9965732184</v>
      </c>
      <c r="I636" s="181">
        <v>5338.5655043534998</v>
      </c>
      <c r="J636" s="181">
        <v>5361.1829053341999</v>
      </c>
      <c r="K636" s="181">
        <v>5321.4146539184003</v>
      </c>
      <c r="L636" s="181">
        <v>5717.9771201200001</v>
      </c>
      <c r="M636" s="181">
        <v>5783.6862237900004</v>
      </c>
      <c r="N636" s="181">
        <v>6026.5754683100004</v>
      </c>
      <c r="O636" s="181">
        <v>6290.0457640100003</v>
      </c>
      <c r="P636" s="181">
        <v>6600.5359971444004</v>
      </c>
      <c r="Q636" s="181">
        <v>6390.5973614943996</v>
      </c>
      <c r="R636" s="181">
        <v>6593.4568423420997</v>
      </c>
    </row>
    <row r="637" spans="1:18" x14ac:dyDescent="0.25">
      <c r="A637" s="184" t="s">
        <v>257</v>
      </c>
      <c r="B637" s="181">
        <v>121371.24121019999</v>
      </c>
      <c r="C637" s="181">
        <v>136722.17890328</v>
      </c>
      <c r="D637" s="181">
        <v>149192.41061553001</v>
      </c>
      <c r="E637" s="181">
        <v>143395.51608045999</v>
      </c>
      <c r="F637" s="181">
        <v>148970.29495852001</v>
      </c>
      <c r="G637" s="181">
        <v>157590.29716022999</v>
      </c>
      <c r="H637" s="181">
        <v>174734.45934154</v>
      </c>
      <c r="I637" s="181">
        <v>183344.55361469</v>
      </c>
      <c r="J637" s="181">
        <v>190894.42230626001</v>
      </c>
      <c r="K637" s="181">
        <v>199378.02692485999</v>
      </c>
      <c r="L637" s="181">
        <v>202550.70077714999</v>
      </c>
      <c r="M637" s="181">
        <v>208646.49632815999</v>
      </c>
      <c r="N637" s="181">
        <v>197989.57128807</v>
      </c>
      <c r="O637" s="181">
        <v>193596.59499549001</v>
      </c>
      <c r="P637" s="181">
        <v>199294.14790071</v>
      </c>
      <c r="Q637" s="181">
        <v>202410.97516654001</v>
      </c>
      <c r="R637" s="181">
        <v>210906.61603581</v>
      </c>
    </row>
    <row r="638" spans="1:18" x14ac:dyDescent="0.25">
      <c r="A638" s="184" t="s">
        <v>213</v>
      </c>
      <c r="B638" s="181">
        <v>57959.803882048574</v>
      </c>
      <c r="C638" s="181">
        <v>58416.933071244821</v>
      </c>
      <c r="D638" s="181">
        <v>61503.516397876359</v>
      </c>
      <c r="E638" s="181">
        <v>59368.978862519296</v>
      </c>
      <c r="F638" s="181">
        <v>61001.747972629397</v>
      </c>
      <c r="G638" s="181">
        <v>65063.27496951029</v>
      </c>
      <c r="H638" s="181">
        <v>65762.031292729807</v>
      </c>
      <c r="I638" s="181">
        <v>66680.3595743185</v>
      </c>
      <c r="J638" s="181">
        <v>71001.752628720496</v>
      </c>
      <c r="K638" s="181">
        <v>73059.082532345798</v>
      </c>
      <c r="L638" s="181">
        <v>73739.291500109801</v>
      </c>
      <c r="M638" s="181">
        <v>71182.423976589795</v>
      </c>
      <c r="N638" s="181">
        <v>74098.418929539912</v>
      </c>
      <c r="O638" s="181">
        <v>75263.813984508</v>
      </c>
      <c r="P638" s="181">
        <v>78127.972847266705</v>
      </c>
      <c r="Q638" s="181">
        <v>75805.407716831935</v>
      </c>
      <c r="R638" s="181">
        <v>77095.196457722588</v>
      </c>
    </row>
    <row r="639" spans="1:18" x14ac:dyDescent="0.25">
      <c r="A639" s="184" t="s">
        <v>258</v>
      </c>
      <c r="B639" s="181">
        <v>27175.361436371</v>
      </c>
      <c r="C639" s="181">
        <v>27668.094310455999</v>
      </c>
      <c r="D639" s="181">
        <v>28396.417877193999</v>
      </c>
      <c r="E639" s="181">
        <v>28912.786500210001</v>
      </c>
      <c r="F639" s="181">
        <v>28836.447276763</v>
      </c>
      <c r="G639" s="181">
        <v>29976.192011367999</v>
      </c>
      <c r="H639" s="181">
        <v>28533.339491543</v>
      </c>
      <c r="I639" s="181">
        <v>29609.299459849</v>
      </c>
      <c r="J639" s="181">
        <v>29776.296006027002</v>
      </c>
      <c r="K639" s="181">
        <v>29006.905771645001</v>
      </c>
      <c r="L639" s="181">
        <v>30985.851748503999</v>
      </c>
      <c r="M639" s="181">
        <v>36088.727285394998</v>
      </c>
      <c r="N639" s="181">
        <v>36498.339748662998</v>
      </c>
      <c r="O639" s="181">
        <v>38792.237426906002</v>
      </c>
      <c r="P639" s="181">
        <v>40706.427215684002</v>
      </c>
      <c r="Q639" s="181">
        <v>38908.307170063999</v>
      </c>
      <c r="R639" s="181">
        <v>39357.388414629</v>
      </c>
    </row>
    <row r="640" spans="1:18" x14ac:dyDescent="0.25">
      <c r="A640" s="184" t="s">
        <v>215</v>
      </c>
      <c r="B640" s="181">
        <v>10059.9714885434</v>
      </c>
      <c r="C640" s="181">
        <v>10194.4395911762</v>
      </c>
      <c r="D640" s="181">
        <v>10339.867953601803</v>
      </c>
      <c r="E640" s="181">
        <v>10201.526410919099</v>
      </c>
      <c r="F640" s="181">
        <v>9753.0330722990984</v>
      </c>
      <c r="G640" s="181">
        <v>9999.5238379190996</v>
      </c>
      <c r="H640" s="181">
        <v>9605.2602288252001</v>
      </c>
      <c r="I640" s="181">
        <v>9803.6153974576482</v>
      </c>
      <c r="J640" s="181">
        <v>9700.7439116898004</v>
      </c>
      <c r="K640" s="181">
        <v>9110.517359355601</v>
      </c>
      <c r="L640" s="181">
        <v>9453.2643957948512</v>
      </c>
      <c r="M640" s="181">
        <v>9749.8032402052013</v>
      </c>
      <c r="N640" s="181">
        <v>9615.0505618305015</v>
      </c>
      <c r="O640" s="181">
        <v>9389.5827190768014</v>
      </c>
      <c r="P640" s="181">
        <v>8748.0468592726102</v>
      </c>
      <c r="Q640" s="181">
        <v>7867.55733983563</v>
      </c>
      <c r="R640" s="181">
        <v>8552.8530190827678</v>
      </c>
    </row>
    <row r="641" spans="1:18" x14ac:dyDescent="0.25">
      <c r="A641" s="184" t="s">
        <v>259</v>
      </c>
      <c r="B641" s="181">
        <v>33349.291513671</v>
      </c>
      <c r="C641" s="181">
        <v>34691.364811214997</v>
      </c>
      <c r="D641" s="181">
        <v>34906.432656359</v>
      </c>
      <c r="E641" s="181">
        <v>35076.188308340003</v>
      </c>
      <c r="F641" s="181">
        <v>33516.629558280001</v>
      </c>
      <c r="G641" s="181">
        <v>35772.287568774002</v>
      </c>
      <c r="H641" s="181">
        <v>37519.247037699999</v>
      </c>
      <c r="I641" s="181">
        <v>37293.753088698002</v>
      </c>
      <c r="J641" s="181">
        <v>39613.631142208003</v>
      </c>
      <c r="K641" s="181">
        <v>39313.012367190997</v>
      </c>
      <c r="L641" s="181">
        <v>41235.441667225001</v>
      </c>
      <c r="M641" s="181">
        <v>43408.807963248997</v>
      </c>
      <c r="N641" s="181">
        <v>45631.926246991003</v>
      </c>
      <c r="O641" s="181">
        <v>47851.296938325002</v>
      </c>
      <c r="P641" s="181">
        <v>50459.242573001997</v>
      </c>
      <c r="Q641" s="181">
        <v>50663.158217463999</v>
      </c>
      <c r="R641" s="181">
        <v>51904.298426811001</v>
      </c>
    </row>
    <row r="642" spans="1:18" x14ac:dyDescent="0.25">
      <c r="A642" s="184" t="s">
        <v>217</v>
      </c>
      <c r="B642" s="181">
        <v>66909.065684016401</v>
      </c>
      <c r="C642" s="181">
        <v>68119.635174659605</v>
      </c>
      <c r="D642" s="181">
        <v>69184.544655949401</v>
      </c>
      <c r="E642" s="181">
        <v>64910.998774039603</v>
      </c>
      <c r="F642" s="181">
        <v>60084.746921483005</v>
      </c>
      <c r="G642" s="181">
        <v>63523.671703405998</v>
      </c>
      <c r="H642" s="181">
        <v>67177.798222394602</v>
      </c>
      <c r="I642" s="181">
        <v>66481.5664053316</v>
      </c>
      <c r="J642" s="181">
        <v>67785.767179417599</v>
      </c>
      <c r="K642" s="181">
        <v>68213.32689524701</v>
      </c>
      <c r="L642" s="181">
        <v>71641.285492409996</v>
      </c>
      <c r="M642" s="181">
        <v>74020.016154002995</v>
      </c>
      <c r="N642" s="181">
        <v>77336.981890349009</v>
      </c>
      <c r="O642" s="181">
        <v>81904.101743966996</v>
      </c>
      <c r="P642" s="181">
        <v>84205.722334380203</v>
      </c>
      <c r="Q642" s="181">
        <v>83514.297926879692</v>
      </c>
      <c r="R642" s="181">
        <v>83983.770070114901</v>
      </c>
    </row>
    <row r="643" spans="1:18" x14ac:dyDescent="0.25">
      <c r="A643" s="184" t="s">
        <v>218</v>
      </c>
      <c r="B643" s="181">
        <v>121625.96236227528</v>
      </c>
      <c r="C643" s="181">
        <v>129696.13550050085</v>
      </c>
      <c r="D643" s="181">
        <v>136319.8417056324</v>
      </c>
      <c r="E643" s="181">
        <v>140561.8774481258</v>
      </c>
      <c r="F643" s="181">
        <v>142284.71039114357</v>
      </c>
      <c r="G643" s="181">
        <v>162307.65873165091</v>
      </c>
      <c r="H643" s="181">
        <v>172672.01091391122</v>
      </c>
      <c r="I643" s="181">
        <v>166963.05721150566</v>
      </c>
      <c r="J643" s="181">
        <v>172883.83418986254</v>
      </c>
      <c r="K643" s="181">
        <v>175259.80946612789</v>
      </c>
      <c r="L643" s="181">
        <v>175693.85496048158</v>
      </c>
      <c r="M643" s="181">
        <v>178970.54553414357</v>
      </c>
      <c r="N643" s="181">
        <v>187716.74543136702</v>
      </c>
      <c r="O643" s="181">
        <v>190897.00832691853</v>
      </c>
      <c r="P643" s="181">
        <v>193755.77867297083</v>
      </c>
      <c r="Q643" s="181">
        <v>196721.6154404555</v>
      </c>
      <c r="R643" s="181">
        <v>200930.77622251934</v>
      </c>
    </row>
    <row r="644" spans="1:18" x14ac:dyDescent="0.25">
      <c r="A644" s="184" t="s">
        <v>331</v>
      </c>
      <c r="B644" s="181">
        <v>515298.90703263931</v>
      </c>
      <c r="C644" s="181">
        <v>541257.28575508506</v>
      </c>
      <c r="D644" s="181">
        <v>568695.71874084987</v>
      </c>
      <c r="E644" s="181">
        <v>558736.08543477068</v>
      </c>
      <c r="F644" s="181">
        <v>556301.43455246137</v>
      </c>
      <c r="G644" s="181">
        <v>602022.74176342075</v>
      </c>
      <c r="H644" s="181">
        <v>633914.37783854781</v>
      </c>
      <c r="I644" s="181">
        <v>635482.54539948073</v>
      </c>
      <c r="J644" s="181">
        <v>653751.82931396062</v>
      </c>
      <c r="K644" s="181">
        <v>665958.22618368501</v>
      </c>
      <c r="L644" s="181">
        <v>677223.05870172766</v>
      </c>
      <c r="M644" s="181">
        <v>694204.11867362133</v>
      </c>
      <c r="N644" s="181">
        <v>703973.12244362314</v>
      </c>
      <c r="O644" s="181">
        <v>708916.60902737861</v>
      </c>
      <c r="P644" s="181">
        <v>726202.90874324855</v>
      </c>
      <c r="Q644" s="181">
        <v>723895.06483321975</v>
      </c>
      <c r="R644" s="181">
        <v>741658.23201081576</v>
      </c>
    </row>
    <row r="645" spans="1:18" x14ac:dyDescent="0.25">
      <c r="A645" s="184" t="s">
        <v>210</v>
      </c>
      <c r="B645" s="181">
        <v>70175.423724032386</v>
      </c>
      <c r="C645" s="181">
        <v>69571.451387641398</v>
      </c>
      <c r="D645" s="181">
        <v>72137.611771355369</v>
      </c>
      <c r="E645" s="181">
        <v>69747.233897118116</v>
      </c>
      <c r="F645" s="181">
        <v>65462.76814441874</v>
      </c>
      <c r="G645" s="181">
        <v>71609.989060475607</v>
      </c>
      <c r="H645" s="181">
        <v>73001.234736685612</v>
      </c>
      <c r="I645" s="181">
        <v>69967.77514327674</v>
      </c>
      <c r="J645" s="181">
        <v>66734.199044441004</v>
      </c>
      <c r="K645" s="181">
        <v>67296.130212994409</v>
      </c>
      <c r="L645" s="181">
        <v>66205.391039932496</v>
      </c>
      <c r="M645" s="181">
        <v>66353.611968085737</v>
      </c>
      <c r="N645" s="181">
        <v>69059.512878502734</v>
      </c>
      <c r="O645" s="181">
        <v>64931.927128177296</v>
      </c>
      <c r="P645" s="181">
        <v>64305.034342817875</v>
      </c>
      <c r="Q645" s="181">
        <v>61613.14849365456</v>
      </c>
      <c r="R645" s="181">
        <v>62333.876521784092</v>
      </c>
    </row>
    <row r="648" spans="1:18" x14ac:dyDescent="0.25">
      <c r="A648" s="183" t="s">
        <v>336</v>
      </c>
    </row>
    <row r="649" spans="1:18" x14ac:dyDescent="0.25">
      <c r="A649" s="162" t="s">
        <v>333</v>
      </c>
      <c r="B649" s="179">
        <v>2005</v>
      </c>
      <c r="C649" s="179">
        <v>2006</v>
      </c>
      <c r="D649" s="179">
        <v>2007</v>
      </c>
      <c r="E649" s="179">
        <v>2008</v>
      </c>
      <c r="F649" s="179">
        <v>2009</v>
      </c>
      <c r="G649" s="179">
        <v>2010</v>
      </c>
      <c r="H649" s="179">
        <v>2011</v>
      </c>
      <c r="I649" s="179">
        <v>2012</v>
      </c>
      <c r="J649" s="179">
        <v>2013</v>
      </c>
      <c r="K649" s="179">
        <v>2014</v>
      </c>
      <c r="L649" s="179">
        <v>2015</v>
      </c>
      <c r="M649" s="179">
        <v>2016</v>
      </c>
      <c r="N649" s="179">
        <v>2017</v>
      </c>
      <c r="O649" s="179">
        <v>2018</v>
      </c>
      <c r="P649" s="179">
        <v>2019</v>
      </c>
      <c r="Q649" s="179">
        <v>2020</v>
      </c>
      <c r="R649" s="179">
        <v>2021</v>
      </c>
    </row>
    <row r="650" spans="1:18" x14ac:dyDescent="0.25">
      <c r="A650" s="184" t="s">
        <v>304</v>
      </c>
      <c r="B650" s="181">
        <v>750</v>
      </c>
      <c r="C650" s="181">
        <v>349.01850000000002</v>
      </c>
      <c r="D650" s="181">
        <v>368.03025000000002</v>
      </c>
      <c r="E650" s="181">
        <v>459.1515</v>
      </c>
      <c r="F650" s="181">
        <v>544.08225000000004</v>
      </c>
      <c r="G650" s="181">
        <v>550.27350000000001</v>
      </c>
      <c r="H650" s="181">
        <v>600.62699999999995</v>
      </c>
      <c r="I650" s="181">
        <v>585.75</v>
      </c>
      <c r="J650" s="181">
        <v>585</v>
      </c>
      <c r="K650" s="181">
        <v>622.5</v>
      </c>
      <c r="L650" s="181">
        <v>615</v>
      </c>
      <c r="M650" s="181">
        <v>579.75</v>
      </c>
      <c r="N650" s="181">
        <v>581.25</v>
      </c>
      <c r="O650" s="181">
        <v>551.25</v>
      </c>
      <c r="P650" s="181">
        <v>587.25</v>
      </c>
      <c r="Q650" s="181">
        <v>570</v>
      </c>
      <c r="R650" s="181">
        <v>570</v>
      </c>
    </row>
    <row r="651" spans="1:18" x14ac:dyDescent="0.25">
      <c r="A651" s="184" t="s">
        <v>305</v>
      </c>
      <c r="B651" s="181">
        <v>1725</v>
      </c>
      <c r="C651" s="181">
        <v>1800</v>
      </c>
      <c r="D651" s="181">
        <v>1800</v>
      </c>
      <c r="E651" s="181">
        <v>1725</v>
      </c>
      <c r="F651" s="181">
        <v>1800</v>
      </c>
      <c r="G651" s="181">
        <v>1800</v>
      </c>
      <c r="H651" s="181">
        <v>1131.97425</v>
      </c>
      <c r="I651" s="181">
        <v>1070.61375</v>
      </c>
      <c r="J651" s="181">
        <v>1053.192</v>
      </c>
      <c r="K651" s="181">
        <v>1110.75</v>
      </c>
      <c r="L651" s="181">
        <v>1101</v>
      </c>
      <c r="M651" s="181">
        <v>1050</v>
      </c>
      <c r="N651" s="181">
        <v>993</v>
      </c>
      <c r="O651" s="181">
        <v>998.25</v>
      </c>
      <c r="P651" s="181">
        <v>1170.75</v>
      </c>
      <c r="Q651" s="181">
        <v>1125</v>
      </c>
      <c r="R651" s="181">
        <v>1125</v>
      </c>
    </row>
    <row r="652" spans="1:18" x14ac:dyDescent="0.25">
      <c r="A652" s="184" t="s">
        <v>306</v>
      </c>
      <c r="B652" s="181">
        <v>1014</v>
      </c>
      <c r="C652" s="181">
        <v>1056.75</v>
      </c>
      <c r="D652" s="181">
        <v>1082.25</v>
      </c>
      <c r="E652" s="181">
        <v>1066.3499999999999</v>
      </c>
      <c r="F652" s="181">
        <v>712.48950000000002</v>
      </c>
      <c r="G652" s="181">
        <v>981.75</v>
      </c>
      <c r="H652" s="181">
        <v>1121.1375</v>
      </c>
      <c r="I652" s="181">
        <v>1068.75</v>
      </c>
      <c r="J652" s="181">
        <v>1050</v>
      </c>
      <c r="K652" s="181">
        <v>1111.5</v>
      </c>
      <c r="L652" s="181">
        <v>1105.5</v>
      </c>
      <c r="M652" s="181">
        <v>1138.5</v>
      </c>
      <c r="N652" s="181">
        <v>1127.25</v>
      </c>
      <c r="O652" s="181">
        <v>1158.75</v>
      </c>
      <c r="P652" s="181">
        <v>1092.75</v>
      </c>
      <c r="Q652" s="181">
        <v>962.25</v>
      </c>
      <c r="R652" s="181">
        <v>1050</v>
      </c>
    </row>
    <row r="653" spans="1:18" x14ac:dyDescent="0.25">
      <c r="A653" s="184" t="s">
        <v>307</v>
      </c>
      <c r="B653" s="181">
        <v>149.1</v>
      </c>
      <c r="C653" s="181">
        <v>194.65875</v>
      </c>
      <c r="D653" s="181">
        <v>429.01724999999999</v>
      </c>
      <c r="E653" s="181">
        <v>405.75</v>
      </c>
      <c r="F653" s="181">
        <v>262.5</v>
      </c>
      <c r="G653" s="181">
        <v>247.5</v>
      </c>
      <c r="H653" s="181">
        <v>203.25</v>
      </c>
      <c r="I653" s="181">
        <v>154.99424999999999</v>
      </c>
      <c r="J653" s="181">
        <v>138.48374999999999</v>
      </c>
      <c r="K653" s="181">
        <v>153.75</v>
      </c>
      <c r="L653" s="181">
        <v>139.5</v>
      </c>
      <c r="M653" s="181">
        <v>123.75</v>
      </c>
      <c r="N653" s="181">
        <v>90.75</v>
      </c>
      <c r="O653" s="181">
        <v>90</v>
      </c>
      <c r="P653" s="181">
        <v>115.5</v>
      </c>
      <c r="Q653" s="181">
        <v>108.75</v>
      </c>
      <c r="R653" s="181">
        <v>112.5</v>
      </c>
    </row>
    <row r="654" spans="1:18" x14ac:dyDescent="0.25">
      <c r="A654" s="184" t="s">
        <v>308</v>
      </c>
      <c r="B654" s="181">
        <v>10.5</v>
      </c>
      <c r="C654" s="181">
        <v>13.058087437499999</v>
      </c>
      <c r="D654" s="181">
        <v>12.8987868825</v>
      </c>
      <c r="E654" s="181">
        <v>13.4636181075</v>
      </c>
      <c r="F654" s="181">
        <v>13.706936505</v>
      </c>
      <c r="G654" s="181">
        <v>14.031361035</v>
      </c>
      <c r="H654" s="181">
        <v>12.49034451</v>
      </c>
      <c r="I654" s="181">
        <v>15.2479530375</v>
      </c>
      <c r="J654" s="181">
        <v>15.5723775675</v>
      </c>
      <c r="K654" s="181">
        <v>16.566359115000001</v>
      </c>
      <c r="L654" s="181">
        <v>15</v>
      </c>
      <c r="M654" s="181">
        <v>15</v>
      </c>
      <c r="N654" s="181">
        <v>15</v>
      </c>
      <c r="O654" s="181">
        <v>15</v>
      </c>
      <c r="P654" s="181">
        <v>15</v>
      </c>
      <c r="Q654" s="181">
        <v>15</v>
      </c>
      <c r="R654" s="181">
        <v>15</v>
      </c>
    </row>
    <row r="655" spans="1:18" x14ac:dyDescent="0.25">
      <c r="A655" s="184" t="s">
        <v>309</v>
      </c>
      <c r="B655" s="181">
        <v>908.25</v>
      </c>
      <c r="C655" s="181">
        <v>913.5</v>
      </c>
      <c r="D655" s="181">
        <v>957.75</v>
      </c>
      <c r="E655" s="181">
        <v>862.5</v>
      </c>
      <c r="F655" s="181">
        <v>750</v>
      </c>
      <c r="G655" s="181">
        <v>750</v>
      </c>
      <c r="H655" s="181">
        <v>819.75</v>
      </c>
      <c r="I655" s="181">
        <v>717</v>
      </c>
      <c r="J655" s="181">
        <v>713.25</v>
      </c>
      <c r="K655" s="181">
        <v>758.25</v>
      </c>
      <c r="L655" s="181">
        <v>754.5</v>
      </c>
      <c r="M655" s="181">
        <v>799.5</v>
      </c>
      <c r="N655" s="181">
        <v>701.25</v>
      </c>
      <c r="O655" s="181">
        <v>778.5</v>
      </c>
      <c r="P655" s="181">
        <v>714</v>
      </c>
      <c r="Q655" s="181">
        <v>675</v>
      </c>
      <c r="R655" s="181">
        <v>675</v>
      </c>
    </row>
    <row r="656" spans="1:18" x14ac:dyDescent="0.25">
      <c r="A656" s="184" t="s">
        <v>310</v>
      </c>
      <c r="B656" s="181">
        <v>90</v>
      </c>
      <c r="C656" s="181">
        <v>111.92646375</v>
      </c>
      <c r="D656" s="181">
        <v>110.56103040000001</v>
      </c>
      <c r="E656" s="181">
        <v>115.4024409</v>
      </c>
      <c r="F656" s="181">
        <v>117.488027175</v>
      </c>
      <c r="G656" s="181">
        <v>120.268808925</v>
      </c>
      <c r="H656" s="181">
        <v>107.0600958</v>
      </c>
      <c r="I656" s="181">
        <v>130.69674029999999</v>
      </c>
      <c r="J656" s="181">
        <v>133.47752205</v>
      </c>
      <c r="K656" s="181">
        <v>141.99736387499999</v>
      </c>
      <c r="L656" s="181">
        <v>135</v>
      </c>
      <c r="M656" s="181">
        <v>135</v>
      </c>
      <c r="N656" s="181">
        <v>142.5</v>
      </c>
      <c r="O656" s="181">
        <v>150</v>
      </c>
      <c r="P656" s="181">
        <v>157.5</v>
      </c>
      <c r="Q656" s="181">
        <v>150</v>
      </c>
      <c r="R656" s="181">
        <v>150</v>
      </c>
    </row>
    <row r="657" spans="1:18" x14ac:dyDescent="0.25">
      <c r="A657" s="184" t="s">
        <v>311</v>
      </c>
      <c r="B657" s="181">
        <v>27.862500000000001</v>
      </c>
      <c r="C657" s="181">
        <v>31.1325</v>
      </c>
      <c r="D657" s="181">
        <v>32.542499999999997</v>
      </c>
      <c r="E657" s="181">
        <v>29.655000000000001</v>
      </c>
      <c r="F657" s="181">
        <v>18.18</v>
      </c>
      <c r="G657" s="181">
        <v>20.1525</v>
      </c>
      <c r="H657" s="181">
        <v>26.8125</v>
      </c>
      <c r="I657" s="181">
        <v>53.865000000000002</v>
      </c>
      <c r="J657" s="181">
        <v>55.0110638325</v>
      </c>
      <c r="K657" s="181">
        <v>58.522408327500003</v>
      </c>
      <c r="L657" s="181">
        <v>52.5</v>
      </c>
      <c r="M657" s="181">
        <v>52.5</v>
      </c>
      <c r="N657" s="181">
        <v>60</v>
      </c>
      <c r="O657" s="181">
        <v>60</v>
      </c>
      <c r="P657" s="181">
        <v>60</v>
      </c>
      <c r="Q657" s="181">
        <v>60</v>
      </c>
      <c r="R657" s="181">
        <v>60</v>
      </c>
    </row>
    <row r="658" spans="1:18" x14ac:dyDescent="0.25">
      <c r="A658" s="184" t="s">
        <v>312</v>
      </c>
      <c r="B658" s="181">
        <v>322.5</v>
      </c>
      <c r="C658" s="181">
        <v>322.5</v>
      </c>
      <c r="D658" s="181">
        <v>387.75</v>
      </c>
      <c r="E658" s="181">
        <v>361.5</v>
      </c>
      <c r="F658" s="181">
        <v>375</v>
      </c>
      <c r="G658" s="181">
        <v>356.25</v>
      </c>
      <c r="H658" s="181">
        <v>342</v>
      </c>
      <c r="I658" s="181">
        <v>337.5</v>
      </c>
      <c r="J658" s="181">
        <v>337.5</v>
      </c>
      <c r="K658" s="181">
        <v>345</v>
      </c>
      <c r="L658" s="181">
        <v>352.5</v>
      </c>
      <c r="M658" s="181">
        <v>352.5</v>
      </c>
      <c r="N658" s="181">
        <v>352.5</v>
      </c>
      <c r="O658" s="181">
        <v>360</v>
      </c>
      <c r="P658" s="181">
        <v>345</v>
      </c>
      <c r="Q658" s="181">
        <v>345</v>
      </c>
      <c r="R658" s="181">
        <v>345</v>
      </c>
    </row>
    <row r="659" spans="1:18" x14ac:dyDescent="0.25">
      <c r="A659" s="184" t="s">
        <v>313</v>
      </c>
      <c r="B659" s="181">
        <v>2475</v>
      </c>
      <c r="C659" s="181">
        <v>3000</v>
      </c>
      <c r="D659" s="181">
        <v>3000</v>
      </c>
      <c r="E659" s="181">
        <v>3000</v>
      </c>
      <c r="F659" s="181">
        <v>2625</v>
      </c>
      <c r="G659" s="181">
        <v>2850</v>
      </c>
      <c r="H659" s="181">
        <v>2925</v>
      </c>
      <c r="I659" s="181">
        <v>2925</v>
      </c>
      <c r="J659" s="181">
        <v>2925</v>
      </c>
      <c r="K659" s="181">
        <v>2148</v>
      </c>
      <c r="L659" s="181">
        <v>1878</v>
      </c>
      <c r="M659" s="181">
        <v>1875</v>
      </c>
      <c r="N659" s="181">
        <v>1950</v>
      </c>
      <c r="O659" s="181">
        <v>1950</v>
      </c>
      <c r="P659" s="181">
        <v>1950</v>
      </c>
      <c r="Q659" s="181">
        <v>1950</v>
      </c>
      <c r="R659" s="181">
        <v>1950</v>
      </c>
    </row>
    <row r="660" spans="1:18" x14ac:dyDescent="0.25">
      <c r="A660" s="184" t="s">
        <v>314</v>
      </c>
      <c r="B660" s="181">
        <v>5117.25</v>
      </c>
      <c r="C660" s="181">
        <v>5339.25</v>
      </c>
      <c r="D660" s="181">
        <v>5413.5</v>
      </c>
      <c r="E660" s="181">
        <v>5484.75</v>
      </c>
      <c r="F660" s="181">
        <v>4458.8895000000002</v>
      </c>
      <c r="G660" s="181">
        <v>5142.0720000000001</v>
      </c>
      <c r="H660" s="181">
        <v>5334.7147500000001</v>
      </c>
      <c r="I660" s="181">
        <v>5003.6392500000002</v>
      </c>
      <c r="J660" s="181">
        <v>5162.25</v>
      </c>
      <c r="K660" s="181">
        <v>5060.25</v>
      </c>
      <c r="L660" s="181">
        <v>5135.25</v>
      </c>
      <c r="M660" s="181">
        <v>5229.75</v>
      </c>
      <c r="N660" s="181">
        <v>5243.25</v>
      </c>
      <c r="O660" s="181">
        <v>5334</v>
      </c>
      <c r="P660" s="181">
        <v>5325</v>
      </c>
      <c r="Q660" s="181">
        <v>5325</v>
      </c>
      <c r="R660" s="181">
        <v>5325</v>
      </c>
    </row>
    <row r="661" spans="1:18" x14ac:dyDescent="0.25">
      <c r="A661" s="184" t="s">
        <v>315</v>
      </c>
      <c r="B661" s="181">
        <v>379.32</v>
      </c>
      <c r="C661" s="181">
        <v>366.97500000000002</v>
      </c>
      <c r="D661" s="181">
        <v>416.97750000000002</v>
      </c>
      <c r="E661" s="181">
        <v>338.33249999999998</v>
      </c>
      <c r="F661" s="181">
        <v>285.57749999999999</v>
      </c>
      <c r="G661" s="181">
        <v>218.16749999999999</v>
      </c>
      <c r="H661" s="181">
        <v>195.00749999999999</v>
      </c>
      <c r="I661" s="181">
        <v>204.495</v>
      </c>
      <c r="J661" s="181">
        <v>208.84595744999999</v>
      </c>
      <c r="K661" s="181">
        <v>222.17655045000001</v>
      </c>
      <c r="L661" s="181">
        <v>210</v>
      </c>
      <c r="M661" s="181">
        <v>210</v>
      </c>
      <c r="N661" s="181">
        <v>225</v>
      </c>
      <c r="O661" s="181">
        <v>232.5</v>
      </c>
      <c r="P661" s="181">
        <v>240</v>
      </c>
      <c r="Q661" s="181">
        <v>232.5</v>
      </c>
      <c r="R661" s="181">
        <v>232.5</v>
      </c>
    </row>
    <row r="662" spans="1:18" x14ac:dyDescent="0.25">
      <c r="A662" s="184" t="s">
        <v>316</v>
      </c>
      <c r="B662" s="181">
        <v>375</v>
      </c>
      <c r="C662" s="181">
        <v>375</v>
      </c>
      <c r="D662" s="181">
        <v>375</v>
      </c>
      <c r="E662" s="181">
        <v>375</v>
      </c>
      <c r="F662" s="181">
        <v>157.37325000000001</v>
      </c>
      <c r="G662" s="181">
        <v>195.14625000000001</v>
      </c>
      <c r="H662" s="181">
        <v>187.5</v>
      </c>
      <c r="I662" s="181">
        <v>172.5</v>
      </c>
      <c r="J662" s="181">
        <v>186.75</v>
      </c>
      <c r="K662" s="181">
        <v>204</v>
      </c>
      <c r="L662" s="181">
        <v>232.5</v>
      </c>
      <c r="M662" s="181">
        <v>225</v>
      </c>
      <c r="N662" s="181">
        <v>212.25</v>
      </c>
      <c r="O662" s="181">
        <v>211.5</v>
      </c>
      <c r="P662" s="181">
        <v>210</v>
      </c>
      <c r="Q662" s="181">
        <v>210</v>
      </c>
      <c r="R662" s="181">
        <v>210</v>
      </c>
    </row>
    <row r="663" spans="1:18" x14ac:dyDescent="0.25">
      <c r="A663" s="184" t="s">
        <v>317</v>
      </c>
      <c r="B663" s="181"/>
      <c r="C663" s="181"/>
      <c r="D663" s="181"/>
      <c r="E663" s="181"/>
      <c r="F663" s="181">
        <v>165</v>
      </c>
      <c r="G663" s="181">
        <v>165</v>
      </c>
      <c r="H663" s="181">
        <v>225</v>
      </c>
      <c r="I663" s="181">
        <v>225</v>
      </c>
      <c r="J663" s="181">
        <v>217.5</v>
      </c>
      <c r="K663" s="181">
        <v>202.5</v>
      </c>
      <c r="L663" s="181">
        <v>195</v>
      </c>
      <c r="M663" s="181">
        <v>187.5</v>
      </c>
      <c r="N663" s="181">
        <v>225</v>
      </c>
      <c r="O663" s="181">
        <v>225</v>
      </c>
      <c r="P663" s="181">
        <v>225</v>
      </c>
      <c r="Q663" s="181">
        <v>225</v>
      </c>
      <c r="R663" s="181">
        <v>225</v>
      </c>
    </row>
    <row r="664" spans="1:18" x14ac:dyDescent="0.25">
      <c r="A664" s="184" t="s">
        <v>318</v>
      </c>
      <c r="B664" s="181">
        <v>4725</v>
      </c>
      <c r="C664" s="181">
        <v>4425</v>
      </c>
      <c r="D664" s="181">
        <v>4500</v>
      </c>
      <c r="E664" s="181">
        <v>4500</v>
      </c>
      <c r="F664" s="181">
        <v>4050</v>
      </c>
      <c r="G664" s="181">
        <v>4500</v>
      </c>
      <c r="H664" s="181">
        <v>4350</v>
      </c>
      <c r="I664" s="181">
        <v>4350</v>
      </c>
      <c r="J664" s="181">
        <v>2730</v>
      </c>
      <c r="K664" s="181">
        <v>2700</v>
      </c>
      <c r="L664" s="181">
        <v>2625</v>
      </c>
      <c r="M664" s="181">
        <v>2625</v>
      </c>
      <c r="N664" s="181">
        <v>2700</v>
      </c>
      <c r="O664" s="181">
        <v>2700</v>
      </c>
      <c r="P664" s="181">
        <v>2625</v>
      </c>
      <c r="Q664" s="181">
        <v>2550</v>
      </c>
      <c r="R664" s="181">
        <v>1500</v>
      </c>
    </row>
    <row r="665" spans="1:18" x14ac:dyDescent="0.25">
      <c r="A665" s="184" t="s">
        <v>319</v>
      </c>
      <c r="B665" s="181">
        <v>12.824999999999999</v>
      </c>
      <c r="C665" s="181">
        <v>8.82</v>
      </c>
      <c r="D665" s="181">
        <v>9.7050000000000001</v>
      </c>
      <c r="E665" s="181">
        <v>11.13</v>
      </c>
      <c r="F665" s="181">
        <v>6.6375000000000002</v>
      </c>
      <c r="G665" s="181">
        <v>12.24</v>
      </c>
      <c r="H665" s="181"/>
      <c r="I665" s="181">
        <v>0.40500000000000003</v>
      </c>
      <c r="J665" s="181">
        <v>0.41361702150000001</v>
      </c>
      <c r="K665" s="181">
        <v>0.44001810749999998</v>
      </c>
      <c r="L665" s="181">
        <v>0</v>
      </c>
      <c r="M665" s="181"/>
      <c r="N665" s="181"/>
      <c r="O665" s="181"/>
      <c r="P665" s="181"/>
      <c r="Q665" s="181"/>
      <c r="R665" s="181"/>
    </row>
    <row r="666" spans="1:18" x14ac:dyDescent="0.25">
      <c r="A666" s="184" t="s">
        <v>320</v>
      </c>
      <c r="B666" s="181">
        <v>30.217500000000001</v>
      </c>
      <c r="C666" s="181">
        <v>49.44</v>
      </c>
      <c r="D666" s="181">
        <v>42.622500000000002</v>
      </c>
      <c r="E666" s="181">
        <v>40.424999999999997</v>
      </c>
      <c r="F666" s="181">
        <v>5.22</v>
      </c>
      <c r="G666" s="181">
        <v>19.4925</v>
      </c>
      <c r="H666" s="181">
        <v>38.477849302499997</v>
      </c>
      <c r="I666" s="181">
        <v>36.248602177499997</v>
      </c>
      <c r="J666" s="181">
        <v>28.402732695000001</v>
      </c>
      <c r="K666" s="181">
        <v>39.9883523325</v>
      </c>
      <c r="L666" s="181">
        <v>37.919927970000003</v>
      </c>
      <c r="M666" s="181">
        <v>37.5</v>
      </c>
      <c r="N666" s="181">
        <v>37.5</v>
      </c>
      <c r="O666" s="181">
        <v>37.5</v>
      </c>
      <c r="P666" s="181">
        <v>37.5</v>
      </c>
      <c r="Q666" s="181">
        <v>37.5</v>
      </c>
      <c r="R666" s="181">
        <v>37.5</v>
      </c>
    </row>
    <row r="667" spans="1:18" x14ac:dyDescent="0.25">
      <c r="A667" s="184" t="s">
        <v>321</v>
      </c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>
        <v>0</v>
      </c>
      <c r="M667" s="181"/>
      <c r="N667" s="181"/>
      <c r="O667" s="181"/>
      <c r="P667" s="181"/>
      <c r="Q667" s="181"/>
      <c r="R667" s="181"/>
    </row>
    <row r="668" spans="1:18" x14ac:dyDescent="0.25">
      <c r="A668" s="184" t="s">
        <v>322</v>
      </c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>
        <v>0</v>
      </c>
      <c r="M668" s="181"/>
      <c r="N668" s="181"/>
      <c r="O668" s="181"/>
      <c r="P668" s="181"/>
      <c r="Q668" s="181"/>
      <c r="R668" s="181"/>
    </row>
    <row r="669" spans="1:18" x14ac:dyDescent="0.25">
      <c r="A669" s="184" t="s">
        <v>323</v>
      </c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>
        <v>0</v>
      </c>
      <c r="M669" s="181"/>
      <c r="N669" s="181"/>
      <c r="O669" s="181"/>
      <c r="P669" s="181"/>
      <c r="Q669" s="181"/>
      <c r="R669" s="181"/>
    </row>
    <row r="670" spans="1:18" x14ac:dyDescent="0.25">
      <c r="A670" s="184" t="s">
        <v>324</v>
      </c>
      <c r="B670" s="181">
        <v>1311.75</v>
      </c>
      <c r="C670" s="181">
        <v>1452</v>
      </c>
      <c r="D670" s="181">
        <v>1607.25</v>
      </c>
      <c r="E670" s="181">
        <v>1463.7</v>
      </c>
      <c r="F670" s="181">
        <v>1278</v>
      </c>
      <c r="G670" s="181">
        <v>1349.25</v>
      </c>
      <c r="H670" s="181">
        <v>1527.2249999999999</v>
      </c>
      <c r="I670" s="181">
        <v>1349.08725</v>
      </c>
      <c r="J670" s="181">
        <v>1282.08825</v>
      </c>
      <c r="K670" s="181">
        <v>1362.75</v>
      </c>
      <c r="L670" s="181">
        <v>1456.5</v>
      </c>
      <c r="M670" s="181">
        <v>1401.75</v>
      </c>
      <c r="N670" s="181">
        <v>1428</v>
      </c>
      <c r="O670" s="181">
        <v>2013</v>
      </c>
      <c r="P670" s="181">
        <v>1332.75</v>
      </c>
      <c r="Q670" s="181">
        <v>1257.75</v>
      </c>
      <c r="R670" s="181">
        <v>1275</v>
      </c>
    </row>
    <row r="671" spans="1:18" x14ac:dyDescent="0.25">
      <c r="A671" s="184" t="s">
        <v>325</v>
      </c>
      <c r="B671" s="181">
        <v>150</v>
      </c>
      <c r="C671" s="181">
        <v>186.544106325</v>
      </c>
      <c r="D671" s="181">
        <v>184.26838402499999</v>
      </c>
      <c r="E671" s="181">
        <v>192.33740152499999</v>
      </c>
      <c r="F671" s="181">
        <v>195.813378675</v>
      </c>
      <c r="G671" s="181">
        <v>200.44801484999999</v>
      </c>
      <c r="H671" s="181">
        <v>178.433493</v>
      </c>
      <c r="I671" s="181">
        <v>217.82790052499999</v>
      </c>
      <c r="J671" s="181">
        <v>222.46253669999999</v>
      </c>
      <c r="K671" s="181">
        <v>236.66227305000001</v>
      </c>
      <c r="L671" s="181">
        <v>225</v>
      </c>
      <c r="M671" s="181">
        <v>225</v>
      </c>
      <c r="N671" s="181">
        <v>240</v>
      </c>
      <c r="O671" s="181">
        <v>247.5</v>
      </c>
      <c r="P671" s="181">
        <v>255</v>
      </c>
      <c r="Q671" s="181">
        <v>247.5</v>
      </c>
      <c r="R671" s="181">
        <v>247.5</v>
      </c>
    </row>
    <row r="672" spans="1:18" x14ac:dyDescent="0.25">
      <c r="A672" s="184" t="s">
        <v>326</v>
      </c>
      <c r="B672" s="181">
        <v>1343.25</v>
      </c>
      <c r="C672" s="181">
        <v>1456.5</v>
      </c>
      <c r="D672" s="181">
        <v>1500</v>
      </c>
      <c r="E672" s="181">
        <v>1500</v>
      </c>
      <c r="F672" s="181">
        <v>1200</v>
      </c>
      <c r="G672" s="181">
        <v>1500</v>
      </c>
      <c r="H672" s="181">
        <v>1259.5050000000001</v>
      </c>
      <c r="I672" s="181">
        <v>1281.25425</v>
      </c>
      <c r="J672" s="181">
        <v>1273.8389999999999</v>
      </c>
      <c r="K672" s="181">
        <v>1292.25</v>
      </c>
      <c r="L672" s="181">
        <v>1430.25</v>
      </c>
      <c r="M672" s="181">
        <v>1463.25</v>
      </c>
      <c r="N672" s="181">
        <v>1594.5</v>
      </c>
      <c r="O672" s="181">
        <v>1686.75</v>
      </c>
      <c r="P672" s="181">
        <v>1493.25</v>
      </c>
      <c r="Q672" s="181">
        <v>956.25</v>
      </c>
      <c r="R672" s="181">
        <v>1117.5</v>
      </c>
    </row>
    <row r="673" spans="1:18" x14ac:dyDescent="0.25">
      <c r="A673" s="184" t="s">
        <v>327</v>
      </c>
      <c r="B673" s="181">
        <v>709.5</v>
      </c>
      <c r="C673" s="181">
        <v>828</v>
      </c>
      <c r="D673" s="181">
        <v>842.25</v>
      </c>
      <c r="E673" s="181">
        <v>811.5</v>
      </c>
      <c r="F673" s="181">
        <v>650.25</v>
      </c>
      <c r="G673" s="181">
        <v>739.5</v>
      </c>
      <c r="H673" s="181">
        <v>728.10974999999996</v>
      </c>
      <c r="I673" s="181">
        <v>677.30100000000004</v>
      </c>
      <c r="J673" s="181">
        <v>609.86699999999996</v>
      </c>
      <c r="K673" s="181">
        <v>620.25</v>
      </c>
      <c r="L673" s="181">
        <v>583.5</v>
      </c>
      <c r="M673" s="181">
        <v>600.75</v>
      </c>
      <c r="N673" s="181">
        <v>580.5</v>
      </c>
      <c r="O673" s="181">
        <v>593.25</v>
      </c>
      <c r="P673" s="181">
        <v>560.25</v>
      </c>
      <c r="Q673" s="181">
        <v>561.75</v>
      </c>
      <c r="R673" s="181">
        <v>562.5</v>
      </c>
    </row>
    <row r="674" spans="1:18" x14ac:dyDescent="0.25">
      <c r="A674" s="184" t="s">
        <v>328</v>
      </c>
      <c r="B674" s="181">
        <v>1125</v>
      </c>
      <c r="C674" s="181">
        <v>1125</v>
      </c>
      <c r="D674" s="181">
        <v>1125</v>
      </c>
      <c r="E674" s="181">
        <v>1125</v>
      </c>
      <c r="F674" s="181">
        <v>1125</v>
      </c>
      <c r="G674" s="181">
        <v>1125</v>
      </c>
      <c r="H674" s="181">
        <v>75</v>
      </c>
      <c r="I674" s="181">
        <v>75</v>
      </c>
      <c r="J674" s="181">
        <v>645.75</v>
      </c>
      <c r="K674" s="181">
        <v>689.25</v>
      </c>
      <c r="L674" s="181">
        <v>827.25</v>
      </c>
      <c r="M674" s="181">
        <v>784.5</v>
      </c>
      <c r="N674" s="181">
        <v>880.5</v>
      </c>
      <c r="O674" s="181">
        <v>909.75</v>
      </c>
      <c r="P674" s="181">
        <v>889.5</v>
      </c>
      <c r="Q674" s="181">
        <v>900</v>
      </c>
      <c r="R674" s="181">
        <v>900</v>
      </c>
    </row>
    <row r="675" spans="1:18" x14ac:dyDescent="0.25">
      <c r="A675" s="184" t="s">
        <v>329</v>
      </c>
      <c r="B675" s="181">
        <v>1363.5</v>
      </c>
      <c r="C675" s="181">
        <v>1500</v>
      </c>
      <c r="D675" s="181">
        <v>1500</v>
      </c>
      <c r="E675" s="181">
        <v>1500</v>
      </c>
      <c r="F675" s="181">
        <v>1350</v>
      </c>
      <c r="G675" s="181">
        <v>1425</v>
      </c>
      <c r="H675" s="181">
        <v>1425</v>
      </c>
      <c r="I675" s="181">
        <v>1350</v>
      </c>
      <c r="J675" s="181">
        <v>1350</v>
      </c>
      <c r="K675" s="181">
        <v>1350</v>
      </c>
      <c r="L675" s="181">
        <v>1350</v>
      </c>
      <c r="M675" s="181">
        <v>1350</v>
      </c>
      <c r="N675" s="181">
        <v>1350</v>
      </c>
      <c r="O675" s="181">
        <v>1350</v>
      </c>
      <c r="P675" s="181">
        <v>1350</v>
      </c>
      <c r="Q675" s="181">
        <v>1275</v>
      </c>
      <c r="R675" s="181">
        <v>1350</v>
      </c>
    </row>
    <row r="676" spans="1:18" x14ac:dyDescent="0.25">
      <c r="A676" s="184" t="s">
        <v>330</v>
      </c>
      <c r="B676" s="181">
        <v>450</v>
      </c>
      <c r="C676" s="181">
        <v>562.5</v>
      </c>
      <c r="D676" s="181">
        <v>585</v>
      </c>
      <c r="E676" s="181">
        <v>562.5</v>
      </c>
      <c r="F676" s="181">
        <v>450</v>
      </c>
      <c r="G676" s="181">
        <v>525</v>
      </c>
      <c r="H676" s="181">
        <v>525</v>
      </c>
      <c r="I676" s="181">
        <v>525</v>
      </c>
      <c r="J676" s="181">
        <v>510</v>
      </c>
      <c r="K676" s="181">
        <v>487.5</v>
      </c>
      <c r="L676" s="181">
        <v>480</v>
      </c>
      <c r="M676" s="181">
        <v>480</v>
      </c>
      <c r="N676" s="181">
        <v>480</v>
      </c>
      <c r="O676" s="181">
        <v>480</v>
      </c>
      <c r="P676" s="181">
        <v>480</v>
      </c>
      <c r="Q676" s="181">
        <v>480</v>
      </c>
      <c r="R676" s="181">
        <v>480</v>
      </c>
    </row>
    <row r="677" spans="1:18" x14ac:dyDescent="0.25">
      <c r="A677" s="184" t="s">
        <v>211</v>
      </c>
      <c r="B677" s="181">
        <v>1500</v>
      </c>
      <c r="C677" s="181">
        <v>1500</v>
      </c>
      <c r="D677" s="181">
        <v>1500</v>
      </c>
      <c r="E677" s="181">
        <v>1125</v>
      </c>
      <c r="F677" s="181">
        <v>1125</v>
      </c>
      <c r="G677" s="181">
        <v>1125</v>
      </c>
      <c r="H677" s="181">
        <v>1125</v>
      </c>
      <c r="I677" s="181">
        <v>1125</v>
      </c>
      <c r="J677" s="181">
        <v>1125</v>
      </c>
      <c r="K677" s="181">
        <v>1200</v>
      </c>
      <c r="L677" s="181">
        <v>1200</v>
      </c>
      <c r="M677" s="181">
        <v>1050</v>
      </c>
      <c r="N677" s="181">
        <v>1050</v>
      </c>
      <c r="O677" s="181">
        <v>1125</v>
      </c>
      <c r="P677" s="181">
        <v>1125</v>
      </c>
      <c r="Q677" s="181">
        <v>1125</v>
      </c>
      <c r="R677" s="181">
        <v>1125</v>
      </c>
    </row>
    <row r="678" spans="1:18" x14ac:dyDescent="0.25">
      <c r="A678" s="184" t="s">
        <v>257</v>
      </c>
      <c r="B678" s="181">
        <v>85620</v>
      </c>
      <c r="C678" s="181">
        <v>98902.5</v>
      </c>
      <c r="D678" s="181">
        <v>112185</v>
      </c>
      <c r="E678" s="181">
        <v>125467.5</v>
      </c>
      <c r="F678" s="181">
        <v>138750</v>
      </c>
      <c r="G678" s="181">
        <v>142500</v>
      </c>
      <c r="H678" s="181">
        <v>150000</v>
      </c>
      <c r="I678" s="181">
        <v>165000</v>
      </c>
      <c r="J678" s="181">
        <v>172500</v>
      </c>
      <c r="K678" s="181">
        <v>172500</v>
      </c>
      <c r="L678" s="181">
        <v>187500</v>
      </c>
      <c r="M678" s="181">
        <v>217500</v>
      </c>
      <c r="N678" s="181">
        <v>217500</v>
      </c>
      <c r="O678" s="181">
        <v>225000</v>
      </c>
      <c r="P678" s="181">
        <v>232500</v>
      </c>
      <c r="Q678" s="181">
        <v>232500</v>
      </c>
      <c r="R678" s="181">
        <v>232500</v>
      </c>
    </row>
    <row r="679" spans="1:18" x14ac:dyDescent="0.25">
      <c r="A679" s="184" t="s">
        <v>213</v>
      </c>
      <c r="B679" s="181">
        <v>9687.8070000000007</v>
      </c>
      <c r="C679" s="181">
        <v>10970.969255677499</v>
      </c>
      <c r="D679" s="181">
        <v>11514.929586644999</v>
      </c>
      <c r="E679" s="181">
        <v>11913.619766722501</v>
      </c>
      <c r="F679" s="181">
        <v>10069.805685187501</v>
      </c>
      <c r="G679" s="181">
        <v>11144.5960644225</v>
      </c>
      <c r="H679" s="181">
        <v>10187.47594518</v>
      </c>
      <c r="I679" s="181">
        <v>9943.8110003399997</v>
      </c>
      <c r="J679" s="181">
        <v>9900.7787078550009</v>
      </c>
      <c r="K679" s="181">
        <v>10236.527614664999</v>
      </c>
      <c r="L679" s="181">
        <v>9843.75</v>
      </c>
      <c r="M679" s="181">
        <v>9926.25</v>
      </c>
      <c r="N679" s="181">
        <v>10071</v>
      </c>
      <c r="O679" s="181">
        <v>10198.5</v>
      </c>
      <c r="P679" s="181">
        <v>9992.25</v>
      </c>
      <c r="Q679" s="181">
        <v>8744.25</v>
      </c>
      <c r="R679" s="181">
        <v>5910</v>
      </c>
    </row>
    <row r="680" spans="1:18" x14ac:dyDescent="0.25">
      <c r="A680" s="184" t="s">
        <v>258</v>
      </c>
      <c r="B680" s="181">
        <v>690</v>
      </c>
      <c r="C680" s="181">
        <v>900</v>
      </c>
      <c r="D680" s="181">
        <v>900</v>
      </c>
      <c r="E680" s="181">
        <v>975</v>
      </c>
      <c r="F680" s="181">
        <v>975</v>
      </c>
      <c r="G680" s="181">
        <v>1050</v>
      </c>
      <c r="H680" s="181">
        <v>11250</v>
      </c>
      <c r="I680" s="181">
        <v>11250</v>
      </c>
      <c r="J680" s="181">
        <v>12000</v>
      </c>
      <c r="K680" s="181">
        <v>12000</v>
      </c>
      <c r="L680" s="181">
        <v>12000</v>
      </c>
      <c r="M680" s="181">
        <v>12000</v>
      </c>
      <c r="N680" s="181">
        <v>12000</v>
      </c>
      <c r="O680" s="181">
        <v>12000</v>
      </c>
      <c r="P680" s="181">
        <v>12000</v>
      </c>
      <c r="Q680" s="181">
        <v>11250</v>
      </c>
      <c r="R680" s="181">
        <v>12000</v>
      </c>
    </row>
    <row r="681" spans="1:18" x14ac:dyDescent="0.25">
      <c r="A681" s="184" t="s">
        <v>215</v>
      </c>
      <c r="B681" s="181">
        <v>7019.9250000000002</v>
      </c>
      <c r="C681" s="181">
        <v>6903.6089332575002</v>
      </c>
      <c r="D681" s="181">
        <v>7207.6212850125003</v>
      </c>
      <c r="E681" s="181">
        <v>7235.7707013749996</v>
      </c>
      <c r="F681" s="181">
        <v>6651.6927622425001</v>
      </c>
      <c r="G681" s="181">
        <v>7635.172176735</v>
      </c>
      <c r="H681" s="181">
        <v>8007.5824579050004</v>
      </c>
      <c r="I681" s="181">
        <v>8178.2824810724996</v>
      </c>
      <c r="J681" s="181">
        <v>8231.0118955649996</v>
      </c>
      <c r="K681" s="181">
        <v>8254.2147825149987</v>
      </c>
      <c r="L681" s="181">
        <v>8197.5</v>
      </c>
      <c r="M681" s="181">
        <v>8055</v>
      </c>
      <c r="N681" s="181">
        <v>8287.5</v>
      </c>
      <c r="O681" s="181">
        <v>8332.5</v>
      </c>
      <c r="P681" s="181">
        <v>8227.5</v>
      </c>
      <c r="Q681" s="181">
        <v>8100</v>
      </c>
      <c r="R681" s="181">
        <v>8175</v>
      </c>
    </row>
    <row r="682" spans="1:18" x14ac:dyDescent="0.25">
      <c r="A682" s="184" t="s">
        <v>259</v>
      </c>
      <c r="B682" s="181">
        <v>6150</v>
      </c>
      <c r="C682" s="181">
        <v>6150</v>
      </c>
      <c r="D682" s="181">
        <v>6150</v>
      </c>
      <c r="E682" s="181">
        <v>6150</v>
      </c>
      <c r="F682" s="181">
        <v>5250</v>
      </c>
      <c r="G682" s="181">
        <v>7125</v>
      </c>
      <c r="H682" s="181">
        <v>7575</v>
      </c>
      <c r="I682" s="181">
        <v>8250</v>
      </c>
      <c r="J682" s="181">
        <v>8250</v>
      </c>
      <c r="K682" s="181">
        <v>8687.25</v>
      </c>
      <c r="L682" s="181">
        <v>8415.75</v>
      </c>
      <c r="M682" s="181">
        <v>8661.75</v>
      </c>
      <c r="N682" s="181">
        <v>8384.25</v>
      </c>
      <c r="O682" s="181">
        <v>8478.75</v>
      </c>
      <c r="P682" s="181">
        <v>8550</v>
      </c>
      <c r="Q682" s="181">
        <v>8250</v>
      </c>
      <c r="R682" s="181">
        <v>7957.5</v>
      </c>
    </row>
    <row r="683" spans="1:18" x14ac:dyDescent="0.25">
      <c r="A683" s="184" t="s">
        <v>217</v>
      </c>
      <c r="B683" s="181">
        <v>21591.75</v>
      </c>
      <c r="C683" s="181">
        <v>22263.75</v>
      </c>
      <c r="D683" s="181">
        <v>21400.5</v>
      </c>
      <c r="E683" s="181">
        <v>21351.75</v>
      </c>
      <c r="F683" s="181">
        <v>18300.75</v>
      </c>
      <c r="G683" s="181">
        <v>20484.75</v>
      </c>
      <c r="H683" s="181">
        <v>15777.75</v>
      </c>
      <c r="I683" s="181">
        <v>15573.75</v>
      </c>
      <c r="J683" s="181">
        <v>15792</v>
      </c>
      <c r="K683" s="181">
        <v>16496.25</v>
      </c>
      <c r="L683" s="181">
        <v>15114</v>
      </c>
      <c r="M683" s="181">
        <v>14330.25</v>
      </c>
      <c r="N683" s="181">
        <v>14581.5</v>
      </c>
      <c r="O683" s="181">
        <v>14838.75</v>
      </c>
      <c r="P683" s="181">
        <v>13917.75</v>
      </c>
      <c r="Q683" s="181">
        <v>13397.25</v>
      </c>
      <c r="R683" s="181">
        <v>14250</v>
      </c>
    </row>
    <row r="684" spans="1:18" x14ac:dyDescent="0.25">
      <c r="A684" s="184" t="s">
        <v>218</v>
      </c>
      <c r="B684" s="181">
        <v>15254.77607475</v>
      </c>
      <c r="C684" s="181">
        <v>16707.514022275544</v>
      </c>
      <c r="D684" s="181">
        <v>17428.637839716685</v>
      </c>
      <c r="E684" s="181">
        <v>17687.248277353414</v>
      </c>
      <c r="F684" s="181">
        <v>14135.757825205626</v>
      </c>
      <c r="G684" s="181">
        <v>14967.678855949518</v>
      </c>
      <c r="H684" s="181">
        <v>18910.487241575931</v>
      </c>
      <c r="I684" s="181">
        <v>19201.718195679045</v>
      </c>
      <c r="J684" s="181">
        <v>18944.781359512388</v>
      </c>
      <c r="K684" s="181">
        <v>18426.88690272384</v>
      </c>
      <c r="L684" s="181">
        <v>18029.25</v>
      </c>
      <c r="M684" s="181">
        <v>17961.75</v>
      </c>
      <c r="N684" s="181">
        <v>18168</v>
      </c>
      <c r="O684" s="181">
        <v>18633</v>
      </c>
      <c r="P684" s="181">
        <v>18678</v>
      </c>
      <c r="Q684" s="181">
        <v>18585.75</v>
      </c>
      <c r="R684" s="181">
        <v>16230</v>
      </c>
    </row>
    <row r="685" spans="1:18" x14ac:dyDescent="0.25">
      <c r="A685" s="184" t="s">
        <v>331</v>
      </c>
      <c r="B685" s="181">
        <v>172079.08307475</v>
      </c>
      <c r="C685" s="181">
        <v>189765.91561872305</v>
      </c>
      <c r="D685" s="181">
        <v>204569.06191268167</v>
      </c>
      <c r="E685" s="181">
        <v>217849.33620598342</v>
      </c>
      <c r="F685" s="181">
        <v>217854.21411499067</v>
      </c>
      <c r="G685" s="181">
        <v>230838.73953191703</v>
      </c>
      <c r="H685" s="181">
        <v>246172.37067727343</v>
      </c>
      <c r="I685" s="181">
        <v>261049.73762313154</v>
      </c>
      <c r="J685" s="181">
        <v>268178.22777024889</v>
      </c>
      <c r="K685" s="181">
        <v>268735.9826251613</v>
      </c>
      <c r="L685" s="181">
        <v>281236.91992797004</v>
      </c>
      <c r="M685" s="181">
        <v>310426.5</v>
      </c>
      <c r="N685" s="181">
        <v>311252.25</v>
      </c>
      <c r="O685" s="181">
        <v>320739</v>
      </c>
      <c r="P685" s="181">
        <v>326221.5</v>
      </c>
      <c r="Q685" s="181">
        <v>322171.5</v>
      </c>
      <c r="R685" s="181">
        <v>317662.5</v>
      </c>
    </row>
    <row r="686" spans="1:18" x14ac:dyDescent="0.25">
      <c r="A686" s="184" t="s">
        <v>210</v>
      </c>
      <c r="B686" s="181">
        <v>24564.825000000001</v>
      </c>
      <c r="C686" s="181">
        <v>25467.5734075125</v>
      </c>
      <c r="D686" s="181">
        <v>26282.373201307502</v>
      </c>
      <c r="E686" s="181">
        <v>25943.447460532505</v>
      </c>
      <c r="F686" s="181">
        <v>22596.207842355001</v>
      </c>
      <c r="G686" s="181">
        <v>24806.542434810002</v>
      </c>
      <c r="H686" s="181">
        <v>23339.075032612502</v>
      </c>
      <c r="I686" s="181">
        <v>22527.175946039999</v>
      </c>
      <c r="J686" s="181">
        <v>21434.6558073165</v>
      </c>
      <c r="K686" s="181">
        <v>20934.8533252575</v>
      </c>
      <c r="L686" s="181">
        <v>20936.669927970001</v>
      </c>
      <c r="M686" s="181">
        <v>20941.5</v>
      </c>
      <c r="N686" s="181">
        <v>21210</v>
      </c>
      <c r="O686" s="181">
        <v>22132.5</v>
      </c>
      <c r="P686" s="181">
        <v>21231</v>
      </c>
      <c r="Q686" s="181">
        <v>20219.25</v>
      </c>
      <c r="R686" s="181">
        <v>19515</v>
      </c>
    </row>
    <row r="689" spans="1:18" x14ac:dyDescent="0.25">
      <c r="A689" s="183" t="s">
        <v>337</v>
      </c>
    </row>
    <row r="690" spans="1:18" x14ac:dyDescent="0.25">
      <c r="A690" s="162" t="s">
        <v>333</v>
      </c>
      <c r="B690" s="179">
        <v>2005</v>
      </c>
      <c r="C690" s="179">
        <v>2006</v>
      </c>
      <c r="D690" s="179">
        <v>2007</v>
      </c>
      <c r="E690" s="179">
        <v>2008</v>
      </c>
      <c r="F690" s="179">
        <v>2009</v>
      </c>
      <c r="G690" s="179">
        <v>2010</v>
      </c>
      <c r="H690" s="179">
        <v>2011</v>
      </c>
      <c r="I690" s="179">
        <v>2012</v>
      </c>
      <c r="J690" s="179">
        <v>2013</v>
      </c>
      <c r="K690" s="179">
        <v>2014</v>
      </c>
      <c r="L690" s="179">
        <v>2015</v>
      </c>
      <c r="M690" s="179">
        <v>2016</v>
      </c>
      <c r="N690" s="179">
        <v>2017</v>
      </c>
      <c r="O690" s="179">
        <v>2018</v>
      </c>
      <c r="P690" s="179">
        <v>2019</v>
      </c>
      <c r="Q690" s="179">
        <v>2020</v>
      </c>
      <c r="R690" s="179">
        <v>2021</v>
      </c>
    </row>
    <row r="691" spans="1:18" x14ac:dyDescent="0.25">
      <c r="A691" s="184" t="s">
        <v>304</v>
      </c>
      <c r="B691" s="181">
        <v>700.56725719999997</v>
      </c>
      <c r="C691" s="181">
        <v>712.83669740000005</v>
      </c>
      <c r="D691" s="181">
        <v>755.17886120000003</v>
      </c>
      <c r="E691" s="181">
        <v>754.51139880000005</v>
      </c>
      <c r="F691" s="181">
        <v>559.07667200000003</v>
      </c>
      <c r="G691" s="181">
        <v>738.30694000000005</v>
      </c>
      <c r="H691" s="181">
        <v>783.11439199999995</v>
      </c>
      <c r="I691" s="181">
        <v>794.49397704</v>
      </c>
      <c r="J691" s="181">
        <v>845.23787000000004</v>
      </c>
      <c r="K691" s="181">
        <v>841.266886</v>
      </c>
      <c r="L691" s="181">
        <v>821.49531367999998</v>
      </c>
      <c r="M691" s="181">
        <v>795.79974304234997</v>
      </c>
      <c r="N691" s="181">
        <v>857.97793667138001</v>
      </c>
      <c r="O691" s="181">
        <v>737.41246572780005</v>
      </c>
      <c r="P691" s="181">
        <v>795.0939355045</v>
      </c>
      <c r="Q691" s="181">
        <v>724.57103630157997</v>
      </c>
      <c r="R691" s="181">
        <v>844.41577353247999</v>
      </c>
    </row>
    <row r="692" spans="1:18" x14ac:dyDescent="0.25">
      <c r="A692" s="184" t="s">
        <v>305</v>
      </c>
      <c r="B692" s="181">
        <v>889.56727999999998</v>
      </c>
      <c r="C692" s="181">
        <v>987.87252360000002</v>
      </c>
      <c r="D692" s="181">
        <v>880.40924719999998</v>
      </c>
      <c r="E692" s="181">
        <v>856.91880719999995</v>
      </c>
      <c r="F692" s="181">
        <v>461.21068000000002</v>
      </c>
      <c r="G692" s="181">
        <v>600.33439999999996</v>
      </c>
      <c r="H692" s="181">
        <v>635.76012000000003</v>
      </c>
      <c r="I692" s="181">
        <v>580.49875999999995</v>
      </c>
      <c r="J692" s="181">
        <v>556.39185232</v>
      </c>
      <c r="K692" s="181">
        <v>589.14620416000002</v>
      </c>
      <c r="L692" s="181">
        <v>586.69439839999995</v>
      </c>
      <c r="M692" s="181">
        <v>615.20885080000005</v>
      </c>
      <c r="N692" s="181">
        <v>641.77483142000006</v>
      </c>
      <c r="O692" s="181">
        <v>653.23311120000005</v>
      </c>
      <c r="P692" s="181">
        <v>635.15174794625</v>
      </c>
      <c r="Q692" s="181">
        <v>500.88127334986001</v>
      </c>
      <c r="R692" s="181">
        <v>565.55474339972</v>
      </c>
    </row>
    <row r="693" spans="1:18" x14ac:dyDescent="0.25">
      <c r="A693" s="184" t="s">
        <v>306</v>
      </c>
      <c r="B693" s="181">
        <v>184.10412360000001</v>
      </c>
      <c r="C693" s="181">
        <v>196.91239519999999</v>
      </c>
      <c r="D693" s="181">
        <v>174.72538320000001</v>
      </c>
      <c r="E693" s="181">
        <v>117.595052</v>
      </c>
      <c r="F693" s="181">
        <v>53.988168000000002</v>
      </c>
      <c r="G693" s="181">
        <v>29.904592000000001</v>
      </c>
      <c r="H693" s="181">
        <v>33.797696000000002</v>
      </c>
      <c r="I693" s="181">
        <v>25.659863999999999</v>
      </c>
      <c r="J693" s="181">
        <v>21.25379568</v>
      </c>
      <c r="K693" s="181">
        <v>24.839577680000001</v>
      </c>
      <c r="L693" s="181">
        <v>22.083091360000001</v>
      </c>
      <c r="M693" s="181">
        <v>21.457639520000001</v>
      </c>
      <c r="N693" s="181">
        <v>26.457608799999999</v>
      </c>
      <c r="O693" s="181">
        <v>27.009436319999999</v>
      </c>
      <c r="P693" s="181">
        <v>22.946464515070002</v>
      </c>
      <c r="Q693" s="181">
        <v>19.617422746759001</v>
      </c>
      <c r="R693" s="181">
        <v>22.200369892207998</v>
      </c>
    </row>
    <row r="694" spans="1:18" x14ac:dyDescent="0.25">
      <c r="A694" s="184" t="s">
        <v>307</v>
      </c>
      <c r="B694" s="181">
        <v>2.92</v>
      </c>
      <c r="C694" s="181">
        <v>3.85425</v>
      </c>
      <c r="D694" s="181">
        <v>3.625</v>
      </c>
      <c r="E694" s="181">
        <v>3.56</v>
      </c>
      <c r="F694" s="181">
        <v>1.72</v>
      </c>
      <c r="G694" s="181">
        <v>4.8655999999999997</v>
      </c>
      <c r="H694" s="181">
        <v>4.8</v>
      </c>
      <c r="I694" s="181">
        <v>0.04</v>
      </c>
      <c r="J694" s="181">
        <v>5.4</v>
      </c>
      <c r="K694" s="181">
        <v>6.992</v>
      </c>
      <c r="L694" s="181">
        <v>5.48576</v>
      </c>
      <c r="M694" s="181">
        <v>2.0306000000000002</v>
      </c>
      <c r="N694" s="181">
        <v>2.2393999999999998</v>
      </c>
      <c r="O694" s="181">
        <v>8.0320400000000003</v>
      </c>
      <c r="P694" s="181">
        <v>4.0884438627108999</v>
      </c>
      <c r="Q694" s="181">
        <v>2.6777015406367002</v>
      </c>
      <c r="R694" s="181">
        <v>10.95046438362</v>
      </c>
    </row>
    <row r="695" spans="1:18" x14ac:dyDescent="0.25">
      <c r="A695" s="184" t="s">
        <v>308</v>
      </c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>
        <v>0</v>
      </c>
      <c r="M695" s="181"/>
      <c r="N695" s="181"/>
      <c r="O695" s="181"/>
      <c r="P695" s="181"/>
      <c r="Q695" s="181"/>
      <c r="R695" s="181"/>
    </row>
    <row r="696" spans="1:18" x14ac:dyDescent="0.25">
      <c r="A696" s="184" t="s">
        <v>309</v>
      </c>
      <c r="B696" s="181">
        <v>591.85546899999997</v>
      </c>
      <c r="C696" s="181">
        <v>649.83332480000001</v>
      </c>
      <c r="D696" s="181">
        <v>671.04569479999998</v>
      </c>
      <c r="E696" s="181">
        <v>603.69762839999999</v>
      </c>
      <c r="F696" s="181">
        <v>432.86563999999998</v>
      </c>
      <c r="G696" s="181">
        <v>495.93680000000001</v>
      </c>
      <c r="H696" s="181">
        <v>532.15462000000002</v>
      </c>
      <c r="I696" s="181">
        <v>483.31175999999999</v>
      </c>
      <c r="J696" s="181">
        <v>495.54302000000001</v>
      </c>
      <c r="K696" s="181">
        <v>514.31039999999996</v>
      </c>
      <c r="L696" s="181">
        <v>506.46719963999999</v>
      </c>
      <c r="M696" s="181">
        <v>510.02088856</v>
      </c>
      <c r="N696" s="181">
        <v>440.83560512000003</v>
      </c>
      <c r="O696" s="181">
        <v>471.13195519999999</v>
      </c>
      <c r="P696" s="181">
        <v>429.79535238194001</v>
      </c>
      <c r="Q696" s="181">
        <v>432.48852859120001</v>
      </c>
      <c r="R696" s="181">
        <v>466.65385471075001</v>
      </c>
    </row>
    <row r="697" spans="1:18" x14ac:dyDescent="0.25">
      <c r="A697" s="184" t="s">
        <v>310</v>
      </c>
      <c r="B697" s="181">
        <v>15</v>
      </c>
      <c r="C697" s="181">
        <v>6.25</v>
      </c>
      <c r="D697" s="181">
        <v>7.5</v>
      </c>
      <c r="E697" s="181">
        <v>6.25</v>
      </c>
      <c r="F697" s="181">
        <v>6.25</v>
      </c>
      <c r="G697" s="181">
        <v>6.25</v>
      </c>
      <c r="H697" s="181">
        <v>6.25</v>
      </c>
      <c r="I697" s="181">
        <v>6.25</v>
      </c>
      <c r="J697" s="181">
        <v>6.25</v>
      </c>
      <c r="K697" s="181">
        <v>6.25</v>
      </c>
      <c r="L697" s="181">
        <v>6.25</v>
      </c>
      <c r="M697" s="181">
        <v>6.25</v>
      </c>
      <c r="N697" s="181">
        <v>6.25</v>
      </c>
      <c r="O697" s="181">
        <v>6.25</v>
      </c>
      <c r="P697" s="181">
        <v>6.25</v>
      </c>
      <c r="Q697" s="181">
        <v>6.25</v>
      </c>
      <c r="R697" s="181">
        <v>6.25</v>
      </c>
    </row>
    <row r="698" spans="1:18" x14ac:dyDescent="0.25">
      <c r="A698" s="184" t="s">
        <v>311</v>
      </c>
      <c r="B698" s="181">
        <v>3.86</v>
      </c>
      <c r="C698" s="181">
        <v>4.9275000000000002</v>
      </c>
      <c r="D698" s="181">
        <v>5.4612499999999997</v>
      </c>
      <c r="E698" s="181">
        <v>5.4818749999999996</v>
      </c>
      <c r="F698" s="181">
        <v>2.6</v>
      </c>
      <c r="G698" s="181">
        <v>3.7440000000000002</v>
      </c>
      <c r="H698" s="181">
        <v>4.056</v>
      </c>
      <c r="I698" s="181">
        <v>4.1839199999999996</v>
      </c>
      <c r="J698" s="181">
        <v>3.9421200000000001</v>
      </c>
      <c r="K698" s="181">
        <v>4.4657600000000004</v>
      </c>
      <c r="L698" s="181">
        <v>4.33108</v>
      </c>
      <c r="M698" s="181">
        <v>4.3409599999999999</v>
      </c>
      <c r="N698" s="181">
        <v>4.99512</v>
      </c>
      <c r="O698" s="181">
        <v>3.84436</v>
      </c>
      <c r="P698" s="181">
        <v>3.84436</v>
      </c>
      <c r="Q698" s="181">
        <v>3.84436</v>
      </c>
      <c r="R698" s="181">
        <v>3.84436</v>
      </c>
    </row>
    <row r="699" spans="1:18" x14ac:dyDescent="0.25">
      <c r="A699" s="184" t="s">
        <v>312</v>
      </c>
      <c r="B699" s="181">
        <v>704.75471468000001</v>
      </c>
      <c r="C699" s="181">
        <v>745.16927016</v>
      </c>
      <c r="D699" s="181">
        <v>687.43099496000002</v>
      </c>
      <c r="E699" s="181">
        <v>675.97231004000002</v>
      </c>
      <c r="F699" s="181">
        <v>420.74663568</v>
      </c>
      <c r="G699" s="181">
        <v>506.34948608000002</v>
      </c>
      <c r="H699" s="181">
        <v>632.62836263999998</v>
      </c>
      <c r="I699" s="181">
        <v>608.77395744</v>
      </c>
      <c r="J699" s="181">
        <v>841.70733952</v>
      </c>
      <c r="K699" s="181">
        <v>877.86358768000002</v>
      </c>
      <c r="L699" s="181">
        <v>921.60246343999995</v>
      </c>
      <c r="M699" s="181">
        <v>875.24320502554997</v>
      </c>
      <c r="N699" s="181">
        <v>870.75727688334996</v>
      </c>
      <c r="O699" s="181">
        <v>982.03137376272002</v>
      </c>
      <c r="P699" s="181">
        <v>936.92506578552002</v>
      </c>
      <c r="Q699" s="181">
        <v>929.90341558183002</v>
      </c>
      <c r="R699" s="181">
        <v>1252.3875019413999</v>
      </c>
    </row>
    <row r="700" spans="1:18" x14ac:dyDescent="0.25">
      <c r="A700" s="184" t="s">
        <v>313</v>
      </c>
      <c r="B700" s="181">
        <v>3356.049551003</v>
      </c>
      <c r="C700" s="181">
        <v>3517.8927529560001</v>
      </c>
      <c r="D700" s="181">
        <v>3394.1839112490002</v>
      </c>
      <c r="E700" s="181">
        <v>2930.4656678649999</v>
      </c>
      <c r="F700" s="181">
        <v>2283.0955313180002</v>
      </c>
      <c r="G700" s="181">
        <v>2902.0350284000001</v>
      </c>
      <c r="H700" s="181">
        <v>2725.591565575</v>
      </c>
      <c r="I700" s="181">
        <v>2622.2731313029999</v>
      </c>
      <c r="J700" s="181">
        <v>2576.3158313089998</v>
      </c>
      <c r="K700" s="181">
        <v>2753.288988454</v>
      </c>
      <c r="L700" s="181">
        <v>2550.8462015781001</v>
      </c>
      <c r="M700" s="181">
        <v>2441.7619785318002</v>
      </c>
      <c r="N700" s="181">
        <v>2542.6774889322</v>
      </c>
      <c r="O700" s="181">
        <v>2531.4655598227</v>
      </c>
      <c r="P700" s="181">
        <v>2357.2332106684999</v>
      </c>
      <c r="Q700" s="181">
        <v>1871.4272834388</v>
      </c>
      <c r="R700" s="181">
        <v>2336.7888939282002</v>
      </c>
    </row>
    <row r="701" spans="1:18" x14ac:dyDescent="0.25">
      <c r="A701" s="184" t="s">
        <v>314</v>
      </c>
      <c r="B701" s="181">
        <v>6205.8617616026004</v>
      </c>
      <c r="C701" s="181">
        <v>6050.2652836171001</v>
      </c>
      <c r="D701" s="181">
        <v>6184.1868601366004</v>
      </c>
      <c r="E701" s="181">
        <v>6110.6136105785999</v>
      </c>
      <c r="F701" s="181">
        <v>3905.6586499593</v>
      </c>
      <c r="G701" s="181">
        <v>5134.1527040915998</v>
      </c>
      <c r="H701" s="181">
        <v>5300.997506191</v>
      </c>
      <c r="I701" s="181">
        <v>5040.2900248759997</v>
      </c>
      <c r="J701" s="181">
        <v>5295.6065648760004</v>
      </c>
      <c r="K701" s="181">
        <v>5461.1652448759996</v>
      </c>
      <c r="L701" s="181">
        <v>5505.2632112760002</v>
      </c>
      <c r="M701" s="181">
        <v>5493.0187870985001</v>
      </c>
      <c r="N701" s="181">
        <v>5597.2239366454996</v>
      </c>
      <c r="O701" s="181">
        <v>5459.0145619061996</v>
      </c>
      <c r="P701" s="181">
        <v>5104.6822141856001</v>
      </c>
      <c r="Q701" s="181">
        <v>4603.9055853937998</v>
      </c>
      <c r="R701" s="181">
        <v>5171.0212991081999</v>
      </c>
    </row>
    <row r="702" spans="1:18" x14ac:dyDescent="0.25">
      <c r="A702" s="184" t="s">
        <v>315</v>
      </c>
      <c r="B702" s="181">
        <v>478.62</v>
      </c>
      <c r="C702" s="181">
        <v>474.35232000000002</v>
      </c>
      <c r="D702" s="181">
        <v>488.06511999999998</v>
      </c>
      <c r="E702" s="181">
        <v>472.99151999999998</v>
      </c>
      <c r="F702" s="181">
        <v>350.93502000000001</v>
      </c>
      <c r="G702" s="181">
        <v>382.72071999999997</v>
      </c>
      <c r="H702" s="181">
        <v>467.54503999999997</v>
      </c>
      <c r="I702" s="181">
        <v>439.39231999999998</v>
      </c>
      <c r="J702" s="181">
        <v>426.11903999999998</v>
      </c>
      <c r="K702" s="181">
        <v>441.93295999999998</v>
      </c>
      <c r="L702" s="181">
        <v>440.70708000000002</v>
      </c>
      <c r="M702" s="181">
        <v>448.72856000000002</v>
      </c>
      <c r="N702" s="181">
        <v>457.47415999999998</v>
      </c>
      <c r="O702" s="181">
        <v>460.15159999999997</v>
      </c>
      <c r="P702" s="181">
        <v>409.45075390775997</v>
      </c>
      <c r="Q702" s="181">
        <v>423.49575240809997</v>
      </c>
      <c r="R702" s="181">
        <v>477.84121658028999</v>
      </c>
    </row>
    <row r="703" spans="1:18" x14ac:dyDescent="0.25">
      <c r="A703" s="184" t="s">
        <v>316</v>
      </c>
      <c r="B703" s="181">
        <v>270.96539999999999</v>
      </c>
      <c r="C703" s="181">
        <v>228.128512</v>
      </c>
      <c r="D703" s="181">
        <v>234.38031599999999</v>
      </c>
      <c r="E703" s="181">
        <v>194.06664799999999</v>
      </c>
      <c r="F703" s="181">
        <v>131.83918</v>
      </c>
      <c r="G703" s="181">
        <v>170.83608000000001</v>
      </c>
      <c r="H703" s="181">
        <v>218.8382</v>
      </c>
      <c r="I703" s="181">
        <v>182.35548</v>
      </c>
      <c r="J703" s="181">
        <v>123.9457</v>
      </c>
      <c r="K703" s="181">
        <v>141.84816000000001</v>
      </c>
      <c r="L703" s="181">
        <v>189.42250000000001</v>
      </c>
      <c r="M703" s="181">
        <v>165.07090513750001</v>
      </c>
      <c r="N703" s="181">
        <v>224.27415556130001</v>
      </c>
      <c r="O703" s="181">
        <v>243.59728517163001</v>
      </c>
      <c r="P703" s="181">
        <v>216.72943411080001</v>
      </c>
      <c r="Q703" s="181">
        <v>185.33359493037</v>
      </c>
      <c r="R703" s="181">
        <v>133.50393709223999</v>
      </c>
    </row>
    <row r="704" spans="1:18" x14ac:dyDescent="0.25">
      <c r="A704" s="184" t="s">
        <v>317</v>
      </c>
      <c r="B704" s="181">
        <v>11.7</v>
      </c>
      <c r="C704" s="181">
        <v>11.284000000000001</v>
      </c>
      <c r="D704" s="181">
        <v>11.7</v>
      </c>
      <c r="E704" s="181">
        <v>10.4</v>
      </c>
      <c r="F704" s="181">
        <v>9.8800000000000008</v>
      </c>
      <c r="G704" s="181">
        <v>9.8800000000000008</v>
      </c>
      <c r="H704" s="181">
        <v>9.36</v>
      </c>
      <c r="I704" s="181">
        <v>8.32</v>
      </c>
      <c r="J704" s="181">
        <v>8.84</v>
      </c>
      <c r="K704" s="181">
        <v>8.9440000000000008</v>
      </c>
      <c r="L704" s="181">
        <v>8.9440000000000008</v>
      </c>
      <c r="M704" s="181">
        <v>9.36</v>
      </c>
      <c r="N704" s="181">
        <v>9.1</v>
      </c>
      <c r="O704" s="181">
        <v>7.8</v>
      </c>
      <c r="P704" s="181">
        <v>7.8</v>
      </c>
      <c r="Q704" s="181">
        <v>7.8</v>
      </c>
      <c r="R704" s="181">
        <v>7.8</v>
      </c>
    </row>
    <row r="705" spans="1:18" x14ac:dyDescent="0.25">
      <c r="A705" s="184" t="s">
        <v>318</v>
      </c>
      <c r="B705" s="181">
        <v>2530.1911191180002</v>
      </c>
      <c r="C705" s="181">
        <v>2691.0997258799998</v>
      </c>
      <c r="D705" s="181">
        <v>2616.7677588800002</v>
      </c>
      <c r="E705" s="181">
        <v>2435.3947132759999</v>
      </c>
      <c r="F705" s="181">
        <v>1747.3673906925001</v>
      </c>
      <c r="G705" s="181">
        <v>2084.9071420970999</v>
      </c>
      <c r="H705" s="181">
        <v>2301.3384450369999</v>
      </c>
      <c r="I705" s="181">
        <v>2139.592006334</v>
      </c>
      <c r="J705" s="181">
        <v>1740.009044464</v>
      </c>
      <c r="K705" s="181">
        <v>1623.71614329</v>
      </c>
      <c r="L705" s="181">
        <v>1514.6013162900001</v>
      </c>
      <c r="M705" s="181">
        <v>1509.0253712013</v>
      </c>
      <c r="N705" s="181">
        <v>1575.3377068714999</v>
      </c>
      <c r="O705" s="181">
        <v>1599.1757095497001</v>
      </c>
      <c r="P705" s="181">
        <v>1514.8434382997</v>
      </c>
      <c r="Q705" s="181">
        <v>1333.2310387760001</v>
      </c>
      <c r="R705" s="181">
        <v>1594.6838651334001</v>
      </c>
    </row>
    <row r="706" spans="1:18" x14ac:dyDescent="0.25">
      <c r="A706" s="184" t="s">
        <v>319</v>
      </c>
      <c r="B706" s="181">
        <v>137.26755840000001</v>
      </c>
      <c r="C706" s="181">
        <v>137.67873599999999</v>
      </c>
      <c r="D706" s="181">
        <v>138.87705600000001</v>
      </c>
      <c r="E706" s="181">
        <v>127</v>
      </c>
      <c r="F706" s="181">
        <v>138.4</v>
      </c>
      <c r="G706" s="181">
        <v>131</v>
      </c>
      <c r="H706" s="181">
        <v>113.6</v>
      </c>
      <c r="I706" s="181">
        <v>161</v>
      </c>
      <c r="J706" s="181">
        <v>39.6</v>
      </c>
      <c r="K706" s="181"/>
      <c r="L706" s="181">
        <v>0</v>
      </c>
      <c r="M706" s="181"/>
      <c r="N706" s="181"/>
      <c r="O706" s="181"/>
      <c r="P706" s="181"/>
      <c r="Q706" s="181"/>
      <c r="R706" s="181"/>
    </row>
    <row r="707" spans="1:18" x14ac:dyDescent="0.25">
      <c r="A707" s="184" t="s">
        <v>320</v>
      </c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>
        <v>0</v>
      </c>
      <c r="M707" s="181"/>
      <c r="N707" s="181"/>
      <c r="O707" s="181"/>
      <c r="P707" s="181"/>
      <c r="Q707" s="181"/>
      <c r="R707" s="181"/>
    </row>
    <row r="708" spans="1:18" x14ac:dyDescent="0.25">
      <c r="A708" s="184" t="s">
        <v>321</v>
      </c>
      <c r="B708" s="181">
        <v>111.68</v>
      </c>
      <c r="C708" s="181">
        <v>136</v>
      </c>
      <c r="D708" s="181">
        <v>138.24</v>
      </c>
      <c r="E708" s="181">
        <v>103.28</v>
      </c>
      <c r="F708" s="181">
        <v>85.64</v>
      </c>
      <c r="G708" s="181">
        <v>101.92</v>
      </c>
      <c r="H708" s="181">
        <v>100.84</v>
      </c>
      <c r="I708" s="181">
        <v>88.32</v>
      </c>
      <c r="J708" s="181">
        <v>83.6</v>
      </c>
      <c r="K708" s="181">
        <v>87.72</v>
      </c>
      <c r="L708" s="181">
        <v>85.085177079999994</v>
      </c>
      <c r="M708" s="181">
        <v>87.016360000000006</v>
      </c>
      <c r="N708" s="181">
        <v>86.867840000000001</v>
      </c>
      <c r="O708" s="181">
        <v>89.119240000000005</v>
      </c>
      <c r="P708" s="181">
        <v>84.771360000000001</v>
      </c>
      <c r="Q708" s="181">
        <v>75.456119999999999</v>
      </c>
      <c r="R708" s="181">
        <v>82.922719999999998</v>
      </c>
    </row>
    <row r="709" spans="1:18" x14ac:dyDescent="0.25">
      <c r="A709" s="184" t="s">
        <v>322</v>
      </c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>
        <v>0</v>
      </c>
      <c r="M709" s="181"/>
      <c r="N709" s="181"/>
      <c r="O709" s="181"/>
      <c r="P709" s="181"/>
      <c r="Q709" s="181"/>
      <c r="R709" s="181"/>
    </row>
    <row r="710" spans="1:18" x14ac:dyDescent="0.25">
      <c r="A710" s="184" t="s">
        <v>323</v>
      </c>
      <c r="B710" s="181">
        <v>1235.1189196</v>
      </c>
      <c r="C710" s="181">
        <v>1098.5019737600001</v>
      </c>
      <c r="D710" s="181">
        <v>1206.4961696</v>
      </c>
      <c r="E710" s="181">
        <v>1188.6221598</v>
      </c>
      <c r="F710" s="181">
        <v>781.33576000000005</v>
      </c>
      <c r="G710" s="181">
        <v>1013.12872</v>
      </c>
      <c r="H710" s="181">
        <v>1011.34734</v>
      </c>
      <c r="I710" s="181">
        <v>821.13445999999999</v>
      </c>
      <c r="J710" s="181">
        <v>798.68888000000004</v>
      </c>
      <c r="K710" s="181">
        <v>695.50224000000003</v>
      </c>
      <c r="L710" s="181">
        <v>742.48497096000006</v>
      </c>
      <c r="M710" s="181">
        <v>749.56784779999998</v>
      </c>
      <c r="N710" s="181">
        <v>725.06622805999996</v>
      </c>
      <c r="O710" s="181">
        <v>841.74559192000004</v>
      </c>
      <c r="P710" s="181">
        <v>822.45090316594997</v>
      </c>
      <c r="Q710" s="181">
        <v>747.93339932321999</v>
      </c>
      <c r="R710" s="181">
        <v>817.94567920862005</v>
      </c>
    </row>
    <row r="711" spans="1:18" x14ac:dyDescent="0.25">
      <c r="A711" s="184" t="s">
        <v>324</v>
      </c>
      <c r="B711" s="181">
        <v>1022.5288400679</v>
      </c>
      <c r="C711" s="181">
        <v>900.17810400156998</v>
      </c>
      <c r="D711" s="181">
        <v>1096.7643334203999</v>
      </c>
      <c r="E711" s="181">
        <v>1096.7380651146</v>
      </c>
      <c r="F711" s="181">
        <v>557.28352923164005</v>
      </c>
      <c r="G711" s="181">
        <v>728.52100000415999</v>
      </c>
      <c r="H711" s="181">
        <v>875.62801231339995</v>
      </c>
      <c r="I711" s="181">
        <v>866.45980000609995</v>
      </c>
      <c r="J711" s="181">
        <v>829.3144400059</v>
      </c>
      <c r="K711" s="181">
        <v>936.94677846833997</v>
      </c>
      <c r="L711" s="181">
        <v>971.76440071989998</v>
      </c>
      <c r="M711" s="181">
        <v>992.34078669623</v>
      </c>
      <c r="N711" s="181">
        <v>1085.5482318162001</v>
      </c>
      <c r="O711" s="181">
        <v>1102.5463641983999</v>
      </c>
      <c r="P711" s="181">
        <v>960.55923065104002</v>
      </c>
      <c r="Q711" s="181">
        <v>883.56376888638999</v>
      </c>
      <c r="R711" s="181">
        <v>1045.9437802774</v>
      </c>
    </row>
    <row r="712" spans="1:18" x14ac:dyDescent="0.25">
      <c r="A712" s="184" t="s">
        <v>325</v>
      </c>
      <c r="B712" s="181">
        <v>65.569975999999997</v>
      </c>
      <c r="C712" s="181">
        <v>64.011656000000002</v>
      </c>
      <c r="D712" s="181">
        <v>64.482776000000001</v>
      </c>
      <c r="E712" s="181">
        <v>86.357799999999997</v>
      </c>
      <c r="F712" s="181">
        <v>70.708920000000006</v>
      </c>
      <c r="G712" s="181">
        <v>68.340040000000002</v>
      </c>
      <c r="H712" s="181">
        <v>83.593360000000004</v>
      </c>
      <c r="I712" s="181">
        <v>84.077799999999996</v>
      </c>
      <c r="J712" s="181">
        <v>87.442239999999998</v>
      </c>
      <c r="K712" s="181">
        <v>89.184479999999994</v>
      </c>
      <c r="L712" s="181">
        <v>87.584479999999999</v>
      </c>
      <c r="M712" s="181">
        <v>86.790916097999997</v>
      </c>
      <c r="N712" s="181">
        <v>89.902681401191003</v>
      </c>
      <c r="O712" s="181">
        <v>95.485535922737</v>
      </c>
      <c r="P712" s="181">
        <v>87.622650002773</v>
      </c>
      <c r="Q712" s="181">
        <v>94.946958474281004</v>
      </c>
      <c r="R712" s="181">
        <v>84.179762952317006</v>
      </c>
    </row>
    <row r="713" spans="1:18" x14ac:dyDescent="0.25">
      <c r="A713" s="184" t="s">
        <v>326</v>
      </c>
      <c r="B713" s="181">
        <v>1156.2660017999999</v>
      </c>
      <c r="C713" s="181">
        <v>1067.8584751200001</v>
      </c>
      <c r="D713" s="181">
        <v>1036.2673612399999</v>
      </c>
      <c r="E713" s="181">
        <v>929.65076176000002</v>
      </c>
      <c r="F713" s="181">
        <v>611.42283827999995</v>
      </c>
      <c r="G713" s="181">
        <v>731.65809972</v>
      </c>
      <c r="H713" s="181">
        <v>743.12038468000003</v>
      </c>
      <c r="I713" s="181">
        <v>654.99245800000006</v>
      </c>
      <c r="J713" s="181">
        <v>617.38511000000005</v>
      </c>
      <c r="K713" s="181">
        <v>669.78285000000005</v>
      </c>
      <c r="L713" s="181">
        <v>691.54472999999996</v>
      </c>
      <c r="M713" s="181">
        <v>704.76258924626995</v>
      </c>
      <c r="N713" s="181">
        <v>729.79947607994995</v>
      </c>
      <c r="O713" s="181">
        <v>746.08048432148996</v>
      </c>
      <c r="P713" s="181">
        <v>724.73189325233</v>
      </c>
      <c r="Q713" s="181">
        <v>586.46373252956005</v>
      </c>
      <c r="R713" s="181">
        <v>709.41390400777004</v>
      </c>
    </row>
    <row r="714" spans="1:18" x14ac:dyDescent="0.25">
      <c r="A714" s="184" t="s">
        <v>327</v>
      </c>
      <c r="B714" s="181">
        <v>953.46435178935997</v>
      </c>
      <c r="C714" s="181">
        <v>1071.6990789812</v>
      </c>
      <c r="D714" s="181">
        <v>1123.7048010018</v>
      </c>
      <c r="E714" s="181">
        <v>1004.2929343503999</v>
      </c>
      <c r="F714" s="181">
        <v>742.29437987679</v>
      </c>
      <c r="G714" s="181">
        <v>960.87140263545996</v>
      </c>
      <c r="H714" s="181">
        <v>861.33529943430005</v>
      </c>
      <c r="I714" s="181">
        <v>912.25177422514003</v>
      </c>
      <c r="J714" s="181">
        <v>857.37942197565997</v>
      </c>
      <c r="K714" s="181">
        <v>950.19733228883001</v>
      </c>
      <c r="L714" s="181">
        <v>944.42007590557</v>
      </c>
      <c r="M714" s="181">
        <v>1060.444428344</v>
      </c>
      <c r="N714" s="181">
        <v>1078.5708672640001</v>
      </c>
      <c r="O714" s="181">
        <v>1045.4950633336</v>
      </c>
      <c r="P714" s="181">
        <v>859.75673301251004</v>
      </c>
      <c r="Q714" s="181">
        <v>738.80647292681999</v>
      </c>
      <c r="R714" s="181">
        <v>1039.3183276657001</v>
      </c>
    </row>
    <row r="715" spans="1:18" x14ac:dyDescent="0.25">
      <c r="A715" s="184" t="s">
        <v>328</v>
      </c>
      <c r="B715" s="181">
        <v>301.19810000000001</v>
      </c>
      <c r="C715" s="181">
        <v>259.9316</v>
      </c>
      <c r="D715" s="181">
        <v>226.07220000000001</v>
      </c>
      <c r="E715" s="181">
        <v>160.88659999999999</v>
      </c>
      <c r="F715" s="181">
        <v>75.234960000000001</v>
      </c>
      <c r="G715" s="181">
        <v>90.321359999999999</v>
      </c>
      <c r="H715" s="181">
        <v>148.32660000000001</v>
      </c>
      <c r="I715" s="181">
        <v>160.10128</v>
      </c>
      <c r="J715" s="181">
        <v>160.71727999999999</v>
      </c>
      <c r="K715" s="181">
        <v>161.05284</v>
      </c>
      <c r="L715" s="181">
        <v>159.77957319999999</v>
      </c>
      <c r="M715" s="181">
        <v>161.06332</v>
      </c>
      <c r="N715" s="181">
        <v>162.55699999999999</v>
      </c>
      <c r="O715" s="181">
        <v>156.56288000000001</v>
      </c>
      <c r="P715" s="181">
        <v>149.23858790663999</v>
      </c>
      <c r="Q715" s="181">
        <v>140.13931941973999</v>
      </c>
      <c r="R715" s="181">
        <v>158.51147456478</v>
      </c>
    </row>
    <row r="716" spans="1:18" x14ac:dyDescent="0.25">
      <c r="A716" s="184" t="s">
        <v>329</v>
      </c>
      <c r="B716" s="181">
        <v>2230.2921513390002</v>
      </c>
      <c r="C716" s="181">
        <v>2203.0316455379998</v>
      </c>
      <c r="D716" s="181">
        <v>2252.6424155059999</v>
      </c>
      <c r="E716" s="181">
        <v>2639.9598252569999</v>
      </c>
      <c r="F716" s="181">
        <v>1764.2725612199999</v>
      </c>
      <c r="G716" s="181">
        <v>2514.7329249459999</v>
      </c>
      <c r="H716" s="181">
        <v>2325.7735751680002</v>
      </c>
      <c r="I716" s="181">
        <v>2179.4850160770002</v>
      </c>
      <c r="J716" s="181">
        <v>2060.3976701080001</v>
      </c>
      <c r="K716" s="181">
        <v>2111.2510967808998</v>
      </c>
      <c r="L716" s="181">
        <v>2354.3522128802001</v>
      </c>
      <c r="M716" s="181">
        <v>2364.7287473125998</v>
      </c>
      <c r="N716" s="181">
        <v>2429.4829958048999</v>
      </c>
      <c r="O716" s="181">
        <v>2336.7554651024998</v>
      </c>
      <c r="P716" s="181">
        <v>2034.3777551200001</v>
      </c>
      <c r="Q716" s="181">
        <v>1621.3886132786999</v>
      </c>
      <c r="R716" s="181">
        <v>2139.9272660259999</v>
      </c>
    </row>
    <row r="717" spans="1:18" x14ac:dyDescent="0.25">
      <c r="A717" s="184" t="s">
        <v>330</v>
      </c>
      <c r="B717" s="181">
        <v>871.58979301516001</v>
      </c>
      <c r="C717" s="181">
        <v>855.33782421209003</v>
      </c>
      <c r="D717" s="181">
        <v>840.69866895816995</v>
      </c>
      <c r="E717" s="181">
        <v>754.00207328087004</v>
      </c>
      <c r="F717" s="181">
        <v>400.13960387201001</v>
      </c>
      <c r="G717" s="181">
        <v>606.43332748800003</v>
      </c>
      <c r="H717" s="181">
        <v>724.37816672700001</v>
      </c>
      <c r="I717" s="181">
        <v>633.42607871461996</v>
      </c>
      <c r="J717" s="181">
        <v>660.83919784199998</v>
      </c>
      <c r="K717" s="181">
        <v>674.64089968600001</v>
      </c>
      <c r="L717" s="181">
        <v>721.22681345583999</v>
      </c>
      <c r="M717" s="181">
        <v>752.85954354761998</v>
      </c>
      <c r="N717" s="181">
        <v>763.88888058200996</v>
      </c>
      <c r="O717" s="181">
        <v>736.28258115962001</v>
      </c>
      <c r="P717" s="181">
        <v>763.13640688679004</v>
      </c>
      <c r="Q717" s="181">
        <v>723.42626822839998</v>
      </c>
      <c r="R717" s="181">
        <v>821.86838783200994</v>
      </c>
    </row>
    <row r="718" spans="1:18" x14ac:dyDescent="0.25">
      <c r="A718" s="184" t="s">
        <v>211</v>
      </c>
      <c r="B718" s="181">
        <v>1802.335077495</v>
      </c>
      <c r="C718" s="181">
        <v>1861.065189855</v>
      </c>
      <c r="D718" s="181">
        <v>1912.657660785</v>
      </c>
      <c r="E718" s="181">
        <v>1765.7966741</v>
      </c>
      <c r="F718" s="181">
        <v>1363.33869</v>
      </c>
      <c r="G718" s="181">
        <v>1239.4831200000001</v>
      </c>
      <c r="H718" s="181">
        <v>1237.6921950000001</v>
      </c>
      <c r="I718" s="181">
        <v>990.79545480000002</v>
      </c>
      <c r="J718" s="181">
        <v>1195.057415</v>
      </c>
      <c r="K718" s="181">
        <v>1240.1936700000001</v>
      </c>
      <c r="L718" s="181">
        <v>1152.9950894200001</v>
      </c>
      <c r="M718" s="181">
        <v>846.95998102500005</v>
      </c>
      <c r="N718" s="181">
        <v>820.32581884231001</v>
      </c>
      <c r="O718" s="181">
        <v>795.81447920230005</v>
      </c>
      <c r="P718" s="181">
        <v>790.39298580830996</v>
      </c>
      <c r="Q718" s="181">
        <v>775.89486279823996</v>
      </c>
      <c r="R718" s="181">
        <v>790.76977801143005</v>
      </c>
    </row>
    <row r="719" spans="1:18" x14ac:dyDescent="0.25">
      <c r="A719" s="184" t="s">
        <v>257</v>
      </c>
      <c r="B719" s="181">
        <v>68446.075196799997</v>
      </c>
      <c r="C719" s="181">
        <v>86927.3220344</v>
      </c>
      <c r="D719" s="181">
        <v>106900.14476359999</v>
      </c>
      <c r="E719" s="181">
        <v>112491.65356399999</v>
      </c>
      <c r="F719" s="181">
        <v>124306.54082739999</v>
      </c>
      <c r="G719" s="181">
        <v>143030.83990660001</v>
      </c>
      <c r="H719" s="181">
        <v>157404.05351679999</v>
      </c>
      <c r="I719" s="181">
        <v>174639.18066799999</v>
      </c>
      <c r="J719" s="181">
        <v>199995.0237816</v>
      </c>
      <c r="K719" s="181">
        <v>221667.97556461001</v>
      </c>
      <c r="L719" s="181">
        <v>194112.84931481001</v>
      </c>
      <c r="M719" s="181">
        <v>185296.06791985</v>
      </c>
      <c r="N719" s="181">
        <v>192531.99168884</v>
      </c>
      <c r="O719" s="181">
        <v>210155.63319505</v>
      </c>
      <c r="P719" s="181">
        <v>230285.44879776001</v>
      </c>
      <c r="Q719" s="181">
        <v>240591.96125232999</v>
      </c>
      <c r="R719" s="181">
        <v>235173.31031654001</v>
      </c>
    </row>
    <row r="720" spans="1:18" x14ac:dyDescent="0.25">
      <c r="A720" s="184" t="s">
        <v>213</v>
      </c>
      <c r="B720" s="181">
        <v>19463.809268724995</v>
      </c>
      <c r="C720" s="181">
        <v>19816.653470449997</v>
      </c>
      <c r="D720" s="181">
        <v>20430.386117573995</v>
      </c>
      <c r="E720" s="181">
        <v>19658.963054720003</v>
      </c>
      <c r="F720" s="181">
        <v>15952.8036758166</v>
      </c>
      <c r="G720" s="181">
        <v>19150.546994394001</v>
      </c>
      <c r="H720" s="181">
        <v>18908.4613464496</v>
      </c>
      <c r="I720" s="181">
        <v>18305.453248082798</v>
      </c>
      <c r="J720" s="181">
        <v>18730.566888793001</v>
      </c>
      <c r="K720" s="181">
        <v>20376.630498283001</v>
      </c>
      <c r="L720" s="181">
        <v>20555.082293725798</v>
      </c>
      <c r="M720" s="181">
        <v>20589.749213381707</v>
      </c>
      <c r="N720" s="181">
        <v>20773.457130030696</v>
      </c>
      <c r="O720" s="181">
        <v>21273.299964699549</v>
      </c>
      <c r="P720" s="181">
        <v>21191.197627369573</v>
      </c>
      <c r="Q720" s="181">
        <v>19839.527463789946</v>
      </c>
      <c r="R720" s="181">
        <v>23003.822002222951</v>
      </c>
    </row>
    <row r="721" spans="1:18" x14ac:dyDescent="0.25">
      <c r="A721" s="184" t="s">
        <v>258</v>
      </c>
      <c r="B721" s="181">
        <v>6711.6001190939996</v>
      </c>
      <c r="C721" s="181">
        <v>6938.9900292419998</v>
      </c>
      <c r="D721" s="181">
        <v>7670.9206952980003</v>
      </c>
      <c r="E721" s="181">
        <v>9448.4913902919998</v>
      </c>
      <c r="F721" s="181">
        <v>10252.111878776001</v>
      </c>
      <c r="G721" s="181">
        <v>11212.281213194001</v>
      </c>
      <c r="H721" s="181">
        <v>12117.500662928</v>
      </c>
      <c r="I721" s="181">
        <v>12590.898748686001</v>
      </c>
      <c r="J721" s="181">
        <v>13126.19003596</v>
      </c>
      <c r="K721" s="181">
        <v>14505.648654467999</v>
      </c>
      <c r="L721" s="181">
        <v>15353.349270328999</v>
      </c>
      <c r="M721" s="181">
        <v>17067.873720779</v>
      </c>
      <c r="N721" s="181">
        <v>18346.951635976999</v>
      </c>
      <c r="O721" s="181">
        <v>17903.848204331</v>
      </c>
      <c r="P721" s="181">
        <v>16158.227854174</v>
      </c>
      <c r="Q721" s="181">
        <v>14777.085735610999</v>
      </c>
      <c r="R721" s="181">
        <v>17363.801781056001</v>
      </c>
    </row>
    <row r="722" spans="1:18" x14ac:dyDescent="0.25">
      <c r="A722" s="184" t="s">
        <v>215</v>
      </c>
      <c r="B722" s="181">
        <v>9360.4094962455019</v>
      </c>
      <c r="C722" s="181">
        <v>9618.8451149153025</v>
      </c>
      <c r="D722" s="181">
        <v>10126.0935410328</v>
      </c>
      <c r="E722" s="181">
        <v>9456.1891790996015</v>
      </c>
      <c r="F722" s="181">
        <v>7815.9365645678999</v>
      </c>
      <c r="G722" s="181">
        <v>9182.3979472718984</v>
      </c>
      <c r="H722" s="181">
        <v>8958.5023683789987</v>
      </c>
      <c r="I722" s="181">
        <v>9065.5283226150004</v>
      </c>
      <c r="J722" s="181">
        <v>8924.0955210929988</v>
      </c>
      <c r="K722" s="181">
        <v>8204.7993346870007</v>
      </c>
      <c r="L722" s="181">
        <v>7623.7797253427989</v>
      </c>
      <c r="M722" s="181">
        <v>7864.2702028544991</v>
      </c>
      <c r="N722" s="181">
        <v>8153.313185964701</v>
      </c>
      <c r="O722" s="181">
        <v>8119.3568793121995</v>
      </c>
      <c r="P722" s="181">
        <v>7905.9202827031495</v>
      </c>
      <c r="Q722" s="181">
        <v>7746.0150143509782</v>
      </c>
      <c r="R722" s="181">
        <v>9264.1649943199845</v>
      </c>
    </row>
    <row r="723" spans="1:18" x14ac:dyDescent="0.25">
      <c r="A723" s="184" t="s">
        <v>259</v>
      </c>
      <c r="B723" s="181">
        <v>17907.456247929</v>
      </c>
      <c r="C723" s="181">
        <v>18030.225833141001</v>
      </c>
      <c r="D723" s="181">
        <v>19018.270992893002</v>
      </c>
      <c r="E723" s="181">
        <v>18396.263797439999</v>
      </c>
      <c r="F723" s="181">
        <v>16314.64904092</v>
      </c>
      <c r="G723" s="181">
        <v>17720.15316636</v>
      </c>
      <c r="H723" s="181">
        <v>18403.917866399999</v>
      </c>
      <c r="I723" s="181">
        <v>18729.194772768002</v>
      </c>
      <c r="J723" s="181">
        <v>17451.610725279999</v>
      </c>
      <c r="K723" s="181">
        <v>17174.280253841</v>
      </c>
      <c r="L723" s="181">
        <v>17004.898143077</v>
      </c>
      <c r="M723" s="181">
        <v>16516.177836085</v>
      </c>
      <c r="N723" s="181">
        <v>16573.522362754</v>
      </c>
      <c r="O723" s="181">
        <v>16745.069889432001</v>
      </c>
      <c r="P723" s="181">
        <v>16621.327714813</v>
      </c>
      <c r="Q723" s="181">
        <v>16497.401342377001</v>
      </c>
      <c r="R723" s="181">
        <v>17270.305466108999</v>
      </c>
    </row>
    <row r="724" spans="1:18" x14ac:dyDescent="0.25">
      <c r="A724" s="184" t="s">
        <v>217</v>
      </c>
      <c r="B724" s="181">
        <v>20714.766326011399</v>
      </c>
      <c r="C724" s="181">
        <v>20408.737065542198</v>
      </c>
      <c r="D724" s="181">
        <v>20845.3507334114</v>
      </c>
      <c r="E724" s="181">
        <v>20681.050864477998</v>
      </c>
      <c r="F724" s="181">
        <v>15672.239118829801</v>
      </c>
      <c r="G724" s="181">
        <v>17545.3491620678</v>
      </c>
      <c r="H724" s="181">
        <v>19361.812156413602</v>
      </c>
      <c r="I724" s="181">
        <v>19792.662470340001</v>
      </c>
      <c r="J724" s="181">
        <v>19542.024882027799</v>
      </c>
      <c r="K724" s="181">
        <v>19090.090600744603</v>
      </c>
      <c r="L724" s="181">
        <v>17872.205774197198</v>
      </c>
      <c r="M724" s="181">
        <v>16996.006719324501</v>
      </c>
      <c r="N724" s="181">
        <v>16886.001841501602</v>
      </c>
      <c r="O724" s="181">
        <v>17412.181247211</v>
      </c>
      <c r="P724" s="181">
        <v>16577.7312636194</v>
      </c>
      <c r="Q724" s="181">
        <v>14151.2502000726</v>
      </c>
      <c r="R724" s="181">
        <v>16767.441213343402</v>
      </c>
    </row>
    <row r="725" spans="1:18" x14ac:dyDescent="0.25">
      <c r="A725" s="184" t="s">
        <v>218</v>
      </c>
      <c r="B725" s="181">
        <v>41995.7163901272</v>
      </c>
      <c r="C725" s="181">
        <v>43579.407558556908</v>
      </c>
      <c r="D725" s="181">
        <v>46725.853437486221</v>
      </c>
      <c r="E725" s="181">
        <v>43772.268591503205</v>
      </c>
      <c r="F725" s="181">
        <v>38414.686017729575</v>
      </c>
      <c r="G725" s="181">
        <v>44790.096636662696</v>
      </c>
      <c r="H725" s="181">
        <v>47173.026914386748</v>
      </c>
      <c r="I725" s="181">
        <v>46100.630494114943</v>
      </c>
      <c r="J725" s="181">
        <v>46264.644332198368</v>
      </c>
      <c r="K725" s="181">
        <v>48213.315772172413</v>
      </c>
      <c r="L725" s="181">
        <v>47084.860310925054</v>
      </c>
      <c r="M725" s="181">
        <v>47658.003617497568</v>
      </c>
      <c r="N725" s="181">
        <v>48039.239772002737</v>
      </c>
      <c r="O725" s="181">
        <v>49370.911305985879</v>
      </c>
      <c r="P725" s="181">
        <v>48334.26630753628</v>
      </c>
      <c r="Q725" s="181">
        <v>44875.502955843811</v>
      </c>
      <c r="R725" s="181">
        <v>51490.682965602551</v>
      </c>
    </row>
    <row r="726" spans="1:18" x14ac:dyDescent="0.25">
      <c r="A726" s="184" t="s">
        <v>331</v>
      </c>
      <c r="B726" s="181">
        <v>210433.1604906421</v>
      </c>
      <c r="C726" s="181">
        <v>231256.15394532841</v>
      </c>
      <c r="D726" s="181">
        <v>257868.58412143242</v>
      </c>
      <c r="E726" s="181">
        <v>258939.38656635524</v>
      </c>
      <c r="F726" s="181">
        <v>245686.2719341701</v>
      </c>
      <c r="G726" s="181">
        <v>283888.29851401277</v>
      </c>
      <c r="H726" s="181">
        <v>304209.14171252266</v>
      </c>
      <c r="I726" s="181">
        <v>319711.02804742265</v>
      </c>
      <c r="J726" s="181">
        <v>344371.14000005275</v>
      </c>
      <c r="K726" s="181">
        <v>370145.2427781701</v>
      </c>
      <c r="L726" s="181">
        <v>340602.45597169246</v>
      </c>
      <c r="M726" s="181">
        <v>332692.00123875897</v>
      </c>
      <c r="N726" s="181">
        <v>342533.86286382657</v>
      </c>
      <c r="O726" s="181">
        <v>362116.33782984299</v>
      </c>
      <c r="P726" s="181">
        <v>376795.99277495005</v>
      </c>
      <c r="Q726" s="181">
        <v>375912.19047329965</v>
      </c>
      <c r="R726" s="181">
        <v>390918.2260994424</v>
      </c>
    </row>
    <row r="727" spans="1:18" x14ac:dyDescent="0.25">
      <c r="A727" s="184" t="s">
        <v>210</v>
      </c>
      <c r="B727" s="181">
        <v>24030.992368215018</v>
      </c>
      <c r="C727" s="181">
        <v>24074.907649225963</v>
      </c>
      <c r="D727" s="181">
        <v>24238.906179351972</v>
      </c>
      <c r="E727" s="181">
        <v>23268.709450722476</v>
      </c>
      <c r="F727" s="181">
        <v>15593.966120130237</v>
      </c>
      <c r="G727" s="181">
        <v>20017.15036746232</v>
      </c>
      <c r="H727" s="181">
        <v>20644.174685765709</v>
      </c>
      <c r="I727" s="181">
        <v>19496.683868015858</v>
      </c>
      <c r="J727" s="181">
        <v>19141.92641810056</v>
      </c>
      <c r="K727" s="181">
        <v>19672.308429364068</v>
      </c>
      <c r="L727" s="181">
        <v>19842.43604986561</v>
      </c>
      <c r="M727" s="181">
        <v>19856.89202796172</v>
      </c>
      <c r="N727" s="181">
        <v>20409.059427913482</v>
      </c>
      <c r="O727" s="181">
        <v>20340.222664619097</v>
      </c>
      <c r="P727" s="181">
        <v>18931.479941166392</v>
      </c>
      <c r="Q727" s="181">
        <v>16657.551646126049</v>
      </c>
      <c r="R727" s="181">
        <v>19793.927582237106</v>
      </c>
    </row>
    <row r="730" spans="1:18" x14ac:dyDescent="0.25">
      <c r="A730" s="183" t="s">
        <v>338</v>
      </c>
    </row>
    <row r="731" spans="1:18" x14ac:dyDescent="0.25">
      <c r="A731" s="162" t="s">
        <v>333</v>
      </c>
      <c r="B731" s="179">
        <v>2005</v>
      </c>
      <c r="C731" s="179">
        <v>2006</v>
      </c>
      <c r="D731" s="179">
        <v>2007</v>
      </c>
      <c r="E731" s="179">
        <v>2008</v>
      </c>
      <c r="F731" s="179">
        <v>2009</v>
      </c>
      <c r="G731" s="179">
        <v>2010</v>
      </c>
      <c r="H731" s="179">
        <v>2011</v>
      </c>
      <c r="I731" s="179">
        <v>2012</v>
      </c>
      <c r="J731" s="179">
        <v>2013</v>
      </c>
      <c r="K731" s="179">
        <v>2014</v>
      </c>
      <c r="L731" s="179">
        <v>2015</v>
      </c>
      <c r="M731" s="179">
        <v>2016</v>
      </c>
      <c r="N731" s="179">
        <v>2017</v>
      </c>
      <c r="O731" s="179">
        <v>2018</v>
      </c>
      <c r="P731" s="179">
        <v>2019</v>
      </c>
      <c r="Q731" s="179">
        <v>2020</v>
      </c>
      <c r="R731" s="179">
        <v>2021</v>
      </c>
    </row>
    <row r="732" spans="1:18" x14ac:dyDescent="0.25">
      <c r="A732" s="184" t="s">
        <v>304</v>
      </c>
      <c r="B732" s="181">
        <v>1259.5848927784</v>
      </c>
      <c r="C732" s="181">
        <v>1467.9679665783999</v>
      </c>
      <c r="D732" s="181">
        <v>1368.5008580939</v>
      </c>
      <c r="E732" s="181">
        <v>1275.555766338</v>
      </c>
      <c r="F732" s="181">
        <v>967.64927235302002</v>
      </c>
      <c r="G732" s="181">
        <v>1099.6328114984999</v>
      </c>
      <c r="H732" s="181">
        <v>1073.2372618917</v>
      </c>
      <c r="I732" s="181">
        <v>1144.3925165579001</v>
      </c>
      <c r="J732" s="181">
        <v>1132.0837972654001</v>
      </c>
      <c r="K732" s="181">
        <v>1124.7694220128999</v>
      </c>
      <c r="L732" s="181">
        <v>1127.5462436431001</v>
      </c>
      <c r="M732" s="181">
        <v>1130.3064267509001</v>
      </c>
      <c r="N732" s="181">
        <v>1132.8449145274999</v>
      </c>
      <c r="O732" s="181">
        <v>1126.5114518923999</v>
      </c>
      <c r="P732" s="181">
        <v>1130.5503780723</v>
      </c>
      <c r="Q732" s="181">
        <v>1076.0344461753</v>
      </c>
      <c r="R732" s="181">
        <v>1128.6013746094</v>
      </c>
    </row>
    <row r="733" spans="1:18" x14ac:dyDescent="0.25">
      <c r="A733" s="184" t="s">
        <v>305</v>
      </c>
      <c r="B733" s="181">
        <v>988.03731575999996</v>
      </c>
      <c r="C733" s="181">
        <v>977.35538570000006</v>
      </c>
      <c r="D733" s="181">
        <v>903.43822924000006</v>
      </c>
      <c r="E733" s="181">
        <v>896.25446447000002</v>
      </c>
      <c r="F733" s="181">
        <v>702.19349451999994</v>
      </c>
      <c r="G733" s="181">
        <v>812.48775437999996</v>
      </c>
      <c r="H733" s="181">
        <v>763.15524219999998</v>
      </c>
      <c r="I733" s="181">
        <v>823.39044473000001</v>
      </c>
      <c r="J733" s="181">
        <v>801.63588795160001</v>
      </c>
      <c r="K733" s="181">
        <v>747.34909557139997</v>
      </c>
      <c r="L733" s="181">
        <v>890.05004181180004</v>
      </c>
      <c r="M733" s="181">
        <v>913.56493732980005</v>
      </c>
      <c r="N733" s="181">
        <v>934.10835837107004</v>
      </c>
      <c r="O733" s="181">
        <v>949.42459727030996</v>
      </c>
      <c r="P733" s="181">
        <v>970.06119821281004</v>
      </c>
      <c r="Q733" s="181">
        <v>906.50716069355997</v>
      </c>
      <c r="R733" s="181">
        <v>951.55871894000995</v>
      </c>
    </row>
    <row r="734" spans="1:18" x14ac:dyDescent="0.25">
      <c r="A734" s="184" t="s">
        <v>306</v>
      </c>
      <c r="B734" s="181">
        <v>181.94121404500001</v>
      </c>
      <c r="C734" s="181">
        <v>199.58129683999999</v>
      </c>
      <c r="D734" s="181">
        <v>190.88428564</v>
      </c>
      <c r="E734" s="181">
        <v>201.26104143000001</v>
      </c>
      <c r="F734" s="181">
        <v>204.85506043999999</v>
      </c>
      <c r="G734" s="181">
        <v>203.56432441999999</v>
      </c>
      <c r="H734" s="181">
        <v>185.50549563000001</v>
      </c>
      <c r="I734" s="181">
        <v>184.35747705</v>
      </c>
      <c r="J734" s="181">
        <v>179.44416477626999</v>
      </c>
      <c r="K734" s="181">
        <v>182.57042648979001</v>
      </c>
      <c r="L734" s="181">
        <v>174.21975789722001</v>
      </c>
      <c r="M734" s="181">
        <v>177.74522834756999</v>
      </c>
      <c r="N734" s="181">
        <v>175.09576195266999</v>
      </c>
      <c r="O734" s="181">
        <v>187.20104948324999</v>
      </c>
      <c r="P734" s="181">
        <v>187.55733801816001</v>
      </c>
      <c r="Q734" s="181">
        <v>177.36772464641999</v>
      </c>
      <c r="R734" s="181">
        <v>197.78314657214</v>
      </c>
    </row>
    <row r="735" spans="1:18" x14ac:dyDescent="0.25">
      <c r="A735" s="184" t="s">
        <v>307</v>
      </c>
      <c r="B735" s="181">
        <v>1021.5162816228</v>
      </c>
      <c r="C735" s="181">
        <v>1221.7502384272</v>
      </c>
      <c r="D735" s="181">
        <v>1373.6239176449999</v>
      </c>
      <c r="E735" s="181">
        <v>1314.494657495</v>
      </c>
      <c r="F735" s="181">
        <v>717.70168383999999</v>
      </c>
      <c r="G735" s="181">
        <v>733.8898524</v>
      </c>
      <c r="H735" s="181">
        <v>644.62591314999997</v>
      </c>
      <c r="I735" s="181">
        <v>637.37187875500001</v>
      </c>
      <c r="J735" s="181">
        <v>637.37671875499996</v>
      </c>
      <c r="K735" s="181">
        <v>638.46482968500004</v>
      </c>
      <c r="L735" s="181">
        <v>640.04565030499998</v>
      </c>
      <c r="M735" s="181">
        <v>640.02531906015997</v>
      </c>
      <c r="N735" s="181">
        <v>638.82247123585</v>
      </c>
      <c r="O735" s="181">
        <v>637.30307418663006</v>
      </c>
      <c r="P735" s="181">
        <v>634.05301650163005</v>
      </c>
      <c r="Q735" s="181">
        <v>662.70831659619</v>
      </c>
      <c r="R735" s="181">
        <v>640.18881993887999</v>
      </c>
    </row>
    <row r="736" spans="1:18" x14ac:dyDescent="0.25">
      <c r="A736" s="184" t="s">
        <v>308</v>
      </c>
      <c r="B736" s="181">
        <v>28.97736931</v>
      </c>
      <c r="C736" s="181">
        <v>29.58556261</v>
      </c>
      <c r="D736" s="181">
        <v>29.249160060000001</v>
      </c>
      <c r="E736" s="181">
        <v>31.426127435000001</v>
      </c>
      <c r="F736" s="181">
        <v>29.841093435000001</v>
      </c>
      <c r="G736" s="181">
        <v>36.039307434999998</v>
      </c>
      <c r="H736" s="181">
        <v>38.494197509999999</v>
      </c>
      <c r="I736" s="181">
        <v>37.362163930000001</v>
      </c>
      <c r="J736" s="181">
        <v>36.411779950000003</v>
      </c>
      <c r="K736" s="181">
        <v>36.781052150000001</v>
      </c>
      <c r="L736" s="181">
        <v>36.638333750000001</v>
      </c>
      <c r="M736" s="181">
        <v>36.674400670376997</v>
      </c>
      <c r="N736" s="181">
        <v>36.530427187698997</v>
      </c>
      <c r="O736" s="181">
        <v>36.515517582466998</v>
      </c>
      <c r="P736" s="181">
        <v>39.207389348461</v>
      </c>
      <c r="Q736" s="181">
        <v>34.993479807006999</v>
      </c>
      <c r="R736" s="181">
        <v>36.275513555067</v>
      </c>
    </row>
    <row r="737" spans="1:18" x14ac:dyDescent="0.25">
      <c r="A737" s="184" t="s">
        <v>309</v>
      </c>
      <c r="B737" s="181">
        <v>857.47044352</v>
      </c>
      <c r="C737" s="181">
        <v>870.88929774999997</v>
      </c>
      <c r="D737" s="181">
        <v>907.50014696999995</v>
      </c>
      <c r="E737" s="181">
        <v>945.27162121000003</v>
      </c>
      <c r="F737" s="181">
        <v>801.41080488146997</v>
      </c>
      <c r="G737" s="181">
        <v>765.39391515886996</v>
      </c>
      <c r="H737" s="181">
        <v>757.59486367</v>
      </c>
      <c r="I737" s="181">
        <v>685.58255552000003</v>
      </c>
      <c r="J737" s="181">
        <v>678.75053207804001</v>
      </c>
      <c r="K737" s="181">
        <v>667.57379104807001</v>
      </c>
      <c r="L737" s="181">
        <v>665.20920719729997</v>
      </c>
      <c r="M737" s="181">
        <v>651.40333677241995</v>
      </c>
      <c r="N737" s="181">
        <v>646.47545397213003</v>
      </c>
      <c r="O737" s="181">
        <v>651.72401362108997</v>
      </c>
      <c r="P737" s="181">
        <v>637.24183856851005</v>
      </c>
      <c r="Q737" s="181">
        <v>609.49882177911002</v>
      </c>
      <c r="R737" s="181">
        <v>644.69827662518003</v>
      </c>
    </row>
    <row r="738" spans="1:18" x14ac:dyDescent="0.25">
      <c r="A738" s="184" t="s">
        <v>310</v>
      </c>
      <c r="B738" s="181">
        <v>726.90847819986004</v>
      </c>
      <c r="C738" s="181">
        <v>704.12303129439999</v>
      </c>
      <c r="D738" s="181">
        <v>615.54289252597005</v>
      </c>
      <c r="E738" s="181">
        <v>669.65943218564996</v>
      </c>
      <c r="F738" s="181">
        <v>659.32127047503002</v>
      </c>
      <c r="G738" s="181">
        <v>646.79478838955004</v>
      </c>
      <c r="H738" s="181">
        <v>638.48170814015998</v>
      </c>
      <c r="I738" s="181">
        <v>632.91318286348996</v>
      </c>
      <c r="J738" s="181">
        <v>637.61955913989004</v>
      </c>
      <c r="K738" s="181">
        <v>620.03597004571998</v>
      </c>
      <c r="L738" s="181">
        <v>629.89628055056005</v>
      </c>
      <c r="M738" s="181">
        <v>624.64590221463004</v>
      </c>
      <c r="N738" s="181">
        <v>619.61039533490998</v>
      </c>
      <c r="O738" s="181">
        <v>614.77973842452002</v>
      </c>
      <c r="P738" s="181">
        <v>611.87389146306998</v>
      </c>
      <c r="Q738" s="181">
        <v>503.76022777761</v>
      </c>
      <c r="R738" s="181">
        <v>510.98940665269998</v>
      </c>
    </row>
    <row r="739" spans="1:18" x14ac:dyDescent="0.25">
      <c r="A739" s="184" t="s">
        <v>311</v>
      </c>
      <c r="B739" s="181">
        <v>115.24388035</v>
      </c>
      <c r="C739" s="181">
        <v>118.24339116</v>
      </c>
      <c r="D739" s="181">
        <v>107.18542103999999</v>
      </c>
      <c r="E739" s="181">
        <v>104.33653848</v>
      </c>
      <c r="F739" s="181">
        <v>80.639316879999996</v>
      </c>
      <c r="G739" s="181">
        <v>74.902749560000004</v>
      </c>
      <c r="H739" s="181">
        <v>111.69513551999999</v>
      </c>
      <c r="I739" s="181">
        <v>118.735819924</v>
      </c>
      <c r="J739" s="181">
        <v>109.79005769629001</v>
      </c>
      <c r="K739" s="181">
        <v>108.10614406191</v>
      </c>
      <c r="L739" s="181">
        <v>108.69748445303</v>
      </c>
      <c r="M739" s="181">
        <v>113.67723328791</v>
      </c>
      <c r="N739" s="181">
        <v>119.24963015674</v>
      </c>
      <c r="O739" s="181">
        <v>124.86979735412</v>
      </c>
      <c r="P739" s="181">
        <v>128.05400382188</v>
      </c>
      <c r="Q739" s="181">
        <v>124.52127973752999</v>
      </c>
      <c r="R739" s="181">
        <v>135.67128389039999</v>
      </c>
    </row>
    <row r="740" spans="1:18" x14ac:dyDescent="0.25">
      <c r="A740" s="184" t="s">
        <v>312</v>
      </c>
      <c r="B740" s="181">
        <v>293.30321285999997</v>
      </c>
      <c r="C740" s="181">
        <v>290.30313990619999</v>
      </c>
      <c r="D740" s="181">
        <v>297.32005041999997</v>
      </c>
      <c r="E740" s="181">
        <v>268.75841353889001</v>
      </c>
      <c r="F740" s="181">
        <v>240.92748854402001</v>
      </c>
      <c r="G740" s="181">
        <v>239.41263058468999</v>
      </c>
      <c r="H740" s="181">
        <v>232.74103127174001</v>
      </c>
      <c r="I740" s="181">
        <v>225.52509720926</v>
      </c>
      <c r="J740" s="181">
        <v>236.70007789485001</v>
      </c>
      <c r="K740" s="181">
        <v>227.17126742511999</v>
      </c>
      <c r="L740" s="181">
        <v>234.02922483904999</v>
      </c>
      <c r="M740" s="181">
        <v>235.15707709455</v>
      </c>
      <c r="N740" s="181">
        <v>235.14809872044</v>
      </c>
      <c r="O740" s="181">
        <v>235.79772586348</v>
      </c>
      <c r="P740" s="181">
        <v>234.39882180615999</v>
      </c>
      <c r="Q740" s="181">
        <v>219.35302554354999</v>
      </c>
      <c r="R740" s="181">
        <v>218.57277772826001</v>
      </c>
    </row>
    <row r="741" spans="1:18" x14ac:dyDescent="0.25">
      <c r="A741" s="184" t="s">
        <v>313</v>
      </c>
      <c r="B741" s="181">
        <v>5477.0159479596005</v>
      </c>
      <c r="C741" s="181">
        <v>5548.2997398690004</v>
      </c>
      <c r="D741" s="181">
        <v>5545.8883799327996</v>
      </c>
      <c r="E741" s="181">
        <v>5050.2285426661001</v>
      </c>
      <c r="F741" s="181">
        <v>4682.8498733714996</v>
      </c>
      <c r="G741" s="181">
        <v>5065.3033495300997</v>
      </c>
      <c r="H741" s="181">
        <v>5144.9012136826004</v>
      </c>
      <c r="I741" s="181">
        <v>5311.9247440654999</v>
      </c>
      <c r="J741" s="181">
        <v>5291.0363895741002</v>
      </c>
      <c r="K741" s="181">
        <v>5278.1035456768004</v>
      </c>
      <c r="L741" s="181">
        <v>5288.5985261153</v>
      </c>
      <c r="M741" s="181">
        <v>5295.8888024045</v>
      </c>
      <c r="N741" s="181">
        <v>5300.6153536930997</v>
      </c>
      <c r="O741" s="181">
        <v>5317.2195069251002</v>
      </c>
      <c r="P741" s="181">
        <v>5314.9898936391</v>
      </c>
      <c r="Q741" s="181">
        <v>4846.5137879704998</v>
      </c>
      <c r="R741" s="181">
        <v>5164.8575882638997</v>
      </c>
    </row>
    <row r="742" spans="1:18" x14ac:dyDescent="0.25">
      <c r="A742" s="184" t="s">
        <v>314</v>
      </c>
      <c r="B742" s="181">
        <v>9524.8220856299995</v>
      </c>
      <c r="C742" s="181">
        <v>10520.485828246001</v>
      </c>
      <c r="D742" s="181">
        <v>10145.078049109999</v>
      </c>
      <c r="E742" s="181">
        <v>9596.6703320720007</v>
      </c>
      <c r="F742" s="181">
        <v>8824.9813655460002</v>
      </c>
      <c r="G742" s="181">
        <v>10856.989923859999</v>
      </c>
      <c r="H742" s="181">
        <v>10446.036322239999</v>
      </c>
      <c r="I742" s="181">
        <v>9978.7399349900006</v>
      </c>
      <c r="J742" s="181">
        <v>10045.21271944</v>
      </c>
      <c r="K742" s="181">
        <v>10198.816976820999</v>
      </c>
      <c r="L742" s="181">
        <v>10193.2862905</v>
      </c>
      <c r="M742" s="181">
        <v>10179.281016228</v>
      </c>
      <c r="N742" s="181">
        <v>10197.721736419</v>
      </c>
      <c r="O742" s="181">
        <v>10138.017024487999</v>
      </c>
      <c r="P742" s="181">
        <v>10133.487066621001</v>
      </c>
      <c r="Q742" s="181">
        <v>9676.5118830734991</v>
      </c>
      <c r="R742" s="181">
        <v>9999.7948890637999</v>
      </c>
    </row>
    <row r="743" spans="1:18" x14ac:dyDescent="0.25">
      <c r="A743" s="184" t="s">
        <v>315</v>
      </c>
      <c r="B743" s="181">
        <v>948.30300268231997</v>
      </c>
      <c r="C743" s="181">
        <v>990.67605061999996</v>
      </c>
      <c r="D743" s="181">
        <v>990.84561758637005</v>
      </c>
      <c r="E743" s="181">
        <v>960.81290149999995</v>
      </c>
      <c r="F743" s="181">
        <v>950.53601902218998</v>
      </c>
      <c r="G743" s="181">
        <v>944.21804867000003</v>
      </c>
      <c r="H743" s="181">
        <v>939.56852619999995</v>
      </c>
      <c r="I743" s="181">
        <v>941.42200209999999</v>
      </c>
      <c r="J743" s="181">
        <v>944.28221082080995</v>
      </c>
      <c r="K743" s="181">
        <v>954.18086016965003</v>
      </c>
      <c r="L743" s="181">
        <v>952.43476177974003</v>
      </c>
      <c r="M743" s="181">
        <v>950.46163445689001</v>
      </c>
      <c r="N743" s="181">
        <v>953.67383572101005</v>
      </c>
      <c r="O743" s="181">
        <v>956.16965645762002</v>
      </c>
      <c r="P743" s="181">
        <v>969.29371506771997</v>
      </c>
      <c r="Q743" s="181">
        <v>1071.6827730973</v>
      </c>
      <c r="R743" s="181">
        <v>1157.5299236003</v>
      </c>
    </row>
    <row r="744" spans="1:18" x14ac:dyDescent="0.25">
      <c r="A744" s="184" t="s">
        <v>316</v>
      </c>
      <c r="B744" s="181">
        <v>517.95731791000003</v>
      </c>
      <c r="C744" s="181">
        <v>500.98533319000001</v>
      </c>
      <c r="D744" s="181">
        <v>511.65439772000002</v>
      </c>
      <c r="E744" s="181">
        <v>524.17609290999997</v>
      </c>
      <c r="F744" s="181">
        <v>482.49674659999999</v>
      </c>
      <c r="G744" s="181">
        <v>475.79152213999998</v>
      </c>
      <c r="H744" s="181">
        <v>462.51183178999997</v>
      </c>
      <c r="I744" s="181">
        <v>466.13846337000001</v>
      </c>
      <c r="J744" s="181">
        <v>443.85806221000001</v>
      </c>
      <c r="K744" s="181">
        <v>473.29239775999997</v>
      </c>
      <c r="L744" s="181">
        <v>465.50635485999999</v>
      </c>
      <c r="M744" s="181">
        <v>464.30596005519999</v>
      </c>
      <c r="N744" s="181">
        <v>468.69575610355997</v>
      </c>
      <c r="O744" s="181">
        <v>468.38723369354</v>
      </c>
      <c r="P744" s="181">
        <v>466.91029162186999</v>
      </c>
      <c r="Q744" s="181">
        <v>450.18847784938998</v>
      </c>
      <c r="R744" s="181">
        <v>471.90331751472002</v>
      </c>
    </row>
    <row r="745" spans="1:18" x14ac:dyDescent="0.25">
      <c r="A745" s="184" t="s">
        <v>317</v>
      </c>
      <c r="B745" s="181">
        <v>357.18035695299</v>
      </c>
      <c r="C745" s="181">
        <v>326.40637864276999</v>
      </c>
      <c r="D745" s="181">
        <v>342.66981221854002</v>
      </c>
      <c r="E745" s="181">
        <v>342.70618257255001</v>
      </c>
      <c r="F745" s="181">
        <v>343.26964128234999</v>
      </c>
      <c r="G745" s="181">
        <v>338.29920867626998</v>
      </c>
      <c r="H745" s="181">
        <v>344.52037162568001</v>
      </c>
      <c r="I745" s="181">
        <v>348.63823366224</v>
      </c>
      <c r="J745" s="181">
        <v>350.57227989998</v>
      </c>
      <c r="K745" s="181">
        <v>350.70979424462001</v>
      </c>
      <c r="L745" s="181">
        <v>352.15473569060998</v>
      </c>
      <c r="M745" s="181">
        <v>349.90042133468</v>
      </c>
      <c r="N745" s="181">
        <v>352.11146868111001</v>
      </c>
      <c r="O745" s="181">
        <v>352.23513186151001</v>
      </c>
      <c r="P745" s="181">
        <v>351.90232848564</v>
      </c>
      <c r="Q745" s="181">
        <v>344.34266039020002</v>
      </c>
      <c r="R745" s="181">
        <v>333.28271616502002</v>
      </c>
    </row>
    <row r="746" spans="1:18" x14ac:dyDescent="0.25">
      <c r="A746" s="184" t="s">
        <v>318</v>
      </c>
      <c r="B746" s="181">
        <v>6796.6293902993002</v>
      </c>
      <c r="C746" s="181">
        <v>6878.8807351752002</v>
      </c>
      <c r="D746" s="181">
        <v>6789.7845151946003</v>
      </c>
      <c r="E746" s="181">
        <v>6542.6833928674996</v>
      </c>
      <c r="F746" s="181">
        <v>5985.6983389641</v>
      </c>
      <c r="G746" s="181">
        <v>6133.7098077984001</v>
      </c>
      <c r="H746" s="181">
        <v>5954.3098050727003</v>
      </c>
      <c r="I746" s="181">
        <v>5732.0948708202995</v>
      </c>
      <c r="J746" s="181">
        <v>5748.5066860554998</v>
      </c>
      <c r="K746" s="181">
        <v>5756.1673806913004</v>
      </c>
      <c r="L746" s="181">
        <v>5766.6244810247999</v>
      </c>
      <c r="M746" s="181">
        <v>5707.3638479214997</v>
      </c>
      <c r="N746" s="181">
        <v>5784.8297638524</v>
      </c>
      <c r="O746" s="181">
        <v>5690.8284200247999</v>
      </c>
      <c r="P746" s="181">
        <v>5646.4566629933997</v>
      </c>
      <c r="Q746" s="181">
        <v>5233.6744287297997</v>
      </c>
      <c r="R746" s="181">
        <v>5630.7275176001003</v>
      </c>
    </row>
    <row r="747" spans="1:18" x14ac:dyDescent="0.25">
      <c r="A747" s="184" t="s">
        <v>319</v>
      </c>
      <c r="B747" s="181">
        <v>317.65978308309002</v>
      </c>
      <c r="C747" s="181">
        <v>380.83676063568998</v>
      </c>
      <c r="D747" s="181">
        <v>428.27278702004003</v>
      </c>
      <c r="E747" s="181">
        <v>445.23612521800999</v>
      </c>
      <c r="F747" s="181">
        <v>417.05301080672001</v>
      </c>
      <c r="G747" s="181">
        <v>424.41839321839001</v>
      </c>
      <c r="H747" s="181">
        <v>419.96777737766001</v>
      </c>
      <c r="I747" s="181">
        <v>472.90102182238002</v>
      </c>
      <c r="J747" s="181">
        <v>474.05252503238</v>
      </c>
      <c r="K747" s="181">
        <v>469.76490329237998</v>
      </c>
      <c r="L747" s="181">
        <v>475.32657799238001</v>
      </c>
      <c r="M747" s="181">
        <v>482.21250365163002</v>
      </c>
      <c r="N747" s="181">
        <v>474.31525935444</v>
      </c>
      <c r="O747" s="181">
        <v>481.12857424139003</v>
      </c>
      <c r="P747" s="181">
        <v>477.00607532663003</v>
      </c>
      <c r="Q747" s="181">
        <v>419.20842367511</v>
      </c>
      <c r="R747" s="181">
        <v>436.83275595666998</v>
      </c>
    </row>
    <row r="748" spans="1:18" x14ac:dyDescent="0.25">
      <c r="A748" s="184" t="s">
        <v>320</v>
      </c>
      <c r="B748" s="181">
        <v>283.10364770500001</v>
      </c>
      <c r="C748" s="181">
        <v>277.06019466079999</v>
      </c>
      <c r="D748" s="181">
        <v>273.92286561740002</v>
      </c>
      <c r="E748" s="181">
        <v>271.94924638840001</v>
      </c>
      <c r="F748" s="181">
        <v>264.18189924659998</v>
      </c>
      <c r="G748" s="181">
        <v>261.07510877760001</v>
      </c>
      <c r="H748" s="181">
        <v>256.96770253519998</v>
      </c>
      <c r="I748" s="181">
        <v>253.29042038899999</v>
      </c>
      <c r="J748" s="181">
        <v>224.91325851349001</v>
      </c>
      <c r="K748" s="181">
        <v>226.40111445231</v>
      </c>
      <c r="L748" s="181">
        <v>227.5278298483</v>
      </c>
      <c r="M748" s="181">
        <v>227.38449336515001</v>
      </c>
      <c r="N748" s="181">
        <v>230.07423526382999</v>
      </c>
      <c r="O748" s="181">
        <v>230.47826771841</v>
      </c>
      <c r="P748" s="181">
        <v>228.79307209588001</v>
      </c>
      <c r="Q748" s="181">
        <v>248.50498560214001</v>
      </c>
      <c r="R748" s="181">
        <v>237.54770372399</v>
      </c>
    </row>
    <row r="749" spans="1:18" x14ac:dyDescent="0.25">
      <c r="A749" s="184" t="s">
        <v>321</v>
      </c>
      <c r="B749" s="181">
        <v>68.701073411560003</v>
      </c>
      <c r="C749" s="181">
        <v>64.499516615618006</v>
      </c>
      <c r="D749" s="181">
        <v>66.444547328989998</v>
      </c>
      <c r="E749" s="181">
        <v>58.771488813856003</v>
      </c>
      <c r="F749" s="181">
        <v>52.858619607945002</v>
      </c>
      <c r="G749" s="181">
        <v>49.000066530744</v>
      </c>
      <c r="H749" s="181">
        <v>51.016030083635002</v>
      </c>
      <c r="I749" s="181">
        <v>44.274909275521999</v>
      </c>
      <c r="J749" s="181">
        <v>44.545253221887997</v>
      </c>
      <c r="K749" s="181">
        <v>43.215835385927001</v>
      </c>
      <c r="L749" s="181">
        <v>44.501635828387997</v>
      </c>
      <c r="M749" s="181">
        <v>45.157004901317997</v>
      </c>
      <c r="N749" s="181">
        <v>44.651904847516001</v>
      </c>
      <c r="O749" s="181">
        <v>45.416204236128003</v>
      </c>
      <c r="P749" s="181">
        <v>45.185790830545997</v>
      </c>
      <c r="Q749" s="181">
        <v>41.108964373569997</v>
      </c>
      <c r="R749" s="181">
        <v>43.540205678748002</v>
      </c>
    </row>
    <row r="750" spans="1:18" x14ac:dyDescent="0.25">
      <c r="A750" s="184" t="s">
        <v>322</v>
      </c>
      <c r="B750" s="181">
        <v>43.380283800000001</v>
      </c>
      <c r="C750" s="181">
        <v>50.476286700000003</v>
      </c>
      <c r="D750" s="181">
        <v>46.286587750000002</v>
      </c>
      <c r="E750" s="181">
        <v>40.979150724999997</v>
      </c>
      <c r="F750" s="181">
        <v>34.953534425000001</v>
      </c>
      <c r="G750" s="181">
        <v>46.152312125000002</v>
      </c>
      <c r="H750" s="181">
        <v>32.722191825000003</v>
      </c>
      <c r="I750" s="181">
        <v>56.256201525000002</v>
      </c>
      <c r="J750" s="181">
        <v>56.261085524999999</v>
      </c>
      <c r="K750" s="181">
        <v>57.182115973579002</v>
      </c>
      <c r="L750" s="181">
        <v>57.186999973578999</v>
      </c>
      <c r="M750" s="181">
        <v>57.974008151383998</v>
      </c>
      <c r="N750" s="181">
        <v>58.375288406464001</v>
      </c>
      <c r="O750" s="181">
        <v>59.041812452998997</v>
      </c>
      <c r="P750" s="181">
        <v>58.220001998659001</v>
      </c>
      <c r="Q750" s="181">
        <v>58.427579203674</v>
      </c>
      <c r="R750" s="181">
        <v>58.639932185669998</v>
      </c>
    </row>
    <row r="751" spans="1:18" x14ac:dyDescent="0.25">
      <c r="A751" s="184" t="s">
        <v>323</v>
      </c>
      <c r="B751" s="181">
        <v>1148.4371744</v>
      </c>
      <c r="C751" s="181">
        <v>1276.442346</v>
      </c>
      <c r="D751" s="181">
        <v>1321.4527432</v>
      </c>
      <c r="E751" s="181">
        <v>1550.3914648</v>
      </c>
      <c r="F751" s="181">
        <v>1615.5914814</v>
      </c>
      <c r="G751" s="181">
        <v>1872.6920932</v>
      </c>
      <c r="H751" s="181">
        <v>1596.6564940000001</v>
      </c>
      <c r="I751" s="181">
        <v>1512.4111105740999</v>
      </c>
      <c r="J751" s="181">
        <v>1399.1852411177999</v>
      </c>
      <c r="K751" s="181">
        <v>1369.3206358696</v>
      </c>
      <c r="L751" s="181">
        <v>1174.5041801451</v>
      </c>
      <c r="M751" s="181">
        <v>1093.9138705693999</v>
      </c>
      <c r="N751" s="181">
        <v>1117.0727585232</v>
      </c>
      <c r="O751" s="181">
        <v>1154.7583065731999</v>
      </c>
      <c r="P751" s="181">
        <v>1101.1125490925999</v>
      </c>
      <c r="Q751" s="181">
        <v>1020.8570060980001</v>
      </c>
      <c r="R751" s="181">
        <v>1003.6190218542</v>
      </c>
    </row>
    <row r="752" spans="1:18" x14ac:dyDescent="0.25">
      <c r="A752" s="184" t="s">
        <v>324</v>
      </c>
      <c r="B752" s="181">
        <v>1739.607899397</v>
      </c>
      <c r="C752" s="181">
        <v>1796.6929591986</v>
      </c>
      <c r="D752" s="181">
        <v>1817.9576764694</v>
      </c>
      <c r="E752" s="181">
        <v>1867.3801743884001</v>
      </c>
      <c r="F752" s="181">
        <v>1865.9022159185999</v>
      </c>
      <c r="G752" s="181">
        <v>1875.4766682357999</v>
      </c>
      <c r="H752" s="181">
        <v>1872.1997328099999</v>
      </c>
      <c r="I752" s="181">
        <v>1860.0716963</v>
      </c>
      <c r="J752" s="181">
        <v>1864.0455363000001</v>
      </c>
      <c r="K752" s="181">
        <v>2046.6417651969</v>
      </c>
      <c r="L752" s="181">
        <v>2153.0011133773</v>
      </c>
      <c r="M752" s="181">
        <v>2201.9984215680001</v>
      </c>
      <c r="N752" s="181">
        <v>2245.3494737732999</v>
      </c>
      <c r="O752" s="181">
        <v>2289.6414987927001</v>
      </c>
      <c r="P752" s="181">
        <v>2357.7791059014999</v>
      </c>
      <c r="Q752" s="181">
        <v>2249.0590923083</v>
      </c>
      <c r="R752" s="181">
        <v>2435.8049383534999</v>
      </c>
    </row>
    <row r="753" spans="1:18" x14ac:dyDescent="0.25">
      <c r="A753" s="184" t="s">
        <v>325</v>
      </c>
      <c r="B753" s="181">
        <v>739.88888295819004</v>
      </c>
      <c r="C753" s="181">
        <v>759.66361235994998</v>
      </c>
      <c r="D753" s="181">
        <v>779.87865692380001</v>
      </c>
      <c r="E753" s="181">
        <v>730.83442076156996</v>
      </c>
      <c r="F753" s="181">
        <v>695.39873356012004</v>
      </c>
      <c r="G753" s="181">
        <v>711.73112625754004</v>
      </c>
      <c r="H753" s="181">
        <v>720.96615626153005</v>
      </c>
      <c r="I753" s="181">
        <v>710.06147733625005</v>
      </c>
      <c r="J753" s="181">
        <v>711.54870553625005</v>
      </c>
      <c r="K753" s="181">
        <v>713.96005513625005</v>
      </c>
      <c r="L753" s="181">
        <v>767.97393154908002</v>
      </c>
      <c r="M753" s="181">
        <v>774.02209508860005</v>
      </c>
      <c r="N753" s="181">
        <v>785.64530672809997</v>
      </c>
      <c r="O753" s="181">
        <v>798.23280703965997</v>
      </c>
      <c r="P753" s="181">
        <v>811.02675757155998</v>
      </c>
      <c r="Q753" s="181">
        <v>801.23211809163001</v>
      </c>
      <c r="R753" s="181">
        <v>781.85757007032998</v>
      </c>
    </row>
    <row r="754" spans="1:18" x14ac:dyDescent="0.25">
      <c r="A754" s="184" t="s">
        <v>326</v>
      </c>
      <c r="B754" s="181">
        <v>886.91609600000004</v>
      </c>
      <c r="C754" s="181">
        <v>916.63039979999996</v>
      </c>
      <c r="D754" s="181">
        <v>833.64373490000003</v>
      </c>
      <c r="E754" s="181">
        <v>824.05681334999997</v>
      </c>
      <c r="F754" s="181">
        <v>755.41072955000004</v>
      </c>
      <c r="G754" s="181">
        <v>762.21927834999997</v>
      </c>
      <c r="H754" s="181">
        <v>769.35758254999996</v>
      </c>
      <c r="I754" s="181">
        <v>774.62567615</v>
      </c>
      <c r="J754" s="181">
        <v>775.23777314999995</v>
      </c>
      <c r="K754" s="181">
        <v>775.81267915000001</v>
      </c>
      <c r="L754" s="181">
        <v>779.48906414999999</v>
      </c>
      <c r="M754" s="181">
        <v>780.80128630145998</v>
      </c>
      <c r="N754" s="181">
        <v>785.63835334000999</v>
      </c>
      <c r="O754" s="181">
        <v>789.36494755574995</v>
      </c>
      <c r="P754" s="181">
        <v>794.09627929877001</v>
      </c>
      <c r="Q754" s="181">
        <v>788.08525067331004</v>
      </c>
      <c r="R754" s="181">
        <v>830.29077739341005</v>
      </c>
    </row>
    <row r="755" spans="1:18" x14ac:dyDescent="0.25">
      <c r="A755" s="184" t="s">
        <v>327</v>
      </c>
      <c r="B755" s="181">
        <v>156.39537642222001</v>
      </c>
      <c r="C755" s="181">
        <v>174.02182957778001</v>
      </c>
      <c r="D755" s="181">
        <v>173.56169943333001</v>
      </c>
      <c r="E755" s="181">
        <v>157.29035678888999</v>
      </c>
      <c r="F755" s="181">
        <v>142.20042374444</v>
      </c>
      <c r="G755" s="181">
        <v>149.1357892</v>
      </c>
      <c r="H755" s="181">
        <v>147.32052400000001</v>
      </c>
      <c r="I755" s="181">
        <v>159.18242230000001</v>
      </c>
      <c r="J755" s="181">
        <v>164.7439129</v>
      </c>
      <c r="K755" s="181">
        <v>159.7802035</v>
      </c>
      <c r="L755" s="181">
        <v>160.43189409999999</v>
      </c>
      <c r="M755" s="181">
        <v>161.79931145297999</v>
      </c>
      <c r="N755" s="181">
        <v>161.93215171561999</v>
      </c>
      <c r="O755" s="181">
        <v>162.09461525065001</v>
      </c>
      <c r="P755" s="181">
        <v>157.20670606837001</v>
      </c>
      <c r="Q755" s="181">
        <v>156.15403401038</v>
      </c>
      <c r="R755" s="181">
        <v>165.0656750606</v>
      </c>
    </row>
    <row r="756" spans="1:18" x14ac:dyDescent="0.25">
      <c r="A756" s="184" t="s">
        <v>328</v>
      </c>
      <c r="B756" s="181">
        <v>625.38557879999996</v>
      </c>
      <c r="C756" s="181">
        <v>628.14721399999996</v>
      </c>
      <c r="D756" s="181">
        <v>622.55800639999995</v>
      </c>
      <c r="E756" s="181">
        <v>619.70645839999997</v>
      </c>
      <c r="F756" s="181">
        <v>614.92190840000001</v>
      </c>
      <c r="G756" s="181">
        <v>616.62226639999994</v>
      </c>
      <c r="H756" s="181">
        <v>620.05471239999997</v>
      </c>
      <c r="I756" s="181">
        <v>623.3087534</v>
      </c>
      <c r="J756" s="181">
        <v>623.35237340000003</v>
      </c>
      <c r="K756" s="181">
        <v>628.58267055302997</v>
      </c>
      <c r="L756" s="181">
        <v>629.24831547861004</v>
      </c>
      <c r="M756" s="181">
        <v>631.13253519009004</v>
      </c>
      <c r="N756" s="181">
        <v>636.2776115849</v>
      </c>
      <c r="O756" s="181">
        <v>637.72951971826001</v>
      </c>
      <c r="P756" s="181">
        <v>640.94761474822997</v>
      </c>
      <c r="Q756" s="181">
        <v>626.63299228929998</v>
      </c>
      <c r="R756" s="181">
        <v>652.64339233395003</v>
      </c>
    </row>
    <row r="757" spans="1:18" x14ac:dyDescent="0.25">
      <c r="A757" s="184" t="s">
        <v>329</v>
      </c>
      <c r="B757" s="181">
        <v>5927.9083125999996</v>
      </c>
      <c r="C757" s="181">
        <v>5778.593468</v>
      </c>
      <c r="D757" s="181">
        <v>5812.3558673828002</v>
      </c>
      <c r="E757" s="181">
        <v>5523.8949170740998</v>
      </c>
      <c r="F757" s="181">
        <v>4909.1808170740997</v>
      </c>
      <c r="G757" s="181">
        <v>4996.3449170740996</v>
      </c>
      <c r="H757" s="181">
        <v>4721.8511701179004</v>
      </c>
      <c r="I757" s="181">
        <v>4477.9863170741</v>
      </c>
      <c r="J757" s="181">
        <v>4505.7443170740999</v>
      </c>
      <c r="K757" s="181">
        <v>4519.5574924507</v>
      </c>
      <c r="L757" s="181">
        <v>4505.6591175906997</v>
      </c>
      <c r="M757" s="181">
        <v>4454.8468231119996</v>
      </c>
      <c r="N757" s="181">
        <v>4403.5880735547998</v>
      </c>
      <c r="O757" s="181">
        <v>4347.9049562811997</v>
      </c>
      <c r="P757" s="181">
        <v>4309.4852175257001</v>
      </c>
      <c r="Q757" s="181">
        <v>3858.3252866263001</v>
      </c>
      <c r="R757" s="181">
        <v>4048.9818911652001</v>
      </c>
    </row>
    <row r="758" spans="1:18" x14ac:dyDescent="0.25">
      <c r="A758" s="184" t="s">
        <v>330</v>
      </c>
      <c r="B758" s="181">
        <v>1662.4386652999999</v>
      </c>
      <c r="C758" s="181">
        <v>1719.1547655533</v>
      </c>
      <c r="D758" s="181">
        <v>1728.8841183617001</v>
      </c>
      <c r="E758" s="181">
        <v>1805.2797445167</v>
      </c>
      <c r="F758" s="181">
        <v>1701.66470364</v>
      </c>
      <c r="G758" s="181">
        <v>1790.7660260333</v>
      </c>
      <c r="H758" s="181">
        <v>1920.6475442000001</v>
      </c>
      <c r="I758" s="181">
        <v>1887.9849326000001</v>
      </c>
      <c r="J758" s="181">
        <v>1889.2263914734001</v>
      </c>
      <c r="K758" s="181">
        <v>1904.2387274548</v>
      </c>
      <c r="L758" s="181">
        <v>1906.6147964902</v>
      </c>
      <c r="M758" s="181">
        <v>1934.6921407243999</v>
      </c>
      <c r="N758" s="181">
        <v>1938.1993409407</v>
      </c>
      <c r="O758" s="181">
        <v>1919.2407267531</v>
      </c>
      <c r="P758" s="181">
        <v>1955.1484100483001</v>
      </c>
      <c r="Q758" s="181">
        <v>2141.7882534140999</v>
      </c>
      <c r="R758" s="181">
        <v>2188.7570862609</v>
      </c>
    </row>
    <row r="759" spans="1:18" x14ac:dyDescent="0.25">
      <c r="A759" s="184" t="s">
        <v>211</v>
      </c>
      <c r="B759" s="181">
        <v>6280.4874621329</v>
      </c>
      <c r="C759" s="181">
        <v>6219.7666111471999</v>
      </c>
      <c r="D759" s="181">
        <v>6138.8035086055997</v>
      </c>
      <c r="E759" s="181">
        <v>5968.4735583638003</v>
      </c>
      <c r="F759" s="181">
        <v>5785.3242147483998</v>
      </c>
      <c r="G759" s="181">
        <v>5924.1408717346003</v>
      </c>
      <c r="H759" s="181">
        <v>6000.2500565074997</v>
      </c>
      <c r="I759" s="181">
        <v>5999.7043293191</v>
      </c>
      <c r="J759" s="181">
        <v>6027.0842539333999</v>
      </c>
      <c r="K759" s="181">
        <v>5986.9009479049</v>
      </c>
      <c r="L759" s="181">
        <v>6016.0586868849005</v>
      </c>
      <c r="M759" s="181">
        <v>6008.1078937647999</v>
      </c>
      <c r="N759" s="181">
        <v>6010.1686360167996</v>
      </c>
      <c r="O759" s="181">
        <v>5979.2300196159003</v>
      </c>
      <c r="P759" s="181">
        <v>5998.4617890809996</v>
      </c>
      <c r="Q759" s="181">
        <v>5579.1782496289998</v>
      </c>
      <c r="R759" s="181">
        <v>5851.4214617000998</v>
      </c>
    </row>
    <row r="760" spans="1:18" x14ac:dyDescent="0.25">
      <c r="A760" s="184" t="s">
        <v>257</v>
      </c>
      <c r="B760" s="181">
        <v>18353.316922213999</v>
      </c>
      <c r="C760" s="181">
        <v>19024.389734681001</v>
      </c>
      <c r="D760" s="181">
        <v>20014.441451351999</v>
      </c>
      <c r="E760" s="181">
        <v>20801.590858662999</v>
      </c>
      <c r="F760" s="181">
        <v>21813.102554546</v>
      </c>
      <c r="G760" s="181">
        <v>18678.209483318002</v>
      </c>
      <c r="H760" s="181">
        <v>19791.887575761</v>
      </c>
      <c r="I760" s="181">
        <v>20392.262685537</v>
      </c>
      <c r="J760" s="181">
        <v>20577.353059516998</v>
      </c>
      <c r="K760" s="181">
        <v>21138.988467964358</v>
      </c>
      <c r="L760" s="181">
        <v>21621.169571480361</v>
      </c>
      <c r="M760" s="181">
        <v>22732.93403343824</v>
      </c>
      <c r="N760" s="181">
        <v>24059.165777348382</v>
      </c>
      <c r="O760" s="181">
        <v>24823.215340067953</v>
      </c>
      <c r="P760" s="181">
        <v>25806.61340780586</v>
      </c>
      <c r="Q760" s="181">
        <v>26758.9503470001</v>
      </c>
      <c r="R760" s="181">
        <v>28742.76792293067</v>
      </c>
    </row>
    <row r="761" spans="1:18" x14ac:dyDescent="0.25">
      <c r="A761" s="184" t="s">
        <v>213</v>
      </c>
      <c r="B761" s="181">
        <v>18457.467884996189</v>
      </c>
      <c r="C761" s="181">
        <v>19206.93978862396</v>
      </c>
      <c r="D761" s="181">
        <v>19625.752150786629</v>
      </c>
      <c r="E761" s="181">
        <v>20836.683580473593</v>
      </c>
      <c r="F761" s="181">
        <v>19551.737377939287</v>
      </c>
      <c r="G761" s="181">
        <v>18965.238632428387</v>
      </c>
      <c r="H761" s="181">
        <v>18356.991184462251</v>
      </c>
      <c r="I761" s="181">
        <v>19098.26483381003</v>
      </c>
      <c r="J761" s="181">
        <v>20149.470881372763</v>
      </c>
      <c r="K761" s="181">
        <v>21021.924803165672</v>
      </c>
      <c r="L761" s="181">
        <v>19781.124498120938</v>
      </c>
      <c r="M761" s="181">
        <v>19732.319235186289</v>
      </c>
      <c r="N761" s="181">
        <v>19881.172155058353</v>
      </c>
      <c r="O761" s="181">
        <v>20130.525237665381</v>
      </c>
      <c r="P761" s="181">
        <v>20212.574778188402</v>
      </c>
      <c r="Q761" s="181">
        <v>19100.054020599364</v>
      </c>
      <c r="R761" s="181">
        <v>19136.462710245545</v>
      </c>
    </row>
    <row r="762" spans="1:18" x14ac:dyDescent="0.25">
      <c r="A762" s="184" t="s">
        <v>258</v>
      </c>
      <c r="B762" s="181">
        <v>3926.3309761624</v>
      </c>
      <c r="C762" s="181">
        <v>3873.1407516881</v>
      </c>
      <c r="D762" s="181">
        <v>4384.1983492692998</v>
      </c>
      <c r="E762" s="181">
        <v>4208.6643058043001</v>
      </c>
      <c r="F762" s="181">
        <v>4539.4882538334996</v>
      </c>
      <c r="G762" s="181">
        <v>4341.0466529729001</v>
      </c>
      <c r="H762" s="181">
        <v>4642.7084808154004</v>
      </c>
      <c r="I762" s="181">
        <v>4972.8314608671999</v>
      </c>
      <c r="J762" s="181">
        <v>5163.3194413771998</v>
      </c>
      <c r="K762" s="181">
        <v>5081.7079169460003</v>
      </c>
      <c r="L762" s="181">
        <v>5340.0196740743004</v>
      </c>
      <c r="M762" s="181">
        <v>5340.9023857291004</v>
      </c>
      <c r="N762" s="181">
        <v>5670.4388660503</v>
      </c>
      <c r="O762" s="181">
        <v>5658.8248245696996</v>
      </c>
      <c r="P762" s="181">
        <v>5827.4204525085997</v>
      </c>
      <c r="Q762" s="181">
        <v>5620.8221750320999</v>
      </c>
      <c r="R762" s="181">
        <v>5879.3713357828001</v>
      </c>
    </row>
    <row r="763" spans="1:18" x14ac:dyDescent="0.25">
      <c r="A763" s="184" t="s">
        <v>215</v>
      </c>
      <c r="B763" s="181">
        <v>5296.4313262097203</v>
      </c>
      <c r="C763" s="181">
        <v>5406.4052504993597</v>
      </c>
      <c r="D763" s="181">
        <v>5529.3410413355414</v>
      </c>
      <c r="E763" s="181">
        <v>5762.1698982286707</v>
      </c>
      <c r="F763" s="181">
        <v>5606.7588364092708</v>
      </c>
      <c r="G763" s="181">
        <v>5846.20129150307</v>
      </c>
      <c r="H763" s="181">
        <v>5908.6352708837703</v>
      </c>
      <c r="I763" s="181">
        <v>5871.4878151645407</v>
      </c>
      <c r="J763" s="181">
        <v>6035.4280938795509</v>
      </c>
      <c r="K763" s="181">
        <v>5959.0946588864499</v>
      </c>
      <c r="L763" s="181">
        <v>5784.6963499994308</v>
      </c>
      <c r="M763" s="181">
        <v>5784.8047311563105</v>
      </c>
      <c r="N763" s="181">
        <v>5815.0499586538799</v>
      </c>
      <c r="O763" s="181">
        <v>5796.2214467515923</v>
      </c>
      <c r="P763" s="181">
        <v>5852.4540849251543</v>
      </c>
      <c r="Q763" s="181">
        <v>5459.4754893079908</v>
      </c>
      <c r="R763" s="181">
        <v>5911.7627879105012</v>
      </c>
    </row>
    <row r="764" spans="1:18" x14ac:dyDescent="0.25">
      <c r="A764" s="184" t="s">
        <v>259</v>
      </c>
      <c r="B764" s="181">
        <v>7101.1097386000001</v>
      </c>
      <c r="C764" s="181">
        <v>7060.1275409999998</v>
      </c>
      <c r="D764" s="181">
        <v>6923.8230168</v>
      </c>
      <c r="E764" s="181">
        <v>6880.4731908000003</v>
      </c>
      <c r="F764" s="181">
        <v>6670.6814507999998</v>
      </c>
      <c r="G764" s="181">
        <v>6221.6601253999997</v>
      </c>
      <c r="H764" s="181">
        <v>6228.9523274000003</v>
      </c>
      <c r="I764" s="181">
        <v>6383.9044009999998</v>
      </c>
      <c r="J764" s="181">
        <v>6319.669801</v>
      </c>
      <c r="K764" s="181">
        <v>6662.1940473321001</v>
      </c>
      <c r="L764" s="181">
        <v>6754.9398319621996</v>
      </c>
      <c r="M764" s="181">
        <v>6707.2919755686999</v>
      </c>
      <c r="N764" s="181">
        <v>8826.6059267083001</v>
      </c>
      <c r="O764" s="181">
        <v>11745.882593365001</v>
      </c>
      <c r="P764" s="181">
        <v>12377.798768283001</v>
      </c>
      <c r="Q764" s="181">
        <v>13271.774629775</v>
      </c>
      <c r="R764" s="181">
        <v>15159.010581572</v>
      </c>
    </row>
    <row r="765" spans="1:18" x14ac:dyDescent="0.25">
      <c r="A765" s="184" t="s">
        <v>217</v>
      </c>
      <c r="B765" s="181">
        <v>89263.572527836106</v>
      </c>
      <c r="C765" s="181">
        <v>83761.831560409206</v>
      </c>
      <c r="D765" s="181">
        <v>78624.013963852209</v>
      </c>
      <c r="E765" s="181">
        <v>72796.058007339394</v>
      </c>
      <c r="F765" s="181">
        <v>68991.992495813596</v>
      </c>
      <c r="G765" s="181">
        <v>66800.108227589197</v>
      </c>
      <c r="H765" s="181">
        <v>63541.712722821096</v>
      </c>
      <c r="I765" s="181">
        <v>63298.489614131198</v>
      </c>
      <c r="J765" s="181">
        <v>63530.688527793202</v>
      </c>
      <c r="K765" s="181">
        <v>63652.512817341296</v>
      </c>
      <c r="L765" s="181">
        <v>63579.760064137103</v>
      </c>
      <c r="M765" s="181">
        <v>63379.084587653801</v>
      </c>
      <c r="N765" s="181">
        <v>63659.723189588105</v>
      </c>
      <c r="O765" s="181">
        <v>62980.919140108395</v>
      </c>
      <c r="P765" s="181">
        <v>63163.127942455903</v>
      </c>
      <c r="Q765" s="181">
        <v>61210.331835696605</v>
      </c>
      <c r="R765" s="181">
        <v>61379.077718273904</v>
      </c>
    </row>
    <row r="766" spans="1:18" x14ac:dyDescent="0.25">
      <c r="A766" s="184" t="s">
        <v>218</v>
      </c>
      <c r="B766" s="181">
        <v>23615.217958995869</v>
      </c>
      <c r="C766" s="181">
        <v>24722.161790867423</v>
      </c>
      <c r="D766" s="181">
        <v>24439.465835837007</v>
      </c>
      <c r="E766" s="181">
        <v>24726.891909752449</v>
      </c>
      <c r="F766" s="181">
        <v>24254.47081231128</v>
      </c>
      <c r="G766" s="181">
        <v>24960.053003446053</v>
      </c>
      <c r="H766" s="181">
        <v>25455.816259549581</v>
      </c>
      <c r="I766" s="181">
        <v>24836.118043112656</v>
      </c>
      <c r="J766" s="181">
        <v>24599.216079301492</v>
      </c>
      <c r="K766" s="181">
        <v>24287.366471023561</v>
      </c>
      <c r="L766" s="181">
        <v>24189.90973418075</v>
      </c>
      <c r="M766" s="181">
        <v>24470.467963625153</v>
      </c>
      <c r="N766" s="181">
        <v>24721.06098302835</v>
      </c>
      <c r="O766" s="181">
        <v>24989.367323839833</v>
      </c>
      <c r="P766" s="181">
        <v>25172.174855835474</v>
      </c>
      <c r="Q766" s="181">
        <v>24871.638749841513</v>
      </c>
      <c r="R766" s="181">
        <v>25613.497465145367</v>
      </c>
    </row>
    <row r="767" spans="1:18" x14ac:dyDescent="0.25">
      <c r="A767" s="184" t="s">
        <v>331</v>
      </c>
      <c r="B767" s="181">
        <v>214988.64876090453</v>
      </c>
      <c r="C767" s="181">
        <v>213742.51575802718</v>
      </c>
      <c r="D767" s="181">
        <v>209704.22434202294</v>
      </c>
      <c r="E767" s="181">
        <v>204601.07117782082</v>
      </c>
      <c r="F767" s="181">
        <v>195957.24554392952</v>
      </c>
      <c r="G767" s="181">
        <v>193718.72232829608</v>
      </c>
      <c r="H767" s="181">
        <v>190794.0604159561</v>
      </c>
      <c r="I767" s="181">
        <v>190954.00750723574</v>
      </c>
      <c r="J767" s="181">
        <v>192408.36743492662</v>
      </c>
      <c r="K767" s="181">
        <v>194069.24128283307</v>
      </c>
      <c r="L767" s="181">
        <v>193474.08124178112</v>
      </c>
      <c r="M767" s="181">
        <v>194472.2488441279</v>
      </c>
      <c r="N767" s="181">
        <v>199120.03867641455</v>
      </c>
      <c r="O767" s="181">
        <v>202506.20210172603</v>
      </c>
      <c r="P767" s="181">
        <v>204802.67149383182</v>
      </c>
      <c r="Q767" s="181">
        <v>200219.26797711445</v>
      </c>
      <c r="R767" s="181">
        <v>207779.38820431792</v>
      </c>
    </row>
    <row r="768" spans="1:18" x14ac:dyDescent="0.25">
      <c r="A768" s="184" t="s">
        <v>210</v>
      </c>
      <c r="B768" s="181">
        <v>42694.713963757335</v>
      </c>
      <c r="C768" s="181">
        <v>44467.752729110915</v>
      </c>
      <c r="D768" s="181">
        <v>44024.385024184645</v>
      </c>
      <c r="E768" s="181">
        <v>42620.065868395621</v>
      </c>
      <c r="F768" s="181">
        <v>38743.689547528207</v>
      </c>
      <c r="G768" s="181">
        <v>41982.06403990386</v>
      </c>
      <c r="H768" s="181">
        <v>40867.106537755506</v>
      </c>
      <c r="I768" s="181">
        <v>40100.94432429404</v>
      </c>
      <c r="J768" s="181">
        <v>40006.137296752036</v>
      </c>
      <c r="K768" s="181">
        <v>40278.551152268752</v>
      </c>
      <c r="L768" s="181">
        <v>40406.402830941144</v>
      </c>
      <c r="M768" s="181">
        <v>40316.336038005502</v>
      </c>
      <c r="N768" s="181">
        <v>40476.653183962066</v>
      </c>
      <c r="O768" s="181">
        <v>40402.016175742283</v>
      </c>
      <c r="P768" s="181">
        <v>40392.045414748449</v>
      </c>
      <c r="Q768" s="181">
        <v>38347.042480232783</v>
      </c>
      <c r="R768" s="181">
        <v>40106.016220757054</v>
      </c>
    </row>
    <row r="771" spans="1:18" x14ac:dyDescent="0.25">
      <c r="A771" s="183" t="s">
        <v>339</v>
      </c>
    </row>
    <row r="772" spans="1:18" x14ac:dyDescent="0.25">
      <c r="A772" s="162" t="s">
        <v>333</v>
      </c>
      <c r="B772" s="179">
        <v>2005</v>
      </c>
      <c r="C772" s="179">
        <v>2006</v>
      </c>
      <c r="D772" s="179">
        <v>2007</v>
      </c>
      <c r="E772" s="179">
        <v>2008</v>
      </c>
      <c r="F772" s="179">
        <v>2009</v>
      </c>
      <c r="G772" s="179">
        <v>2010</v>
      </c>
      <c r="H772" s="179">
        <v>2011</v>
      </c>
      <c r="I772" s="179">
        <v>2012</v>
      </c>
      <c r="J772" s="179">
        <v>2013</v>
      </c>
      <c r="K772" s="179">
        <v>2014</v>
      </c>
      <c r="L772" s="179">
        <v>2015</v>
      </c>
      <c r="M772" s="179">
        <v>2016</v>
      </c>
      <c r="N772" s="179">
        <v>2017</v>
      </c>
      <c r="O772" s="179">
        <v>2018</v>
      </c>
      <c r="P772" s="179">
        <v>2019</v>
      </c>
      <c r="Q772" s="179">
        <v>2020</v>
      </c>
      <c r="R772" s="179">
        <v>2021</v>
      </c>
    </row>
    <row r="773" spans="1:18" x14ac:dyDescent="0.25">
      <c r="A773" s="184" t="s">
        <v>304</v>
      </c>
      <c r="B773" s="181">
        <v>275.29664000000002</v>
      </c>
      <c r="C773" s="181">
        <v>269.73802999999998</v>
      </c>
      <c r="D773" s="181">
        <v>282.47086999999999</v>
      </c>
      <c r="E773" s="181">
        <v>283.66262</v>
      </c>
      <c r="F773" s="181">
        <v>226.22027</v>
      </c>
      <c r="G773" s="181">
        <v>301.57986173479998</v>
      </c>
      <c r="H773" s="181">
        <v>281.06585480000001</v>
      </c>
      <c r="I773" s="181">
        <v>277.01256826000002</v>
      </c>
      <c r="J773" s="181">
        <v>274.34298421095002</v>
      </c>
      <c r="K773" s="181">
        <v>278.20641154807998</v>
      </c>
      <c r="L773" s="181">
        <v>290.56183758818003</v>
      </c>
      <c r="M773" s="181">
        <v>281.4051384874</v>
      </c>
      <c r="N773" s="181">
        <v>276.99419746489002</v>
      </c>
      <c r="O773" s="181">
        <v>272.40961884461001</v>
      </c>
      <c r="P773" s="181">
        <v>272.02294577134001</v>
      </c>
      <c r="Q773" s="181">
        <v>271.51111268307</v>
      </c>
      <c r="R773" s="181">
        <v>277.05215577809003</v>
      </c>
    </row>
    <row r="774" spans="1:18" x14ac:dyDescent="0.25">
      <c r="A774" s="184" t="s">
        <v>305</v>
      </c>
      <c r="B774" s="181">
        <v>183.2321</v>
      </c>
      <c r="C774" s="181">
        <v>511.80700000000002</v>
      </c>
      <c r="D774" s="181">
        <v>459.19200000000001</v>
      </c>
      <c r="E774" s="181">
        <v>567.56299999999999</v>
      </c>
      <c r="F774" s="181">
        <v>214.994</v>
      </c>
      <c r="G774" s="181">
        <v>328.84699999999998</v>
      </c>
      <c r="H774" s="181">
        <v>328.89299999999997</v>
      </c>
      <c r="I774" s="181">
        <v>212.82300000000001</v>
      </c>
      <c r="J774" s="181">
        <v>209.98696367400001</v>
      </c>
      <c r="K774" s="181">
        <v>194.057433151</v>
      </c>
      <c r="L774" s="181">
        <v>205.26169803400001</v>
      </c>
      <c r="M774" s="181">
        <v>163.97468130850001</v>
      </c>
      <c r="N774" s="181">
        <v>150.48316593992001</v>
      </c>
      <c r="O774" s="181">
        <v>131.1889685189</v>
      </c>
      <c r="P774" s="181">
        <v>115.42936948788</v>
      </c>
      <c r="Q774" s="181">
        <v>115.88951904204001</v>
      </c>
      <c r="R774" s="181">
        <v>118.25461126939</v>
      </c>
    </row>
    <row r="775" spans="1:18" x14ac:dyDescent="0.25">
      <c r="A775" s="184" t="s">
        <v>306</v>
      </c>
      <c r="B775" s="181">
        <v>407.87505775</v>
      </c>
      <c r="C775" s="181">
        <v>700.54096806500002</v>
      </c>
      <c r="D775" s="181">
        <v>489.388521535</v>
      </c>
      <c r="E775" s="181">
        <v>530.09297505500001</v>
      </c>
      <c r="F775" s="181">
        <v>343.83845373999998</v>
      </c>
      <c r="G775" s="181">
        <v>579.60227340999995</v>
      </c>
      <c r="H775" s="181">
        <v>482.24702536500001</v>
      </c>
      <c r="I775" s="181">
        <v>368.32668648499998</v>
      </c>
      <c r="J775" s="181">
        <v>324.35528802100998</v>
      </c>
      <c r="K775" s="181">
        <v>266.09192016263</v>
      </c>
      <c r="L775" s="181">
        <v>234.75892424617001</v>
      </c>
      <c r="M775" s="181">
        <v>336.38121017827001</v>
      </c>
      <c r="N775" s="181">
        <v>273.19133902236001</v>
      </c>
      <c r="O775" s="181">
        <v>258.95123450226998</v>
      </c>
      <c r="P775" s="181">
        <v>245.87042379851999</v>
      </c>
      <c r="Q775" s="181">
        <v>225.53077877415001</v>
      </c>
      <c r="R775" s="181">
        <v>230.13344777980001</v>
      </c>
    </row>
    <row r="776" spans="1:18" x14ac:dyDescent="0.25">
      <c r="A776" s="184" t="s">
        <v>307</v>
      </c>
      <c r="B776" s="181">
        <v>61.43618</v>
      </c>
      <c r="C776" s="181">
        <v>59.753354999999999</v>
      </c>
      <c r="D776" s="181">
        <v>56.475864999999999</v>
      </c>
      <c r="E776" s="181">
        <v>57.938330000000001</v>
      </c>
      <c r="F776" s="181">
        <v>56.508879999999998</v>
      </c>
      <c r="G776" s="181">
        <v>67.540225000000007</v>
      </c>
      <c r="H776" s="181">
        <v>76.017209889650005</v>
      </c>
      <c r="I776" s="181">
        <v>67.654792169999993</v>
      </c>
      <c r="J776" s="181">
        <v>68.722811091612002</v>
      </c>
      <c r="K776" s="181">
        <v>69.482053498057994</v>
      </c>
      <c r="L776" s="181">
        <v>66.526695780329007</v>
      </c>
      <c r="M776" s="181">
        <v>68.355919316666004</v>
      </c>
      <c r="N776" s="181">
        <v>67.925720259803995</v>
      </c>
      <c r="O776" s="181">
        <v>67.969486724644995</v>
      </c>
      <c r="P776" s="181">
        <v>67.818821851251002</v>
      </c>
      <c r="Q776" s="181">
        <v>70.666980530095003</v>
      </c>
      <c r="R776" s="181">
        <v>72.109163796955002</v>
      </c>
    </row>
    <row r="777" spans="1:18" x14ac:dyDescent="0.25">
      <c r="A777" s="184" t="s">
        <v>308</v>
      </c>
      <c r="B777" s="181">
        <v>0.28396514</v>
      </c>
      <c r="C777" s="181">
        <v>0.50611349999999999</v>
      </c>
      <c r="D777" s="181">
        <v>0.48153859999999998</v>
      </c>
      <c r="E777" s="181">
        <v>0.62351387000000003</v>
      </c>
      <c r="F777" s="181">
        <v>0.78300599999999998</v>
      </c>
      <c r="G777" s="181">
        <v>0.42861300000000002</v>
      </c>
      <c r="H777" s="181">
        <v>0.43514900000000001</v>
      </c>
      <c r="I777" s="181">
        <v>0.36118099999999997</v>
      </c>
      <c r="J777" s="181">
        <v>0.246889</v>
      </c>
      <c r="K777" s="181">
        <v>0.2467665</v>
      </c>
      <c r="L777" s="181">
        <v>0.21339440000000001</v>
      </c>
      <c r="M777" s="181">
        <v>0.25451267999999999</v>
      </c>
      <c r="N777" s="181">
        <v>0.24603656986052</v>
      </c>
      <c r="O777" s="181">
        <v>0.21839620091862999</v>
      </c>
      <c r="P777" s="181">
        <v>0.21269764110236</v>
      </c>
      <c r="Q777" s="181">
        <v>0.20708993048308</v>
      </c>
      <c r="R777" s="181">
        <v>0.21131625558368</v>
      </c>
    </row>
    <row r="778" spans="1:18" x14ac:dyDescent="0.25">
      <c r="A778" s="184" t="s">
        <v>309</v>
      </c>
      <c r="B778" s="181">
        <v>1076.9981697999999</v>
      </c>
      <c r="C778" s="181">
        <v>1090.5558112000001</v>
      </c>
      <c r="D778" s="181">
        <v>1128.2916353999999</v>
      </c>
      <c r="E778" s="181">
        <v>1039.24971465</v>
      </c>
      <c r="F778" s="181">
        <v>966.04494160000002</v>
      </c>
      <c r="G778" s="181">
        <v>1043.8699999999999</v>
      </c>
      <c r="H778" s="181">
        <v>1176.78</v>
      </c>
      <c r="I778" s="181">
        <v>1130.1300000000001</v>
      </c>
      <c r="J778" s="181">
        <v>983.01499999999999</v>
      </c>
      <c r="K778" s="181">
        <v>1112.47</v>
      </c>
      <c r="L778" s="181">
        <v>1160.4100000000001</v>
      </c>
      <c r="M778" s="181">
        <v>1183.7180000000001</v>
      </c>
      <c r="N778" s="181">
        <v>1207.4941645832</v>
      </c>
      <c r="O778" s="181">
        <v>1231.7478973054001</v>
      </c>
      <c r="P778" s="181">
        <v>1281.4944767664001</v>
      </c>
      <c r="Q778" s="181">
        <v>1265.7975415142</v>
      </c>
      <c r="R778" s="181">
        <v>1291.6301444594999</v>
      </c>
    </row>
    <row r="779" spans="1:18" x14ac:dyDescent="0.25">
      <c r="A779" s="184" t="s">
        <v>310</v>
      </c>
      <c r="B779" s="181">
        <v>118.14533</v>
      </c>
      <c r="C779" s="181">
        <v>98.495355000000004</v>
      </c>
      <c r="D779" s="181">
        <v>73.389780000000002</v>
      </c>
      <c r="E779" s="181">
        <v>53.35689</v>
      </c>
      <c r="F779" s="181">
        <v>48.757710000000003</v>
      </c>
      <c r="G779" s="181">
        <v>56.087814999999999</v>
      </c>
      <c r="H779" s="181">
        <v>45.791510000000002</v>
      </c>
      <c r="I779" s="181">
        <v>34.724274999999999</v>
      </c>
      <c r="J779" s="181">
        <v>34.779544999999999</v>
      </c>
      <c r="K779" s="181">
        <v>39.713880000000003</v>
      </c>
      <c r="L779" s="181">
        <v>34.664005000000003</v>
      </c>
      <c r="M779" s="181">
        <v>34.603029999999997</v>
      </c>
      <c r="N779" s="181">
        <v>36.547651451053</v>
      </c>
      <c r="O779" s="181">
        <v>36.525968569081002</v>
      </c>
      <c r="P779" s="181">
        <v>36.875253282896999</v>
      </c>
      <c r="Q779" s="181">
        <v>37.737680327463003</v>
      </c>
      <c r="R779" s="181">
        <v>38.507837077589997</v>
      </c>
    </row>
    <row r="780" spans="1:18" x14ac:dyDescent="0.25">
      <c r="A780" s="184" t="s">
        <v>311</v>
      </c>
      <c r="B780" s="181">
        <v>0.73876390999999997</v>
      </c>
      <c r="C780" s="181">
        <v>1.3146760099999999</v>
      </c>
      <c r="D780" s="181">
        <v>0.93992520000000002</v>
      </c>
      <c r="E780" s="181">
        <v>0.55369383000000005</v>
      </c>
      <c r="F780" s="181">
        <v>0.26941385000000001</v>
      </c>
      <c r="G780" s="181">
        <v>0.28692269999999997</v>
      </c>
      <c r="H780" s="181">
        <v>1.0372344</v>
      </c>
      <c r="I780" s="181">
        <v>0.50206700000000004</v>
      </c>
      <c r="J780" s="181">
        <v>0.68109167512197999</v>
      </c>
      <c r="K780" s="181">
        <v>0.27504847383781</v>
      </c>
      <c r="L780" s="181">
        <v>0.33504665285662</v>
      </c>
      <c r="M780" s="181">
        <v>0.44885668456714001</v>
      </c>
      <c r="N780" s="181">
        <v>0.40732583071718997</v>
      </c>
      <c r="O780" s="181">
        <v>0.42937889101365001</v>
      </c>
      <c r="P780" s="181">
        <v>0.37903633419198002</v>
      </c>
      <c r="Q780" s="181">
        <v>0.23813029115018999</v>
      </c>
      <c r="R780" s="181">
        <v>0.24299009299897001</v>
      </c>
    </row>
    <row r="781" spans="1:18" x14ac:dyDescent="0.25">
      <c r="A781" s="184" t="s">
        <v>312</v>
      </c>
      <c r="B781" s="181">
        <v>202.946003295</v>
      </c>
      <c r="C781" s="181">
        <v>218.88302996749999</v>
      </c>
      <c r="D781" s="181">
        <v>238.64821241249999</v>
      </c>
      <c r="E781" s="181">
        <v>204.87282275499999</v>
      </c>
      <c r="F781" s="181">
        <v>181.36859222149999</v>
      </c>
      <c r="G781" s="181">
        <v>304.30238484</v>
      </c>
      <c r="H781" s="181">
        <v>334.78457261250003</v>
      </c>
      <c r="I781" s="181">
        <v>282.66223239499999</v>
      </c>
      <c r="J781" s="181">
        <v>275.72199966597998</v>
      </c>
      <c r="K781" s="181">
        <v>263.79722394454001</v>
      </c>
      <c r="L781" s="181">
        <v>261.52978944255</v>
      </c>
      <c r="M781" s="181">
        <v>254.84729677586</v>
      </c>
      <c r="N781" s="181">
        <v>244.66912833994999</v>
      </c>
      <c r="O781" s="181">
        <v>240.25466592153001</v>
      </c>
      <c r="P781" s="181">
        <v>233.16119917264001</v>
      </c>
      <c r="Q781" s="181">
        <v>228.23363506761001</v>
      </c>
      <c r="R781" s="181">
        <v>232.89146424389</v>
      </c>
    </row>
    <row r="782" spans="1:18" x14ac:dyDescent="0.25">
      <c r="A782" s="184" t="s">
        <v>313</v>
      </c>
      <c r="B782" s="181">
        <v>1916.8263874844999</v>
      </c>
      <c r="C782" s="181">
        <v>1926.4512365925</v>
      </c>
      <c r="D782" s="181">
        <v>1909.009379265</v>
      </c>
      <c r="E782" s="181">
        <v>1675.9318961829999</v>
      </c>
      <c r="F782" s="181">
        <v>1360.8624270585001</v>
      </c>
      <c r="G782" s="181">
        <v>1620.5860102710001</v>
      </c>
      <c r="H782" s="181">
        <v>1541.703612795</v>
      </c>
      <c r="I782" s="181">
        <v>1530.1125239065</v>
      </c>
      <c r="J782" s="181">
        <v>1214.39308265</v>
      </c>
      <c r="K782" s="181">
        <v>1194.3357316605</v>
      </c>
      <c r="L782" s="181">
        <v>1148.2237520839999</v>
      </c>
      <c r="M782" s="181">
        <v>1113.5309361750001</v>
      </c>
      <c r="N782" s="181">
        <v>1091.4057573004</v>
      </c>
      <c r="O782" s="181">
        <v>1037.5183940868001</v>
      </c>
      <c r="P782" s="181">
        <v>1002.1434563741</v>
      </c>
      <c r="Q782" s="181">
        <v>1019.5355330419</v>
      </c>
      <c r="R782" s="181">
        <v>1040.3423805325001</v>
      </c>
    </row>
    <row r="783" spans="1:18" x14ac:dyDescent="0.25">
      <c r="A783" s="184" t="s">
        <v>314</v>
      </c>
      <c r="B783" s="181">
        <v>597.87113477349999</v>
      </c>
      <c r="C783" s="181">
        <v>579.9714071075</v>
      </c>
      <c r="D783" s="181">
        <v>606.15094843199995</v>
      </c>
      <c r="E783" s="181">
        <v>614.96786428099995</v>
      </c>
      <c r="F783" s="181">
        <v>762.18665566050004</v>
      </c>
      <c r="G783" s="181">
        <v>854.23727948199996</v>
      </c>
      <c r="H783" s="181">
        <v>910.66484598800002</v>
      </c>
      <c r="I783" s="181">
        <v>871.0741298145</v>
      </c>
      <c r="J783" s="181">
        <v>882.32677876749995</v>
      </c>
      <c r="K783" s="181">
        <v>854.01977413600002</v>
      </c>
      <c r="L783" s="181">
        <v>845.16966558199999</v>
      </c>
      <c r="M783" s="181">
        <v>855.74868335849999</v>
      </c>
      <c r="N783" s="181">
        <v>774.22831074650003</v>
      </c>
      <c r="O783" s="181">
        <v>692.70793809300005</v>
      </c>
      <c r="P783" s="181">
        <v>654.78416995810005</v>
      </c>
      <c r="Q783" s="181">
        <v>679.67772826294004</v>
      </c>
      <c r="R783" s="181">
        <v>693.54870238796002</v>
      </c>
    </row>
    <row r="784" spans="1:18" x14ac:dyDescent="0.25">
      <c r="A784" s="184" t="s">
        <v>315</v>
      </c>
      <c r="B784" s="181">
        <v>737.41030045000002</v>
      </c>
      <c r="C784" s="181">
        <v>614.10042167999995</v>
      </c>
      <c r="D784" s="181">
        <v>561.04543424999997</v>
      </c>
      <c r="E784" s="181">
        <v>535.70823103999999</v>
      </c>
      <c r="F784" s="181">
        <v>441.65484013999998</v>
      </c>
      <c r="G784" s="181">
        <v>480.70748645999998</v>
      </c>
      <c r="H784" s="181">
        <v>500.61337498</v>
      </c>
      <c r="I784" s="181">
        <v>435.97264174499998</v>
      </c>
      <c r="J784" s="181">
        <v>507.02917046541</v>
      </c>
      <c r="K784" s="181">
        <v>527.66037307017996</v>
      </c>
      <c r="L784" s="181">
        <v>485.66412512368998</v>
      </c>
      <c r="M784" s="181">
        <v>475.77225885788999</v>
      </c>
      <c r="N784" s="181">
        <v>480.70222733281003</v>
      </c>
      <c r="O784" s="181">
        <v>477.69353894788998</v>
      </c>
      <c r="P784" s="181">
        <v>471.82641264439002</v>
      </c>
      <c r="Q784" s="181">
        <v>432.18911545246999</v>
      </c>
      <c r="R784" s="181">
        <v>441.00930145681002</v>
      </c>
    </row>
    <row r="785" spans="1:18" x14ac:dyDescent="0.25">
      <c r="A785" s="184" t="s">
        <v>316</v>
      </c>
      <c r="B785" s="181">
        <v>334.35518973548</v>
      </c>
      <c r="C785" s="181">
        <v>322.63248872196999</v>
      </c>
      <c r="D785" s="181">
        <v>330.31980767600999</v>
      </c>
      <c r="E785" s="181">
        <v>318.05680934515999</v>
      </c>
      <c r="F785" s="181">
        <v>274.46825655227002</v>
      </c>
      <c r="G785" s="181">
        <v>312.53644125933999</v>
      </c>
      <c r="H785" s="181">
        <v>347.90234363842001</v>
      </c>
      <c r="I785" s="181">
        <v>326.11407653977</v>
      </c>
      <c r="J785" s="181">
        <v>249.44797806935</v>
      </c>
      <c r="K785" s="181">
        <v>268.06961541875</v>
      </c>
      <c r="L785" s="181">
        <v>325.83363190001</v>
      </c>
      <c r="M785" s="181">
        <v>328.42710057451001</v>
      </c>
      <c r="N785" s="181">
        <v>331.02036535738</v>
      </c>
      <c r="O785" s="181">
        <v>333.58251094112001</v>
      </c>
      <c r="P785" s="181">
        <v>350.40941751548002</v>
      </c>
      <c r="Q785" s="181">
        <v>350.40941751548002</v>
      </c>
      <c r="R785" s="181">
        <v>357.56063016253</v>
      </c>
    </row>
    <row r="786" spans="1:18" x14ac:dyDescent="0.25">
      <c r="A786" s="184" t="s">
        <v>317</v>
      </c>
      <c r="B786" s="181">
        <v>4.5442200000000001</v>
      </c>
      <c r="C786" s="181">
        <v>2.8170099999999998</v>
      </c>
      <c r="D786" s="181">
        <v>2.4807616000000001</v>
      </c>
      <c r="E786" s="181">
        <v>2.8471236000000002</v>
      </c>
      <c r="F786" s="181">
        <v>1.6902592000000001</v>
      </c>
      <c r="G786" s="181">
        <v>1.2143626985</v>
      </c>
      <c r="H786" s="181">
        <v>1.2102216267499999</v>
      </c>
      <c r="I786" s="181">
        <v>0.625183245</v>
      </c>
      <c r="J786" s="181">
        <v>0.60056410105818003</v>
      </c>
      <c r="K786" s="181">
        <v>0.76430334444751002</v>
      </c>
      <c r="L786" s="181">
        <v>0.86510060296972002</v>
      </c>
      <c r="M786" s="181">
        <v>0.72324164949181002</v>
      </c>
      <c r="N786" s="181">
        <v>0.68481135358227996</v>
      </c>
      <c r="O786" s="181">
        <v>0.65007845128460995</v>
      </c>
      <c r="P786" s="181">
        <v>0.65998132132989995</v>
      </c>
      <c r="Q786" s="181">
        <v>0.69880375204356004</v>
      </c>
      <c r="R786" s="181">
        <v>0.71306505310976998</v>
      </c>
    </row>
    <row r="787" spans="1:18" x14ac:dyDescent="0.25">
      <c r="A787" s="184" t="s">
        <v>318</v>
      </c>
      <c r="B787" s="181">
        <v>2941.7692269580998</v>
      </c>
      <c r="C787" s="181">
        <v>2906.5454769581002</v>
      </c>
      <c r="D787" s="181">
        <v>2913.1629769579999</v>
      </c>
      <c r="E787" s="181">
        <v>2596.5682269580998</v>
      </c>
      <c r="F787" s="181">
        <v>1821.3279769579999</v>
      </c>
      <c r="G787" s="181">
        <v>1726.599476958</v>
      </c>
      <c r="H787" s="181">
        <v>1687.4987269579999</v>
      </c>
      <c r="I787" s="181">
        <v>1297.8672269579999</v>
      </c>
      <c r="J787" s="181">
        <v>1155.3391345376001</v>
      </c>
      <c r="K787" s="181">
        <v>1120.0435419999999</v>
      </c>
      <c r="L787" s="181">
        <v>1102.978130875</v>
      </c>
      <c r="M787" s="181">
        <v>973.82571376999999</v>
      </c>
      <c r="N787" s="181">
        <v>856.46769057271001</v>
      </c>
      <c r="O787" s="181">
        <v>758.66291798501004</v>
      </c>
      <c r="P787" s="181">
        <v>679.32767467449003</v>
      </c>
      <c r="Q787" s="181">
        <v>691.06349940512996</v>
      </c>
      <c r="R787" s="181">
        <v>705.16683637205006</v>
      </c>
    </row>
    <row r="788" spans="1:18" x14ac:dyDescent="0.25">
      <c r="A788" s="184" t="s">
        <v>319</v>
      </c>
      <c r="B788" s="181">
        <v>24.6861265</v>
      </c>
      <c r="C788" s="181">
        <v>23.832914349999999</v>
      </c>
      <c r="D788" s="181">
        <v>23.90183291</v>
      </c>
      <c r="E788" s="181">
        <v>18.752830700000001</v>
      </c>
      <c r="F788" s="181">
        <v>16.97237655</v>
      </c>
      <c r="G788" s="181">
        <v>19.547600110000001</v>
      </c>
      <c r="H788" s="181">
        <v>5.1346774999999996</v>
      </c>
      <c r="I788" s="181">
        <v>5.27508</v>
      </c>
      <c r="J788" s="181">
        <v>6.4322842500000004</v>
      </c>
      <c r="K788" s="181">
        <v>6.4490195000000003</v>
      </c>
      <c r="L788" s="181">
        <v>5.9593695499999999</v>
      </c>
      <c r="M788" s="181">
        <v>2.7897107499999998</v>
      </c>
      <c r="N788" s="181">
        <v>1.3209023266671001</v>
      </c>
      <c r="O788" s="181">
        <v>0.68690464829501996</v>
      </c>
      <c r="P788" s="181">
        <v>0.59356616829501996</v>
      </c>
      <c r="Q788" s="181">
        <v>0.59356616829501996</v>
      </c>
      <c r="R788" s="181">
        <v>0.60567976340886998</v>
      </c>
    </row>
    <row r="789" spans="1:18" x14ac:dyDescent="0.25">
      <c r="A789" s="184" t="s">
        <v>320</v>
      </c>
      <c r="B789" s="181">
        <v>2.62350767025</v>
      </c>
      <c r="C789" s="181">
        <v>3.2645469487500001</v>
      </c>
      <c r="D789" s="181">
        <v>2.1941810080000002</v>
      </c>
      <c r="E789" s="181">
        <v>1.4250018095000001</v>
      </c>
      <c r="F789" s="181">
        <v>1.1374153087500001</v>
      </c>
      <c r="G789" s="181">
        <v>1.2891651072500001</v>
      </c>
      <c r="H789" s="181">
        <v>2.0536126157500001</v>
      </c>
      <c r="I789" s="181">
        <v>0.43221274472999999</v>
      </c>
      <c r="J789" s="181">
        <v>1.486479518304</v>
      </c>
      <c r="K789" s="181">
        <v>1.1130096795436999</v>
      </c>
      <c r="L789" s="181">
        <v>0.61364345276354004</v>
      </c>
      <c r="M789" s="181">
        <v>1.0443214057504</v>
      </c>
      <c r="N789" s="181">
        <v>0.74425121240798997</v>
      </c>
      <c r="O789" s="181">
        <v>3.0476673942626</v>
      </c>
      <c r="P789" s="181">
        <v>3.3599049694543002</v>
      </c>
      <c r="Q789" s="181">
        <v>3.3541436445235999</v>
      </c>
      <c r="R789" s="181">
        <v>3.4225955544028999</v>
      </c>
    </row>
    <row r="790" spans="1:18" x14ac:dyDescent="0.25">
      <c r="A790" s="184" t="s">
        <v>321</v>
      </c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>
        <v>0</v>
      </c>
      <c r="M790" s="181"/>
      <c r="N790" s="181"/>
      <c r="O790" s="181"/>
      <c r="P790" s="181"/>
      <c r="Q790" s="181"/>
      <c r="R790" s="181"/>
    </row>
    <row r="791" spans="1:18" x14ac:dyDescent="0.25">
      <c r="A791" s="184" t="s">
        <v>322</v>
      </c>
      <c r="B791" s="181">
        <v>0.11480393999999999</v>
      </c>
      <c r="C791" s="181">
        <v>0.35834751999999997</v>
      </c>
      <c r="D791" s="181">
        <v>0.13327143999999999</v>
      </c>
      <c r="E791" s="181">
        <v>9.2628000000000002E-2</v>
      </c>
      <c r="F791" s="181">
        <v>0.11226414</v>
      </c>
      <c r="G791" s="181">
        <v>0.10665168</v>
      </c>
      <c r="H791" s="181">
        <v>5.8671040000000001E-2</v>
      </c>
      <c r="I791" s="181">
        <v>0.15853083000000001</v>
      </c>
      <c r="J791" s="181">
        <v>0.27301197092597002</v>
      </c>
      <c r="K791" s="181">
        <v>0.61665323885527001</v>
      </c>
      <c r="L791" s="181">
        <v>1.5886436716835</v>
      </c>
      <c r="M791" s="181">
        <v>0.84009427048823004</v>
      </c>
      <c r="N791" s="181">
        <v>0.98629633200899003</v>
      </c>
      <c r="O791" s="181">
        <v>1.1410493130602</v>
      </c>
      <c r="P791" s="181">
        <v>1.3146567814871</v>
      </c>
      <c r="Q791" s="181">
        <v>1.4542574900134</v>
      </c>
      <c r="R791" s="181">
        <v>1.6096199748243001</v>
      </c>
    </row>
    <row r="792" spans="1:18" x14ac:dyDescent="0.25">
      <c r="A792" s="184" t="s">
        <v>323</v>
      </c>
      <c r="B792" s="181">
        <v>790.21199198550005</v>
      </c>
      <c r="C792" s="181">
        <v>759.6482660145</v>
      </c>
      <c r="D792" s="181">
        <v>749.55289998499995</v>
      </c>
      <c r="E792" s="181">
        <v>807.00163098099995</v>
      </c>
      <c r="F792" s="181">
        <v>640.84192701100005</v>
      </c>
      <c r="G792" s="181">
        <v>697.45630898000002</v>
      </c>
      <c r="H792" s="181">
        <v>722.1629459815</v>
      </c>
      <c r="I792" s="181">
        <v>686.26303399699998</v>
      </c>
      <c r="J792" s="181">
        <v>629.4438539885</v>
      </c>
      <c r="K792" s="181">
        <v>635.78562598200006</v>
      </c>
      <c r="L792" s="181">
        <v>597.54853600649994</v>
      </c>
      <c r="M792" s="181">
        <v>584.21260813950005</v>
      </c>
      <c r="N792" s="181">
        <v>566.08032452821999</v>
      </c>
      <c r="O792" s="181">
        <v>548.23227943263998</v>
      </c>
      <c r="P792" s="181">
        <v>531.98996452147003</v>
      </c>
      <c r="Q792" s="181">
        <v>494.79917679285001</v>
      </c>
      <c r="R792" s="181">
        <v>504.89711917637999</v>
      </c>
    </row>
    <row r="793" spans="1:18" x14ac:dyDescent="0.25">
      <c r="A793" s="184" t="s">
        <v>324</v>
      </c>
      <c r="B793" s="181">
        <v>1960.4232500000001</v>
      </c>
      <c r="C793" s="181">
        <v>2053.8977500000001</v>
      </c>
      <c r="D793" s="181">
        <v>2103.7082500000001</v>
      </c>
      <c r="E793" s="181">
        <v>2247.8827500000002</v>
      </c>
      <c r="F793" s="181">
        <v>2027.8230000000001</v>
      </c>
      <c r="G793" s="181">
        <v>2219.9564999999998</v>
      </c>
      <c r="H793" s="181">
        <v>2361.8544999999999</v>
      </c>
      <c r="I793" s="181">
        <v>2176.7789899999998</v>
      </c>
      <c r="J793" s="181">
        <v>2017.679515</v>
      </c>
      <c r="K793" s="181">
        <v>2171.4019524999999</v>
      </c>
      <c r="L793" s="181">
        <v>2077.4146525000001</v>
      </c>
      <c r="M793" s="181">
        <v>2121.4307275000001</v>
      </c>
      <c r="N793" s="181">
        <v>2111.1220474060001</v>
      </c>
      <c r="O793" s="181">
        <v>2079.3986311694998</v>
      </c>
      <c r="P793" s="181">
        <v>2091.7424544034002</v>
      </c>
      <c r="Q793" s="181">
        <v>2103.0820920974002</v>
      </c>
      <c r="R793" s="181">
        <v>2146.0021344327001</v>
      </c>
    </row>
    <row r="794" spans="1:18" x14ac:dyDescent="0.25">
      <c r="A794" s="184" t="s">
        <v>325</v>
      </c>
      <c r="B794" s="181">
        <v>353.62883522999999</v>
      </c>
      <c r="C794" s="181">
        <v>364.678846093</v>
      </c>
      <c r="D794" s="181">
        <v>373.92773905799999</v>
      </c>
      <c r="E794" s="181">
        <v>389.2677714655</v>
      </c>
      <c r="F794" s="181">
        <v>325.62712589900002</v>
      </c>
      <c r="G794" s="181">
        <v>259.684820006</v>
      </c>
      <c r="H794" s="181">
        <v>206.9576732255</v>
      </c>
      <c r="I794" s="181">
        <v>328.58477235949999</v>
      </c>
      <c r="J794" s="181">
        <v>345.35027558299998</v>
      </c>
      <c r="K794" s="181">
        <v>383.39405226849999</v>
      </c>
      <c r="L794" s="181">
        <v>390.28671567200001</v>
      </c>
      <c r="M794" s="181">
        <v>444.17618316800002</v>
      </c>
      <c r="N794" s="181">
        <v>505.88489221985998</v>
      </c>
      <c r="O794" s="181">
        <v>538.09415051522001</v>
      </c>
      <c r="P794" s="181">
        <v>576.64292550166999</v>
      </c>
      <c r="Q794" s="181">
        <v>603.58719623648005</v>
      </c>
      <c r="R794" s="181">
        <v>615.90530234236996</v>
      </c>
    </row>
    <row r="795" spans="1:18" x14ac:dyDescent="0.25">
      <c r="A795" s="184" t="s">
        <v>326</v>
      </c>
      <c r="B795" s="181">
        <v>937.787298835</v>
      </c>
      <c r="C795" s="181">
        <v>956.47408621500006</v>
      </c>
      <c r="D795" s="181">
        <v>962.46868456749996</v>
      </c>
      <c r="E795" s="181">
        <v>689.10284834499998</v>
      </c>
      <c r="F795" s="181">
        <v>416.93583532999997</v>
      </c>
      <c r="G795" s="181">
        <v>527.66593188000002</v>
      </c>
      <c r="H795" s="181">
        <v>516.31286806000003</v>
      </c>
      <c r="I795" s="181">
        <v>549.40381828500006</v>
      </c>
      <c r="J795" s="181">
        <v>495.23260910599998</v>
      </c>
      <c r="K795" s="181">
        <v>527.83441060425002</v>
      </c>
      <c r="L795" s="181">
        <v>578.23553839500005</v>
      </c>
      <c r="M795" s="181">
        <v>583.43274748090005</v>
      </c>
      <c r="N795" s="181">
        <v>613.19997683322003</v>
      </c>
      <c r="O795" s="181">
        <v>614.51553186018998</v>
      </c>
      <c r="P795" s="181">
        <v>638.37211641102999</v>
      </c>
      <c r="Q795" s="181">
        <v>677.06425210093005</v>
      </c>
      <c r="R795" s="181">
        <v>690.88188983332998</v>
      </c>
    </row>
    <row r="796" spans="1:18" x14ac:dyDescent="0.25">
      <c r="A796" s="184" t="s">
        <v>327</v>
      </c>
      <c r="B796" s="181">
        <v>459.73219999999998</v>
      </c>
      <c r="C796" s="181">
        <v>446.17469999999997</v>
      </c>
      <c r="D796" s="181">
        <v>364.89858500000003</v>
      </c>
      <c r="E796" s="181">
        <v>317.69875000000002</v>
      </c>
      <c r="F796" s="181">
        <v>298.10590999999999</v>
      </c>
      <c r="G796" s="181">
        <v>354.43365499999999</v>
      </c>
      <c r="H796" s="181">
        <v>343.86932999999999</v>
      </c>
      <c r="I796" s="181">
        <v>367.95618999999999</v>
      </c>
      <c r="J796" s="181">
        <v>375.29511065999998</v>
      </c>
      <c r="K796" s="181">
        <v>416.74173906505001</v>
      </c>
      <c r="L796" s="181">
        <v>431.02184853735002</v>
      </c>
      <c r="M796" s="181">
        <v>448.44377226015001</v>
      </c>
      <c r="N796" s="181">
        <v>464.10558961013999</v>
      </c>
      <c r="O796" s="181">
        <v>481.25426230325002</v>
      </c>
      <c r="P796" s="181">
        <v>502.4460926319</v>
      </c>
      <c r="Q796" s="181">
        <v>507.59807402752</v>
      </c>
      <c r="R796" s="181">
        <v>517.95721838780003</v>
      </c>
    </row>
    <row r="797" spans="1:18" x14ac:dyDescent="0.25">
      <c r="A797" s="184" t="s">
        <v>328</v>
      </c>
      <c r="B797" s="181">
        <v>135.455239968</v>
      </c>
      <c r="C797" s="181">
        <v>156.98534405000001</v>
      </c>
      <c r="D797" s="181">
        <v>188.3943257</v>
      </c>
      <c r="E797" s="181">
        <v>189.24125615380001</v>
      </c>
      <c r="F797" s="181">
        <v>153.68313714000001</v>
      </c>
      <c r="G797" s="181">
        <v>170.9354910154</v>
      </c>
      <c r="H797" s="181">
        <v>171.49691480000001</v>
      </c>
      <c r="I797" s="181">
        <v>166.19753944925</v>
      </c>
      <c r="J797" s="181">
        <v>203.24097888654001</v>
      </c>
      <c r="K797" s="181">
        <v>221.27451802745</v>
      </c>
      <c r="L797" s="181">
        <v>194.42747057182001</v>
      </c>
      <c r="M797" s="181">
        <v>200.65404067744001</v>
      </c>
      <c r="N797" s="181">
        <v>208.68190704572001</v>
      </c>
      <c r="O797" s="181">
        <v>216.57526985465</v>
      </c>
      <c r="P797" s="181">
        <v>219.24212804826999</v>
      </c>
      <c r="Q797" s="181">
        <v>219.24212804826999</v>
      </c>
      <c r="R797" s="181">
        <v>223.71645710262999</v>
      </c>
    </row>
    <row r="798" spans="1:18" x14ac:dyDescent="0.25">
      <c r="A798" s="184" t="s">
        <v>329</v>
      </c>
      <c r="B798" s="181">
        <v>2615.6693344199998</v>
      </c>
      <c r="C798" s="181">
        <v>2756.9145512549999</v>
      </c>
      <c r="D798" s="181">
        <v>2399.8533242349999</v>
      </c>
      <c r="E798" s="181">
        <v>1937.397556615</v>
      </c>
      <c r="F798" s="181">
        <v>1037.69091437</v>
      </c>
      <c r="G798" s="181">
        <v>918.14555892500005</v>
      </c>
      <c r="H798" s="181">
        <v>1223.1236765650001</v>
      </c>
      <c r="I798" s="181">
        <v>1102.5925052350001</v>
      </c>
      <c r="J798" s="181">
        <v>994.34442428934994</v>
      </c>
      <c r="K798" s="181">
        <v>1106.6514161498999</v>
      </c>
      <c r="L798" s="181">
        <v>1128.0655246457</v>
      </c>
      <c r="M798" s="181">
        <v>1150.8865965402999</v>
      </c>
      <c r="N798" s="181">
        <v>1156.3859613807001</v>
      </c>
      <c r="O798" s="181">
        <v>1199.9451644660001</v>
      </c>
      <c r="P798" s="181">
        <v>1241.0653125014001</v>
      </c>
      <c r="Q798" s="181">
        <v>1180.3813868125001</v>
      </c>
      <c r="R798" s="181">
        <v>1204.4708027366</v>
      </c>
    </row>
    <row r="799" spans="1:18" x14ac:dyDescent="0.25">
      <c r="A799" s="184" t="s">
        <v>330</v>
      </c>
      <c r="B799" s="181">
        <v>114.96335585583</v>
      </c>
      <c r="C799" s="181">
        <v>109.88709105375</v>
      </c>
      <c r="D799" s="181">
        <v>121.84440457281001</v>
      </c>
      <c r="E799" s="181">
        <v>129.95170230159999</v>
      </c>
      <c r="F799" s="181">
        <v>104.55555007623001</v>
      </c>
      <c r="G799" s="181">
        <v>134.78471834918</v>
      </c>
      <c r="H799" s="181">
        <v>134.63649047681</v>
      </c>
      <c r="I799" s="181">
        <v>140.0260453205</v>
      </c>
      <c r="J799" s="181">
        <v>131.54227730944999</v>
      </c>
      <c r="K799" s="181">
        <v>131.60518308683001</v>
      </c>
      <c r="L799" s="181">
        <v>142.61926021240001</v>
      </c>
      <c r="M799" s="181">
        <v>144.23206923549</v>
      </c>
      <c r="N799" s="181">
        <v>145.5488848322</v>
      </c>
      <c r="O799" s="181">
        <v>147.25820542993</v>
      </c>
      <c r="P799" s="181">
        <v>150.40139105403</v>
      </c>
      <c r="Q799" s="181">
        <v>133.00263659863</v>
      </c>
      <c r="R799" s="181">
        <v>135.71697612105001</v>
      </c>
    </row>
    <row r="800" spans="1:18" x14ac:dyDescent="0.25">
      <c r="A800" s="184" t="s">
        <v>211</v>
      </c>
      <c r="B800" s="181">
        <v>1617.584727707</v>
      </c>
      <c r="C800" s="181">
        <v>1756.4589863005001</v>
      </c>
      <c r="D800" s="181">
        <v>1711.8732449355</v>
      </c>
      <c r="E800" s="181">
        <v>1663.5975035290001</v>
      </c>
      <c r="F800" s="181">
        <v>1325.7987489945001</v>
      </c>
      <c r="G800" s="181">
        <v>1297.5233866189999</v>
      </c>
      <c r="H800" s="181">
        <v>1146.5096452124999</v>
      </c>
      <c r="I800" s="181">
        <v>1365.0409038475</v>
      </c>
      <c r="J800" s="181">
        <v>1378.4951624825001</v>
      </c>
      <c r="K800" s="181">
        <v>1452.7322782834999</v>
      </c>
      <c r="L800" s="181">
        <v>1561.0629655015</v>
      </c>
      <c r="M800" s="181">
        <v>1644.6130241364999</v>
      </c>
      <c r="N800" s="181">
        <v>1733.1202726329</v>
      </c>
      <c r="O800" s="181">
        <v>1826.8787754028001</v>
      </c>
      <c r="P800" s="181">
        <v>1916.5554979869</v>
      </c>
      <c r="Q800" s="181">
        <v>1698.4916330876999</v>
      </c>
      <c r="R800" s="181">
        <v>1733.154727718</v>
      </c>
    </row>
    <row r="801" spans="1:18" x14ac:dyDescent="0.25">
      <c r="A801" s="184" t="s">
        <v>257</v>
      </c>
      <c r="B801" s="181">
        <v>22813.153439469999</v>
      </c>
      <c r="C801" s="181">
        <v>24201.927700640001</v>
      </c>
      <c r="D801" s="181">
        <v>25777.35899823</v>
      </c>
      <c r="E801" s="181">
        <v>27054.971410599999</v>
      </c>
      <c r="F801" s="181">
        <v>28332.398237849997</v>
      </c>
      <c r="G801" s="181">
        <v>29611.656290960003</v>
      </c>
      <c r="H801" s="181">
        <v>31313.906311390001</v>
      </c>
      <c r="I801" s="181">
        <v>32622.85410533</v>
      </c>
      <c r="J801" s="181">
        <v>32070.161999750002</v>
      </c>
      <c r="K801" s="181">
        <v>34692.545855609998</v>
      </c>
      <c r="L801" s="181">
        <v>36610.003439319997</v>
      </c>
      <c r="M801" s="181">
        <v>34716.072777989997</v>
      </c>
      <c r="N801" s="181">
        <v>35672.443846477996</v>
      </c>
      <c r="O801" s="181">
        <v>35225.397499958002</v>
      </c>
      <c r="P801" s="181">
        <v>35856.444600000003</v>
      </c>
      <c r="Q801" s="181">
        <v>36627.326210545834</v>
      </c>
      <c r="R801" s="181">
        <v>36402.420009888876</v>
      </c>
    </row>
    <row r="802" spans="1:18" x14ac:dyDescent="0.25">
      <c r="A802" s="184" t="s">
        <v>213</v>
      </c>
      <c r="B802" s="181">
        <v>11969.739373675175</v>
      </c>
      <c r="C802" s="181">
        <v>11936.834437613272</v>
      </c>
      <c r="D802" s="181">
        <v>12424.443888999542</v>
      </c>
      <c r="E802" s="181">
        <v>12107.59210633654</v>
      </c>
      <c r="F802" s="181">
        <v>10478.320041107494</v>
      </c>
      <c r="G802" s="181">
        <v>11519.748266058896</v>
      </c>
      <c r="H802" s="181">
        <v>11861.945517148632</v>
      </c>
      <c r="I802" s="181">
        <v>11666.626813142111</v>
      </c>
      <c r="J802" s="181">
        <v>11945.173101028735</v>
      </c>
      <c r="K802" s="181">
        <v>11975.430333882126</v>
      </c>
      <c r="L802" s="181">
        <v>11793.342526998866</v>
      </c>
      <c r="M802" s="181">
        <v>11802.527755595593</v>
      </c>
      <c r="N802" s="181">
        <v>12049.583058388605</v>
      </c>
      <c r="O802" s="181">
        <v>12287.180003867677</v>
      </c>
      <c r="P802" s="181">
        <v>12355.581384435345</v>
      </c>
      <c r="Q802" s="181">
        <v>12018.102995812756</v>
      </c>
      <c r="R802" s="181">
        <v>12252.597175870893</v>
      </c>
    </row>
    <row r="803" spans="1:18" x14ac:dyDescent="0.25">
      <c r="A803" s="184" t="s">
        <v>258</v>
      </c>
      <c r="B803" s="181">
        <v>997.5</v>
      </c>
      <c r="C803" s="181">
        <v>997.5</v>
      </c>
      <c r="D803" s="181">
        <v>997.5</v>
      </c>
      <c r="E803" s="181">
        <v>997.5</v>
      </c>
      <c r="F803" s="181">
        <v>997.5</v>
      </c>
      <c r="G803" s="181">
        <v>1197.5</v>
      </c>
      <c r="H803" s="181">
        <v>1197.5</v>
      </c>
      <c r="I803" s="181">
        <v>1237.5</v>
      </c>
      <c r="J803" s="181">
        <v>1185.6043148650001</v>
      </c>
      <c r="K803" s="181">
        <v>1356.18680488</v>
      </c>
      <c r="L803" s="181">
        <v>1386.38999143</v>
      </c>
      <c r="M803" s="181">
        <v>1350.2265229100001</v>
      </c>
      <c r="N803" s="181">
        <v>1387.281012555</v>
      </c>
      <c r="O803" s="181">
        <v>1375.2265229100001</v>
      </c>
      <c r="P803" s="181">
        <v>1413.1509645189999</v>
      </c>
      <c r="Q803" s="181">
        <v>1413.1509645189999</v>
      </c>
      <c r="R803" s="181">
        <v>1262.8157555276</v>
      </c>
    </row>
    <row r="804" spans="1:18" x14ac:dyDescent="0.25">
      <c r="A804" s="184" t="s">
        <v>215</v>
      </c>
      <c r="B804" s="181">
        <v>725.04712672250002</v>
      </c>
      <c r="C804" s="181">
        <v>895.74462193500005</v>
      </c>
      <c r="D804" s="181">
        <v>993.79666497749997</v>
      </c>
      <c r="E804" s="181">
        <v>1207.2862278199998</v>
      </c>
      <c r="F804" s="181">
        <v>1231.56806504</v>
      </c>
      <c r="G804" s="181">
        <v>1279.3973676099999</v>
      </c>
      <c r="H804" s="181">
        <v>1343.4456014100001</v>
      </c>
      <c r="I804" s="181">
        <v>1352.8080000795001</v>
      </c>
      <c r="J804" s="181">
        <v>1344.8330654317001</v>
      </c>
      <c r="K804" s="181">
        <v>1340.3284943231001</v>
      </c>
      <c r="L804" s="181">
        <v>1350.9334106113004</v>
      </c>
      <c r="M804" s="181">
        <v>1323.4583256553999</v>
      </c>
      <c r="N804" s="181">
        <v>1316.0670383322001</v>
      </c>
      <c r="O804" s="181">
        <v>1315.3186957103999</v>
      </c>
      <c r="P804" s="181">
        <v>1309.4158217661</v>
      </c>
      <c r="Q804" s="181">
        <v>1340.3652193104201</v>
      </c>
      <c r="R804" s="181">
        <v>1375.1812026104101</v>
      </c>
    </row>
    <row r="805" spans="1:18" x14ac:dyDescent="0.25">
      <c r="A805" s="184" t="s">
        <v>259</v>
      </c>
      <c r="B805" s="181">
        <v>18473.640680960001</v>
      </c>
      <c r="C805" s="181">
        <v>19030.743463850002</v>
      </c>
      <c r="D805" s="181">
        <v>19458.235499999999</v>
      </c>
      <c r="E805" s="181">
        <v>19172.047058525</v>
      </c>
      <c r="F805" s="181">
        <v>15722.632</v>
      </c>
      <c r="G805" s="181">
        <v>17399.88562461</v>
      </c>
      <c r="H805" s="181">
        <v>17729.138606550001</v>
      </c>
      <c r="I805" s="181">
        <v>15306.19509881</v>
      </c>
      <c r="J805" s="181">
        <v>15726.505852835</v>
      </c>
      <c r="K805" s="181">
        <v>15474.827825295</v>
      </c>
      <c r="L805" s="181">
        <v>13662.988645395</v>
      </c>
      <c r="M805" s="181">
        <v>12945.217743654999</v>
      </c>
      <c r="N805" s="181">
        <v>12301.497746495999</v>
      </c>
      <c r="O805" s="181">
        <v>11584.526876528</v>
      </c>
      <c r="P805" s="181">
        <v>10756.131081265999</v>
      </c>
      <c r="Q805" s="181">
        <v>10756.131081265999</v>
      </c>
      <c r="R805" s="181">
        <v>10756.131081265999</v>
      </c>
    </row>
    <row r="806" spans="1:18" x14ac:dyDescent="0.25">
      <c r="A806" s="184" t="s">
        <v>217</v>
      </c>
      <c r="B806" s="181">
        <v>13384.879002586</v>
      </c>
      <c r="C806" s="181">
        <v>14068.831039446499</v>
      </c>
      <c r="D806" s="181">
        <v>14070.238475215499</v>
      </c>
      <c r="E806" s="181">
        <v>12676.314399986499</v>
      </c>
      <c r="F806" s="181">
        <v>13430.876059822</v>
      </c>
      <c r="G806" s="181">
        <v>15444.689076102501</v>
      </c>
      <c r="H806" s="181">
        <v>15357.3746888725</v>
      </c>
      <c r="I806" s="181">
        <v>25712.825410442001</v>
      </c>
      <c r="J806" s="181">
        <v>23963.319515342002</v>
      </c>
      <c r="K806" s="181">
        <v>25613.612487213999</v>
      </c>
      <c r="L806" s="181">
        <v>26480.604416540002</v>
      </c>
      <c r="M806" s="181">
        <v>28848.306209193001</v>
      </c>
      <c r="N806" s="181">
        <v>31625.062530715728</v>
      </c>
      <c r="O806" s="181">
        <v>34979.87438947583</v>
      </c>
      <c r="P806" s="181">
        <v>37183.185364302997</v>
      </c>
      <c r="Q806" s="181">
        <v>40152.761269901384</v>
      </c>
      <c r="R806" s="181">
        <v>41720.733770993407</v>
      </c>
    </row>
    <row r="807" spans="1:18" x14ac:dyDescent="0.25">
      <c r="A807" s="184" t="s">
        <v>218</v>
      </c>
      <c r="B807" s="181">
        <v>11966.400301695947</v>
      </c>
      <c r="C807" s="181">
        <v>11231.911903398868</v>
      </c>
      <c r="D807" s="181">
        <v>11587.433519217419</v>
      </c>
      <c r="E807" s="181">
        <v>11119.993109420029</v>
      </c>
      <c r="F807" s="181">
        <v>9067.4386155833636</v>
      </c>
      <c r="G807" s="181">
        <v>9636.2174111375789</v>
      </c>
      <c r="H807" s="181">
        <v>10617.795830321062</v>
      </c>
      <c r="I807" s="181">
        <v>10354.018444505331</v>
      </c>
      <c r="J807" s="181">
        <v>10466.504709089626</v>
      </c>
      <c r="K807" s="181">
        <v>10648.350240983142</v>
      </c>
      <c r="L807" s="181">
        <v>10824.152457662669</v>
      </c>
      <c r="M807" s="181">
        <v>10803.2920113859</v>
      </c>
      <c r="N807" s="181">
        <v>11206.512441845931</v>
      </c>
      <c r="O807" s="181">
        <v>11437.139758657577</v>
      </c>
      <c r="P807" s="181">
        <v>11725.959973541612</v>
      </c>
      <c r="Q807" s="181">
        <v>12181.286943617815</v>
      </c>
      <c r="R807" s="181">
        <v>12471.384084421472</v>
      </c>
    </row>
    <row r="808" spans="1:18" x14ac:dyDescent="0.25">
      <c r="A808" s="184" t="s">
        <v>331</v>
      </c>
      <c r="B808" s="181">
        <v>98202.969266517786</v>
      </c>
      <c r="C808" s="181">
        <v>101056.18097648671</v>
      </c>
      <c r="D808" s="181">
        <v>103363.20544638028</v>
      </c>
      <c r="E808" s="181">
        <v>101209.11025415573</v>
      </c>
      <c r="F808" s="181">
        <v>92310.992907203108</v>
      </c>
      <c r="G808" s="181">
        <v>100369.04997696444</v>
      </c>
      <c r="H808" s="181">
        <v>103971.92224322258</v>
      </c>
      <c r="I808" s="181">
        <v>111977.50007889619</v>
      </c>
      <c r="J808" s="181">
        <v>109461.90782231624</v>
      </c>
      <c r="K808" s="181">
        <v>114346.11597748125</v>
      </c>
      <c r="L808" s="181">
        <v>115380.25485398631</v>
      </c>
      <c r="M808" s="181">
        <v>115187.87382176607</v>
      </c>
      <c r="N808" s="181">
        <v>118858.09687329664</v>
      </c>
      <c r="O808" s="181">
        <v>121402.20263288074</v>
      </c>
      <c r="P808" s="181">
        <v>123886.01053740448</v>
      </c>
      <c r="Q808" s="181">
        <v>127501.16179366855</v>
      </c>
      <c r="R808" s="181">
        <v>129518.97765044091</v>
      </c>
    </row>
    <row r="809" spans="1:18" x14ac:dyDescent="0.25">
      <c r="A809" s="184" t="s">
        <v>210</v>
      </c>
      <c r="B809" s="181">
        <v>16255.024613701158</v>
      </c>
      <c r="C809" s="181">
        <v>16936.228823302568</v>
      </c>
      <c r="D809" s="181">
        <v>16342.325154804819</v>
      </c>
      <c r="E809" s="181">
        <v>15209.808437938662</v>
      </c>
      <c r="F809" s="181">
        <v>11724.461138805747</v>
      </c>
      <c r="G809" s="181">
        <v>12982.432553866469</v>
      </c>
      <c r="H809" s="181">
        <v>13404.306042317881</v>
      </c>
      <c r="I809" s="181">
        <v>12359.63130273975</v>
      </c>
      <c r="J809" s="181">
        <v>11381.310101491661</v>
      </c>
      <c r="K809" s="181">
        <v>11792.1016570104</v>
      </c>
      <c r="L809" s="181">
        <v>11710.77700052697</v>
      </c>
      <c r="M809" s="181">
        <v>11754.159451244674</v>
      </c>
      <c r="N809" s="181">
        <v>11566.528925852283</v>
      </c>
      <c r="O809" s="181">
        <v>11370.660110370471</v>
      </c>
      <c r="P809" s="181">
        <v>11369.58584958652</v>
      </c>
      <c r="Q809" s="181">
        <v>11313.545475607638</v>
      </c>
      <c r="R809" s="181">
        <v>11544.559842144254</v>
      </c>
    </row>
    <row r="811" spans="1:18" x14ac:dyDescent="0.25">
      <c r="A811" s="183" t="s">
        <v>347</v>
      </c>
    </row>
    <row r="812" spans="1:18" x14ac:dyDescent="0.25">
      <c r="A812" s="162" t="s">
        <v>333</v>
      </c>
      <c r="B812" s="179">
        <v>2005</v>
      </c>
      <c r="C812" s="179">
        <v>2006</v>
      </c>
      <c r="D812" s="179">
        <v>2007</v>
      </c>
      <c r="E812" s="179">
        <v>2008</v>
      </c>
      <c r="F812" s="179">
        <v>2009</v>
      </c>
      <c r="G812" s="179">
        <v>2010</v>
      </c>
      <c r="H812" s="179">
        <v>2011</v>
      </c>
      <c r="I812" s="179">
        <v>2012</v>
      </c>
      <c r="J812" s="179">
        <v>2013</v>
      </c>
      <c r="K812" s="179">
        <v>2014</v>
      </c>
      <c r="L812" s="179">
        <v>2015</v>
      </c>
      <c r="M812" s="179">
        <v>2016</v>
      </c>
      <c r="N812" s="179">
        <v>2017</v>
      </c>
      <c r="O812" s="179">
        <v>2018</v>
      </c>
      <c r="P812" s="179">
        <v>2019</v>
      </c>
      <c r="Q812" s="179">
        <v>2020</v>
      </c>
      <c r="R812" s="179">
        <v>2021</v>
      </c>
    </row>
    <row r="813" spans="1:18" x14ac:dyDescent="0.25">
      <c r="A813" s="184" t="s">
        <v>304</v>
      </c>
      <c r="B813" s="181">
        <v>58.476599999999998</v>
      </c>
      <c r="C813" s="181">
        <v>62.745199999999997</v>
      </c>
      <c r="D813" s="181">
        <v>69.539400000000001</v>
      </c>
      <c r="E813" s="181">
        <v>70.589399999999998</v>
      </c>
      <c r="F813" s="181">
        <v>61.9514</v>
      </c>
      <c r="G813" s="181">
        <v>69.742400000000004</v>
      </c>
      <c r="H813" s="181">
        <v>66.390799999999999</v>
      </c>
      <c r="I813" s="181">
        <v>66.085599999999999</v>
      </c>
      <c r="J813" s="181">
        <v>63.200267335795999</v>
      </c>
      <c r="K813" s="181">
        <v>65.781803011261005</v>
      </c>
      <c r="L813" s="181">
        <v>68.468786443905003</v>
      </c>
      <c r="M813" s="181">
        <v>68.214063732686</v>
      </c>
      <c r="N813" s="181">
        <v>67.960288659989004</v>
      </c>
      <c r="O813" s="181">
        <v>67.707457700339006</v>
      </c>
      <c r="P813" s="181">
        <v>68.608895773247994</v>
      </c>
      <c r="Q813" s="181">
        <v>68.479802608303004</v>
      </c>
      <c r="R813" s="181">
        <v>69.877349595026004</v>
      </c>
    </row>
    <row r="814" spans="1:18" x14ac:dyDescent="0.25">
      <c r="A814" s="184" t="s">
        <v>305</v>
      </c>
      <c r="B814" s="181">
        <v>276.67360000000002</v>
      </c>
      <c r="C814" s="181">
        <v>303.7244</v>
      </c>
      <c r="D814" s="181">
        <v>297.54340000000002</v>
      </c>
      <c r="E814" s="181">
        <v>300.0872</v>
      </c>
      <c r="F814" s="181">
        <v>241.44399999999999</v>
      </c>
      <c r="G814" s="181">
        <v>267.96280000000002</v>
      </c>
      <c r="H814" s="181">
        <v>274.46159999999998</v>
      </c>
      <c r="I814" s="181">
        <v>228.70259999999999</v>
      </c>
      <c r="J814" s="181">
        <v>281.11801292775999</v>
      </c>
      <c r="K814" s="181">
        <v>190.57266753075999</v>
      </c>
      <c r="L814" s="181">
        <v>129.19108680212</v>
      </c>
      <c r="M814" s="181">
        <v>101.43674416253999</v>
      </c>
      <c r="N814" s="181">
        <v>79.644914529256994</v>
      </c>
      <c r="O814" s="181">
        <v>62.534661012072</v>
      </c>
      <c r="P814" s="181">
        <v>18.817990628933</v>
      </c>
      <c r="Q814" s="181">
        <v>18.893006979075</v>
      </c>
      <c r="R814" s="181">
        <v>19.278578550403001</v>
      </c>
    </row>
    <row r="815" spans="1:18" x14ac:dyDescent="0.25">
      <c r="A815" s="184" t="s">
        <v>306</v>
      </c>
      <c r="B815" s="181">
        <v>37.511600000000001</v>
      </c>
      <c r="C815" s="181">
        <v>47.601399999999998</v>
      </c>
      <c r="D815" s="181">
        <v>52.451000000000001</v>
      </c>
      <c r="E815" s="181">
        <v>57.426600000000001</v>
      </c>
      <c r="F815" s="181">
        <v>46.508000000000003</v>
      </c>
      <c r="G815" s="181">
        <v>48.182400000000001</v>
      </c>
      <c r="H815" s="181">
        <v>65.59</v>
      </c>
      <c r="I815" s="181">
        <v>63.604799999999997</v>
      </c>
      <c r="J815" s="181">
        <v>89.286712575546005</v>
      </c>
      <c r="K815" s="181">
        <v>61.679685669157003</v>
      </c>
      <c r="L815" s="181">
        <v>42.608620191130001</v>
      </c>
      <c r="M815" s="181">
        <v>41.493864229354998</v>
      </c>
      <c r="N815" s="181">
        <v>40.408273278058999</v>
      </c>
      <c r="O815" s="181">
        <v>39.351084302220997</v>
      </c>
      <c r="P815" s="181">
        <v>29.363958647556</v>
      </c>
      <c r="Q815" s="181">
        <v>26.934823470684002</v>
      </c>
      <c r="R815" s="181">
        <v>27.484513751695999</v>
      </c>
    </row>
    <row r="816" spans="1:18" x14ac:dyDescent="0.25">
      <c r="A816" s="184" t="s">
        <v>307</v>
      </c>
      <c r="B816" s="181">
        <v>22.780999999999999</v>
      </c>
      <c r="C816" s="181">
        <v>22.867000000000001</v>
      </c>
      <c r="D816" s="181">
        <v>23.148</v>
      </c>
      <c r="E816" s="181">
        <v>24.175000000000001</v>
      </c>
      <c r="F816" s="181">
        <v>23.681000000000001</v>
      </c>
      <c r="G816" s="181">
        <v>23.157</v>
      </c>
      <c r="H816" s="181">
        <v>24.596</v>
      </c>
      <c r="I816" s="181">
        <v>22.727</v>
      </c>
      <c r="J816" s="181">
        <v>26.124420952628</v>
      </c>
      <c r="K816" s="181">
        <v>21.000021507562</v>
      </c>
      <c r="L816" s="181">
        <v>16.880791506068</v>
      </c>
      <c r="M816" s="181">
        <v>15.625549807282001</v>
      </c>
      <c r="N816" s="181">
        <v>14.463646843342</v>
      </c>
      <c r="O816" s="181">
        <v>13.388142023099</v>
      </c>
      <c r="P816" s="181">
        <v>10.840886237194001</v>
      </c>
      <c r="Q816" s="181">
        <v>11.296166399543999</v>
      </c>
      <c r="R816" s="181">
        <v>11.526700406217</v>
      </c>
    </row>
    <row r="817" spans="1:18" x14ac:dyDescent="0.25">
      <c r="A817" s="184" t="s">
        <v>308</v>
      </c>
      <c r="B817" s="181">
        <v>5.1629500000000002E-2</v>
      </c>
      <c r="C817" s="181">
        <v>5.2414500000000003E-2</v>
      </c>
      <c r="D817" s="181">
        <v>5.3151999999999998E-2</v>
      </c>
      <c r="E817" s="181">
        <v>5.3850500000000003E-2</v>
      </c>
      <c r="F817" s="181">
        <v>5.4524499999999997E-2</v>
      </c>
      <c r="G817" s="181">
        <v>5.5183999999999997E-2</v>
      </c>
      <c r="H817" s="181">
        <v>5.5832E-2</v>
      </c>
      <c r="I817" s="181">
        <v>5.6465000000000001E-2</v>
      </c>
      <c r="J817" s="181">
        <v>5.6487609162076E-2</v>
      </c>
      <c r="K817" s="181">
        <v>5.7105176690786998E-2</v>
      </c>
      <c r="L817" s="181">
        <v>5.7729495959536997E-2</v>
      </c>
      <c r="M817" s="181">
        <v>5.8238595151444E-2</v>
      </c>
      <c r="N817" s="181">
        <v>5.8752183937153001E-2</v>
      </c>
      <c r="O817" s="181">
        <v>5.9270301909049999E-2</v>
      </c>
      <c r="P817" s="181">
        <v>5.9826840458445003E-2</v>
      </c>
      <c r="Q817" s="181">
        <v>5.8249523442522003E-2</v>
      </c>
      <c r="R817" s="181">
        <v>5.9438289223885998E-2</v>
      </c>
    </row>
    <row r="818" spans="1:18" x14ac:dyDescent="0.25">
      <c r="A818" s="184" t="s">
        <v>309</v>
      </c>
      <c r="B818" s="181">
        <v>231.56</v>
      </c>
      <c r="C818" s="181">
        <v>245</v>
      </c>
      <c r="D818" s="181">
        <v>236.32</v>
      </c>
      <c r="E818" s="181">
        <v>212.68799999999999</v>
      </c>
      <c r="F818" s="181">
        <v>186.102</v>
      </c>
      <c r="G818" s="181">
        <v>143.15</v>
      </c>
      <c r="H818" s="181">
        <v>193.31200000000001</v>
      </c>
      <c r="I818" s="181">
        <v>148.18440000000001</v>
      </c>
      <c r="J818" s="181">
        <v>261.05154973104999</v>
      </c>
      <c r="K818" s="181">
        <v>113.59158460603</v>
      </c>
      <c r="L818" s="181">
        <v>49.427203579527998</v>
      </c>
      <c r="M818" s="181">
        <v>30.682644295433001</v>
      </c>
      <c r="N818" s="181">
        <v>19.046690744810999</v>
      </c>
      <c r="O818" s="181">
        <v>11.823505980626001</v>
      </c>
      <c r="P818" s="181">
        <v>11.823505980626001</v>
      </c>
      <c r="Q818" s="181">
        <v>11.678680691718</v>
      </c>
      <c r="R818" s="181">
        <v>11.917021114525999</v>
      </c>
    </row>
    <row r="819" spans="1:18" x14ac:dyDescent="0.25">
      <c r="A819" s="184" t="s">
        <v>310</v>
      </c>
      <c r="B819" s="181">
        <v>11.2295</v>
      </c>
      <c r="C819" s="181">
        <v>11.7735</v>
      </c>
      <c r="D819" s="181">
        <v>11.599500000000001</v>
      </c>
      <c r="E819" s="181">
        <v>11.632</v>
      </c>
      <c r="F819" s="181">
        <v>8.3064999999999998</v>
      </c>
      <c r="G819" s="181">
        <v>7.99</v>
      </c>
      <c r="H819" s="181">
        <v>8.4815000000000005</v>
      </c>
      <c r="I819" s="181">
        <v>8.1750000000000007</v>
      </c>
      <c r="J819" s="181">
        <v>9.0032343241551995</v>
      </c>
      <c r="K819" s="181">
        <v>7.8795761362965999</v>
      </c>
      <c r="L819" s="181">
        <v>6.8961572977298999</v>
      </c>
      <c r="M819" s="181">
        <v>6.6773887572759003</v>
      </c>
      <c r="N819" s="181">
        <v>6.4655602665084997</v>
      </c>
      <c r="O819" s="181">
        <v>6.2604516644777002</v>
      </c>
      <c r="P819" s="181">
        <v>5.7118951325421996</v>
      </c>
      <c r="Q819" s="181">
        <v>5.8454831732869001</v>
      </c>
      <c r="R819" s="181">
        <v>5.9647787496074001</v>
      </c>
    </row>
    <row r="820" spans="1:18" x14ac:dyDescent="0.25">
      <c r="A820" s="184" t="s">
        <v>311</v>
      </c>
      <c r="B820" s="181">
        <v>8.6883999999999997</v>
      </c>
      <c r="C820" s="181">
        <v>9.8727999999999998</v>
      </c>
      <c r="D820" s="181">
        <v>10.632999999999999</v>
      </c>
      <c r="E820" s="181">
        <v>9.1994000000000007</v>
      </c>
      <c r="F820" s="181">
        <v>8.8143999999999991</v>
      </c>
      <c r="G820" s="181">
        <v>11.423999999999999</v>
      </c>
      <c r="H820" s="181">
        <v>11.403</v>
      </c>
      <c r="I820" s="181">
        <v>10.3432</v>
      </c>
      <c r="J820" s="181">
        <v>11.382038602941</v>
      </c>
      <c r="K820" s="181">
        <v>9.3818982934316004</v>
      </c>
      <c r="L820" s="181">
        <v>7.7332381885921002</v>
      </c>
      <c r="M820" s="181">
        <v>6.9950858263104996</v>
      </c>
      <c r="N820" s="181">
        <v>6.3273915175187998</v>
      </c>
      <c r="O820" s="181">
        <v>5.7234299063755003</v>
      </c>
      <c r="P820" s="181">
        <v>4.5917081670624</v>
      </c>
      <c r="Q820" s="181">
        <v>2.8847493078208002</v>
      </c>
      <c r="R820" s="181">
        <v>2.9436217425357998</v>
      </c>
    </row>
    <row r="821" spans="1:18" x14ac:dyDescent="0.25">
      <c r="A821" s="184" t="s">
        <v>312</v>
      </c>
      <c r="B821" s="181">
        <v>19.878599999999999</v>
      </c>
      <c r="C821" s="181">
        <v>20.680800000000001</v>
      </c>
      <c r="D821" s="181">
        <v>21.818999999999999</v>
      </c>
      <c r="E821" s="181">
        <v>18.349799999999998</v>
      </c>
      <c r="F821" s="181">
        <v>9.2484000000000002</v>
      </c>
      <c r="G821" s="181">
        <v>1.6968000000000001</v>
      </c>
      <c r="H821" s="181">
        <v>1.9068000000000001</v>
      </c>
      <c r="I821" s="181">
        <v>1.7598</v>
      </c>
      <c r="J821" s="181">
        <v>2.1427900990099</v>
      </c>
      <c r="K821" s="181">
        <v>1.6241325991189</v>
      </c>
      <c r="L821" s="181">
        <v>1.2310149747004</v>
      </c>
      <c r="M821" s="181">
        <v>1.1378579696404001</v>
      </c>
      <c r="N821" s="181">
        <v>1.0517506169162001</v>
      </c>
      <c r="O821" s="181">
        <v>0.97215943439167996</v>
      </c>
      <c r="P821" s="181">
        <v>0.73803330146804003</v>
      </c>
      <c r="Q821" s="181">
        <v>0.72243591040322996</v>
      </c>
      <c r="R821" s="181">
        <v>0.73717950006069999</v>
      </c>
    </row>
    <row r="822" spans="1:18" x14ac:dyDescent="0.25">
      <c r="A822" s="184" t="s">
        <v>313</v>
      </c>
      <c r="B822" s="181">
        <v>514.66240000000005</v>
      </c>
      <c r="C822" s="181">
        <v>515.452</v>
      </c>
      <c r="D822" s="181">
        <v>490.90159999999997</v>
      </c>
      <c r="E822" s="181">
        <v>424.90280000000001</v>
      </c>
      <c r="F822" s="181">
        <v>351.2208</v>
      </c>
      <c r="G822" s="181">
        <v>346.56299999999999</v>
      </c>
      <c r="H822" s="181">
        <v>368.45760000000001</v>
      </c>
      <c r="I822" s="181">
        <v>331.85599999999999</v>
      </c>
      <c r="J822" s="181">
        <v>391.73542183603001</v>
      </c>
      <c r="K822" s="181">
        <v>298.89030579367</v>
      </c>
      <c r="L822" s="181">
        <v>228.05038788355</v>
      </c>
      <c r="M822" s="181">
        <v>204.34786546025001</v>
      </c>
      <c r="N822" s="181">
        <v>183.10887565552</v>
      </c>
      <c r="O822" s="181">
        <v>164.07737006849999</v>
      </c>
      <c r="P822" s="181">
        <v>118.54575971499</v>
      </c>
      <c r="Q822" s="181">
        <v>120.60310682282</v>
      </c>
      <c r="R822" s="181">
        <v>123.06439470268</v>
      </c>
    </row>
    <row r="823" spans="1:18" x14ac:dyDescent="0.25">
      <c r="A823" s="184" t="s">
        <v>314</v>
      </c>
      <c r="B823" s="181">
        <v>694.84</v>
      </c>
      <c r="C823" s="181">
        <v>728.56</v>
      </c>
      <c r="D823" s="181">
        <v>753.53</v>
      </c>
      <c r="E823" s="181">
        <v>751.39</v>
      </c>
      <c r="F823" s="181">
        <v>678.41</v>
      </c>
      <c r="G823" s="181">
        <v>716.36</v>
      </c>
      <c r="H823" s="181">
        <v>734.16</v>
      </c>
      <c r="I823" s="181">
        <v>704.39</v>
      </c>
      <c r="J823" s="181">
        <v>752.40229158524005</v>
      </c>
      <c r="K823" s="181">
        <v>675.82716587665004</v>
      </c>
      <c r="L823" s="181">
        <v>607.04541073970995</v>
      </c>
      <c r="M823" s="181">
        <v>585.18249288766003</v>
      </c>
      <c r="N823" s="181">
        <v>564.10697441059006</v>
      </c>
      <c r="O823" s="181">
        <v>543.79049688992995</v>
      </c>
      <c r="P823" s="181">
        <v>502.06813795086998</v>
      </c>
      <c r="Q823" s="181">
        <v>521.15574427751994</v>
      </c>
      <c r="R823" s="181">
        <v>531.79157585383996</v>
      </c>
    </row>
    <row r="824" spans="1:18" x14ac:dyDescent="0.25">
      <c r="A824" s="184" t="s">
        <v>315</v>
      </c>
      <c r="B824" s="181">
        <v>18.1356</v>
      </c>
      <c r="C824" s="181">
        <v>14.432600000000001</v>
      </c>
      <c r="D824" s="181">
        <v>16.227399999999999</v>
      </c>
      <c r="E824" s="181">
        <v>16.276399999999999</v>
      </c>
      <c r="F824" s="181">
        <v>13.112399999999999</v>
      </c>
      <c r="G824" s="181">
        <v>15.909599999999999</v>
      </c>
      <c r="H824" s="181">
        <v>12.2668</v>
      </c>
      <c r="I824" s="181">
        <v>16.241399999999999</v>
      </c>
      <c r="J824" s="181">
        <v>9.4580870820133995</v>
      </c>
      <c r="K824" s="181">
        <v>21.503821205204002</v>
      </c>
      <c r="L824" s="181">
        <v>48.890893308095997</v>
      </c>
      <c r="M824" s="181">
        <v>55.487151969715001</v>
      </c>
      <c r="N824" s="181">
        <v>62.973364268646002</v>
      </c>
      <c r="O824" s="181">
        <v>71.469600917272999</v>
      </c>
      <c r="P824" s="181">
        <v>83.871903684325005</v>
      </c>
      <c r="Q824" s="181">
        <v>76.825974327051995</v>
      </c>
      <c r="R824" s="181">
        <v>78.393851349637998</v>
      </c>
    </row>
    <row r="825" spans="1:18" x14ac:dyDescent="0.25">
      <c r="A825" s="184" t="s">
        <v>316</v>
      </c>
      <c r="B825" s="181">
        <v>62.692</v>
      </c>
      <c r="C825" s="181">
        <v>58.202199999999998</v>
      </c>
      <c r="D825" s="181">
        <v>61.394199999999998</v>
      </c>
      <c r="E825" s="181">
        <v>62.944000000000003</v>
      </c>
      <c r="F825" s="181">
        <v>56.436799999999998</v>
      </c>
      <c r="G825" s="181">
        <v>55.3658</v>
      </c>
      <c r="H825" s="181">
        <v>58.134999999999998</v>
      </c>
      <c r="I825" s="181">
        <v>55.917400000000001</v>
      </c>
      <c r="J825" s="181">
        <v>61.042705514956999</v>
      </c>
      <c r="K825" s="181">
        <v>53.784391894039999</v>
      </c>
      <c r="L825" s="181">
        <v>47.389131707192</v>
      </c>
      <c r="M825" s="181">
        <v>45.793798048630997</v>
      </c>
      <c r="N825" s="181">
        <v>44.252170575230998</v>
      </c>
      <c r="O825" s="181">
        <v>42.762441292592001</v>
      </c>
      <c r="P825" s="181">
        <v>39.106388448118999</v>
      </c>
      <c r="Q825" s="181">
        <v>39.106388448118999</v>
      </c>
      <c r="R825" s="181">
        <v>39.904478013271998</v>
      </c>
    </row>
    <row r="826" spans="1:18" x14ac:dyDescent="0.25">
      <c r="A826" s="184" t="s">
        <v>317</v>
      </c>
      <c r="B826" s="181">
        <v>0.20019999999999999</v>
      </c>
      <c r="C826" s="181">
        <v>0.19739999999999999</v>
      </c>
      <c r="D826" s="181">
        <v>0.182</v>
      </c>
      <c r="E826" s="181">
        <v>0.1232</v>
      </c>
      <c r="F826" s="181">
        <v>8.3999999999999995E-3</v>
      </c>
      <c r="G826" s="181"/>
      <c r="H826" s="181"/>
      <c r="I826" s="181"/>
      <c r="J826" s="181"/>
      <c r="K826" s="181"/>
      <c r="L826" s="181">
        <v>0</v>
      </c>
      <c r="M826" s="181"/>
      <c r="N826" s="181"/>
      <c r="O826" s="181"/>
      <c r="P826" s="181"/>
      <c r="Q826" s="181"/>
      <c r="R826" s="181"/>
    </row>
    <row r="827" spans="1:18" x14ac:dyDescent="0.25">
      <c r="A827" s="184" t="s">
        <v>318</v>
      </c>
      <c r="B827" s="181">
        <v>745.88919999999996</v>
      </c>
      <c r="C827" s="181">
        <v>745.77859999999998</v>
      </c>
      <c r="D827" s="181">
        <v>753.84820000000002</v>
      </c>
      <c r="E827" s="181">
        <v>751.07479999999998</v>
      </c>
      <c r="F827" s="181">
        <v>663.0498</v>
      </c>
      <c r="G827" s="181">
        <v>708.83540000000005</v>
      </c>
      <c r="H827" s="181">
        <v>726.32280000000003</v>
      </c>
      <c r="I827" s="181">
        <v>683.16079999999999</v>
      </c>
      <c r="J827" s="181">
        <v>744.24162478318999</v>
      </c>
      <c r="K827" s="181">
        <v>642.56371775282003</v>
      </c>
      <c r="L827" s="181">
        <v>554.77699395356001</v>
      </c>
      <c r="M827" s="181">
        <v>523.96531274427002</v>
      </c>
      <c r="N827" s="181">
        <v>494.86487715131</v>
      </c>
      <c r="O827" s="181">
        <v>467.38064654579</v>
      </c>
      <c r="P827" s="181">
        <v>412.00845089831</v>
      </c>
      <c r="Q827" s="181">
        <v>419.12616322999997</v>
      </c>
      <c r="R827" s="181">
        <v>427.67975854615997</v>
      </c>
    </row>
    <row r="828" spans="1:18" x14ac:dyDescent="0.25">
      <c r="A828" s="184" t="s">
        <v>319</v>
      </c>
      <c r="B828" s="181">
        <v>7.7964564999999997</v>
      </c>
      <c r="C828" s="181">
        <v>7.6907565</v>
      </c>
      <c r="D828" s="181">
        <v>7.5850495000000002</v>
      </c>
      <c r="E828" s="181">
        <v>7.4839029999999998</v>
      </c>
      <c r="F828" s="181">
        <v>7.3931794999999996</v>
      </c>
      <c r="G828" s="181">
        <v>7.3168164999999998</v>
      </c>
      <c r="H828" s="181">
        <v>7.2568475000000001</v>
      </c>
      <c r="I828" s="181">
        <v>7.2114979999999997</v>
      </c>
      <c r="J828" s="181">
        <v>7.1973700089727002</v>
      </c>
      <c r="K828" s="181">
        <v>7.1664318981491997</v>
      </c>
      <c r="L828" s="181">
        <v>7.1356267757228</v>
      </c>
      <c r="M828" s="181">
        <v>7.0993888308674</v>
      </c>
      <c r="N828" s="181">
        <v>7.0633349187099999</v>
      </c>
      <c r="O828" s="181">
        <v>7.0274641046491002</v>
      </c>
      <c r="P828" s="181">
        <v>6.9934829237844003</v>
      </c>
      <c r="Q828" s="181">
        <v>6.9934829237844003</v>
      </c>
      <c r="R828" s="181">
        <v>7.1362070632307004</v>
      </c>
    </row>
    <row r="829" spans="1:18" x14ac:dyDescent="0.25">
      <c r="A829" s="184" t="s">
        <v>320</v>
      </c>
      <c r="B829" s="181">
        <v>9.6278000000000006</v>
      </c>
      <c r="C829" s="181">
        <v>5.8128000000000002</v>
      </c>
      <c r="D829" s="181">
        <v>4.8272000000000004</v>
      </c>
      <c r="E829" s="181">
        <v>5.3186</v>
      </c>
      <c r="F829" s="181">
        <v>3.7884000000000002</v>
      </c>
      <c r="G829" s="181">
        <v>4.0768000000000004</v>
      </c>
      <c r="H829" s="181">
        <v>6.2733999999999996</v>
      </c>
      <c r="I829" s="181">
        <v>7.2813999999999997</v>
      </c>
      <c r="J829" s="181">
        <v>9.6535389423076996</v>
      </c>
      <c r="K829" s="181">
        <v>8.4513638473555002</v>
      </c>
      <c r="L829" s="181">
        <v>7.3988980939784996</v>
      </c>
      <c r="M829" s="181">
        <v>8.0633177127742002</v>
      </c>
      <c r="N829" s="181">
        <v>8.7874020849200996</v>
      </c>
      <c r="O829" s="181">
        <v>9.5765090937352007</v>
      </c>
      <c r="P829" s="181">
        <v>9.5611031240207005</v>
      </c>
      <c r="Q829" s="181">
        <v>9.5447084276545997</v>
      </c>
      <c r="R829" s="181">
        <v>9.7394983920559</v>
      </c>
    </row>
    <row r="830" spans="1:18" x14ac:dyDescent="0.25">
      <c r="A830" s="184" t="s">
        <v>321</v>
      </c>
      <c r="B830" s="181">
        <v>60.909799999999997</v>
      </c>
      <c r="C830" s="181">
        <v>61.013399999999997</v>
      </c>
      <c r="D830" s="181">
        <v>62.032600000000002</v>
      </c>
      <c r="E830" s="181">
        <v>61.675600000000003</v>
      </c>
      <c r="F830" s="181">
        <v>61.224800000000002</v>
      </c>
      <c r="G830" s="181">
        <v>60.2196</v>
      </c>
      <c r="H830" s="181">
        <v>60.715200000000003</v>
      </c>
      <c r="I830" s="181">
        <v>59.231200000000001</v>
      </c>
      <c r="J830" s="181">
        <v>61.214878727855996</v>
      </c>
      <c r="K830" s="181">
        <v>57.783471905551998</v>
      </c>
      <c r="L830" s="181">
        <v>54.544412973580002</v>
      </c>
      <c r="M830" s="181">
        <v>53.409375568294998</v>
      </c>
      <c r="N830" s="181">
        <v>52.297957629079001</v>
      </c>
      <c r="O830" s="181">
        <v>51.209667648622997</v>
      </c>
      <c r="P830" s="181">
        <v>49.208625432776998</v>
      </c>
      <c r="Q830" s="181">
        <v>49.208625432776998</v>
      </c>
      <c r="R830" s="181">
        <v>50.212883112930001</v>
      </c>
    </row>
    <row r="831" spans="1:18" x14ac:dyDescent="0.25">
      <c r="A831" s="184" t="s">
        <v>322</v>
      </c>
      <c r="B831" s="181">
        <v>1.9854699999999999E-2</v>
      </c>
      <c r="C831" s="181">
        <v>1.9994600000000001E-2</v>
      </c>
      <c r="D831" s="181">
        <v>2.0153799999999999E-2</v>
      </c>
      <c r="E831" s="181">
        <v>2.03196E-2</v>
      </c>
      <c r="F831" s="181">
        <v>2.0473749999999999E-2</v>
      </c>
      <c r="G831" s="181">
        <v>2.0603199999999999E-2</v>
      </c>
      <c r="H831" s="181">
        <v>2.070375E-2</v>
      </c>
      <c r="I831" s="181">
        <v>2.0779800000000001E-2</v>
      </c>
      <c r="J831" s="181">
        <v>2.0804790715156E-2</v>
      </c>
      <c r="K831" s="181">
        <v>2.085612935048E-2</v>
      </c>
      <c r="L831" s="181">
        <v>2.0907594670831E-2</v>
      </c>
      <c r="M831" s="181">
        <v>2.0968473604996998E-2</v>
      </c>
      <c r="N831" s="181">
        <v>2.1029529807026999E-2</v>
      </c>
      <c r="O831" s="181">
        <v>2.1090763793088999E-2</v>
      </c>
      <c r="P831" s="181">
        <v>2.1147958408675002E-2</v>
      </c>
      <c r="Q831" s="181">
        <v>2.1206324220315001E-2</v>
      </c>
      <c r="R831" s="181">
        <v>2.1264851114545999E-2</v>
      </c>
    </row>
    <row r="832" spans="1:18" x14ac:dyDescent="0.25">
      <c r="A832" s="184" t="s">
        <v>323</v>
      </c>
      <c r="B832" s="181">
        <v>205.24</v>
      </c>
      <c r="C832" s="181">
        <v>210.98</v>
      </c>
      <c r="D832" s="181">
        <v>209.72</v>
      </c>
      <c r="E832" s="181">
        <v>209.44</v>
      </c>
      <c r="F832" s="181">
        <v>177.1</v>
      </c>
      <c r="G832" s="181">
        <v>180.18</v>
      </c>
      <c r="H832" s="181">
        <v>192.78</v>
      </c>
      <c r="I832" s="181">
        <v>180.05680000000001</v>
      </c>
      <c r="J832" s="181">
        <v>206.26111888112001</v>
      </c>
      <c r="K832" s="181">
        <v>168.17331272041</v>
      </c>
      <c r="L832" s="181">
        <v>137.1187321429</v>
      </c>
      <c r="M832" s="181">
        <v>128.50647857147999</v>
      </c>
      <c r="N832" s="181">
        <v>120.43514971851</v>
      </c>
      <c r="O832" s="181">
        <v>112.87077078882</v>
      </c>
      <c r="P832" s="181">
        <v>94.192701170362994</v>
      </c>
      <c r="Q832" s="181">
        <v>87.607801099997005</v>
      </c>
      <c r="R832" s="181">
        <v>89.395715408160001</v>
      </c>
    </row>
    <row r="833" spans="1:18" x14ac:dyDescent="0.25">
      <c r="A833" s="184" t="s">
        <v>324</v>
      </c>
      <c r="B833" s="181">
        <v>133.72217950000001</v>
      </c>
      <c r="C833" s="181">
        <v>133.67957050000001</v>
      </c>
      <c r="D833" s="181">
        <v>133.66197600000001</v>
      </c>
      <c r="E833" s="181">
        <v>133.6640725</v>
      </c>
      <c r="F833" s="181">
        <v>133.67756850000001</v>
      </c>
      <c r="G833" s="181">
        <v>133.695639</v>
      </c>
      <c r="H833" s="181">
        <v>133.716093</v>
      </c>
      <c r="I833" s="181">
        <v>133.73823400000001</v>
      </c>
      <c r="J833" s="181">
        <v>133.73655012923999</v>
      </c>
      <c r="K833" s="181">
        <v>133.76037866614999</v>
      </c>
      <c r="L833" s="181">
        <v>133.78421144871999</v>
      </c>
      <c r="M833" s="181">
        <v>133.80192593846999</v>
      </c>
      <c r="N833" s="181">
        <v>133.81964277380001</v>
      </c>
      <c r="O833" s="181">
        <v>133.83736195504</v>
      </c>
      <c r="P833" s="181">
        <v>133.85752432020001</v>
      </c>
      <c r="Q833" s="181">
        <v>134.58318527583</v>
      </c>
      <c r="R833" s="181">
        <v>137.32978087064001</v>
      </c>
    </row>
    <row r="834" spans="1:18" x14ac:dyDescent="0.25">
      <c r="A834" s="184" t="s">
        <v>325</v>
      </c>
      <c r="B834" s="181">
        <v>195.47919999999999</v>
      </c>
      <c r="C834" s="181">
        <v>211.08920000000001</v>
      </c>
      <c r="D834" s="181">
        <v>230.30279999999999</v>
      </c>
      <c r="E834" s="181">
        <v>234.28579999999999</v>
      </c>
      <c r="F834" s="181">
        <v>218.07239999999999</v>
      </c>
      <c r="G834" s="181">
        <v>225.39580000000001</v>
      </c>
      <c r="H834" s="181">
        <v>228.99100000000001</v>
      </c>
      <c r="I834" s="181">
        <v>235.06559999999999</v>
      </c>
      <c r="J834" s="181">
        <v>232.64354562507</v>
      </c>
      <c r="K834" s="181">
        <v>241.3013450457</v>
      </c>
      <c r="L834" s="181">
        <v>250.28134335049</v>
      </c>
      <c r="M834" s="181">
        <v>255.25845202059</v>
      </c>
      <c r="N834" s="181">
        <v>260.33453574964</v>
      </c>
      <c r="O834" s="181">
        <v>265.51156276116001</v>
      </c>
      <c r="P834" s="181">
        <v>272.08516618838001</v>
      </c>
      <c r="Q834" s="181">
        <v>284.79864285910998</v>
      </c>
      <c r="R834" s="181">
        <v>290.61086008874003</v>
      </c>
    </row>
    <row r="835" spans="1:18" x14ac:dyDescent="0.25">
      <c r="A835" s="184" t="s">
        <v>326</v>
      </c>
      <c r="B835" s="181">
        <v>42.258859999999999</v>
      </c>
      <c r="C835" s="181">
        <v>39.766159999999999</v>
      </c>
      <c r="D835" s="181">
        <v>64.653679999999994</v>
      </c>
      <c r="E835" s="181">
        <v>63.14546</v>
      </c>
      <c r="F835" s="181">
        <v>50.123080000000002</v>
      </c>
      <c r="G835" s="181">
        <v>56.042700000000004</v>
      </c>
      <c r="H835" s="181">
        <v>54.100340000000003</v>
      </c>
      <c r="I835" s="181">
        <v>52.791060000000002</v>
      </c>
      <c r="J835" s="181">
        <v>52.225299425537997</v>
      </c>
      <c r="K835" s="181">
        <v>51.513465828931999</v>
      </c>
      <c r="L835" s="181">
        <v>50.811334561941003</v>
      </c>
      <c r="M835" s="181">
        <v>49.765061474329002</v>
      </c>
      <c r="N835" s="181">
        <v>48.740332543808996</v>
      </c>
      <c r="O835" s="181">
        <v>47.736704147478001</v>
      </c>
      <c r="P835" s="181">
        <v>46.838985091866</v>
      </c>
      <c r="Q835" s="181">
        <v>49.677925453077997</v>
      </c>
      <c r="R835" s="181">
        <v>50.691760661594003</v>
      </c>
    </row>
    <row r="836" spans="1:18" x14ac:dyDescent="0.25">
      <c r="A836" s="184" t="s">
        <v>327</v>
      </c>
      <c r="B836" s="181">
        <v>32.284224000000002</v>
      </c>
      <c r="C836" s="181">
        <v>31.478159999999999</v>
      </c>
      <c r="D836" s="181">
        <v>40.052039999999998</v>
      </c>
      <c r="E836" s="181">
        <v>23.114280000000001</v>
      </c>
      <c r="F836" s="181">
        <v>13.358981999999999</v>
      </c>
      <c r="G836" s="181">
        <v>13.2384</v>
      </c>
      <c r="H836" s="181">
        <v>11.558400000000001</v>
      </c>
      <c r="I836" s="181">
        <v>11.1846</v>
      </c>
      <c r="J836" s="181">
        <v>10.091597969543001</v>
      </c>
      <c r="K836" s="181">
        <v>10.822888735465</v>
      </c>
      <c r="L836" s="181">
        <v>11.607172712762999</v>
      </c>
      <c r="M836" s="181">
        <v>11.280927255316</v>
      </c>
      <c r="N836" s="181">
        <v>10.963851653538001</v>
      </c>
      <c r="O836" s="181">
        <v>10.655688168198999</v>
      </c>
      <c r="P836" s="181">
        <v>10.768506207930001</v>
      </c>
      <c r="Q836" s="181">
        <v>10.878924309405001</v>
      </c>
      <c r="R836" s="181">
        <v>11.100943172699001</v>
      </c>
    </row>
    <row r="837" spans="1:18" x14ac:dyDescent="0.25">
      <c r="A837" s="184" t="s">
        <v>328</v>
      </c>
      <c r="B837" s="181">
        <v>9.7206200000000003</v>
      </c>
      <c r="C837" s="181">
        <v>10.94839984</v>
      </c>
      <c r="D837" s="181">
        <v>11.892323940000001</v>
      </c>
      <c r="E837" s="181">
        <v>11.87908064</v>
      </c>
      <c r="F837" s="181">
        <v>9.6106498824000006</v>
      </c>
      <c r="G837" s="181">
        <v>10.1056928</v>
      </c>
      <c r="H837" s="181">
        <v>10.88471944</v>
      </c>
      <c r="I837" s="181">
        <v>10.635802379999999</v>
      </c>
      <c r="J837" s="181">
        <v>11.723799608029999</v>
      </c>
      <c r="K837" s="181">
        <v>10.392577676436</v>
      </c>
      <c r="L837" s="181">
        <v>9.2125142335919001</v>
      </c>
      <c r="M837" s="181">
        <v>9.0338785203101999</v>
      </c>
      <c r="N837" s="181">
        <v>8.8587066516698005</v>
      </c>
      <c r="O837" s="181">
        <v>8.6869314618194995</v>
      </c>
      <c r="P837" s="181">
        <v>8.0795578325773008</v>
      </c>
      <c r="Q837" s="181">
        <v>8.0795578325773008</v>
      </c>
      <c r="R837" s="181">
        <v>8.2444467646382993</v>
      </c>
    </row>
    <row r="838" spans="1:18" x14ac:dyDescent="0.25">
      <c r="A838" s="184" t="s">
        <v>329</v>
      </c>
      <c r="B838" s="181">
        <v>687.47979999999995</v>
      </c>
      <c r="C838" s="181">
        <v>681.93859999999995</v>
      </c>
      <c r="D838" s="181">
        <v>680.6114</v>
      </c>
      <c r="E838" s="181">
        <v>666.36080000000004</v>
      </c>
      <c r="F838" s="181">
        <v>587.88800000000003</v>
      </c>
      <c r="G838" s="181">
        <v>628.52300000000002</v>
      </c>
      <c r="H838" s="181">
        <v>632.74120000000005</v>
      </c>
      <c r="I838" s="181">
        <v>621.13379999999995</v>
      </c>
      <c r="J838" s="181">
        <v>636.98770956264002</v>
      </c>
      <c r="K838" s="181">
        <v>609.73933339956</v>
      </c>
      <c r="L838" s="181">
        <v>583.65655900930005</v>
      </c>
      <c r="M838" s="181">
        <v>574.68327081116001</v>
      </c>
      <c r="N838" s="181">
        <v>565.84794028665999</v>
      </c>
      <c r="O838" s="181">
        <v>557.14844643853996</v>
      </c>
      <c r="P838" s="181">
        <v>541.18059381371995</v>
      </c>
      <c r="Q838" s="181">
        <v>514.71868032017005</v>
      </c>
      <c r="R838" s="181">
        <v>525.22314312571996</v>
      </c>
    </row>
    <row r="839" spans="1:18" x14ac:dyDescent="0.25">
      <c r="A839" s="184" t="s">
        <v>330</v>
      </c>
      <c r="B839" s="181">
        <v>31.605570499999999</v>
      </c>
      <c r="C839" s="181">
        <v>31.813869499999999</v>
      </c>
      <c r="D839" s="181">
        <v>32.057042500000001</v>
      </c>
      <c r="E839" s="181">
        <v>32.320963499999998</v>
      </c>
      <c r="F839" s="181">
        <v>32.586032500000002</v>
      </c>
      <c r="G839" s="181">
        <v>32.838039500000001</v>
      </c>
      <c r="H839" s="181">
        <v>33.071377499999997</v>
      </c>
      <c r="I839" s="181">
        <v>33.289595499999997</v>
      </c>
      <c r="J839" s="181">
        <v>33.306373535104001</v>
      </c>
      <c r="K839" s="181">
        <v>33.509253388481</v>
      </c>
      <c r="L839" s="181">
        <v>33.713369048418997</v>
      </c>
      <c r="M839" s="181">
        <v>33.888434958102003</v>
      </c>
      <c r="N839" s="181">
        <v>34.064409945507997</v>
      </c>
      <c r="O839" s="181">
        <v>34.241298731271002</v>
      </c>
      <c r="P839" s="181">
        <v>34.428283770504002</v>
      </c>
      <c r="Q839" s="181">
        <v>30.445546300817998</v>
      </c>
      <c r="R839" s="181">
        <v>31.066883980427001</v>
      </c>
    </row>
    <row r="840" spans="1:18" x14ac:dyDescent="0.25">
      <c r="A840" s="184" t="s">
        <v>211</v>
      </c>
      <c r="B840" s="181">
        <v>520.15319999999997</v>
      </c>
      <c r="C840" s="181">
        <v>512.1508</v>
      </c>
      <c r="D840" s="181">
        <v>508.07400000000001</v>
      </c>
      <c r="E840" s="181">
        <v>513.98339999999996</v>
      </c>
      <c r="F840" s="181">
        <v>443.17700000000002</v>
      </c>
      <c r="G840" s="181">
        <v>469.35419999999999</v>
      </c>
      <c r="H840" s="181">
        <v>481.04</v>
      </c>
      <c r="I840" s="181">
        <v>450.19940000000003</v>
      </c>
      <c r="J840" s="181">
        <v>493.01674854512999</v>
      </c>
      <c r="K840" s="181">
        <v>421.33606303085003</v>
      </c>
      <c r="L840" s="181">
        <v>360.07717493208997</v>
      </c>
      <c r="M840" s="181">
        <v>338.22176991851001</v>
      </c>
      <c r="N840" s="181">
        <v>317.69291032785998</v>
      </c>
      <c r="O840" s="181">
        <v>298.41007956674002</v>
      </c>
      <c r="P840" s="181">
        <v>259.48874577106</v>
      </c>
      <c r="Q840" s="181">
        <v>229.96436264720001</v>
      </c>
      <c r="R840" s="181">
        <v>234.65751291581</v>
      </c>
    </row>
    <row r="841" spans="1:18" x14ac:dyDescent="0.25">
      <c r="A841" s="184" t="s">
        <v>257</v>
      </c>
      <c r="B841" s="181">
        <v>975.50477392776997</v>
      </c>
      <c r="C841" s="181">
        <v>1122.4339971483</v>
      </c>
      <c r="D841" s="181">
        <v>1270.9039284999999</v>
      </c>
      <c r="E841" s="181">
        <v>1327.035519</v>
      </c>
      <c r="F841" s="181">
        <v>1334.1574634999999</v>
      </c>
      <c r="G841" s="181">
        <v>1341.3196785</v>
      </c>
      <c r="H841" s="181">
        <v>1348.5222105</v>
      </c>
      <c r="I841" s="181">
        <v>1355.745093</v>
      </c>
      <c r="J841" s="181">
        <v>1355.7634194170525</v>
      </c>
      <c r="K841" s="181">
        <v>1363.006665134056</v>
      </c>
      <c r="L841" s="181">
        <v>1370.288613401759</v>
      </c>
      <c r="M841" s="181">
        <v>1376.082400382091</v>
      </c>
      <c r="N841" s="181">
        <v>1381.9006860967347</v>
      </c>
      <c r="O841" s="181">
        <v>1387.7435741482809</v>
      </c>
      <c r="P841" s="181">
        <v>1394.1396050945066</v>
      </c>
      <c r="Q841" s="181">
        <v>1424.1091678951407</v>
      </c>
      <c r="R841" s="181">
        <v>1415.3722391524402</v>
      </c>
    </row>
    <row r="842" spans="1:18" x14ac:dyDescent="0.25">
      <c r="A842" s="184" t="s">
        <v>213</v>
      </c>
      <c r="B842" s="181">
        <v>558.36538544999985</v>
      </c>
      <c r="C842" s="181">
        <v>560.63226999999983</v>
      </c>
      <c r="D842" s="181">
        <v>562.84790244999999</v>
      </c>
      <c r="E842" s="181">
        <v>564.96690380000007</v>
      </c>
      <c r="F842" s="181">
        <v>566.93340999999987</v>
      </c>
      <c r="G842" s="181">
        <v>568.70699760000002</v>
      </c>
      <c r="H842" s="181">
        <v>570.26685314999997</v>
      </c>
      <c r="I842" s="181">
        <v>571.61914110000009</v>
      </c>
      <c r="J842" s="181">
        <v>571.85060106781668</v>
      </c>
      <c r="K842" s="181">
        <v>572.99269919517678</v>
      </c>
      <c r="L842" s="181">
        <v>574.1537440863865</v>
      </c>
      <c r="M842" s="181">
        <v>575.24309338365526</v>
      </c>
      <c r="N842" s="181">
        <v>576.34568931040928</v>
      </c>
      <c r="O842" s="181">
        <v>577.46166889239078</v>
      </c>
      <c r="P842" s="181">
        <v>578.5838824573035</v>
      </c>
      <c r="Q842" s="181">
        <v>562.13303727538766</v>
      </c>
      <c r="R842" s="181">
        <v>573.19536997198827</v>
      </c>
    </row>
    <row r="843" spans="1:18" x14ac:dyDescent="0.25">
      <c r="A843" s="184" t="s">
        <v>258</v>
      </c>
      <c r="B843" s="181">
        <v>57.216500000000003</v>
      </c>
      <c r="C843" s="181">
        <v>58.104500000000002</v>
      </c>
      <c r="D843" s="181">
        <v>58.984499999999997</v>
      </c>
      <c r="E843" s="181">
        <v>59.853499999999997</v>
      </c>
      <c r="F843" s="181">
        <v>60.709000000000003</v>
      </c>
      <c r="G843" s="181">
        <v>61.548999999999999</v>
      </c>
      <c r="H843" s="181">
        <v>62.372500000000002</v>
      </c>
      <c r="I843" s="181">
        <v>63.179499999999997</v>
      </c>
      <c r="J843" s="181">
        <v>63.207018087214998</v>
      </c>
      <c r="K843" s="181">
        <v>63.99694128422</v>
      </c>
      <c r="L843" s="181">
        <v>64.796736465001999</v>
      </c>
      <c r="M843" s="181">
        <v>65.446283758001996</v>
      </c>
      <c r="N843" s="181">
        <v>66.102342361739005</v>
      </c>
      <c r="O843" s="181">
        <v>66.764977548084005</v>
      </c>
      <c r="P843" s="181">
        <v>67.476569440258004</v>
      </c>
      <c r="Q843" s="181">
        <v>67.476569440258004</v>
      </c>
      <c r="R843" s="181">
        <v>60.298210989167004</v>
      </c>
    </row>
    <row r="844" spans="1:18" x14ac:dyDescent="0.25">
      <c r="A844" s="184" t="s">
        <v>215</v>
      </c>
      <c r="B844" s="181">
        <v>15.943247000000001</v>
      </c>
      <c r="C844" s="181">
        <v>16.131549500000002</v>
      </c>
      <c r="D844" s="181">
        <v>16.312723500000001</v>
      </c>
      <c r="E844" s="181">
        <v>16.488550499999999</v>
      </c>
      <c r="F844" s="181">
        <v>16.661788000000001</v>
      </c>
      <c r="G844" s="181">
        <v>16.834443499999999</v>
      </c>
      <c r="H844" s="181">
        <v>17.007084500000001</v>
      </c>
      <c r="I844" s="181">
        <v>17.178977500000002</v>
      </c>
      <c r="J844" s="181">
        <v>17.181514406323668</v>
      </c>
      <c r="K844" s="181">
        <v>17.352630609882389</v>
      </c>
      <c r="L844" s="181">
        <v>17.525479288487027</v>
      </c>
      <c r="M844" s="181">
        <v>17.663686446184563</v>
      </c>
      <c r="N844" s="181">
        <v>17.802997034985832</v>
      </c>
      <c r="O844" s="181">
        <v>17.943419992697621</v>
      </c>
      <c r="P844" s="181">
        <v>18.095801109972758</v>
      </c>
      <c r="Q844" s="181">
        <v>19.549680209222309</v>
      </c>
      <c r="R844" s="181">
        <v>20.490550863808327</v>
      </c>
    </row>
    <row r="845" spans="1:18" x14ac:dyDescent="0.25">
      <c r="A845" s="184" t="s">
        <v>259</v>
      </c>
      <c r="B845" s="181">
        <v>731.70476528542997</v>
      </c>
      <c r="C845" s="181">
        <v>948.08757964368999</v>
      </c>
      <c r="D845" s="181">
        <v>1067.2684316814</v>
      </c>
      <c r="E845" s="181">
        <v>1192.5008571614001</v>
      </c>
      <c r="F845" s="181">
        <v>1065.2009260789</v>
      </c>
      <c r="G845" s="181">
        <v>1525.5876118799999</v>
      </c>
      <c r="H845" s="181">
        <v>1602.6002884832999</v>
      </c>
      <c r="I845" s="181">
        <v>1705.7573968935999</v>
      </c>
      <c r="J845" s="181">
        <v>1683.5006161867</v>
      </c>
      <c r="K845" s="181">
        <v>1815.5545821167</v>
      </c>
      <c r="L845" s="181">
        <v>1957.9668750650001</v>
      </c>
      <c r="M845" s="181">
        <v>2044.442727702</v>
      </c>
      <c r="N845" s="181">
        <v>2134.7378855502002</v>
      </c>
      <c r="O845" s="181">
        <v>2229.0210326046999</v>
      </c>
      <c r="P845" s="181">
        <v>2338.1251158883001</v>
      </c>
      <c r="Q845" s="181">
        <v>2338.1251158883001</v>
      </c>
      <c r="R845" s="181">
        <v>2338.1251158883001</v>
      </c>
    </row>
    <row r="846" spans="1:18" x14ac:dyDescent="0.25">
      <c r="A846" s="184" t="s">
        <v>217</v>
      </c>
      <c r="B846" s="181">
        <v>2012.9948871912</v>
      </c>
      <c r="C846" s="181">
        <v>2143.8824169011</v>
      </c>
      <c r="D846" s="181">
        <v>1657.1618164545</v>
      </c>
      <c r="E846" s="181">
        <v>1642.5481763033999</v>
      </c>
      <c r="F846" s="181">
        <v>1177.8531286805</v>
      </c>
      <c r="G846" s="181">
        <v>1599.17374</v>
      </c>
      <c r="H846" s="181">
        <v>1426.3171881303999</v>
      </c>
      <c r="I846" s="181">
        <v>1377.5000568149999</v>
      </c>
      <c r="J846" s="181">
        <v>1274.0672477071523</v>
      </c>
      <c r="K846" s="181">
        <v>1330.6302561311488</v>
      </c>
      <c r="L846" s="181">
        <v>1389.8736517342086</v>
      </c>
      <c r="M846" s="181">
        <v>1348.0136340810348</v>
      </c>
      <c r="N846" s="181">
        <v>1307.624745616215</v>
      </c>
      <c r="O846" s="181">
        <v>1268.657212076535</v>
      </c>
      <c r="P846" s="181">
        <v>1267.5752049504836</v>
      </c>
      <c r="Q846" s="181">
        <v>1298.909732630583</v>
      </c>
      <c r="R846" s="181">
        <v>1341.025250394141</v>
      </c>
    </row>
    <row r="847" spans="1:18" x14ac:dyDescent="0.25">
      <c r="A847" s="184" t="s">
        <v>218</v>
      </c>
      <c r="B847" s="181">
        <v>531.4276215000009</v>
      </c>
      <c r="C847" s="181">
        <v>566.1345733500093</v>
      </c>
      <c r="D847" s="181">
        <v>589.79398939999919</v>
      </c>
      <c r="E847" s="181">
        <v>610.39705969999341</v>
      </c>
      <c r="F847" s="181">
        <v>540.11658055000407</v>
      </c>
      <c r="G847" s="181">
        <v>610.47915527999794</v>
      </c>
      <c r="H847" s="181">
        <v>672.054147129993</v>
      </c>
      <c r="I847" s="181">
        <v>616.30676050000693</v>
      </c>
      <c r="J847" s="181">
        <v>746.94180894091005</v>
      </c>
      <c r="K847" s="181">
        <v>593.29257298010089</v>
      </c>
      <c r="L847" s="181">
        <v>539.28541887571737</v>
      </c>
      <c r="M847" s="181">
        <v>538.82468511911065</v>
      </c>
      <c r="N847" s="181">
        <v>538.60312373958732</v>
      </c>
      <c r="O847" s="181">
        <v>538.61550493513096</v>
      </c>
      <c r="P847" s="181">
        <v>518.66986269289919</v>
      </c>
      <c r="Q847" s="181">
        <v>593.84996469110229</v>
      </c>
      <c r="R847" s="181">
        <v>617.4108157004739</v>
      </c>
    </row>
    <row r="848" spans="1:18" x14ac:dyDescent="0.25">
      <c r="A848" s="184" t="s">
        <v>331</v>
      </c>
      <c r="B848" s="181">
        <v>9522.7250750544008</v>
      </c>
      <c r="C848" s="181">
        <v>10140.7289119831</v>
      </c>
      <c r="D848" s="181">
        <v>10007.953409725898</v>
      </c>
      <c r="E848" s="181">
        <v>10087.395296204795</v>
      </c>
      <c r="F848" s="181">
        <v>8848.0012874418044</v>
      </c>
      <c r="G848" s="181">
        <v>9961.0523017599971</v>
      </c>
      <c r="H848" s="181">
        <v>10097.829285083693</v>
      </c>
      <c r="I848" s="181">
        <v>9850.3311604886076</v>
      </c>
      <c r="J848" s="181">
        <v>10302.837206523916</v>
      </c>
      <c r="K848" s="181">
        <v>9674.9349667763672</v>
      </c>
      <c r="L848" s="181">
        <v>9361.9002218665682</v>
      </c>
      <c r="M848" s="181">
        <v>9255.8478194120871</v>
      </c>
      <c r="N848" s="181">
        <v>9176.7782042250183</v>
      </c>
      <c r="O848" s="181">
        <v>9120.4416838672823</v>
      </c>
      <c r="P848" s="181">
        <v>8955.5278066450192</v>
      </c>
      <c r="Q848" s="181">
        <v>9044.2866924064037</v>
      </c>
      <c r="R848" s="181">
        <v>9161.9716935329652</v>
      </c>
    </row>
    <row r="849" spans="1:47" x14ac:dyDescent="0.25">
      <c r="A849" s="184" t="s">
        <v>210</v>
      </c>
      <c r="B849" s="181">
        <v>4119.4146947000008</v>
      </c>
      <c r="C849" s="181">
        <v>4213.1712254399999</v>
      </c>
      <c r="D849" s="181">
        <v>4276.6061177399997</v>
      </c>
      <c r="E849" s="181">
        <v>4159.6213297400009</v>
      </c>
      <c r="F849" s="181">
        <v>3643.1919906323997</v>
      </c>
      <c r="G849" s="181">
        <v>3768.0474749999998</v>
      </c>
      <c r="H849" s="181">
        <v>3917.64901319</v>
      </c>
      <c r="I849" s="181">
        <v>3692.8448346799996</v>
      </c>
      <c r="J849" s="181">
        <v>4097.3082321656157</v>
      </c>
      <c r="K849" s="181">
        <v>3496.7725562942333</v>
      </c>
      <c r="L849" s="181">
        <v>3087.9325280179169</v>
      </c>
      <c r="M849" s="181">
        <v>2951.9095386214995</v>
      </c>
      <c r="N849" s="181">
        <v>2835.9678241872866</v>
      </c>
      <c r="O849" s="181">
        <v>2735.8242141027235</v>
      </c>
      <c r="P849" s="181">
        <v>2513.3730192402336</v>
      </c>
      <c r="Q849" s="181">
        <v>2510.1690617292097</v>
      </c>
      <c r="R849" s="181">
        <v>2561.3966276568353</v>
      </c>
    </row>
    <row r="851" spans="1:47" x14ac:dyDescent="0.25">
      <c r="A851" s="183" t="s">
        <v>343</v>
      </c>
    </row>
    <row r="852" spans="1:47" x14ac:dyDescent="0.25">
      <c r="A852" s="162" t="s">
        <v>333</v>
      </c>
      <c r="B852" s="179">
        <v>2005</v>
      </c>
      <c r="C852" s="179">
        <v>2006</v>
      </c>
      <c r="D852" s="179">
        <v>2007</v>
      </c>
      <c r="E852" s="179">
        <v>2008</v>
      </c>
      <c r="F852" s="179">
        <v>2009</v>
      </c>
      <c r="G852" s="179">
        <v>2010</v>
      </c>
      <c r="H852" s="179">
        <v>2011</v>
      </c>
      <c r="I852" s="179">
        <v>2012</v>
      </c>
      <c r="J852" s="179">
        <v>2013</v>
      </c>
      <c r="K852" s="179">
        <v>2014</v>
      </c>
      <c r="L852" s="179">
        <v>2015</v>
      </c>
      <c r="M852" s="179">
        <v>2016</v>
      </c>
      <c r="N852" s="179">
        <v>2017</v>
      </c>
      <c r="O852" s="179">
        <v>2018</v>
      </c>
      <c r="P852" s="179">
        <v>2019</v>
      </c>
      <c r="Q852" s="179">
        <v>2020</v>
      </c>
      <c r="R852" s="179">
        <v>2021</v>
      </c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5"/>
      <c r="AT852" s="185"/>
      <c r="AU852" s="185"/>
    </row>
    <row r="853" spans="1:47" x14ac:dyDescent="0.25">
      <c r="A853" s="184" t="s">
        <v>304</v>
      </c>
      <c r="B853" s="181">
        <v>0.11550000000000001</v>
      </c>
      <c r="C853" s="181">
        <v>0.16500000000000001</v>
      </c>
      <c r="D853" s="181">
        <v>0.16500000000000001</v>
      </c>
      <c r="E853" s="181">
        <v>0.16500000000000001</v>
      </c>
      <c r="F853" s="181">
        <v>0.16500000000000001</v>
      </c>
      <c r="G853" s="181">
        <v>0.16500000000000001</v>
      </c>
      <c r="H853" s="181">
        <v>0.16500000000000001</v>
      </c>
      <c r="I853" s="181">
        <v>0.16500000000000001</v>
      </c>
      <c r="J853" s="181">
        <v>0.16500000000000001</v>
      </c>
      <c r="K853" s="181">
        <v>0.16500000000000001</v>
      </c>
      <c r="L853" s="181">
        <v>0.16500000000000001</v>
      </c>
      <c r="M853" s="181">
        <v>0.16500000000000001</v>
      </c>
      <c r="N853" s="181">
        <v>0.16500000000000001</v>
      </c>
      <c r="O853" s="181">
        <v>0.16500000000000001</v>
      </c>
      <c r="P853" s="181">
        <v>0.16500000000000001</v>
      </c>
      <c r="Q853" s="181">
        <v>0.15696210767874999</v>
      </c>
      <c r="R853" s="181">
        <v>0.16484844592862999</v>
      </c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5"/>
      <c r="AT853" s="185"/>
      <c r="AU853" s="185"/>
    </row>
    <row r="854" spans="1:47" x14ac:dyDescent="0.25">
      <c r="A854" s="184" t="s">
        <v>305</v>
      </c>
      <c r="B854" s="181">
        <v>1.7994709285770001</v>
      </c>
      <c r="C854" s="181">
        <v>1.7126244252809999</v>
      </c>
      <c r="D854" s="181">
        <v>1.811131000916</v>
      </c>
      <c r="E854" s="181">
        <v>1.753398268737</v>
      </c>
      <c r="F854" s="181">
        <v>1.602961053657</v>
      </c>
      <c r="G854" s="181">
        <v>1.823027358629</v>
      </c>
      <c r="H854" s="181">
        <v>1.861900083091</v>
      </c>
      <c r="I854" s="181">
        <v>1.8776987748109999</v>
      </c>
      <c r="J854" s="181">
        <v>1.840416723296</v>
      </c>
      <c r="K854" s="181">
        <v>1.6059021711370001</v>
      </c>
      <c r="L854" s="181">
        <v>1.446825791815</v>
      </c>
      <c r="M854" s="181">
        <v>1.6303671849870001</v>
      </c>
      <c r="N854" s="181">
        <v>1.5010888896379999</v>
      </c>
      <c r="O854" s="181">
        <v>1.6031261689633001</v>
      </c>
      <c r="P854" s="181">
        <v>1.5808601620931</v>
      </c>
      <c r="Q854" s="181">
        <v>1.46838696924</v>
      </c>
      <c r="R854" s="181">
        <v>1.5440025520828999</v>
      </c>
    </row>
    <row r="855" spans="1:47" x14ac:dyDescent="0.25">
      <c r="A855" s="184" t="s">
        <v>306</v>
      </c>
      <c r="B855" s="181">
        <v>0.23972830000000001</v>
      </c>
      <c r="C855" s="181">
        <v>0.23891443000000001</v>
      </c>
      <c r="D855" s="181">
        <v>0.24592843</v>
      </c>
      <c r="E855" s="181">
        <v>0.24672042999999999</v>
      </c>
      <c r="F855" s="181">
        <v>0.24400949499999999</v>
      </c>
      <c r="G855" s="181">
        <v>0.24588573399999999</v>
      </c>
      <c r="H855" s="181">
        <v>0.247761973</v>
      </c>
      <c r="I855" s="181">
        <v>0.249638212</v>
      </c>
      <c r="J855" s="181">
        <v>0.249638212</v>
      </c>
      <c r="K855" s="181">
        <v>0.249638212</v>
      </c>
      <c r="L855" s="181">
        <v>0.249638212</v>
      </c>
      <c r="M855" s="181">
        <v>0.249638212</v>
      </c>
      <c r="N855" s="181">
        <v>0.249638212</v>
      </c>
      <c r="O855" s="181">
        <v>0.249638212</v>
      </c>
      <c r="P855" s="181">
        <v>0.249638212</v>
      </c>
      <c r="Q855" s="181">
        <v>0.23041937741196</v>
      </c>
      <c r="R855" s="181">
        <v>0.25838823643595998</v>
      </c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</row>
    <row r="856" spans="1:47" x14ac:dyDescent="0.25">
      <c r="A856" s="184" t="s">
        <v>307</v>
      </c>
      <c r="B856" s="181">
        <v>5.3192759999999999E-2</v>
      </c>
      <c r="C856" s="181">
        <v>5.4535640000000003E-2</v>
      </c>
      <c r="D856" s="181">
        <v>5.1268722000000003E-2</v>
      </c>
      <c r="E856" s="181">
        <v>4.6235819999999997E-2</v>
      </c>
      <c r="F856" s="181">
        <v>4.3734355000000003E-2</v>
      </c>
      <c r="G856" s="181">
        <v>4.1119312999999998E-2</v>
      </c>
      <c r="H856" s="181">
        <v>3.5306100999999999E-2</v>
      </c>
      <c r="I856" s="181">
        <v>4.5869829000000001E-2</v>
      </c>
      <c r="J856" s="181">
        <v>4.9169368999999997E-2</v>
      </c>
      <c r="K856" s="181">
        <v>5.5769368999999999E-2</v>
      </c>
      <c r="L856" s="181">
        <v>5.5769368999999999E-2</v>
      </c>
      <c r="M856" s="181">
        <v>5.3569368999999999E-2</v>
      </c>
      <c r="N856" s="181">
        <v>5.5036035666667003E-2</v>
      </c>
      <c r="O856" s="181">
        <v>5.4791591222221998E-2</v>
      </c>
      <c r="P856" s="181">
        <v>5.5916035666667002E-2</v>
      </c>
      <c r="Q856" s="181">
        <v>5.8492525220670999E-2</v>
      </c>
      <c r="R856" s="181">
        <v>5.6400143481334999E-2</v>
      </c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5"/>
      <c r="AT856" s="185"/>
      <c r="AU856" s="185"/>
    </row>
    <row r="857" spans="1:47" x14ac:dyDescent="0.25">
      <c r="A857" s="184" t="s">
        <v>308</v>
      </c>
      <c r="B857" s="181">
        <v>0</v>
      </c>
      <c r="C857" s="181">
        <v>0</v>
      </c>
      <c r="D857" s="181">
        <v>0</v>
      </c>
      <c r="E857" s="181">
        <v>0</v>
      </c>
      <c r="F857" s="181">
        <v>0</v>
      </c>
      <c r="G857" s="181">
        <v>0</v>
      </c>
      <c r="H857" s="181">
        <v>0</v>
      </c>
      <c r="I857" s="181">
        <v>0</v>
      </c>
      <c r="J857" s="181">
        <v>0</v>
      </c>
      <c r="K857" s="181">
        <v>0</v>
      </c>
      <c r="L857" s="181">
        <v>0</v>
      </c>
      <c r="M857" s="181">
        <v>0</v>
      </c>
      <c r="N857" s="181">
        <v>0</v>
      </c>
      <c r="O857" s="181">
        <v>0</v>
      </c>
      <c r="P857" s="181">
        <v>0</v>
      </c>
      <c r="Q857" s="181">
        <v>0</v>
      </c>
      <c r="R857" s="181">
        <v>0</v>
      </c>
      <c r="U857" s="185"/>
      <c r="V857" s="185"/>
      <c r="W857" s="185"/>
      <c r="X857" s="185"/>
      <c r="Y857" s="185"/>
      <c r="Z857" s="185"/>
      <c r="AA857" s="185"/>
      <c r="AB857" s="185"/>
      <c r="AC857" s="185"/>
      <c r="AD857" s="185"/>
      <c r="AE857" s="185"/>
      <c r="AF857" s="185"/>
      <c r="AG857" s="185"/>
      <c r="AH857" s="185"/>
      <c r="AI857" s="185"/>
      <c r="AJ857" s="185"/>
      <c r="AK857" s="185"/>
      <c r="AL857" s="185"/>
      <c r="AM857" s="185"/>
      <c r="AN857" s="185"/>
      <c r="AO857" s="185"/>
      <c r="AP857" s="185"/>
      <c r="AQ857" s="185"/>
      <c r="AR857" s="185"/>
      <c r="AS857" s="185"/>
      <c r="AT857" s="185"/>
      <c r="AU857" s="185"/>
    </row>
    <row r="858" spans="1:47" x14ac:dyDescent="0.25">
      <c r="A858" s="184" t="s">
        <v>309</v>
      </c>
      <c r="B858" s="181">
        <v>0.20678444000000001</v>
      </c>
      <c r="C858" s="181">
        <v>0.18530190999999999</v>
      </c>
      <c r="D858" s="181">
        <v>0.16707504000000001</v>
      </c>
      <c r="E858" s="181">
        <v>0.18386190999999999</v>
      </c>
      <c r="F858" s="181">
        <v>0.16803385000000001</v>
      </c>
      <c r="G858" s="181">
        <v>0.18110725</v>
      </c>
      <c r="H858" s="181">
        <v>0.16719819999999999</v>
      </c>
      <c r="I858" s="181">
        <v>0.17701615000000001</v>
      </c>
      <c r="J858" s="181">
        <v>0.17191600000000001</v>
      </c>
      <c r="K858" s="181">
        <v>0.19365573999999999</v>
      </c>
      <c r="L858" s="181">
        <v>0.13324659999999999</v>
      </c>
      <c r="M858" s="181">
        <v>6.3440709999999997E-2</v>
      </c>
      <c r="N858" s="181">
        <v>0.18197505999999999</v>
      </c>
      <c r="O858" s="181">
        <v>0.12622079</v>
      </c>
      <c r="P858" s="181">
        <v>0.117081748</v>
      </c>
      <c r="Q858" s="181">
        <v>0.10899479235678</v>
      </c>
      <c r="R858" s="181">
        <v>0.11557803685755</v>
      </c>
      <c r="U858" s="185"/>
      <c r="V858" s="185"/>
      <c r="W858" s="185"/>
      <c r="X858" s="185"/>
      <c r="Y858" s="185"/>
      <c r="Z858" s="185"/>
      <c r="AA858" s="185"/>
      <c r="AB858" s="185"/>
      <c r="AC858" s="185"/>
      <c r="AD858" s="185"/>
      <c r="AE858" s="185"/>
      <c r="AF858" s="185"/>
      <c r="AG858" s="185"/>
      <c r="AH858" s="185"/>
      <c r="AI858" s="185"/>
      <c r="AJ858" s="185"/>
      <c r="AK858" s="185"/>
      <c r="AL858" s="185"/>
      <c r="AM858" s="185"/>
      <c r="AN858" s="185"/>
      <c r="AO858" s="185"/>
      <c r="AP858" s="185"/>
      <c r="AQ858" s="185"/>
      <c r="AR858" s="185"/>
      <c r="AS858" s="185"/>
      <c r="AT858" s="185"/>
      <c r="AU858" s="185"/>
    </row>
    <row r="859" spans="1:47" x14ac:dyDescent="0.25">
      <c r="A859" s="184" t="s">
        <v>310</v>
      </c>
      <c r="B859" s="181">
        <v>7.5995999999999995E-5</v>
      </c>
      <c r="C859" s="181">
        <v>2.2609799999999999E-4</v>
      </c>
      <c r="D859" s="181">
        <v>6.8310000000000002E-5</v>
      </c>
      <c r="E859" s="181">
        <v>6.1199999999999999E-6</v>
      </c>
      <c r="F859" s="181">
        <v>1.8E-7</v>
      </c>
      <c r="G859" s="181">
        <v>5.4000000000000002E-7</v>
      </c>
      <c r="H859" s="181">
        <v>7.1999999999999999E-7</v>
      </c>
      <c r="I859" s="181"/>
      <c r="J859" s="181">
        <v>8.6400000000000003E-6</v>
      </c>
      <c r="K859" s="181">
        <v>1.944E-5</v>
      </c>
      <c r="L859" s="181">
        <v>2.6279999999999999E-5</v>
      </c>
      <c r="M859" s="181">
        <v>8.0639999999999994E-6</v>
      </c>
      <c r="N859" s="181">
        <v>1.7927999999999998E-5</v>
      </c>
      <c r="O859" s="181">
        <v>1.7424000000000001E-5</v>
      </c>
      <c r="P859" s="181">
        <v>1.7426098349780999E-5</v>
      </c>
      <c r="Q859" s="181">
        <v>1.4177694584202E-5</v>
      </c>
      <c r="R859" s="181">
        <v>1.4393635403119E-5</v>
      </c>
    </row>
    <row r="860" spans="1:47" x14ac:dyDescent="0.25">
      <c r="A860" s="184" t="s">
        <v>311</v>
      </c>
      <c r="B860" s="181">
        <v>0</v>
      </c>
      <c r="C860" s="181">
        <v>0</v>
      </c>
      <c r="D860" s="181">
        <v>0</v>
      </c>
      <c r="E860" s="181">
        <v>0</v>
      </c>
      <c r="F860" s="181">
        <v>0</v>
      </c>
      <c r="G860" s="181">
        <v>0</v>
      </c>
      <c r="H860" s="181">
        <v>0</v>
      </c>
      <c r="I860" s="181">
        <v>0</v>
      </c>
      <c r="J860" s="181">
        <v>0</v>
      </c>
      <c r="K860" s="181">
        <v>0</v>
      </c>
      <c r="L860" s="181">
        <v>0</v>
      </c>
      <c r="M860" s="181">
        <v>0</v>
      </c>
      <c r="N860" s="181">
        <v>0</v>
      </c>
      <c r="O860" s="181">
        <v>0</v>
      </c>
      <c r="P860" s="181">
        <v>0</v>
      </c>
      <c r="Q860" s="181">
        <v>0</v>
      </c>
      <c r="R860" s="181">
        <v>0</v>
      </c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85"/>
      <c r="AT860" s="185"/>
      <c r="AU860" s="185"/>
    </row>
    <row r="861" spans="1:47" x14ac:dyDescent="0.25">
      <c r="A861" s="184" t="s">
        <v>312</v>
      </c>
      <c r="B861" s="181">
        <v>0.10788950999999999</v>
      </c>
      <c r="C861" s="181">
        <v>0.10322133</v>
      </c>
      <c r="D861" s="181">
        <v>9.7522230000000001E-2</v>
      </c>
      <c r="E861" s="181">
        <v>0.11682921</v>
      </c>
      <c r="F861" s="181">
        <v>0.65219104000000006</v>
      </c>
      <c r="G861" s="181">
        <v>1.7053535099999999</v>
      </c>
      <c r="H861" s="181">
        <v>0.86392449999999998</v>
      </c>
      <c r="I861" s="181">
        <v>0.91549389999999997</v>
      </c>
      <c r="J861" s="181">
        <v>0.84567857999999996</v>
      </c>
      <c r="K861" s="181">
        <v>0.96174939000000004</v>
      </c>
      <c r="L861" s="181">
        <v>0.77527774999999999</v>
      </c>
      <c r="M861" s="181">
        <v>0.63282020000000005</v>
      </c>
      <c r="N861" s="181">
        <v>0.68702668</v>
      </c>
      <c r="O861" s="181">
        <v>0.53969895000000001</v>
      </c>
      <c r="P861" s="181">
        <v>0.478503024</v>
      </c>
      <c r="Q861" s="181">
        <v>0.438875056707</v>
      </c>
      <c r="R861" s="181">
        <v>0.43502435835073</v>
      </c>
    </row>
    <row r="862" spans="1:47" x14ac:dyDescent="0.25">
      <c r="A862" s="184" t="s">
        <v>313</v>
      </c>
      <c r="B862" s="181">
        <v>1.4121503557620001</v>
      </c>
      <c r="C862" s="181">
        <v>1.433617733937</v>
      </c>
      <c r="D862" s="181">
        <v>1.5636076614859999</v>
      </c>
      <c r="E862" s="181">
        <v>1.433030401828</v>
      </c>
      <c r="F862" s="181">
        <v>1.2195019599279999</v>
      </c>
      <c r="G862" s="181">
        <v>1.370597848394</v>
      </c>
      <c r="H862" s="181">
        <v>1.3489530106800001</v>
      </c>
      <c r="I862" s="181">
        <v>1.307913529753</v>
      </c>
      <c r="J862" s="181">
        <v>1.2376564284689999</v>
      </c>
      <c r="K862" s="181">
        <v>1.3633771803170001</v>
      </c>
      <c r="L862" s="181">
        <v>1.235871329873</v>
      </c>
      <c r="M862" s="181">
        <v>1.3353919769189999</v>
      </c>
      <c r="N862" s="181">
        <v>1.3977454285369999</v>
      </c>
      <c r="O862" s="181">
        <v>1.2174611162686999</v>
      </c>
      <c r="P862" s="181">
        <v>1.205474436542</v>
      </c>
      <c r="Q862" s="181">
        <v>1.091518690827</v>
      </c>
      <c r="R862" s="181">
        <v>1.1691153132778001</v>
      </c>
    </row>
    <row r="863" spans="1:47" x14ac:dyDescent="0.25">
      <c r="A863" s="184" t="s">
        <v>314</v>
      </c>
      <c r="B863" s="181">
        <v>8.4003696300000001</v>
      </c>
      <c r="C863" s="181">
        <v>8.5610854199999995</v>
      </c>
      <c r="D863" s="181">
        <v>8.5908358299999996</v>
      </c>
      <c r="E863" s="181">
        <v>7.6677003800000003</v>
      </c>
      <c r="F863" s="181">
        <v>7.0698735299999997</v>
      </c>
      <c r="G863" s="181">
        <v>6.9159428144000001</v>
      </c>
      <c r="H863" s="181">
        <v>6.2940916500000004</v>
      </c>
      <c r="I863" s="181">
        <v>6.0722931992999998</v>
      </c>
      <c r="J863" s="181">
        <v>6.0117011279070001</v>
      </c>
      <c r="K863" s="181">
        <v>6.2381797402380004</v>
      </c>
      <c r="L863" s="181">
        <v>6.1383610887850004</v>
      </c>
      <c r="M863" s="181">
        <v>6.4834879006939996</v>
      </c>
      <c r="N863" s="181">
        <v>6.604225378283</v>
      </c>
      <c r="O863" s="181">
        <v>6.5091306556099999</v>
      </c>
      <c r="P863" s="181">
        <v>6.5794236098735999</v>
      </c>
      <c r="Q863" s="181">
        <v>6.2884068810983003</v>
      </c>
      <c r="R863" s="181">
        <v>6.5342434915538998</v>
      </c>
    </row>
    <row r="864" spans="1:47" x14ac:dyDescent="0.25">
      <c r="A864" s="184" t="s">
        <v>315</v>
      </c>
      <c r="B864" s="181">
        <v>5.6100000000000004E-3</v>
      </c>
      <c r="C864" s="181">
        <v>5.6100000000000004E-3</v>
      </c>
      <c r="D864" s="181">
        <v>5.94E-3</v>
      </c>
      <c r="E864" s="181">
        <v>5.94E-3</v>
      </c>
      <c r="F864" s="181">
        <v>6.0720000000000001E-3</v>
      </c>
      <c r="G864" s="181">
        <v>6.2040000000000003E-3</v>
      </c>
      <c r="H864" s="181">
        <v>6.3359999999999996E-3</v>
      </c>
      <c r="I864" s="181">
        <v>6.4679999999999998E-3</v>
      </c>
      <c r="J864" s="181">
        <v>6.6E-3</v>
      </c>
      <c r="K864" s="181">
        <v>6.6E-3</v>
      </c>
      <c r="L864" s="181">
        <v>6.6E-3</v>
      </c>
      <c r="M864" s="181">
        <v>6.6E-3</v>
      </c>
      <c r="N864" s="181">
        <v>6.6E-3</v>
      </c>
      <c r="O864" s="181">
        <v>6.6E-3</v>
      </c>
      <c r="P864" s="181">
        <v>6.6E-3</v>
      </c>
      <c r="Q864" s="181">
        <v>7.3051671078463998E-3</v>
      </c>
      <c r="R864" s="181">
        <v>7.8848848011800997E-3</v>
      </c>
    </row>
    <row r="865" spans="1:18" x14ac:dyDescent="0.25">
      <c r="A865" s="184" t="s">
        <v>316</v>
      </c>
      <c r="B865" s="181">
        <v>0.203673522</v>
      </c>
      <c r="C865" s="181">
        <v>0.19843108200000001</v>
      </c>
      <c r="D865" s="181">
        <v>0.22234306200000001</v>
      </c>
      <c r="E865" s="181">
        <v>0.20693643</v>
      </c>
      <c r="F865" s="181">
        <v>0.19190510399999999</v>
      </c>
      <c r="G865" s="181">
        <v>0.20524579200000001</v>
      </c>
      <c r="H865" s="181">
        <v>0.20434793400000001</v>
      </c>
      <c r="I865" s="181">
        <v>0.17215560599999999</v>
      </c>
      <c r="J865" s="181">
        <v>0.18786661199999999</v>
      </c>
      <c r="K865" s="181">
        <v>0.19804848</v>
      </c>
      <c r="L865" s="181">
        <v>0.21419788200000001</v>
      </c>
      <c r="M865" s="181">
        <v>0.19328751599999999</v>
      </c>
      <c r="N865" s="181">
        <v>0.21395292599999999</v>
      </c>
      <c r="O865" s="181">
        <v>0.207146108</v>
      </c>
      <c r="P865" s="181">
        <v>0.20959467781923</v>
      </c>
      <c r="Q865" s="181">
        <v>0.2029396066726</v>
      </c>
      <c r="R865" s="181">
        <v>0.21469344954066999</v>
      </c>
    </row>
    <row r="866" spans="1:18" x14ac:dyDescent="0.25">
      <c r="A866" s="184" t="s">
        <v>317</v>
      </c>
      <c r="B866" s="181">
        <v>0</v>
      </c>
      <c r="C866" s="181">
        <v>0</v>
      </c>
      <c r="D866" s="181">
        <v>0</v>
      </c>
      <c r="E866" s="181">
        <v>0</v>
      </c>
      <c r="F866" s="181">
        <v>0</v>
      </c>
      <c r="G866" s="181">
        <v>0</v>
      </c>
      <c r="H866" s="181">
        <v>0</v>
      </c>
      <c r="I866" s="181">
        <v>0</v>
      </c>
      <c r="J866" s="181">
        <v>0</v>
      </c>
      <c r="K866" s="181">
        <v>0</v>
      </c>
      <c r="L866" s="181">
        <v>0</v>
      </c>
      <c r="M866" s="181">
        <v>0</v>
      </c>
      <c r="N866" s="181">
        <v>0</v>
      </c>
      <c r="O866" s="181">
        <v>0</v>
      </c>
      <c r="P866" s="181">
        <v>0</v>
      </c>
      <c r="Q866" s="181">
        <v>0</v>
      </c>
      <c r="R866" s="181">
        <v>0</v>
      </c>
    </row>
    <row r="867" spans="1:18" x14ac:dyDescent="0.25">
      <c r="A867" s="184" t="s">
        <v>318</v>
      </c>
      <c r="B867" s="181">
        <v>0.84790576413569996</v>
      </c>
      <c r="C867" s="181">
        <v>0.9219204959831</v>
      </c>
      <c r="D867" s="181">
        <v>0.93153640416939998</v>
      </c>
      <c r="E867" s="181">
        <v>0.91289237118050004</v>
      </c>
      <c r="F867" s="181">
        <v>0.84842806251110003</v>
      </c>
      <c r="G867" s="181">
        <v>0.85308258937970005</v>
      </c>
      <c r="H867" s="181">
        <v>0.8394555927806</v>
      </c>
      <c r="I867" s="181">
        <v>0.84291008331829997</v>
      </c>
      <c r="J867" s="181">
        <v>0.85223492952669999</v>
      </c>
      <c r="K867" s="181">
        <v>0.79790374326360003</v>
      </c>
      <c r="L867" s="181">
        <v>0.8924947705631</v>
      </c>
      <c r="M867" s="181">
        <v>0.87254248488980002</v>
      </c>
      <c r="N867" s="181">
        <v>0.96722269831230001</v>
      </c>
      <c r="O867" s="181">
        <v>0.92687249786259995</v>
      </c>
      <c r="P867" s="181">
        <v>0.93340325899875998</v>
      </c>
      <c r="Q867" s="181">
        <v>0.86217493608569995</v>
      </c>
      <c r="R867" s="181">
        <v>0.93248938789489999</v>
      </c>
    </row>
    <row r="868" spans="1:18" x14ac:dyDescent="0.25">
      <c r="A868" s="184" t="s">
        <v>319</v>
      </c>
      <c r="B868" s="181">
        <v>0</v>
      </c>
      <c r="C868" s="181">
        <v>0</v>
      </c>
      <c r="D868" s="181">
        <v>0</v>
      </c>
      <c r="E868" s="181">
        <v>0</v>
      </c>
      <c r="F868" s="181">
        <v>0</v>
      </c>
      <c r="G868" s="181">
        <v>0</v>
      </c>
      <c r="H868" s="181">
        <v>0</v>
      </c>
      <c r="I868" s="181">
        <v>0</v>
      </c>
      <c r="J868" s="181">
        <v>0</v>
      </c>
      <c r="K868" s="181">
        <v>0</v>
      </c>
      <c r="L868" s="181">
        <v>0</v>
      </c>
      <c r="M868" s="181">
        <v>0</v>
      </c>
      <c r="N868" s="181">
        <v>0</v>
      </c>
      <c r="O868" s="181">
        <v>0</v>
      </c>
      <c r="P868" s="181">
        <v>0</v>
      </c>
      <c r="Q868" s="181">
        <v>0</v>
      </c>
      <c r="R868" s="181">
        <v>0</v>
      </c>
    </row>
    <row r="869" spans="1:18" x14ac:dyDescent="0.25">
      <c r="A869" s="184" t="s">
        <v>320</v>
      </c>
      <c r="B869" s="181">
        <v>9.0150800000000003E-2</v>
      </c>
      <c r="C869" s="181">
        <v>0.1098687</v>
      </c>
      <c r="D869" s="181">
        <v>0.11228829999999999</v>
      </c>
      <c r="E869" s="181">
        <v>0.12679371</v>
      </c>
      <c r="F869" s="181">
        <v>0.1288</v>
      </c>
      <c r="G869" s="181">
        <v>0.1288</v>
      </c>
      <c r="H869" s="181">
        <v>0.1288</v>
      </c>
      <c r="I869" s="181">
        <v>0.1288</v>
      </c>
      <c r="J869" s="181">
        <v>0.1288</v>
      </c>
      <c r="K869" s="181">
        <v>0.1288</v>
      </c>
      <c r="L869" s="181">
        <v>0.1288</v>
      </c>
      <c r="M869" s="181">
        <v>0.1288</v>
      </c>
      <c r="N869" s="181">
        <v>0.1288</v>
      </c>
      <c r="O869" s="181">
        <v>0.1288</v>
      </c>
      <c r="P869" s="181">
        <v>0.1288</v>
      </c>
      <c r="Q869" s="181">
        <v>0.14046356295216</v>
      </c>
      <c r="R869" s="181">
        <v>0.13348285560642001</v>
      </c>
    </row>
    <row r="870" spans="1:18" x14ac:dyDescent="0.25">
      <c r="A870" s="184" t="s">
        <v>321</v>
      </c>
      <c r="B870" s="181">
        <v>0</v>
      </c>
      <c r="C870" s="181">
        <v>0</v>
      </c>
      <c r="D870" s="181">
        <v>0</v>
      </c>
      <c r="E870" s="181">
        <v>0</v>
      </c>
      <c r="F870" s="181">
        <v>0</v>
      </c>
      <c r="G870" s="181">
        <v>0</v>
      </c>
      <c r="H870" s="181">
        <v>0</v>
      </c>
      <c r="I870" s="181">
        <v>0</v>
      </c>
      <c r="J870" s="181">
        <v>0</v>
      </c>
      <c r="K870" s="181">
        <v>0</v>
      </c>
      <c r="L870" s="181">
        <v>0</v>
      </c>
      <c r="M870" s="181">
        <v>0</v>
      </c>
      <c r="N870" s="181">
        <v>0</v>
      </c>
      <c r="O870" s="181">
        <v>0</v>
      </c>
      <c r="P870" s="181">
        <v>0</v>
      </c>
      <c r="Q870" s="181">
        <v>0</v>
      </c>
      <c r="R870" s="181">
        <v>0</v>
      </c>
    </row>
    <row r="871" spans="1:18" x14ac:dyDescent="0.25">
      <c r="A871" s="184" t="s">
        <v>322</v>
      </c>
      <c r="B871" s="181">
        <v>0</v>
      </c>
      <c r="C871" s="181">
        <v>0</v>
      </c>
      <c r="D871" s="181">
        <v>0</v>
      </c>
      <c r="E871" s="181">
        <v>0</v>
      </c>
      <c r="F871" s="181">
        <v>0</v>
      </c>
      <c r="G871" s="181">
        <v>0</v>
      </c>
      <c r="H871" s="181">
        <v>0</v>
      </c>
      <c r="I871" s="181">
        <v>0</v>
      </c>
      <c r="J871" s="181">
        <v>0</v>
      </c>
      <c r="K871" s="181">
        <v>0</v>
      </c>
      <c r="L871" s="181">
        <v>0</v>
      </c>
      <c r="M871" s="181">
        <v>0</v>
      </c>
      <c r="N871" s="181">
        <v>0</v>
      </c>
      <c r="O871" s="181">
        <v>0</v>
      </c>
      <c r="P871" s="181">
        <v>0</v>
      </c>
      <c r="Q871" s="181">
        <v>0</v>
      </c>
      <c r="R871" s="181">
        <v>0</v>
      </c>
    </row>
    <row r="872" spans="1:18" x14ac:dyDescent="0.25">
      <c r="A872" s="184" t="s">
        <v>323</v>
      </c>
      <c r="B872" s="181">
        <v>3.9189814300000001</v>
      </c>
      <c r="C872" s="181">
        <v>2.7887814299999998</v>
      </c>
      <c r="D872" s="181">
        <v>2.9837814300000001</v>
      </c>
      <c r="E872" s="181">
        <v>3.0035814300000001</v>
      </c>
      <c r="F872" s="181">
        <v>3.0516714299999999</v>
      </c>
      <c r="G872" s="181">
        <v>3.0988614299999999</v>
      </c>
      <c r="H872" s="181">
        <v>3.14605143</v>
      </c>
      <c r="I872" s="181">
        <v>2.8387286999999999</v>
      </c>
      <c r="J872" s="181">
        <v>2.7292535099999999</v>
      </c>
      <c r="K872" s="181">
        <v>2.7508965600000002</v>
      </c>
      <c r="L872" s="181">
        <v>2.6384295899999999</v>
      </c>
      <c r="M872" s="181">
        <v>2.7292581299999998</v>
      </c>
      <c r="N872" s="181">
        <v>2.7652614600000001</v>
      </c>
      <c r="O872" s="181">
        <v>2.7109830600000002</v>
      </c>
      <c r="P872" s="181">
        <v>2.7076374278433</v>
      </c>
      <c r="Q872" s="181">
        <v>2.5459878548591002</v>
      </c>
      <c r="R872" s="181">
        <v>2.5157008965625001</v>
      </c>
    </row>
    <row r="873" spans="1:18" x14ac:dyDescent="0.25">
      <c r="A873" s="184" t="s">
        <v>324</v>
      </c>
      <c r="B873" s="181">
        <v>0.2300633989976</v>
      </c>
      <c r="C873" s="181">
        <v>0.35906693391040001</v>
      </c>
      <c r="D873" s="181">
        <v>0.3531711692558</v>
      </c>
      <c r="E873" s="181">
        <v>0.29356034775079998</v>
      </c>
      <c r="F873" s="181">
        <v>0.26595238418689998</v>
      </c>
      <c r="G873" s="181">
        <v>0.25873711200479999</v>
      </c>
      <c r="H873" s="181">
        <v>0.31595308350040002</v>
      </c>
      <c r="I873" s="181">
        <v>0.25248707791210001</v>
      </c>
      <c r="J873" s="181">
        <v>0.27746371491970001</v>
      </c>
      <c r="K873" s="181">
        <v>0.27502471168690001</v>
      </c>
      <c r="L873" s="181">
        <v>0.31434771199810002</v>
      </c>
      <c r="M873" s="181">
        <v>0.2638118514376</v>
      </c>
      <c r="N873" s="181">
        <v>0.29976791112200002</v>
      </c>
      <c r="O873" s="181">
        <v>0.249401597792</v>
      </c>
      <c r="P873" s="181">
        <v>0.24745472478912001</v>
      </c>
      <c r="Q873" s="181">
        <v>0.23403789944573</v>
      </c>
      <c r="R873" s="181">
        <v>0.25511144660182999</v>
      </c>
    </row>
    <row r="874" spans="1:18" x14ac:dyDescent="0.25">
      <c r="A874" s="184" t="s">
        <v>325</v>
      </c>
      <c r="B874" s="181">
        <v>0.11761944117000001</v>
      </c>
      <c r="C874" s="181">
        <v>0.1004426016</v>
      </c>
      <c r="D874" s="181">
        <v>0.12721533798000001</v>
      </c>
      <c r="E874" s="181">
        <v>9.2161049189999997E-2</v>
      </c>
      <c r="F874" s="181">
        <v>7.1006098769999998E-2</v>
      </c>
      <c r="G874" s="181">
        <v>0.10800473094</v>
      </c>
      <c r="H874" s="181">
        <v>0.10090520337</v>
      </c>
      <c r="I874" s="181">
        <v>6.3369462180000002E-2</v>
      </c>
      <c r="J874" s="181">
        <v>8.9859554580000001E-2</v>
      </c>
      <c r="K874" s="181">
        <v>0.11084521725</v>
      </c>
      <c r="L874" s="181">
        <v>0.11783962575</v>
      </c>
      <c r="M874" s="181">
        <v>0.11930292657</v>
      </c>
      <c r="N874" s="181">
        <v>0.12089211966000001</v>
      </c>
      <c r="O874" s="181">
        <v>7.2241368589999994E-2</v>
      </c>
      <c r="P874" s="181">
        <v>6.8728392685845005E-2</v>
      </c>
      <c r="Q874" s="181">
        <v>6.7817706439676995E-2</v>
      </c>
      <c r="R874" s="181">
        <v>6.6052585921758999E-2</v>
      </c>
    </row>
    <row r="875" spans="1:18" x14ac:dyDescent="0.25">
      <c r="A875" s="184" t="s">
        <v>326</v>
      </c>
      <c r="B875" s="181">
        <v>1.0987041200000001</v>
      </c>
      <c r="C875" s="181">
        <v>1.34090412</v>
      </c>
      <c r="D875" s="181">
        <v>1.2484541199999999</v>
      </c>
      <c r="E875" s="181">
        <v>1.3305741200000001</v>
      </c>
      <c r="F875" s="181">
        <v>1.34667812</v>
      </c>
      <c r="G875" s="181">
        <v>1.3627821200000001</v>
      </c>
      <c r="H875" s="181">
        <v>1.37888612</v>
      </c>
      <c r="I875" s="181">
        <v>1.3949901199999999</v>
      </c>
      <c r="J875" s="181">
        <v>1.41109412</v>
      </c>
      <c r="K875" s="181">
        <v>1.41109412</v>
      </c>
      <c r="L875" s="181">
        <v>1.41109412</v>
      </c>
      <c r="M875" s="181">
        <v>1.41109412</v>
      </c>
      <c r="N875" s="181">
        <v>1.41109412</v>
      </c>
      <c r="O875" s="181">
        <v>1.41109412</v>
      </c>
      <c r="P875" s="181">
        <v>1.411197429899</v>
      </c>
      <c r="Q875" s="181">
        <v>1.3913509246966</v>
      </c>
      <c r="R875" s="181">
        <v>1.462206413511</v>
      </c>
    </row>
    <row r="876" spans="1:18" x14ac:dyDescent="0.25">
      <c r="A876" s="184" t="s">
        <v>327</v>
      </c>
      <c r="B876" s="181">
        <v>8.8608989999999999E-2</v>
      </c>
      <c r="C876" s="181">
        <v>8.6374989999999999E-2</v>
      </c>
      <c r="D876" s="181">
        <v>9.2644989999999997E-2</v>
      </c>
      <c r="E876" s="181">
        <v>8.7364990000000003E-2</v>
      </c>
      <c r="F876" s="181">
        <v>9.3626109999999999E-2</v>
      </c>
      <c r="G876" s="181">
        <v>8.4716109999999997E-2</v>
      </c>
      <c r="H876" s="181">
        <v>8.3726110000000006E-2</v>
      </c>
      <c r="I876" s="181">
        <v>6.1946109999999999E-2</v>
      </c>
      <c r="J876" s="181">
        <v>6.7721110000000001E-2</v>
      </c>
      <c r="K876" s="181">
        <v>5.3630110000000002E-2</v>
      </c>
      <c r="L876" s="181">
        <v>6.4916109999999999E-2</v>
      </c>
      <c r="M876" s="181">
        <v>6.788611E-2</v>
      </c>
      <c r="N876" s="181">
        <v>7.7786110000000006E-2</v>
      </c>
      <c r="O876" s="181">
        <v>8.5046109999999994E-2</v>
      </c>
      <c r="P876" s="181">
        <v>8.8767556184646004E-2</v>
      </c>
      <c r="Q876" s="181">
        <v>8.8386098916086994E-2</v>
      </c>
      <c r="R876" s="181">
        <v>9.4728463781295999E-2</v>
      </c>
    </row>
    <row r="877" spans="1:18" x14ac:dyDescent="0.25">
      <c r="A877" s="184" t="s">
        <v>328</v>
      </c>
      <c r="B877" s="181">
        <v>0.33039339000000001</v>
      </c>
      <c r="C877" s="181">
        <v>0.29823870000000002</v>
      </c>
      <c r="D877" s="181">
        <v>0.34138118000000001</v>
      </c>
      <c r="E877" s="181">
        <v>0.20971147000000001</v>
      </c>
      <c r="F877" s="181">
        <v>0.24006894000000001</v>
      </c>
      <c r="G877" s="181">
        <v>0.18852778000000001</v>
      </c>
      <c r="H877" s="181">
        <v>0.23</v>
      </c>
      <c r="I877" s="181">
        <v>0.23</v>
      </c>
      <c r="J877" s="181">
        <v>0.23</v>
      </c>
      <c r="K877" s="181">
        <v>0.23</v>
      </c>
      <c r="L877" s="181">
        <v>0.23</v>
      </c>
      <c r="M877" s="181">
        <v>0.23</v>
      </c>
      <c r="N877" s="181">
        <v>0.23</v>
      </c>
      <c r="O877" s="181">
        <v>0.23</v>
      </c>
      <c r="P877" s="181">
        <v>0.23</v>
      </c>
      <c r="Q877" s="181">
        <v>0.22394656270732999</v>
      </c>
      <c r="R877" s="181">
        <v>0.23287975563766999</v>
      </c>
    </row>
    <row r="878" spans="1:18" x14ac:dyDescent="0.25">
      <c r="A878" s="184" t="s">
        <v>329</v>
      </c>
      <c r="B878" s="181">
        <v>0.88847330555019999</v>
      </c>
      <c r="C878" s="181">
        <v>0.84594289509590004</v>
      </c>
      <c r="D878" s="181">
        <v>0.915519723811</v>
      </c>
      <c r="E878" s="181">
        <v>0.92512792058000004</v>
      </c>
      <c r="F878" s="181">
        <v>0.84022980423399996</v>
      </c>
      <c r="G878" s="181">
        <v>0.79139666117100005</v>
      </c>
      <c r="H878" s="181">
        <v>0.81439775217970001</v>
      </c>
      <c r="I878" s="181">
        <v>0.84079417239999998</v>
      </c>
      <c r="J878" s="181">
        <v>0.74511955379600003</v>
      </c>
      <c r="K878" s="181">
        <v>0.77005719012660001</v>
      </c>
      <c r="L878" s="181">
        <v>0.76052622007399995</v>
      </c>
      <c r="M878" s="181">
        <v>0.76292701519399997</v>
      </c>
      <c r="N878" s="181">
        <v>0.78998887081199998</v>
      </c>
      <c r="O878" s="181">
        <v>0.79922289471929997</v>
      </c>
      <c r="P878" s="181">
        <v>0.81777781235735003</v>
      </c>
      <c r="Q878" s="181">
        <v>0.72527176935856996</v>
      </c>
      <c r="R878" s="181">
        <v>0.76315538449423004</v>
      </c>
    </row>
    <row r="879" spans="1:18" x14ac:dyDescent="0.25">
      <c r="A879" s="184" t="s">
        <v>330</v>
      </c>
      <c r="B879" s="181">
        <v>0.33685425000000002</v>
      </c>
      <c r="C879" s="181">
        <v>0.34007990999999999</v>
      </c>
      <c r="D879" s="181">
        <v>0.34336641000000001</v>
      </c>
      <c r="E879" s="181">
        <v>0.34636113000000002</v>
      </c>
      <c r="F879" s="181">
        <v>0.34619979000000001</v>
      </c>
      <c r="G879" s="181">
        <v>0.34612295999999998</v>
      </c>
      <c r="H879" s="181">
        <v>0.34598034</v>
      </c>
      <c r="I879" s="181">
        <v>0.34551651</v>
      </c>
      <c r="J879" s="181">
        <v>0.34518651</v>
      </c>
      <c r="K879" s="181">
        <v>0.34518651</v>
      </c>
      <c r="L879" s="181">
        <v>0.34533167999999997</v>
      </c>
      <c r="M879" s="181">
        <v>0.34558391399999999</v>
      </c>
      <c r="N879" s="181">
        <v>0.34536736800000001</v>
      </c>
      <c r="O879" s="181">
        <v>0.34542765399999997</v>
      </c>
      <c r="P879" s="181">
        <v>0.34544247601609002</v>
      </c>
      <c r="Q879" s="181">
        <v>0.37832667122933</v>
      </c>
      <c r="R879" s="181">
        <v>0.38552366695506002</v>
      </c>
    </row>
    <row r="880" spans="1:18" x14ac:dyDescent="0.25">
      <c r="A880" s="184" t="s">
        <v>211</v>
      </c>
      <c r="B880" s="181">
        <v>2.08916615501</v>
      </c>
      <c r="C880" s="181">
        <v>2.1308671961250001</v>
      </c>
      <c r="D880" s="181">
        <v>2.1774603087919999</v>
      </c>
      <c r="E880" s="181">
        <v>2.0443308475189998</v>
      </c>
      <c r="F880" s="181">
        <v>1.989216944829</v>
      </c>
      <c r="G880" s="181">
        <v>1.76812870966</v>
      </c>
      <c r="H880" s="181">
        <v>1.7226152381499999</v>
      </c>
      <c r="I880" s="181">
        <v>1.7252962516420001</v>
      </c>
      <c r="J880" s="181">
        <v>1.7343644050839999</v>
      </c>
      <c r="K880" s="181">
        <v>1.7186734524039999</v>
      </c>
      <c r="L880" s="181">
        <v>1.7827757780319999</v>
      </c>
      <c r="M880" s="181">
        <v>1.802825316988</v>
      </c>
      <c r="N880" s="181">
        <v>1.8613773677859999</v>
      </c>
      <c r="O880" s="181">
        <v>1.9311962218659999</v>
      </c>
      <c r="P880" s="181">
        <v>1.9710401002733999</v>
      </c>
      <c r="Q880" s="181">
        <v>1.8308453784389001</v>
      </c>
      <c r="R880" s="181">
        <v>1.9273043299365999</v>
      </c>
    </row>
    <row r="881" spans="1:18" x14ac:dyDescent="0.25">
      <c r="A881" s="184" t="s">
        <v>257</v>
      </c>
      <c r="B881" s="181">
        <v>22.593578999999998</v>
      </c>
      <c r="C881" s="181">
        <v>28.895913</v>
      </c>
      <c r="D881" s="181">
        <v>37.352041</v>
      </c>
      <c r="E881" s="181">
        <v>38.846291999999998</v>
      </c>
      <c r="F881" s="181">
        <v>39.458247</v>
      </c>
      <c r="G881" s="181">
        <v>51.934086999999998</v>
      </c>
      <c r="H881" s="181">
        <v>68.268163000000001</v>
      </c>
      <c r="I881" s="181">
        <v>78.550700000000006</v>
      </c>
      <c r="J881" s="181">
        <v>84.911764000000005</v>
      </c>
      <c r="K881" s="181">
        <v>105.94316348882001</v>
      </c>
      <c r="L881" s="181">
        <v>113.27639783639</v>
      </c>
      <c r="M881" s="181">
        <v>120.6720256527</v>
      </c>
      <c r="N881" s="181">
        <v>126.94232953956001</v>
      </c>
      <c r="O881" s="181">
        <v>131.86092431372001</v>
      </c>
      <c r="P881" s="181">
        <v>140.86825973065999</v>
      </c>
      <c r="Q881" s="181">
        <v>144.78149637892</v>
      </c>
      <c r="R881" s="181">
        <v>154.86938648939</v>
      </c>
    </row>
    <row r="882" spans="1:18" x14ac:dyDescent="0.25">
      <c r="A882" s="184" t="s">
        <v>213</v>
      </c>
      <c r="B882" s="181">
        <v>15.489424841283999</v>
      </c>
      <c r="C882" s="181">
        <v>15.597586251451002</v>
      </c>
      <c r="D882" s="181">
        <v>17.204347799469002</v>
      </c>
      <c r="E882" s="181">
        <v>17.710403506271803</v>
      </c>
      <c r="F882" s="181">
        <v>19.319732803924502</v>
      </c>
      <c r="G882" s="181">
        <v>20.971784606010001</v>
      </c>
      <c r="H882" s="181">
        <v>21.274106153645</v>
      </c>
      <c r="I882" s="181">
        <v>21.934753855939999</v>
      </c>
      <c r="J882" s="181">
        <v>23.366113807155003</v>
      </c>
      <c r="K882" s="181">
        <v>25.017567795852003</v>
      </c>
      <c r="L882" s="181">
        <v>25.007331284830997</v>
      </c>
      <c r="M882" s="181">
        <v>25.664935957675997</v>
      </c>
      <c r="N882" s="181">
        <v>26.285499568098999</v>
      </c>
      <c r="O882" s="181">
        <v>25.213312187800003</v>
      </c>
      <c r="P882" s="181">
        <v>25.598620804017301</v>
      </c>
      <c r="Q882" s="181">
        <v>24.646178255516187</v>
      </c>
      <c r="R882" s="181">
        <v>24.788298885358923</v>
      </c>
    </row>
    <row r="883" spans="1:18" x14ac:dyDescent="0.25">
      <c r="A883" s="184" t="s">
        <v>258</v>
      </c>
      <c r="B883" s="181">
        <v>2.0228442719999999</v>
      </c>
      <c r="C883" s="181">
        <v>2.0579853699999999</v>
      </c>
      <c r="D883" s="181">
        <v>2.0198365200000001</v>
      </c>
      <c r="E883" s="181">
        <v>1.7336244000000001</v>
      </c>
      <c r="F883" s="181">
        <v>1.9672006</v>
      </c>
      <c r="G883" s="181">
        <v>2.1780387999999999</v>
      </c>
      <c r="H883" s="181">
        <v>2.3296294</v>
      </c>
      <c r="I883" s="181">
        <v>2.2206372000000001</v>
      </c>
      <c r="J883" s="181">
        <v>2.3701832</v>
      </c>
      <c r="K883" s="181">
        <v>2.0409076000000002</v>
      </c>
      <c r="L883" s="181">
        <v>2.0728110000000002</v>
      </c>
      <c r="M883" s="181">
        <v>2.8243255999999999</v>
      </c>
      <c r="N883" s="181">
        <v>3.1984018999999999</v>
      </c>
      <c r="O883" s="181">
        <v>3.3047662068800001</v>
      </c>
      <c r="P883" s="181">
        <v>3.4935693827091998</v>
      </c>
      <c r="Q883" s="181">
        <v>3.1910630510865001</v>
      </c>
      <c r="R883" s="181">
        <v>3.3781661735188</v>
      </c>
    </row>
    <row r="884" spans="1:18" x14ac:dyDescent="0.25">
      <c r="A884" s="184" t="s">
        <v>215</v>
      </c>
      <c r="B884" s="181">
        <v>7.6529742519999999</v>
      </c>
      <c r="C884" s="181">
        <v>7.4270490720000009</v>
      </c>
      <c r="D884" s="181">
        <v>6.9839331719999995</v>
      </c>
      <c r="E884" s="181">
        <v>6.4326335420000005</v>
      </c>
      <c r="F884" s="181">
        <v>5.706701872</v>
      </c>
      <c r="G884" s="181">
        <v>5.8264649820000001</v>
      </c>
      <c r="H884" s="181">
        <v>5.4176567953130004</v>
      </c>
      <c r="I884" s="181">
        <v>4.8693706759940998</v>
      </c>
      <c r="J884" s="181">
        <v>4.2115975504799996</v>
      </c>
      <c r="K884" s="181">
        <v>4.1825175880938001</v>
      </c>
      <c r="L884" s="181">
        <v>4.3049175919877003</v>
      </c>
      <c r="M884" s="181">
        <v>4.7962736605172012</v>
      </c>
      <c r="N884" s="181">
        <v>4.4848027625192</v>
      </c>
      <c r="O884" s="181">
        <v>5.1198591488081995</v>
      </c>
      <c r="P884" s="181">
        <v>5.3355115984176615</v>
      </c>
      <c r="Q884" s="181">
        <v>4.9655366310603624</v>
      </c>
      <c r="R884" s="181">
        <v>5.3790306525455414</v>
      </c>
    </row>
    <row r="885" spans="1:18" x14ac:dyDescent="0.25">
      <c r="A885" s="184" t="s">
        <v>259</v>
      </c>
      <c r="B885" s="181">
        <v>9.0250979200000003</v>
      </c>
      <c r="C885" s="181">
        <v>9.5482299899999994</v>
      </c>
      <c r="D885" s="181">
        <v>10.39801877</v>
      </c>
      <c r="E885" s="181">
        <v>10.44288761</v>
      </c>
      <c r="F885" s="181">
        <v>7.51962215</v>
      </c>
      <c r="G885" s="181">
        <v>9.2361954726210005</v>
      </c>
      <c r="H885" s="181">
        <v>9.5497824578659998</v>
      </c>
      <c r="I885" s="181">
        <v>10.253161407104001</v>
      </c>
      <c r="J885" s="181">
        <v>10.777716846875</v>
      </c>
      <c r="K885" s="181">
        <v>10.81330990477</v>
      </c>
      <c r="L885" s="181">
        <v>11.056477001120999</v>
      </c>
      <c r="M885" s="181">
        <v>11.273465187945</v>
      </c>
      <c r="N885" s="181">
        <v>12.052692890384</v>
      </c>
      <c r="O885" s="181">
        <v>12.848550149765</v>
      </c>
      <c r="P885" s="181">
        <v>13.261961702301001</v>
      </c>
      <c r="Q885" s="181">
        <v>12.626496815261</v>
      </c>
      <c r="R885" s="181">
        <v>14.092502842187001</v>
      </c>
    </row>
    <row r="886" spans="1:18" x14ac:dyDescent="0.25">
      <c r="A886" s="184" t="s">
        <v>217</v>
      </c>
      <c r="B886" s="181">
        <v>27.264332778829999</v>
      </c>
      <c r="C886" s="181">
        <v>25.77201400185</v>
      </c>
      <c r="D886" s="181">
        <v>23.75830908484</v>
      </c>
      <c r="E886" s="181">
        <v>20.641408679337999</v>
      </c>
      <c r="F886" s="181">
        <v>19.356942780349002</v>
      </c>
      <c r="G886" s="181">
        <v>20.081692484742</v>
      </c>
      <c r="H886" s="181">
        <v>21.939163385808001</v>
      </c>
      <c r="I886" s="181">
        <v>23.258996732669999</v>
      </c>
      <c r="J886" s="181">
        <v>23.818709564478002</v>
      </c>
      <c r="K886" s="181">
        <v>25.195399320926001</v>
      </c>
      <c r="L886" s="181">
        <v>29.229671307679997</v>
      </c>
      <c r="M886" s="181">
        <v>34.316603032380002</v>
      </c>
      <c r="N886" s="181">
        <v>35.266622708410999</v>
      </c>
      <c r="O886" s="181">
        <v>38.440235668862002</v>
      </c>
      <c r="P886" s="181">
        <v>41.321206855580101</v>
      </c>
      <c r="Q886" s="181">
        <v>40.014579747351398</v>
      </c>
      <c r="R886" s="181">
        <v>40.354437137435596</v>
      </c>
    </row>
    <row r="887" spans="1:18" x14ac:dyDescent="0.25">
      <c r="A887" s="184" t="s">
        <v>218</v>
      </c>
      <c r="B887" s="181">
        <v>53.372285617967961</v>
      </c>
      <c r="C887" s="181">
        <v>63.899009894260971</v>
      </c>
      <c r="D887" s="181">
        <v>62.702088208111206</v>
      </c>
      <c r="E887" s="181">
        <v>69.095987214244971</v>
      </c>
      <c r="F887" s="181">
        <v>72.244939748713051</v>
      </c>
      <c r="G887" s="181">
        <v>78.093844201786993</v>
      </c>
      <c r="H887" s="181">
        <v>84.195956129249964</v>
      </c>
      <c r="I887" s="181">
        <v>83.690416908496019</v>
      </c>
      <c r="J887" s="181">
        <v>82.958705872456278</v>
      </c>
      <c r="K887" s="181">
        <v>86.440751796743143</v>
      </c>
      <c r="L887" s="181">
        <v>88.032961177650492</v>
      </c>
      <c r="M887" s="181">
        <v>89.220970052082805</v>
      </c>
      <c r="N887" s="181">
        <v>93.784073191971146</v>
      </c>
      <c r="O887" s="181">
        <v>92.607736640962798</v>
      </c>
      <c r="P887" s="181">
        <v>94.711799001438635</v>
      </c>
      <c r="Q887" s="181">
        <v>95.601899912139004</v>
      </c>
      <c r="R887" s="181">
        <v>98.030765369457583</v>
      </c>
    </row>
    <row r="888" spans="1:18" x14ac:dyDescent="0.25">
      <c r="A888" s="184" t="s">
        <v>331</v>
      </c>
      <c r="B888" s="181">
        <v>160.00190516928447</v>
      </c>
      <c r="C888" s="181">
        <v>175.17884362149437</v>
      </c>
      <c r="D888" s="181">
        <v>182.96611421483038</v>
      </c>
      <c r="E888" s="181">
        <v>186.10135530864008</v>
      </c>
      <c r="F888" s="181">
        <v>186.15854720710254</v>
      </c>
      <c r="G888" s="181">
        <v>209.9707519107385</v>
      </c>
      <c r="H888" s="181">
        <v>233.27604836363366</v>
      </c>
      <c r="I888" s="181">
        <v>244.49242246852052</v>
      </c>
      <c r="J888" s="181">
        <v>251.79153994202272</v>
      </c>
      <c r="K888" s="181">
        <v>279.26366883262801</v>
      </c>
      <c r="L888" s="181">
        <v>292.08793710955041</v>
      </c>
      <c r="M888" s="181">
        <v>308.31624214598042</v>
      </c>
      <c r="N888" s="181">
        <v>322.07428712476133</v>
      </c>
      <c r="O888" s="181">
        <v>328.96450085769214</v>
      </c>
      <c r="P888" s="181">
        <v>344.18928758626436</v>
      </c>
      <c r="Q888" s="181">
        <v>344.36817550847911</v>
      </c>
      <c r="R888" s="181">
        <v>360.16141604274276</v>
      </c>
    </row>
    <row r="889" spans="1:18" x14ac:dyDescent="0.25">
      <c r="A889" s="184" t="s">
        <v>210</v>
      </c>
      <c r="B889" s="181">
        <v>20.492200332192503</v>
      </c>
      <c r="C889" s="181">
        <v>19.850188845807399</v>
      </c>
      <c r="D889" s="181">
        <v>20.370079351618195</v>
      </c>
      <c r="E889" s="181">
        <v>19.153787509266301</v>
      </c>
      <c r="F889" s="181">
        <v>18.595943307286998</v>
      </c>
      <c r="G889" s="181">
        <v>19.880515653918494</v>
      </c>
      <c r="H889" s="181">
        <v>18.578975803601704</v>
      </c>
      <c r="I889" s="181">
        <v>17.989089436674401</v>
      </c>
      <c r="J889" s="181">
        <v>17.642384695494403</v>
      </c>
      <c r="K889" s="181">
        <v>17.911377885019103</v>
      </c>
      <c r="L889" s="181">
        <v>17.324594131858198</v>
      </c>
      <c r="M889" s="181">
        <v>17.744817685691398</v>
      </c>
      <c r="N889" s="181">
        <v>18.198487196030971</v>
      </c>
      <c r="O889" s="181">
        <v>17.637920319028126</v>
      </c>
      <c r="P889" s="181">
        <v>17.627318410867058</v>
      </c>
      <c r="Q889" s="181">
        <v>16.710079338705775</v>
      </c>
      <c r="R889" s="181">
        <v>17.341524162912723</v>
      </c>
    </row>
    <row r="892" spans="1:18" x14ac:dyDescent="0.25">
      <c r="A892" s="183" t="s">
        <v>344</v>
      </c>
    </row>
    <row r="893" spans="1:18" x14ac:dyDescent="0.25">
      <c r="A893" s="162" t="s">
        <v>333</v>
      </c>
      <c r="B893" s="179">
        <v>2005</v>
      </c>
      <c r="C893" s="179">
        <v>2006</v>
      </c>
      <c r="D893" s="179">
        <v>2007</v>
      </c>
      <c r="E893" s="179">
        <v>2008</v>
      </c>
      <c r="F893" s="179">
        <v>2009</v>
      </c>
      <c r="G893" s="179">
        <v>2010</v>
      </c>
      <c r="H893" s="179">
        <v>2011</v>
      </c>
      <c r="I893" s="179">
        <v>2012</v>
      </c>
      <c r="J893" s="179">
        <v>2013</v>
      </c>
      <c r="K893" s="179">
        <v>2014</v>
      </c>
      <c r="L893" s="179">
        <v>2015</v>
      </c>
      <c r="M893" s="179">
        <v>2016</v>
      </c>
      <c r="N893" s="179">
        <v>2017</v>
      </c>
      <c r="O893" s="179">
        <v>2018</v>
      </c>
      <c r="P893" s="179">
        <v>2019</v>
      </c>
      <c r="Q893" s="179">
        <v>2020</v>
      </c>
      <c r="R893" s="179">
        <v>2021</v>
      </c>
    </row>
    <row r="894" spans="1:18" x14ac:dyDescent="0.25">
      <c r="A894" s="184" t="s">
        <v>304</v>
      </c>
      <c r="B894" s="181">
        <v>0.44863000378000001</v>
      </c>
      <c r="C894" s="181">
        <v>0.45409000308000003</v>
      </c>
      <c r="D894" s="181">
        <v>0.48090000273</v>
      </c>
      <c r="E894" s="181">
        <v>0.48090000273</v>
      </c>
      <c r="F894" s="181">
        <v>0.35518000377999998</v>
      </c>
      <c r="G894" s="181">
        <v>0.45203587205000001</v>
      </c>
      <c r="H894" s="181">
        <v>0.46884764192</v>
      </c>
      <c r="I894" s="181">
        <v>0.46546019575999997</v>
      </c>
      <c r="J894" s="181">
        <v>0.49937690411000002</v>
      </c>
      <c r="K894" s="181">
        <v>0.49834765981000001</v>
      </c>
      <c r="L894" s="181">
        <v>0.48426290044999998</v>
      </c>
      <c r="M894" s="181">
        <v>0.46909363535999998</v>
      </c>
      <c r="N894" s="181">
        <v>0.51136863644999997</v>
      </c>
      <c r="O894" s="181">
        <v>0.42616352771999999</v>
      </c>
      <c r="P894" s="181">
        <v>0.46321222682000002</v>
      </c>
      <c r="Q894" s="181">
        <v>0.42212642837171999</v>
      </c>
      <c r="R894" s="181">
        <v>0.49194654034397001</v>
      </c>
    </row>
    <row r="895" spans="1:18" x14ac:dyDescent="0.25">
      <c r="A895" s="184" t="s">
        <v>305</v>
      </c>
      <c r="B895" s="181">
        <v>0.54432000168000005</v>
      </c>
      <c r="C895" s="181">
        <v>0.57204000237999997</v>
      </c>
      <c r="D895" s="181">
        <v>0.50029000280000002</v>
      </c>
      <c r="E895" s="181">
        <v>0.51849000679000001</v>
      </c>
      <c r="F895" s="181">
        <v>0.23027085739</v>
      </c>
      <c r="G895" s="181">
        <v>0.32575400032000001</v>
      </c>
      <c r="H895" s="181">
        <v>0.32791942889999998</v>
      </c>
      <c r="I895" s="181">
        <v>0.30177085742999998</v>
      </c>
      <c r="J895" s="181">
        <v>0.28509885341000002</v>
      </c>
      <c r="K895" s="181">
        <v>0.30949382520000002</v>
      </c>
      <c r="L895" s="181">
        <v>0.31003734013000001</v>
      </c>
      <c r="M895" s="181">
        <v>0.32209578737</v>
      </c>
      <c r="N895" s="181">
        <v>0.34345718756999999</v>
      </c>
      <c r="O895" s="181">
        <v>0.34088447455999998</v>
      </c>
      <c r="P895" s="181">
        <v>0.33702540501</v>
      </c>
      <c r="Q895" s="181">
        <v>0.26577855537437001</v>
      </c>
      <c r="R895" s="181">
        <v>0.30009571266384</v>
      </c>
    </row>
    <row r="896" spans="1:18" x14ac:dyDescent="0.25">
      <c r="A896" s="184" t="s">
        <v>306</v>
      </c>
      <c r="B896" s="181">
        <v>9.4790000210000003E-2</v>
      </c>
      <c r="C896" s="181">
        <v>9.1850000139999999E-2</v>
      </c>
      <c r="D896" s="181">
        <v>8.2890000140000003E-2</v>
      </c>
      <c r="E896" s="181">
        <v>3.6630000840000003E-2</v>
      </c>
      <c r="F896" s="181">
        <v>1.8546E-2</v>
      </c>
      <c r="G896" s="181">
        <v>1.554E-2</v>
      </c>
      <c r="H896" s="181">
        <v>1.7513999999999998E-2</v>
      </c>
      <c r="I896" s="181">
        <v>1.3292999999999999E-2</v>
      </c>
      <c r="J896" s="181">
        <v>1.0983E-2</v>
      </c>
      <c r="K896" s="181">
        <v>1.2852000000000001E-2</v>
      </c>
      <c r="L896" s="181">
        <v>1.1403E-2</v>
      </c>
      <c r="M896" s="181">
        <v>1.1067E-2</v>
      </c>
      <c r="N896" s="181">
        <v>1.3691999999999999E-2</v>
      </c>
      <c r="O896" s="181">
        <v>1.39881E-2</v>
      </c>
      <c r="P896" s="181">
        <v>1.4E-2</v>
      </c>
      <c r="Q896" s="181">
        <v>1.1968899098781001E-2</v>
      </c>
      <c r="R896" s="181">
        <v>1.3544795900336E-2</v>
      </c>
    </row>
    <row r="897" spans="1:18" x14ac:dyDescent="0.25">
      <c r="A897" s="184" t="s">
        <v>307</v>
      </c>
      <c r="B897" s="181">
        <v>0</v>
      </c>
      <c r="C897" s="181">
        <v>0</v>
      </c>
      <c r="D897" s="181">
        <v>0</v>
      </c>
      <c r="E897" s="181">
        <v>0</v>
      </c>
      <c r="F897" s="181">
        <v>0</v>
      </c>
      <c r="G897" s="181">
        <v>0</v>
      </c>
      <c r="H897" s="181">
        <v>0</v>
      </c>
      <c r="I897" s="181">
        <v>0</v>
      </c>
      <c r="J897" s="181">
        <v>0</v>
      </c>
      <c r="K897" s="181">
        <v>0</v>
      </c>
      <c r="L897" s="181">
        <v>0</v>
      </c>
      <c r="M897" s="181">
        <v>0</v>
      </c>
      <c r="N897" s="181">
        <v>0</v>
      </c>
      <c r="O897" s="181">
        <v>0</v>
      </c>
      <c r="P897" s="181">
        <v>0</v>
      </c>
      <c r="Q897" s="181">
        <v>0</v>
      </c>
      <c r="R897" s="181">
        <v>0</v>
      </c>
    </row>
    <row r="898" spans="1:18" x14ac:dyDescent="0.25">
      <c r="A898" s="184" t="s">
        <v>308</v>
      </c>
      <c r="B898" s="181">
        <v>0</v>
      </c>
      <c r="C898" s="181">
        <v>0</v>
      </c>
      <c r="D898" s="181">
        <v>0</v>
      </c>
      <c r="E898" s="181">
        <v>0</v>
      </c>
      <c r="F898" s="181">
        <v>0</v>
      </c>
      <c r="G898" s="181">
        <v>0</v>
      </c>
      <c r="H898" s="181">
        <v>0</v>
      </c>
      <c r="I898" s="181">
        <v>0</v>
      </c>
      <c r="J898" s="181">
        <v>0</v>
      </c>
      <c r="K898" s="181">
        <v>0</v>
      </c>
      <c r="L898" s="181">
        <v>0</v>
      </c>
      <c r="M898" s="181">
        <v>0</v>
      </c>
      <c r="N898" s="181">
        <v>0</v>
      </c>
      <c r="O898" s="181">
        <v>0</v>
      </c>
      <c r="P898" s="181">
        <v>0</v>
      </c>
      <c r="Q898" s="181">
        <v>0</v>
      </c>
      <c r="R898" s="181">
        <v>0</v>
      </c>
    </row>
    <row r="899" spans="1:18" x14ac:dyDescent="0.25">
      <c r="A899" s="184" t="s">
        <v>309</v>
      </c>
      <c r="B899" s="181">
        <v>0.39417000056000001</v>
      </c>
      <c r="C899" s="181">
        <v>0.43981000119000002</v>
      </c>
      <c r="D899" s="181">
        <v>0.44779000433999999</v>
      </c>
      <c r="E899" s="181">
        <v>0.40299000363999998</v>
      </c>
      <c r="F899" s="181">
        <v>0.29778000245000003</v>
      </c>
      <c r="G899" s="181">
        <v>0.33576412988999998</v>
      </c>
      <c r="H899" s="181">
        <v>0.36188631996999998</v>
      </c>
      <c r="I899" s="181">
        <v>0.32876364226999999</v>
      </c>
      <c r="J899" s="181">
        <v>0.33846535065</v>
      </c>
      <c r="K899" s="181">
        <v>0.35159160680000001</v>
      </c>
      <c r="L899" s="181">
        <v>0.34702318952</v>
      </c>
      <c r="M899" s="181">
        <v>0.34911322278000001</v>
      </c>
      <c r="N899" s="181">
        <v>0.30328077065999998</v>
      </c>
      <c r="O899" s="181">
        <v>0.32532602871999999</v>
      </c>
      <c r="P899" s="181">
        <v>0.29602626081</v>
      </c>
      <c r="Q899" s="181">
        <v>0.29788121544948998</v>
      </c>
      <c r="R899" s="181">
        <v>0.32141295836963002</v>
      </c>
    </row>
    <row r="900" spans="1:18" x14ac:dyDescent="0.25">
      <c r="A900" s="184" t="s">
        <v>310</v>
      </c>
      <c r="B900" s="181">
        <v>0</v>
      </c>
      <c r="C900" s="181">
        <v>0</v>
      </c>
      <c r="D900" s="181">
        <v>0</v>
      </c>
      <c r="E900" s="181">
        <v>0</v>
      </c>
      <c r="F900" s="181">
        <v>0</v>
      </c>
      <c r="G900" s="181">
        <v>0</v>
      </c>
      <c r="H900" s="181">
        <v>0</v>
      </c>
      <c r="I900" s="181">
        <v>0</v>
      </c>
      <c r="J900" s="181">
        <v>0</v>
      </c>
      <c r="K900" s="181">
        <v>0</v>
      </c>
      <c r="L900" s="181">
        <v>0</v>
      </c>
      <c r="M900" s="181">
        <v>0</v>
      </c>
      <c r="N900" s="181">
        <v>0</v>
      </c>
      <c r="O900" s="181">
        <v>0</v>
      </c>
      <c r="P900" s="181">
        <v>0</v>
      </c>
      <c r="Q900" s="181">
        <v>0</v>
      </c>
      <c r="R900" s="181">
        <v>0</v>
      </c>
    </row>
    <row r="901" spans="1:18" x14ac:dyDescent="0.25">
      <c r="A901" s="184" t="s">
        <v>311</v>
      </c>
      <c r="B901" s="181">
        <v>6.9999999999999994E-5</v>
      </c>
      <c r="C901" s="181">
        <v>7.8750000000000003E-5</v>
      </c>
      <c r="D901" s="181">
        <v>8.3125000000000001E-5</v>
      </c>
      <c r="E901" s="181">
        <v>8.9687500000000005E-5</v>
      </c>
      <c r="F901" s="181">
        <v>0</v>
      </c>
      <c r="G901" s="181">
        <v>0</v>
      </c>
      <c r="H901" s="181">
        <v>0</v>
      </c>
      <c r="I901" s="181">
        <v>0</v>
      </c>
      <c r="J901" s="181">
        <v>0</v>
      </c>
      <c r="K901" s="181">
        <v>0</v>
      </c>
      <c r="L901" s="181">
        <v>0</v>
      </c>
      <c r="M901" s="181">
        <v>0</v>
      </c>
      <c r="N901" s="181">
        <v>0</v>
      </c>
      <c r="O901" s="181">
        <v>0</v>
      </c>
      <c r="P901" s="181">
        <v>0</v>
      </c>
      <c r="Q901" s="181">
        <v>0</v>
      </c>
      <c r="R901" s="181">
        <v>0</v>
      </c>
    </row>
    <row r="902" spans="1:18" x14ac:dyDescent="0.25">
      <c r="A902" s="184" t="s">
        <v>312</v>
      </c>
      <c r="B902" s="181">
        <v>0.49061327300000002</v>
      </c>
      <c r="C902" s="181">
        <v>0.50946500210000001</v>
      </c>
      <c r="D902" s="181">
        <v>0.48412600147000001</v>
      </c>
      <c r="E902" s="181">
        <v>0.47803500112000002</v>
      </c>
      <c r="F902" s="181">
        <v>0.29171949361999999</v>
      </c>
      <c r="G902" s="181">
        <v>0.34180157593999999</v>
      </c>
      <c r="H902" s="181">
        <v>0.45681876538999999</v>
      </c>
      <c r="I902" s="181">
        <v>0.44222887998999999</v>
      </c>
      <c r="J902" s="181">
        <v>0.63802657537999996</v>
      </c>
      <c r="K902" s="181">
        <v>0.66508238457000002</v>
      </c>
      <c r="L902" s="181">
        <v>0.70201057706000003</v>
      </c>
      <c r="M902" s="181">
        <v>0.65973504132000005</v>
      </c>
      <c r="N902" s="181">
        <v>0.65880016296999999</v>
      </c>
      <c r="O902" s="181">
        <v>0.75037830976999997</v>
      </c>
      <c r="P902" s="181">
        <v>0.72339029869000004</v>
      </c>
      <c r="Q902" s="181">
        <v>0.71696341694141996</v>
      </c>
      <c r="R902" s="181">
        <v>0.97301039927590005</v>
      </c>
    </row>
    <row r="903" spans="1:18" x14ac:dyDescent="0.25">
      <c r="A903" s="184" t="s">
        <v>313</v>
      </c>
      <c r="B903" s="181">
        <v>1.285002851</v>
      </c>
      <c r="C903" s="181">
        <v>1.3365400021</v>
      </c>
      <c r="D903" s="181">
        <v>1.2874600034999999</v>
      </c>
      <c r="E903" s="181">
        <v>1.0931200083999999</v>
      </c>
      <c r="F903" s="181">
        <v>0.82095261543999998</v>
      </c>
      <c r="G903" s="181">
        <v>1.0851187845900001</v>
      </c>
      <c r="H903" s="181">
        <v>1.0186881679199999</v>
      </c>
      <c r="I903" s="181">
        <v>0.97541162888999999</v>
      </c>
      <c r="J903" s="181">
        <v>0.95997744424999998</v>
      </c>
      <c r="K903" s="181">
        <v>1.0187993029</v>
      </c>
      <c r="L903" s="181">
        <v>0.92932287697000004</v>
      </c>
      <c r="M903" s="181">
        <v>0.87060510912</v>
      </c>
      <c r="N903" s="181">
        <v>0.92489718850000002</v>
      </c>
      <c r="O903" s="181">
        <v>0.94682797560999998</v>
      </c>
      <c r="P903" s="181">
        <v>0.89292201584999997</v>
      </c>
      <c r="Q903" s="181">
        <v>0.70853204064854003</v>
      </c>
      <c r="R903" s="181">
        <v>0.88629325334654996</v>
      </c>
    </row>
    <row r="904" spans="1:18" x14ac:dyDescent="0.25">
      <c r="A904" s="184" t="s">
        <v>314</v>
      </c>
      <c r="B904" s="181">
        <v>2.2450223399999998</v>
      </c>
      <c r="C904" s="181">
        <v>2.3734410042</v>
      </c>
      <c r="D904" s="181">
        <v>2.4159525175000001</v>
      </c>
      <c r="E904" s="181">
        <v>2.2507900209999998</v>
      </c>
      <c r="F904" s="181">
        <v>1.5458110148999999</v>
      </c>
      <c r="G904" s="181">
        <v>2.0657753214999999</v>
      </c>
      <c r="H904" s="181">
        <v>2.0556181381999998</v>
      </c>
      <c r="I904" s="181">
        <v>1.9786791044000001</v>
      </c>
      <c r="J904" s="181">
        <v>1.9722163158999999</v>
      </c>
      <c r="K904" s="181">
        <v>2.0060113135000002</v>
      </c>
      <c r="L904" s="181">
        <v>2.0281598286999998</v>
      </c>
      <c r="M904" s="181">
        <v>2.0229088129999999</v>
      </c>
      <c r="N904" s="181">
        <v>2.0718509713</v>
      </c>
      <c r="O904" s="181">
        <v>2.0342103627000001</v>
      </c>
      <c r="P904" s="181">
        <v>1.899018960814</v>
      </c>
      <c r="Q904" s="181">
        <v>1.7124429847361</v>
      </c>
      <c r="R904" s="181">
        <v>1.9233425854741</v>
      </c>
    </row>
    <row r="905" spans="1:18" x14ac:dyDescent="0.25">
      <c r="A905" s="184" t="s">
        <v>315</v>
      </c>
      <c r="B905" s="181">
        <v>0.1045</v>
      </c>
      <c r="C905" s="181">
        <v>9.6799999999999997E-2</v>
      </c>
      <c r="D905" s="181">
        <v>9.9000000000000005E-2</v>
      </c>
      <c r="E905" s="181">
        <v>9.6430399999999999E-2</v>
      </c>
      <c r="F905" s="181">
        <v>4.66653E-2</v>
      </c>
      <c r="G905" s="181">
        <v>7.6555600000000001E-2</v>
      </c>
      <c r="H905" s="181">
        <v>0.10329000000000001</v>
      </c>
      <c r="I905" s="181">
        <v>0.10604</v>
      </c>
      <c r="J905" s="181">
        <v>9.6140000000000003E-2</v>
      </c>
      <c r="K905" s="181">
        <v>0.1045</v>
      </c>
      <c r="L905" s="181">
        <v>9.8043000000000005E-2</v>
      </c>
      <c r="M905" s="181">
        <v>9.4754000000000005E-2</v>
      </c>
      <c r="N905" s="181">
        <v>9.4754000000000005E-2</v>
      </c>
      <c r="O905" s="181">
        <v>8.8770000000000002E-2</v>
      </c>
      <c r="P905" s="181">
        <v>6.9842643585000003E-2</v>
      </c>
      <c r="Q905" s="181">
        <v>6.9842643585000003E-2</v>
      </c>
      <c r="R905" s="181">
        <v>9.7386221339000004E-2</v>
      </c>
    </row>
    <row r="906" spans="1:18" x14ac:dyDescent="0.25">
      <c r="A906" s="184" t="s">
        <v>316</v>
      </c>
      <c r="B906" s="181">
        <v>0.12307886799999999</v>
      </c>
      <c r="C906" s="181">
        <v>0.123757784</v>
      </c>
      <c r="D906" s="181">
        <v>0.12928299600000001</v>
      </c>
      <c r="E906" s="181">
        <v>0.110327364</v>
      </c>
      <c r="F906" s="181">
        <v>8.9174680000000006E-2</v>
      </c>
      <c r="G906" s="181">
        <v>0.10665368</v>
      </c>
      <c r="H906" s="181">
        <v>0.11097576000000001</v>
      </c>
      <c r="I906" s="181">
        <v>9.8073080000000007E-2</v>
      </c>
      <c r="J906" s="181">
        <v>6.0281375945E-2</v>
      </c>
      <c r="K906" s="181">
        <v>6.8702799472999995E-2</v>
      </c>
      <c r="L906" s="181">
        <v>0.10013174451</v>
      </c>
      <c r="M906" s="181">
        <v>8.1115626900000001E-2</v>
      </c>
      <c r="N906" s="181">
        <v>0.10987326014</v>
      </c>
      <c r="O906" s="181">
        <v>0.11378260838</v>
      </c>
      <c r="P906" s="181">
        <v>9.7253609810000002E-2</v>
      </c>
      <c r="Q906" s="181">
        <v>8.3165266406908994E-2</v>
      </c>
      <c r="R906" s="181">
        <v>5.9907597965808003E-2</v>
      </c>
    </row>
    <row r="907" spans="1:18" x14ac:dyDescent="0.25">
      <c r="A907" s="184" t="s">
        <v>317</v>
      </c>
      <c r="B907" s="181">
        <v>0</v>
      </c>
      <c r="C907" s="181">
        <v>0</v>
      </c>
      <c r="D907" s="181">
        <v>0</v>
      </c>
      <c r="E907" s="181">
        <v>0</v>
      </c>
      <c r="F907" s="181">
        <v>0</v>
      </c>
      <c r="G907" s="181">
        <v>0</v>
      </c>
      <c r="H907" s="181">
        <v>0</v>
      </c>
      <c r="I907" s="181">
        <v>0</v>
      </c>
      <c r="J907" s="181">
        <v>0</v>
      </c>
      <c r="K907" s="181">
        <v>0</v>
      </c>
      <c r="L907" s="181">
        <v>0</v>
      </c>
      <c r="M907" s="181">
        <v>0</v>
      </c>
      <c r="N907" s="181">
        <v>0</v>
      </c>
      <c r="O907" s="181">
        <v>0</v>
      </c>
      <c r="P907" s="181">
        <v>0</v>
      </c>
      <c r="Q907" s="181">
        <v>0</v>
      </c>
      <c r="R907" s="181">
        <v>0</v>
      </c>
    </row>
    <row r="908" spans="1:18" x14ac:dyDescent="0.25">
      <c r="A908" s="184" t="s">
        <v>318</v>
      </c>
      <c r="B908" s="181">
        <v>0.97443001890000003</v>
      </c>
      <c r="C908" s="181">
        <v>0.95954001680000001</v>
      </c>
      <c r="D908" s="181">
        <v>0.94099002030000001</v>
      </c>
      <c r="E908" s="181">
        <v>0.81217001889999996</v>
      </c>
      <c r="F908" s="181">
        <v>0.44031475493</v>
      </c>
      <c r="G908" s="181">
        <v>0.58272842545000003</v>
      </c>
      <c r="H908" s="181">
        <v>0.64658638932000001</v>
      </c>
      <c r="I908" s="181">
        <v>0.60869315408000002</v>
      </c>
      <c r="J908" s="181">
        <v>0.50813046720999999</v>
      </c>
      <c r="K908" s="181">
        <v>0.40910728335000002</v>
      </c>
      <c r="L908" s="181">
        <v>0.37145934679999998</v>
      </c>
      <c r="M908" s="181">
        <v>0.31574687744899999</v>
      </c>
      <c r="N908" s="181">
        <v>0.35917197471000001</v>
      </c>
      <c r="O908" s="181">
        <v>0.344351055021</v>
      </c>
      <c r="P908" s="181">
        <v>0.32132108288099998</v>
      </c>
      <c r="Q908" s="181">
        <v>0.28379693287293001</v>
      </c>
      <c r="R908" s="181">
        <v>0.33781744635108002</v>
      </c>
    </row>
    <row r="909" spans="1:18" x14ac:dyDescent="0.25">
      <c r="A909" s="184" t="s">
        <v>319</v>
      </c>
      <c r="B909" s="181">
        <v>4.8020000322000003E-2</v>
      </c>
      <c r="C909" s="181">
        <v>4.8160000034999997E-2</v>
      </c>
      <c r="D909" s="181">
        <v>4.8719999999999999E-2</v>
      </c>
      <c r="E909" s="181">
        <v>4.4450000000000003E-2</v>
      </c>
      <c r="F909" s="181">
        <v>3.85E-2</v>
      </c>
      <c r="G909" s="181">
        <v>4.5850000000000002E-2</v>
      </c>
      <c r="H909" s="181">
        <v>3.6049999999999999E-2</v>
      </c>
      <c r="I909" s="181">
        <v>5.6000000000000001E-2</v>
      </c>
      <c r="J909" s="181">
        <v>1.3773913041000001E-2</v>
      </c>
      <c r="K909" s="181">
        <v>0</v>
      </c>
      <c r="L909" s="181">
        <v>0</v>
      </c>
      <c r="M909" s="181">
        <v>0</v>
      </c>
      <c r="N909" s="181">
        <v>0</v>
      </c>
      <c r="O909" s="181">
        <v>0</v>
      </c>
      <c r="P909" s="181">
        <v>0</v>
      </c>
      <c r="Q909" s="181">
        <v>0</v>
      </c>
      <c r="R909" s="181">
        <v>0</v>
      </c>
    </row>
    <row r="910" spans="1:18" x14ac:dyDescent="0.25">
      <c r="A910" s="184" t="s">
        <v>320</v>
      </c>
      <c r="B910" s="181">
        <v>0</v>
      </c>
      <c r="C910" s="181">
        <v>0</v>
      </c>
      <c r="D910" s="181">
        <v>0</v>
      </c>
      <c r="E910" s="181">
        <v>0</v>
      </c>
      <c r="F910" s="181">
        <v>0</v>
      </c>
      <c r="G910" s="181">
        <v>0</v>
      </c>
      <c r="H910" s="181">
        <v>0</v>
      </c>
      <c r="I910" s="181">
        <v>0</v>
      </c>
      <c r="J910" s="181">
        <v>0</v>
      </c>
      <c r="K910" s="181">
        <v>0</v>
      </c>
      <c r="L910" s="181">
        <v>0</v>
      </c>
      <c r="M910" s="181">
        <v>0</v>
      </c>
      <c r="N910" s="181">
        <v>0</v>
      </c>
      <c r="O910" s="181">
        <v>0</v>
      </c>
      <c r="P910" s="181">
        <v>0</v>
      </c>
      <c r="Q910" s="181">
        <v>0</v>
      </c>
      <c r="R910" s="181">
        <v>0</v>
      </c>
    </row>
    <row r="911" spans="1:18" x14ac:dyDescent="0.25">
      <c r="A911" s="184" t="s">
        <v>321</v>
      </c>
      <c r="B911" s="181">
        <v>0</v>
      </c>
      <c r="C911" s="181">
        <v>0</v>
      </c>
      <c r="D911" s="181">
        <v>0</v>
      </c>
      <c r="E911" s="181">
        <v>0</v>
      </c>
      <c r="F911" s="181">
        <v>0</v>
      </c>
      <c r="G911" s="181">
        <v>0</v>
      </c>
      <c r="H911" s="181">
        <v>0</v>
      </c>
      <c r="I911" s="181">
        <v>0</v>
      </c>
      <c r="J911" s="181">
        <v>0</v>
      </c>
      <c r="K911" s="181">
        <v>0</v>
      </c>
      <c r="L911" s="181">
        <v>0</v>
      </c>
      <c r="M911" s="181">
        <v>0</v>
      </c>
      <c r="N911" s="181">
        <v>0</v>
      </c>
      <c r="O911" s="181">
        <v>0</v>
      </c>
      <c r="P911" s="181">
        <v>0</v>
      </c>
      <c r="Q911" s="181">
        <v>0</v>
      </c>
      <c r="R911" s="181">
        <v>0</v>
      </c>
    </row>
    <row r="912" spans="1:18" x14ac:dyDescent="0.25">
      <c r="A912" s="184" t="s">
        <v>322</v>
      </c>
      <c r="B912" s="181">
        <v>0</v>
      </c>
      <c r="C912" s="181">
        <v>0</v>
      </c>
      <c r="D912" s="181">
        <v>0</v>
      </c>
      <c r="E912" s="181">
        <v>0</v>
      </c>
      <c r="F912" s="181">
        <v>0</v>
      </c>
      <c r="G912" s="181">
        <v>0</v>
      </c>
      <c r="H912" s="181">
        <v>0</v>
      </c>
      <c r="I912" s="181">
        <v>0</v>
      </c>
      <c r="J912" s="181">
        <v>0</v>
      </c>
      <c r="K912" s="181">
        <v>0</v>
      </c>
      <c r="L912" s="181">
        <v>0</v>
      </c>
      <c r="M912" s="181">
        <v>0</v>
      </c>
      <c r="N912" s="181">
        <v>0</v>
      </c>
      <c r="O912" s="181">
        <v>0</v>
      </c>
      <c r="P912" s="181">
        <v>0</v>
      </c>
      <c r="Q912" s="181">
        <v>0</v>
      </c>
      <c r="R912" s="181">
        <v>0</v>
      </c>
    </row>
    <row r="913" spans="1:18" x14ac:dyDescent="0.25">
      <c r="A913" s="184" t="s">
        <v>323</v>
      </c>
      <c r="B913" s="181">
        <v>0.47446000357000001</v>
      </c>
      <c r="C913" s="181">
        <v>0.43561000133</v>
      </c>
      <c r="D913" s="181">
        <v>0.5042100035</v>
      </c>
      <c r="E913" s="181">
        <v>0.46942000462</v>
      </c>
      <c r="F913" s="181">
        <v>0.35938000020999999</v>
      </c>
      <c r="G913" s="181">
        <v>0.46019183315000001</v>
      </c>
      <c r="H913" s="181">
        <v>0.47742048542999999</v>
      </c>
      <c r="I913" s="181">
        <v>0.47513717006</v>
      </c>
      <c r="J913" s="181">
        <v>0.46604814381999998</v>
      </c>
      <c r="K913" s="181">
        <v>0.48347527130000001</v>
      </c>
      <c r="L913" s="181">
        <v>0.48662065528999998</v>
      </c>
      <c r="M913" s="181">
        <v>0.48266058847999999</v>
      </c>
      <c r="N913" s="181">
        <v>0.47413121392000002</v>
      </c>
      <c r="O913" s="181">
        <v>0.47636867138</v>
      </c>
      <c r="P913" s="181">
        <v>0.46546106635000001</v>
      </c>
      <c r="Q913" s="181">
        <v>0.42328834009138</v>
      </c>
      <c r="R913" s="181">
        <v>0.46291136236250002</v>
      </c>
    </row>
    <row r="914" spans="1:18" x14ac:dyDescent="0.25">
      <c r="A914" s="184" t="s">
        <v>324</v>
      </c>
      <c r="B914" s="181">
        <v>0.43619981600000002</v>
      </c>
      <c r="C914" s="181">
        <v>0.42607100091</v>
      </c>
      <c r="D914" s="181">
        <v>0.50595180699999998</v>
      </c>
      <c r="E914" s="181">
        <v>0.46434410342999999</v>
      </c>
      <c r="F914" s="181">
        <v>0.23907528020999999</v>
      </c>
      <c r="G914" s="181">
        <v>0.31362068680999999</v>
      </c>
      <c r="H914" s="181">
        <v>0.36054340791</v>
      </c>
      <c r="I914" s="181">
        <v>0.35309227989999997</v>
      </c>
      <c r="J914" s="181">
        <v>0.33801264044000001</v>
      </c>
      <c r="K914" s="181">
        <v>0.39560864819000002</v>
      </c>
      <c r="L914" s="181">
        <v>0.4298766986</v>
      </c>
      <c r="M914" s="181">
        <v>0.42818488076</v>
      </c>
      <c r="N914" s="181">
        <v>0.47017806905999998</v>
      </c>
      <c r="O914" s="181">
        <v>0.4590750918</v>
      </c>
      <c r="P914" s="181">
        <v>0.41205540225499998</v>
      </c>
      <c r="Q914" s="181">
        <v>0.37440919031234998</v>
      </c>
      <c r="R914" s="181">
        <v>0.43300659709292</v>
      </c>
    </row>
    <row r="915" spans="1:18" x14ac:dyDescent="0.25">
      <c r="A915" s="184" t="s">
        <v>325</v>
      </c>
      <c r="B915" s="181">
        <v>0</v>
      </c>
      <c r="C915" s="181">
        <v>0</v>
      </c>
      <c r="D915" s="181">
        <v>0</v>
      </c>
      <c r="E915" s="181">
        <v>0</v>
      </c>
      <c r="F915" s="181">
        <v>0</v>
      </c>
      <c r="G915" s="181">
        <v>0</v>
      </c>
      <c r="H915" s="181">
        <v>0</v>
      </c>
      <c r="I915" s="181">
        <v>0</v>
      </c>
      <c r="J915" s="181">
        <v>0</v>
      </c>
      <c r="K915" s="181">
        <v>0</v>
      </c>
      <c r="L915" s="181">
        <v>0</v>
      </c>
      <c r="M915" s="181">
        <v>0</v>
      </c>
      <c r="N915" s="181">
        <v>0</v>
      </c>
      <c r="O915" s="181">
        <v>0</v>
      </c>
      <c r="P915" s="181">
        <v>0</v>
      </c>
      <c r="Q915" s="181">
        <v>0</v>
      </c>
      <c r="R915" s="181">
        <v>0</v>
      </c>
    </row>
    <row r="916" spans="1:18" x14ac:dyDescent="0.25">
      <c r="A916" s="184" t="s">
        <v>326</v>
      </c>
      <c r="B916" s="181">
        <v>0.44717020413000003</v>
      </c>
      <c r="C916" s="181">
        <v>0.36788540126000002</v>
      </c>
      <c r="D916" s="181">
        <v>0.33440480147000001</v>
      </c>
      <c r="E916" s="181">
        <v>0.25161000224000002</v>
      </c>
      <c r="F916" s="181">
        <v>0.14180000048999999</v>
      </c>
      <c r="G916" s="181">
        <v>0.21420869317999999</v>
      </c>
      <c r="H916" s="181">
        <v>0.20705121396000001</v>
      </c>
      <c r="I916" s="181">
        <v>0.17377066336999999</v>
      </c>
      <c r="J916" s="181">
        <v>0.14835103073</v>
      </c>
      <c r="K916" s="181">
        <v>0.18610209982000001</v>
      </c>
      <c r="L916" s="181">
        <v>0.18818816603999999</v>
      </c>
      <c r="M916" s="181">
        <v>0.21100030938</v>
      </c>
      <c r="N916" s="181">
        <v>0.22002711199</v>
      </c>
      <c r="O916" s="181">
        <v>0.20539011528000001</v>
      </c>
      <c r="P916" s="181">
        <v>0.22002711199</v>
      </c>
      <c r="Q916" s="181">
        <v>0.17804918281750001</v>
      </c>
      <c r="R916" s="181">
        <v>0.21537660196503999</v>
      </c>
    </row>
    <row r="917" spans="1:18" x14ac:dyDescent="0.25">
      <c r="A917" s="184" t="s">
        <v>327</v>
      </c>
      <c r="B917" s="181">
        <v>0.41344800182000002</v>
      </c>
      <c r="C917" s="181">
        <v>0.48371230252000003</v>
      </c>
      <c r="D917" s="181">
        <v>0.50366850175</v>
      </c>
      <c r="E917" s="181">
        <v>0.43280580000000002</v>
      </c>
      <c r="F917" s="181">
        <v>0.31572420133000001</v>
      </c>
      <c r="G917" s="181">
        <v>0.42124713616999998</v>
      </c>
      <c r="H917" s="181">
        <v>0.37046866333</v>
      </c>
      <c r="I917" s="181">
        <v>0.39102564710999999</v>
      </c>
      <c r="J917" s="181">
        <v>0.36703157055000002</v>
      </c>
      <c r="K917" s="181">
        <v>0.41240430188999999</v>
      </c>
      <c r="L917" s="181">
        <v>0.40375236969</v>
      </c>
      <c r="M917" s="181">
        <v>0.46180086755999999</v>
      </c>
      <c r="N917" s="181">
        <v>0.47541740671999999</v>
      </c>
      <c r="O917" s="181">
        <v>0.45639689345000001</v>
      </c>
      <c r="P917" s="181">
        <v>0.36288842452999998</v>
      </c>
      <c r="Q917" s="181">
        <v>0.31129175199817</v>
      </c>
      <c r="R917" s="181">
        <v>0.43775562175560001</v>
      </c>
    </row>
    <row r="918" spans="1:18" x14ac:dyDescent="0.25">
      <c r="A918" s="184" t="s">
        <v>328</v>
      </c>
      <c r="B918" s="181">
        <v>1.7081900000000001E-2</v>
      </c>
      <c r="C918" s="181">
        <v>1.3805E-2</v>
      </c>
      <c r="D918" s="181">
        <v>6.6E-3</v>
      </c>
      <c r="E918" s="181"/>
      <c r="F918" s="181"/>
      <c r="G918" s="181"/>
      <c r="H918" s="181"/>
      <c r="I918" s="181"/>
      <c r="J918" s="181"/>
      <c r="K918" s="181"/>
      <c r="L918" s="181">
        <v>0</v>
      </c>
      <c r="M918" s="181"/>
      <c r="N918" s="181"/>
      <c r="O918" s="181"/>
      <c r="P918" s="181"/>
      <c r="Q918" s="181"/>
      <c r="R918" s="181"/>
    </row>
    <row r="919" spans="1:18" x14ac:dyDescent="0.25">
      <c r="A919" s="184" t="s">
        <v>329</v>
      </c>
      <c r="B919" s="181">
        <v>0.54390000133000005</v>
      </c>
      <c r="C919" s="181">
        <v>0.48747000692999998</v>
      </c>
      <c r="D919" s="181">
        <v>0.53310000924000001</v>
      </c>
      <c r="E919" s="181">
        <v>0.69279000615999997</v>
      </c>
      <c r="F919" s="181">
        <v>0.47054588646000001</v>
      </c>
      <c r="G919" s="181">
        <v>0.62382949856000003</v>
      </c>
      <c r="H919" s="181">
        <v>0.57483271812000003</v>
      </c>
      <c r="I919" s="181">
        <v>0.56617150936000005</v>
      </c>
      <c r="J919" s="181">
        <v>0.61082615240000004</v>
      </c>
      <c r="K919" s="181">
        <v>0.67593299769000004</v>
      </c>
      <c r="L919" s="181">
        <v>0.68612631516</v>
      </c>
      <c r="M919" s="181">
        <v>0.70936560410000005</v>
      </c>
      <c r="N919" s="181">
        <v>0.74549578203</v>
      </c>
      <c r="O919" s="181">
        <v>0.72055117935000002</v>
      </c>
      <c r="P919" s="181">
        <v>0.57229015767000002</v>
      </c>
      <c r="Q919" s="181">
        <v>0.45194353093243</v>
      </c>
      <c r="R919" s="181">
        <v>0.60462538174541003</v>
      </c>
    </row>
    <row r="920" spans="1:18" x14ac:dyDescent="0.25">
      <c r="A920" s="184" t="s">
        <v>330</v>
      </c>
      <c r="B920" s="181">
        <v>0.42567437699999999</v>
      </c>
      <c r="C920" s="181">
        <v>0.40536140098000001</v>
      </c>
      <c r="D920" s="181">
        <v>0.40484330307999999</v>
      </c>
      <c r="E920" s="181">
        <v>0.36962830020999998</v>
      </c>
      <c r="F920" s="181">
        <v>0.26377693549999998</v>
      </c>
      <c r="G920" s="181">
        <v>0.26174335549</v>
      </c>
      <c r="H920" s="181">
        <v>0.31280226423000002</v>
      </c>
      <c r="I920" s="181">
        <v>0.24222534121</v>
      </c>
      <c r="J920" s="181">
        <v>0.25894325624999998</v>
      </c>
      <c r="K920" s="181">
        <v>0.28883078888000002</v>
      </c>
      <c r="L920" s="181">
        <v>0.30806658977000001</v>
      </c>
      <c r="M920" s="181">
        <v>0.31497017812</v>
      </c>
      <c r="N920" s="181">
        <v>0.32369453060999998</v>
      </c>
      <c r="O920" s="181">
        <v>0.29970216509999997</v>
      </c>
      <c r="P920" s="181">
        <v>0.33311784752599999</v>
      </c>
      <c r="Q920" s="181">
        <v>0.31821306415139</v>
      </c>
      <c r="R920" s="181">
        <v>0.37357232464221002</v>
      </c>
    </row>
    <row r="921" spans="1:18" x14ac:dyDescent="0.25">
      <c r="A921" s="184" t="s">
        <v>211</v>
      </c>
      <c r="B921" s="181">
        <v>0.73850000699999996</v>
      </c>
      <c r="C921" s="181">
        <v>0.78421000839999999</v>
      </c>
      <c r="D921" s="181">
        <v>0.7897400014</v>
      </c>
      <c r="E921" s="181">
        <v>0.73346000769999997</v>
      </c>
      <c r="F921" s="181">
        <v>0.55718528138000001</v>
      </c>
      <c r="G921" s="181">
        <v>0.53667776756999996</v>
      </c>
      <c r="H921" s="181">
        <v>0.52390893820999995</v>
      </c>
      <c r="I921" s="181">
        <v>0.54275816251999998</v>
      </c>
      <c r="J921" s="181">
        <v>0.72047215310000001</v>
      </c>
      <c r="K921" s="181">
        <v>0.78320928909999998</v>
      </c>
      <c r="L921" s="181">
        <v>0.70737743860000002</v>
      </c>
      <c r="M921" s="181">
        <v>0.48986138830999998</v>
      </c>
      <c r="N921" s="181">
        <v>0.46671760016000002</v>
      </c>
      <c r="O921" s="181">
        <v>0.43979008814999998</v>
      </c>
      <c r="P921" s="181">
        <v>0.44259179460999998</v>
      </c>
      <c r="Q921" s="181">
        <v>0.43447336441550999</v>
      </c>
      <c r="R921" s="181">
        <v>0.44280278476347001</v>
      </c>
    </row>
    <row r="922" spans="1:18" x14ac:dyDescent="0.25">
      <c r="A922" s="184" t="s">
        <v>257</v>
      </c>
      <c r="B922" s="181">
        <v>33.714650007000003</v>
      </c>
      <c r="C922" s="181">
        <v>42.540050049000001</v>
      </c>
      <c r="D922" s="181">
        <v>51.616000153999998</v>
      </c>
      <c r="E922" s="181">
        <v>52.970000202999998</v>
      </c>
      <c r="F922" s="181">
        <v>62.08807633</v>
      </c>
      <c r="G922" s="181">
        <v>69.447933483</v>
      </c>
      <c r="H922" s="181">
        <v>73.848050873000005</v>
      </c>
      <c r="I922" s="181">
        <v>80.581889989999993</v>
      </c>
      <c r="J922" s="181">
        <v>92.984833729000002</v>
      </c>
      <c r="K922" s="181">
        <v>103.447324857</v>
      </c>
      <c r="L922" s="181">
        <v>85.709061961000003</v>
      </c>
      <c r="M922" s="181">
        <v>80.078217835000004</v>
      </c>
      <c r="N922" s="181">
        <v>81.375424472999995</v>
      </c>
      <c r="O922" s="181">
        <v>88.810713430999996</v>
      </c>
      <c r="P922" s="181">
        <v>98.187447462999998</v>
      </c>
      <c r="Q922" s="181">
        <v>101.93668381076</v>
      </c>
      <c r="R922" s="181">
        <v>99.785065285090994</v>
      </c>
    </row>
    <row r="923" spans="1:18" x14ac:dyDescent="0.25">
      <c r="A923" s="184" t="s">
        <v>213</v>
      </c>
      <c r="B923" s="181">
        <v>8.7085008808689999</v>
      </c>
      <c r="C923" s="181">
        <v>8.8233020816549992</v>
      </c>
      <c r="D923" s="181">
        <v>9.1177441546139999</v>
      </c>
      <c r="E923" s="181">
        <v>8.9995053809550019</v>
      </c>
      <c r="F923" s="181">
        <v>6.8746140037919998</v>
      </c>
      <c r="G923" s="181">
        <v>8.6587801265850004</v>
      </c>
      <c r="H923" s="181">
        <v>8.4945405558099996</v>
      </c>
      <c r="I923" s="181">
        <v>8.289690924747001</v>
      </c>
      <c r="J923" s="181">
        <v>8.6491799021860007</v>
      </c>
      <c r="K923" s="181">
        <v>9.536979405767001</v>
      </c>
      <c r="L923" s="181">
        <v>9.6563286316069998</v>
      </c>
      <c r="M923" s="181">
        <v>9.716474456613998</v>
      </c>
      <c r="N923" s="181">
        <v>9.8377645945129988</v>
      </c>
      <c r="O923" s="181">
        <v>9.7377321862390005</v>
      </c>
      <c r="P923" s="181">
        <v>9.5561135208809986</v>
      </c>
      <c r="Q923" s="181">
        <v>8.3926387979049455</v>
      </c>
      <c r="R923" s="181">
        <v>9.980751464054471</v>
      </c>
    </row>
    <row r="924" spans="1:18" x14ac:dyDescent="0.25">
      <c r="A924" s="184" t="s">
        <v>258</v>
      </c>
      <c r="B924" s="181">
        <v>2.5128000119</v>
      </c>
      <c r="C924" s="181">
        <v>2.5941000251999999</v>
      </c>
      <c r="D924" s="181">
        <v>2.8277600105</v>
      </c>
      <c r="E924" s="181">
        <v>3.9241385322000002</v>
      </c>
      <c r="F924" s="181">
        <v>4.3936462645000001</v>
      </c>
      <c r="G924" s="181">
        <v>4.8537398620000003</v>
      </c>
      <c r="H924" s="181">
        <v>5.4810450934999997</v>
      </c>
      <c r="I924" s="181">
        <v>5.8117088329</v>
      </c>
      <c r="J924" s="181">
        <v>6.1953557570999997</v>
      </c>
      <c r="K924" s="181">
        <v>7.1776409930999998</v>
      </c>
      <c r="L924" s="181">
        <v>7.397394448</v>
      </c>
      <c r="M924" s="181">
        <v>8.0240028107000008</v>
      </c>
      <c r="N924" s="181">
        <v>8.2425282961999997</v>
      </c>
      <c r="O924" s="181">
        <v>8.6011536665000001</v>
      </c>
      <c r="P924" s="181">
        <v>7.0750454055000001</v>
      </c>
      <c r="Q924" s="181">
        <v>6.5429991612613998</v>
      </c>
      <c r="R924" s="181">
        <v>7.6683648534345004</v>
      </c>
    </row>
    <row r="925" spans="1:18" x14ac:dyDescent="0.25">
      <c r="A925" s="184" t="s">
        <v>215</v>
      </c>
      <c r="B925" s="181">
        <v>3.4291413479480002</v>
      </c>
      <c r="C925" s="181">
        <v>3.3784851251789996</v>
      </c>
      <c r="D925" s="181">
        <v>3.6632689029610002</v>
      </c>
      <c r="E925" s="181">
        <v>3.2354098107589997</v>
      </c>
      <c r="F925" s="181">
        <v>2.4191056756199996</v>
      </c>
      <c r="G925" s="181">
        <v>3.1461566513920003</v>
      </c>
      <c r="H925" s="181">
        <v>3.1064639644110001</v>
      </c>
      <c r="I925" s="181">
        <v>3.1743388224810003</v>
      </c>
      <c r="J925" s="181">
        <v>3.1624772481820003</v>
      </c>
      <c r="K925" s="181">
        <v>3.0570312219570002</v>
      </c>
      <c r="L925" s="181">
        <v>2.942386137328</v>
      </c>
      <c r="M925" s="181">
        <v>3.0710268470350002</v>
      </c>
      <c r="N925" s="181">
        <v>3.2457879062430002</v>
      </c>
      <c r="O925" s="181">
        <v>3.2999561720880002</v>
      </c>
      <c r="P925" s="181">
        <v>3.243886585487</v>
      </c>
      <c r="Q925" s="181">
        <v>3.2969517889971889</v>
      </c>
      <c r="R925" s="181">
        <v>3.8883076170720519</v>
      </c>
    </row>
    <row r="926" spans="1:18" x14ac:dyDescent="0.25">
      <c r="A926" s="184" t="s">
        <v>259</v>
      </c>
      <c r="B926" s="181">
        <v>5.6451050739999999</v>
      </c>
      <c r="C926" s="181">
        <v>5.7772700447999998</v>
      </c>
      <c r="D926" s="181">
        <v>5.6527200413000003</v>
      </c>
      <c r="E926" s="181">
        <v>5.1777000273000002</v>
      </c>
      <c r="F926" s="181">
        <v>4.5801777620999999</v>
      </c>
      <c r="G926" s="181">
        <v>5.3780228929999998</v>
      </c>
      <c r="H926" s="181">
        <v>5.6315802250999996</v>
      </c>
      <c r="I926" s="181">
        <v>5.7224594041000003</v>
      </c>
      <c r="J926" s="181">
        <v>3.9463643398000001</v>
      </c>
      <c r="K926" s="181">
        <v>3.5844571292</v>
      </c>
      <c r="L926" s="181">
        <v>3.1120108583000001</v>
      </c>
      <c r="M926" s="181">
        <v>2.7238819464000001</v>
      </c>
      <c r="N926" s="181">
        <v>2.7367045498999998</v>
      </c>
      <c r="O926" s="181">
        <v>2.6945956025000002</v>
      </c>
      <c r="P926" s="181">
        <v>2.6556495263</v>
      </c>
      <c r="Q926" s="181">
        <v>2.6067968046607999</v>
      </c>
      <c r="R926" s="181">
        <v>2.6875177899880001</v>
      </c>
    </row>
    <row r="927" spans="1:18" x14ac:dyDescent="0.25">
      <c r="A927" s="184" t="s">
        <v>217</v>
      </c>
      <c r="B927" s="181">
        <v>4.5626197081899997</v>
      </c>
      <c r="C927" s="181">
        <v>4.3661162243599998</v>
      </c>
      <c r="D927" s="181">
        <v>4.3619304125299996</v>
      </c>
      <c r="E927" s="181">
        <v>4.25348465166</v>
      </c>
      <c r="F927" s="181">
        <v>2.6116297456500002</v>
      </c>
      <c r="G927" s="181">
        <v>3.52253140973</v>
      </c>
      <c r="H927" s="181">
        <v>3.92302597759</v>
      </c>
      <c r="I927" s="181">
        <v>4.11987307332</v>
      </c>
      <c r="J927" s="181">
        <v>4.0384958972599998</v>
      </c>
      <c r="K927" s="181">
        <v>4.0439012445199998</v>
      </c>
      <c r="L927" s="181">
        <v>3.5931663703800001</v>
      </c>
      <c r="M927" s="181">
        <v>3.5089557852800004</v>
      </c>
      <c r="N927" s="181">
        <v>3.3974173402200001</v>
      </c>
      <c r="O927" s="181">
        <v>3.7000386784000003</v>
      </c>
      <c r="P927" s="181">
        <v>3.3737253962790001</v>
      </c>
      <c r="Q927" s="181">
        <v>2.89860920150806</v>
      </c>
      <c r="R927" s="181">
        <v>3.4665477982623703</v>
      </c>
    </row>
    <row r="928" spans="1:18" x14ac:dyDescent="0.25">
      <c r="A928" s="184" t="s">
        <v>218</v>
      </c>
      <c r="B928" s="181">
        <v>16.505407802620695</v>
      </c>
      <c r="C928" s="181">
        <v>17.391468579176006</v>
      </c>
      <c r="D928" s="181">
        <v>18.667709831774062</v>
      </c>
      <c r="E928" s="181">
        <v>17.20371272941388</v>
      </c>
      <c r="F928" s="181">
        <v>13.706755507946738</v>
      </c>
      <c r="G928" s="181">
        <v>17.471765926931795</v>
      </c>
      <c r="H928" s="181">
        <v>17.860493741256889</v>
      </c>
      <c r="I928" s="181">
        <v>17.200854543229937</v>
      </c>
      <c r="J928" s="181">
        <v>16.763407716481879</v>
      </c>
      <c r="K928" s="181">
        <v>17.496845240094729</v>
      </c>
      <c r="L928" s="181">
        <v>16.776552015936176</v>
      </c>
      <c r="M928" s="181">
        <v>17.172394928617749</v>
      </c>
      <c r="N928" s="181">
        <v>17.13812864708558</v>
      </c>
      <c r="O928" s="181">
        <v>17.490107842796988</v>
      </c>
      <c r="P928" s="181">
        <v>16.835347458161976</v>
      </c>
      <c r="Q928" s="181">
        <v>15.480225506274877</v>
      </c>
      <c r="R928" s="181">
        <v>18.921275588047507</v>
      </c>
    </row>
    <row r="929" spans="1:18" x14ac:dyDescent="0.25">
      <c r="A929" s="184" t="s">
        <v>331</v>
      </c>
      <c r="B929" s="181">
        <v>85.327306500829692</v>
      </c>
      <c r="C929" s="181">
        <v>95.280489817725012</v>
      </c>
      <c r="D929" s="181">
        <v>106.40713660889905</v>
      </c>
      <c r="E929" s="181">
        <v>105.50243207456789</v>
      </c>
      <c r="F929" s="181">
        <v>103.19640759769877</v>
      </c>
      <c r="G929" s="181">
        <v>120.74402671330878</v>
      </c>
      <c r="H929" s="181">
        <v>126.7764227334779</v>
      </c>
      <c r="I929" s="181">
        <v>133.01940990712794</v>
      </c>
      <c r="J929" s="181">
        <v>144.03226973719589</v>
      </c>
      <c r="K929" s="181">
        <v>157.01423166411172</v>
      </c>
      <c r="L929" s="181">
        <v>137.77876245984118</v>
      </c>
      <c r="M929" s="181">
        <v>132.58903353965573</v>
      </c>
      <c r="N929" s="181">
        <v>134.54056367395157</v>
      </c>
      <c r="O929" s="181">
        <v>142.77625422651499</v>
      </c>
      <c r="P929" s="181">
        <v>148.84965966480999</v>
      </c>
      <c r="Q929" s="181">
        <v>148.21907187957129</v>
      </c>
      <c r="R929" s="181">
        <v>154.77263858130726</v>
      </c>
    </row>
    <row r="930" spans="1:18" x14ac:dyDescent="0.25">
      <c r="A930" s="184" t="s">
        <v>210</v>
      </c>
      <c r="B930" s="181">
        <v>9.5105816613020018</v>
      </c>
      <c r="C930" s="181">
        <v>9.6254876799550004</v>
      </c>
      <c r="D930" s="181">
        <v>9.7102630998200006</v>
      </c>
      <c r="E930" s="181">
        <v>9.0050207315799984</v>
      </c>
      <c r="F930" s="181">
        <v>5.9652170267099995</v>
      </c>
      <c r="G930" s="181">
        <v>7.7284185930999998</v>
      </c>
      <c r="H930" s="181">
        <v>7.9073133645999993</v>
      </c>
      <c r="I930" s="181">
        <v>7.575836153830001</v>
      </c>
      <c r="J930" s="181">
        <v>7.5716829940859993</v>
      </c>
      <c r="K930" s="181">
        <v>7.8868422833730003</v>
      </c>
      <c r="L930" s="181">
        <v>7.8844845986900003</v>
      </c>
      <c r="M930" s="181">
        <v>7.8042175416990007</v>
      </c>
      <c r="N930" s="181">
        <v>8.1000902666299996</v>
      </c>
      <c r="O930" s="181">
        <v>8.0021665588410009</v>
      </c>
      <c r="P930" s="181">
        <v>7.4798525145910002</v>
      </c>
      <c r="Q930" s="181">
        <v>6.6296934437884811</v>
      </c>
      <c r="R930" s="181">
        <v>7.9320054005938943</v>
      </c>
    </row>
    <row r="933" spans="1:18" x14ac:dyDescent="0.25">
      <c r="A933" s="183" t="s">
        <v>345</v>
      </c>
    </row>
    <row r="934" spans="1:18" x14ac:dyDescent="0.25">
      <c r="A934" s="162" t="s">
        <v>333</v>
      </c>
      <c r="B934" s="179">
        <v>2005</v>
      </c>
      <c r="C934" s="179">
        <v>2006</v>
      </c>
      <c r="D934" s="179">
        <v>2007</v>
      </c>
      <c r="E934" s="179">
        <v>2008</v>
      </c>
      <c r="F934" s="179">
        <v>2009</v>
      </c>
      <c r="G934" s="179">
        <v>2010</v>
      </c>
      <c r="H934" s="179">
        <v>2011</v>
      </c>
      <c r="I934" s="179">
        <v>2012</v>
      </c>
      <c r="J934" s="179">
        <v>2013</v>
      </c>
      <c r="K934" s="179">
        <v>2014</v>
      </c>
      <c r="L934" s="179">
        <v>2015</v>
      </c>
      <c r="M934" s="179">
        <v>2016</v>
      </c>
      <c r="N934" s="179">
        <v>2017</v>
      </c>
      <c r="O934" s="179">
        <v>2018</v>
      </c>
      <c r="P934" s="179">
        <v>2019</v>
      </c>
      <c r="Q934" s="179">
        <v>2020</v>
      </c>
      <c r="R934" s="179">
        <v>2021</v>
      </c>
    </row>
    <row r="935" spans="1:18" x14ac:dyDescent="0.25">
      <c r="A935" s="184" t="s">
        <v>304</v>
      </c>
      <c r="B935" s="181">
        <v>0.94592437200000001</v>
      </c>
      <c r="C935" s="181">
        <v>0.98280367199999996</v>
      </c>
      <c r="D935" s="181">
        <v>0.84678264000000003</v>
      </c>
      <c r="E935" s="181">
        <v>0.95250330000000005</v>
      </c>
      <c r="F935" s="181">
        <v>0.84052587599999995</v>
      </c>
      <c r="G935" s="181">
        <v>0.92868012</v>
      </c>
      <c r="H935" s="181">
        <v>0.919506924</v>
      </c>
      <c r="I935" s="181">
        <v>0.90653558400000001</v>
      </c>
      <c r="J935" s="181">
        <v>0.80583389999999999</v>
      </c>
      <c r="K935" s="181">
        <v>0.93603902400000005</v>
      </c>
      <c r="L935" s="181">
        <v>0.95365630800000001</v>
      </c>
      <c r="M935" s="181">
        <v>0.89850974400000005</v>
      </c>
      <c r="N935" s="181">
        <v>0.929401692</v>
      </c>
      <c r="O935" s="181">
        <v>0.92718924800001001</v>
      </c>
      <c r="P935" s="181">
        <v>0.95923275708834999</v>
      </c>
      <c r="Q935" s="181">
        <v>0.91250421398236004</v>
      </c>
      <c r="R935" s="181">
        <v>0.95835169266577003</v>
      </c>
    </row>
    <row r="936" spans="1:18" x14ac:dyDescent="0.25">
      <c r="A936" s="184" t="s">
        <v>305</v>
      </c>
      <c r="B936" s="181">
        <v>15.6117321937</v>
      </c>
      <c r="C936" s="181">
        <v>15.7556422776</v>
      </c>
      <c r="D936" s="181">
        <v>16.8007993077</v>
      </c>
      <c r="E936" s="181">
        <v>16.558424916900002</v>
      </c>
      <c r="F936" s="181">
        <v>14.674338731700001</v>
      </c>
      <c r="G936" s="181">
        <v>18.169020768900001</v>
      </c>
      <c r="H936" s="181">
        <v>18.299518428300001</v>
      </c>
      <c r="I936" s="181">
        <v>17.8908623883</v>
      </c>
      <c r="J936" s="181">
        <v>18.101432494200001</v>
      </c>
      <c r="K936" s="181">
        <v>17.815805878799999</v>
      </c>
      <c r="L936" s="181">
        <v>17.590692829200002</v>
      </c>
      <c r="M936" s="181">
        <v>17.151804573700002</v>
      </c>
      <c r="N936" s="181">
        <v>17.217664561033001</v>
      </c>
      <c r="O936" s="181">
        <v>17.253903279976999</v>
      </c>
      <c r="P936" s="181">
        <v>15.783350266831</v>
      </c>
      <c r="Q936" s="181">
        <v>14.660414892155</v>
      </c>
      <c r="R936" s="181">
        <v>15.415362899738</v>
      </c>
    </row>
    <row r="937" spans="1:18" x14ac:dyDescent="0.25">
      <c r="A937" s="184" t="s">
        <v>306</v>
      </c>
      <c r="B937" s="181">
        <v>2.2109399999999999</v>
      </c>
      <c r="C937" s="181">
        <v>1.1854199999999999</v>
      </c>
      <c r="D937" s="181">
        <v>1.4652000000000001</v>
      </c>
      <c r="E937" s="181">
        <v>1.4047799999999999</v>
      </c>
      <c r="F937" s="181">
        <v>0.65946000000000005</v>
      </c>
      <c r="G937" s="181">
        <v>0.64722000000000002</v>
      </c>
      <c r="H937" s="181">
        <v>0.56718599999999997</v>
      </c>
      <c r="I937" s="181">
        <v>0.31578600000000001</v>
      </c>
      <c r="J937" s="181">
        <v>0.31578600000000001</v>
      </c>
      <c r="K937" s="181">
        <v>0.31578600000000001</v>
      </c>
      <c r="L937" s="181">
        <v>0.31578600000000001</v>
      </c>
      <c r="M937" s="181">
        <v>0.31578600000000001</v>
      </c>
      <c r="N937" s="181">
        <v>0.31578600000000001</v>
      </c>
      <c r="O937" s="181">
        <v>0.31578600000000001</v>
      </c>
      <c r="P937" s="181">
        <v>0.28942951591187999</v>
      </c>
      <c r="Q937" s="181">
        <v>0.26714727816210998</v>
      </c>
      <c r="R937" s="181">
        <v>0.29957425824290002</v>
      </c>
    </row>
    <row r="938" spans="1:18" x14ac:dyDescent="0.25">
      <c r="A938" s="184" t="s">
        <v>307</v>
      </c>
      <c r="B938" s="181">
        <v>2.5270199999999998</v>
      </c>
      <c r="C938" s="181">
        <v>2.4985499999999998</v>
      </c>
      <c r="D938" s="181">
        <v>2.7599100000000001</v>
      </c>
      <c r="E938" s="181">
        <v>2.8165499999999999</v>
      </c>
      <c r="F938" s="181">
        <v>2.3538899999999998</v>
      </c>
      <c r="G938" s="181">
        <v>3.0311400000000002</v>
      </c>
      <c r="H938" s="181">
        <v>2.9944199999999999</v>
      </c>
      <c r="I938" s="181">
        <v>2.5939199999999998</v>
      </c>
      <c r="J938" s="181">
        <v>2.6779799999999998</v>
      </c>
      <c r="K938" s="181">
        <v>2.76573</v>
      </c>
      <c r="L938" s="181">
        <v>3.1017899999999998</v>
      </c>
      <c r="M938" s="181">
        <v>2.8485</v>
      </c>
      <c r="N938" s="181">
        <v>2.9053399999999998</v>
      </c>
      <c r="O938" s="181">
        <v>2.9518766666666001</v>
      </c>
      <c r="P938" s="181">
        <v>3.0733475524174998</v>
      </c>
      <c r="Q938" s="181">
        <v>3.2149607367252999</v>
      </c>
      <c r="R938" s="181">
        <v>3.09995586879</v>
      </c>
    </row>
    <row r="939" spans="1:18" x14ac:dyDescent="0.25">
      <c r="A939" s="184" t="s">
        <v>308</v>
      </c>
      <c r="B939" s="181">
        <v>0</v>
      </c>
      <c r="C939" s="181">
        <v>0</v>
      </c>
      <c r="D939" s="181">
        <v>0</v>
      </c>
      <c r="E939" s="181">
        <v>0</v>
      </c>
      <c r="F939" s="181">
        <v>0</v>
      </c>
      <c r="G939" s="181">
        <v>0</v>
      </c>
      <c r="H939" s="181">
        <v>0</v>
      </c>
      <c r="I939" s="181">
        <v>0</v>
      </c>
      <c r="J939" s="181">
        <v>0</v>
      </c>
      <c r="K939" s="181">
        <v>0</v>
      </c>
      <c r="L939" s="181">
        <v>0</v>
      </c>
      <c r="M939" s="181">
        <v>0</v>
      </c>
      <c r="N939" s="181">
        <v>0</v>
      </c>
      <c r="O939" s="181">
        <v>0</v>
      </c>
      <c r="P939" s="181">
        <v>0</v>
      </c>
      <c r="Q939" s="181">
        <v>0</v>
      </c>
      <c r="R939" s="181">
        <v>0</v>
      </c>
    </row>
    <row r="940" spans="1:18" x14ac:dyDescent="0.25">
      <c r="A940" s="184" t="s">
        <v>309</v>
      </c>
      <c r="B940" s="181">
        <v>3.5532599999999999</v>
      </c>
      <c r="C940" s="181">
        <v>3.1841719999999998</v>
      </c>
      <c r="D940" s="181">
        <v>2.6323020000000001</v>
      </c>
      <c r="E940" s="181">
        <v>2.438536</v>
      </c>
      <c r="F940" s="181">
        <v>24.328797000000002</v>
      </c>
      <c r="G940" s="181">
        <v>2.1709700000000001</v>
      </c>
      <c r="H940" s="181">
        <v>2.663462</v>
      </c>
      <c r="I940" s="181">
        <v>2.616886</v>
      </c>
      <c r="J940" s="181">
        <v>2.471295</v>
      </c>
      <c r="K940" s="181">
        <v>2.6017570000000001</v>
      </c>
      <c r="L940" s="181">
        <v>2.5418150000000002</v>
      </c>
      <c r="M940" s="181">
        <v>2.5382889999999998</v>
      </c>
      <c r="N940" s="181">
        <v>2.5606203333334001</v>
      </c>
      <c r="O940" s="181">
        <v>2.5469081111111</v>
      </c>
      <c r="P940" s="181">
        <v>2.5834133459793001</v>
      </c>
      <c r="Q940" s="181">
        <v>2.4049743536179</v>
      </c>
      <c r="R940" s="181">
        <v>2.5502339008458002</v>
      </c>
    </row>
    <row r="941" spans="1:18" x14ac:dyDescent="0.25">
      <c r="A941" s="184" t="s">
        <v>310</v>
      </c>
      <c r="B941" s="181">
        <v>1.5569333000000001</v>
      </c>
      <c r="C941" s="181">
        <v>4.7125199999999999E-2</v>
      </c>
      <c r="D941" s="181">
        <v>3.9333300000000002E-2</v>
      </c>
      <c r="E941" s="181">
        <v>3.4617000000000002E-2</v>
      </c>
      <c r="F941" s="181">
        <v>1.5018E-2</v>
      </c>
      <c r="G941" s="181">
        <v>2.5208999999999999E-2</v>
      </c>
      <c r="H941" s="181">
        <v>0.49350899999999998</v>
      </c>
      <c r="I941" s="181">
        <v>0.86519999999999997</v>
      </c>
      <c r="J941" s="181">
        <v>0.86519999999999997</v>
      </c>
      <c r="K941" s="181">
        <v>0.86519999999999997</v>
      </c>
      <c r="L941" s="181">
        <v>0.86519999999999997</v>
      </c>
      <c r="M941" s="181">
        <v>0.86519999999999997</v>
      </c>
      <c r="N941" s="181">
        <v>0.86519999999999997</v>
      </c>
      <c r="O941" s="181">
        <v>0.86519999999999997</v>
      </c>
      <c r="P941" s="181">
        <v>0.82388124185884004</v>
      </c>
      <c r="Q941" s="181">
        <v>0.67030131394125003</v>
      </c>
      <c r="R941" s="181">
        <v>0.68051068992928998</v>
      </c>
    </row>
    <row r="942" spans="1:18" x14ac:dyDescent="0.25">
      <c r="A942" s="184" t="s">
        <v>311</v>
      </c>
      <c r="B942" s="181">
        <v>0</v>
      </c>
      <c r="C942" s="181">
        <v>0</v>
      </c>
      <c r="D942" s="181">
        <v>0</v>
      </c>
      <c r="E942" s="181">
        <v>0</v>
      </c>
      <c r="F942" s="181">
        <v>0</v>
      </c>
      <c r="G942" s="181">
        <v>0</v>
      </c>
      <c r="H942" s="181">
        <v>0</v>
      </c>
      <c r="I942" s="181">
        <v>0</v>
      </c>
      <c r="J942" s="181">
        <v>0</v>
      </c>
      <c r="K942" s="181">
        <v>0</v>
      </c>
      <c r="L942" s="181">
        <v>0</v>
      </c>
      <c r="M942" s="181">
        <v>0</v>
      </c>
      <c r="N942" s="181">
        <v>0</v>
      </c>
      <c r="O942" s="181">
        <v>0</v>
      </c>
      <c r="P942" s="181">
        <v>0</v>
      </c>
      <c r="Q942" s="181">
        <v>0</v>
      </c>
      <c r="R942" s="181">
        <v>0</v>
      </c>
    </row>
    <row r="943" spans="1:18" x14ac:dyDescent="0.25">
      <c r="A943" s="184" t="s">
        <v>312</v>
      </c>
      <c r="B943" s="181">
        <v>5.2345934999999999</v>
      </c>
      <c r="C943" s="181">
        <v>4.5556862000000002</v>
      </c>
      <c r="D943" s="181">
        <v>4.7270003000000003</v>
      </c>
      <c r="E943" s="181">
        <v>4.8478979999999998</v>
      </c>
      <c r="F943" s="181">
        <v>3.686598</v>
      </c>
      <c r="G943" s="181">
        <v>4.3364159999999998</v>
      </c>
      <c r="H943" s="181">
        <v>4.1499519999999999</v>
      </c>
      <c r="I943" s="181">
        <v>4.6819980000000001</v>
      </c>
      <c r="J943" s="181">
        <v>4.8610540000000002</v>
      </c>
      <c r="K943" s="181">
        <v>4.844182</v>
      </c>
      <c r="L943" s="181">
        <v>4.7576939999999999</v>
      </c>
      <c r="M943" s="181">
        <v>4.8209766666667004</v>
      </c>
      <c r="N943" s="181">
        <v>4.8076175555556002</v>
      </c>
      <c r="O943" s="181">
        <v>4.7954294074073998</v>
      </c>
      <c r="P943" s="181">
        <v>3.5996766222415002</v>
      </c>
      <c r="Q943" s="181">
        <v>3.301563840719</v>
      </c>
      <c r="R943" s="181">
        <v>3.2725958548189999</v>
      </c>
    </row>
    <row r="944" spans="1:18" x14ac:dyDescent="0.25">
      <c r="A944" s="184" t="s">
        <v>313</v>
      </c>
      <c r="B944" s="181">
        <v>14.427683970484001</v>
      </c>
      <c r="C944" s="181">
        <v>11.209004095758999</v>
      </c>
      <c r="D944" s="181">
        <v>9.9015341548285001</v>
      </c>
      <c r="E944" s="181">
        <v>9.1964199999999998</v>
      </c>
      <c r="F944" s="181">
        <v>8.4916521961794995</v>
      </c>
      <c r="G944" s="181">
        <v>8.3709157181636993</v>
      </c>
      <c r="H944" s="181">
        <v>7.5756529758155002</v>
      </c>
      <c r="I944" s="181">
        <v>7.63952927315</v>
      </c>
      <c r="J944" s="181">
        <v>7.2709251821725003</v>
      </c>
      <c r="K944" s="181">
        <v>6.9263884192275</v>
      </c>
      <c r="L944" s="181">
        <v>7.1549932890325003</v>
      </c>
      <c r="M944" s="181">
        <v>7.1209142950744004</v>
      </c>
      <c r="N944" s="181">
        <v>7.0661494455321998</v>
      </c>
      <c r="O944" s="181">
        <v>7.1125221699800001</v>
      </c>
      <c r="P944" s="181">
        <v>7.0723873888900997</v>
      </c>
      <c r="Q944" s="181">
        <v>6.4038214247722003</v>
      </c>
      <c r="R944" s="181">
        <v>6.8590723678084</v>
      </c>
    </row>
    <row r="945" spans="1:18" x14ac:dyDescent="0.25">
      <c r="A945" s="184" t="s">
        <v>314</v>
      </c>
      <c r="B945" s="181">
        <v>17.128990405700002</v>
      </c>
      <c r="C945" s="181">
        <v>18.4519205</v>
      </c>
      <c r="D945" s="181">
        <v>16.6002700467</v>
      </c>
      <c r="E945" s="181">
        <v>14.9563282517</v>
      </c>
      <c r="F945" s="181">
        <v>14.4068413271</v>
      </c>
      <c r="G945" s="181">
        <v>11.861972087</v>
      </c>
      <c r="H945" s="181">
        <v>11.9923183565</v>
      </c>
      <c r="I945" s="181">
        <v>11.8604503447</v>
      </c>
      <c r="J945" s="181">
        <v>12.107181638</v>
      </c>
      <c r="K945" s="181">
        <v>12.181168419400001</v>
      </c>
      <c r="L945" s="181">
        <v>11.9089714842</v>
      </c>
      <c r="M945" s="181">
        <v>11.9878001486</v>
      </c>
      <c r="N945" s="181">
        <v>11.592782260732999</v>
      </c>
      <c r="O945" s="181">
        <v>11.807051546673</v>
      </c>
      <c r="P945" s="181">
        <v>11.106860608392999</v>
      </c>
      <c r="Q945" s="181">
        <v>10.615589270221999</v>
      </c>
      <c r="R945" s="181">
        <v>11.030591119422001</v>
      </c>
    </row>
    <row r="946" spans="1:18" x14ac:dyDescent="0.25">
      <c r="A946" s="184" t="s">
        <v>315</v>
      </c>
      <c r="B946" s="181">
        <v>1.76064</v>
      </c>
      <c r="C946" s="181">
        <v>1.42807</v>
      </c>
      <c r="D946" s="181">
        <v>1.4178500000000001</v>
      </c>
      <c r="E946" s="181">
        <v>1.3622700000000001</v>
      </c>
      <c r="F946" s="181">
        <v>1.1852400000000001</v>
      </c>
      <c r="G946" s="181">
        <v>1.3819399999999999</v>
      </c>
      <c r="H946" s="181">
        <v>1.5337700000000001</v>
      </c>
      <c r="I946" s="181">
        <v>0.99036000000000002</v>
      </c>
      <c r="J946" s="181">
        <v>1.2175100000000001</v>
      </c>
      <c r="K946" s="181">
        <v>1.27491</v>
      </c>
      <c r="L946" s="181">
        <v>1.38964</v>
      </c>
      <c r="M946" s="181">
        <v>1.2940199999999999</v>
      </c>
      <c r="N946" s="181">
        <v>1.3195233333333001</v>
      </c>
      <c r="O946" s="181">
        <v>1.3343944444444999</v>
      </c>
      <c r="P946" s="181">
        <v>1.3443187947458</v>
      </c>
      <c r="Q946" s="181">
        <v>1.4879505214904001</v>
      </c>
      <c r="R946" s="181">
        <v>1.6060301261562999</v>
      </c>
    </row>
    <row r="947" spans="1:18" x14ac:dyDescent="0.25">
      <c r="A947" s="184" t="s">
        <v>316</v>
      </c>
      <c r="B947" s="181">
        <v>9.7555200000000006</v>
      </c>
      <c r="C947" s="181">
        <v>7.1525999999999996</v>
      </c>
      <c r="D947" s="181">
        <v>8.4170227499999992</v>
      </c>
      <c r="E947" s="181">
        <v>6.6528980000000004</v>
      </c>
      <c r="F947" s="181">
        <v>4.6768004999999997</v>
      </c>
      <c r="G947" s="181">
        <v>4.2855264999999996</v>
      </c>
      <c r="H947" s="181">
        <v>3.7374649999999998</v>
      </c>
      <c r="I947" s="181">
        <v>4.6713145000000003</v>
      </c>
      <c r="J947" s="181">
        <v>4.6646429999999999</v>
      </c>
      <c r="K947" s="181">
        <v>4.6757654999999998</v>
      </c>
      <c r="L947" s="181">
        <v>4.6722615000000003</v>
      </c>
      <c r="M947" s="181">
        <v>4.67089</v>
      </c>
      <c r="N947" s="181">
        <v>4.6729723333333002</v>
      </c>
      <c r="O947" s="181">
        <v>4.6720412777778</v>
      </c>
      <c r="P947" s="181">
        <v>4.3689510574166999</v>
      </c>
      <c r="Q947" s="181">
        <v>4.2302276870249003</v>
      </c>
      <c r="R947" s="181">
        <v>4.4752337375672999</v>
      </c>
    </row>
    <row r="948" spans="1:18" x14ac:dyDescent="0.25">
      <c r="A948" s="184" t="s">
        <v>317</v>
      </c>
      <c r="B948" s="181">
        <v>4.1038199999999997E-2</v>
      </c>
      <c r="C948" s="181">
        <v>0</v>
      </c>
      <c r="D948" s="181">
        <v>0</v>
      </c>
      <c r="E948" s="181">
        <v>0</v>
      </c>
      <c r="F948" s="181">
        <v>0</v>
      </c>
      <c r="G948" s="181">
        <v>0</v>
      </c>
      <c r="H948" s="181">
        <v>0</v>
      </c>
      <c r="I948" s="181">
        <v>0</v>
      </c>
      <c r="J948" s="181">
        <v>0</v>
      </c>
      <c r="K948" s="181">
        <v>0</v>
      </c>
      <c r="L948" s="181">
        <v>0</v>
      </c>
      <c r="M948" s="181">
        <v>0</v>
      </c>
      <c r="N948" s="181">
        <v>0</v>
      </c>
      <c r="O948" s="181">
        <v>0</v>
      </c>
      <c r="P948" s="181">
        <v>0</v>
      </c>
      <c r="Q948" s="181">
        <v>0</v>
      </c>
      <c r="R948" s="181">
        <v>0</v>
      </c>
    </row>
    <row r="949" spans="1:18" x14ac:dyDescent="0.25">
      <c r="A949" s="184" t="s">
        <v>318</v>
      </c>
      <c r="B949" s="181">
        <v>22.593430674103001</v>
      </c>
      <c r="C949" s="181">
        <v>4.6707396894878004</v>
      </c>
      <c r="D949" s="181">
        <v>3.8625396986651999</v>
      </c>
      <c r="E949" s="181">
        <v>1.4950653631485</v>
      </c>
      <c r="F949" s="181">
        <v>1.3131872533086</v>
      </c>
      <c r="G949" s="181">
        <v>1.1934734350508001</v>
      </c>
      <c r="H949" s="181">
        <v>1.0609505094438001</v>
      </c>
      <c r="I949" s="181">
        <v>1.0328127659885</v>
      </c>
      <c r="J949" s="181">
        <v>1.0375013564066999</v>
      </c>
      <c r="K949" s="181">
        <v>1.0638712434780999</v>
      </c>
      <c r="L949" s="181">
        <v>0.94045052860293998</v>
      </c>
      <c r="M949" s="181">
        <v>1.0150805631555</v>
      </c>
      <c r="N949" s="181">
        <v>1.0087003050809999</v>
      </c>
      <c r="O949" s="181">
        <v>0.98473917882018003</v>
      </c>
      <c r="P949" s="181">
        <v>0.94208563993556005</v>
      </c>
      <c r="Q949" s="181">
        <v>0.87019476155456998</v>
      </c>
      <c r="R949" s="181">
        <v>0.94116326813601003</v>
      </c>
    </row>
    <row r="950" spans="1:18" x14ac:dyDescent="0.25">
      <c r="A950" s="184" t="s">
        <v>319</v>
      </c>
      <c r="B950" s="181">
        <v>0</v>
      </c>
      <c r="C950" s="181">
        <v>0</v>
      </c>
      <c r="D950" s="181">
        <v>0</v>
      </c>
      <c r="E950" s="181">
        <v>0</v>
      </c>
      <c r="F950" s="181">
        <v>0</v>
      </c>
      <c r="G950" s="181">
        <v>0</v>
      </c>
      <c r="H950" s="181">
        <v>0</v>
      </c>
      <c r="I950" s="181">
        <v>0</v>
      </c>
      <c r="J950" s="181">
        <v>0</v>
      </c>
      <c r="K950" s="181">
        <v>0</v>
      </c>
      <c r="L950" s="181">
        <v>0</v>
      </c>
      <c r="M950" s="181">
        <v>0</v>
      </c>
      <c r="N950" s="181">
        <v>0</v>
      </c>
      <c r="O950" s="181">
        <v>0</v>
      </c>
      <c r="P950" s="181">
        <v>0</v>
      </c>
      <c r="Q950" s="181">
        <v>0</v>
      </c>
      <c r="R950" s="181">
        <v>0</v>
      </c>
    </row>
    <row r="951" spans="1:18" x14ac:dyDescent="0.25">
      <c r="A951" s="184" t="s">
        <v>320</v>
      </c>
      <c r="B951" s="181">
        <v>6.4500799999999998</v>
      </c>
      <c r="C951" s="181">
        <v>6.4717099999999999</v>
      </c>
      <c r="D951" s="181">
        <v>8.3153000000000006</v>
      </c>
      <c r="E951" s="181">
        <v>7.7679</v>
      </c>
      <c r="F951" s="181">
        <v>6.28355</v>
      </c>
      <c r="G951" s="181">
        <v>6.54969</v>
      </c>
      <c r="H951" s="181">
        <v>8.4405999999999999</v>
      </c>
      <c r="I951" s="181">
        <v>8.5595999999999997</v>
      </c>
      <c r="J951" s="181">
        <v>7.3441900000000002</v>
      </c>
      <c r="K951" s="181">
        <v>7.9852499999999997</v>
      </c>
      <c r="L951" s="181">
        <v>8.3615700000000004</v>
      </c>
      <c r="M951" s="181">
        <v>7.8970033333330996</v>
      </c>
      <c r="N951" s="181">
        <v>8.0812744444446007</v>
      </c>
      <c r="O951" s="181">
        <v>8.1132825925927996</v>
      </c>
      <c r="P951" s="181">
        <v>8.7843632429972995</v>
      </c>
      <c r="Q951" s="181">
        <v>9.5798366411292992</v>
      </c>
      <c r="R951" s="181">
        <v>9.1037413847778996</v>
      </c>
    </row>
    <row r="952" spans="1:18" x14ac:dyDescent="0.25">
      <c r="A952" s="184" t="s">
        <v>321</v>
      </c>
      <c r="B952" s="181">
        <v>0</v>
      </c>
      <c r="C952" s="181">
        <v>0</v>
      </c>
      <c r="D952" s="181">
        <v>0</v>
      </c>
      <c r="E952" s="181">
        <v>0</v>
      </c>
      <c r="F952" s="181">
        <v>0</v>
      </c>
      <c r="G952" s="181">
        <v>0</v>
      </c>
      <c r="H952" s="181">
        <v>0</v>
      </c>
      <c r="I952" s="181">
        <v>0</v>
      </c>
      <c r="J952" s="181">
        <v>0</v>
      </c>
      <c r="K952" s="181">
        <v>0</v>
      </c>
      <c r="L952" s="181">
        <v>0</v>
      </c>
      <c r="M952" s="181">
        <v>0</v>
      </c>
      <c r="N952" s="181">
        <v>0</v>
      </c>
      <c r="O952" s="181">
        <v>0</v>
      </c>
      <c r="P952" s="181">
        <v>0</v>
      </c>
      <c r="Q952" s="181">
        <v>0</v>
      </c>
      <c r="R952" s="181">
        <v>0</v>
      </c>
    </row>
    <row r="953" spans="1:18" x14ac:dyDescent="0.25">
      <c r="A953" s="184" t="s">
        <v>322</v>
      </c>
      <c r="B953" s="181">
        <v>0</v>
      </c>
      <c r="C953" s="181">
        <v>0</v>
      </c>
      <c r="D953" s="181">
        <v>0</v>
      </c>
      <c r="E953" s="181">
        <v>0</v>
      </c>
      <c r="F953" s="181">
        <v>0</v>
      </c>
      <c r="G953" s="181">
        <v>0</v>
      </c>
      <c r="H953" s="181">
        <v>0</v>
      </c>
      <c r="I953" s="181">
        <v>0</v>
      </c>
      <c r="J953" s="181">
        <v>0</v>
      </c>
      <c r="K953" s="181">
        <v>0</v>
      </c>
      <c r="L953" s="181">
        <v>0</v>
      </c>
      <c r="M953" s="181">
        <v>0</v>
      </c>
      <c r="N953" s="181">
        <v>0</v>
      </c>
      <c r="O953" s="181">
        <v>0</v>
      </c>
      <c r="P953" s="181">
        <v>0</v>
      </c>
      <c r="Q953" s="181">
        <v>0</v>
      </c>
      <c r="R953" s="181">
        <v>0</v>
      </c>
    </row>
    <row r="954" spans="1:18" x14ac:dyDescent="0.25">
      <c r="A954" s="184" t="s">
        <v>323</v>
      </c>
      <c r="B954" s="181">
        <v>21.7425</v>
      </c>
      <c r="C954" s="181">
        <v>29.419499999999999</v>
      </c>
      <c r="D954" s="181">
        <v>26.187910625000001</v>
      </c>
      <c r="E954" s="181">
        <v>4.6037755999999996</v>
      </c>
      <c r="F954" s="181">
        <v>4.5037011749999998</v>
      </c>
      <c r="G954" s="181">
        <v>4.4024563499999996</v>
      </c>
      <c r="H954" s="181">
        <v>4.6468191499999998</v>
      </c>
      <c r="I954" s="181">
        <v>14.90341235</v>
      </c>
      <c r="J954" s="181">
        <v>14.90341235</v>
      </c>
      <c r="K954" s="181">
        <v>14.90341235</v>
      </c>
      <c r="L954" s="181">
        <v>14.90341235</v>
      </c>
      <c r="M954" s="181">
        <v>14.90341235</v>
      </c>
      <c r="N954" s="181">
        <v>14.90341235</v>
      </c>
      <c r="O954" s="181">
        <v>14.90341235</v>
      </c>
      <c r="P954" s="181">
        <v>14.340738623704</v>
      </c>
      <c r="Q954" s="181">
        <v>13.484577362612001</v>
      </c>
      <c r="R954" s="181">
        <v>13.324165429991</v>
      </c>
    </row>
    <row r="955" spans="1:18" x14ac:dyDescent="0.25">
      <c r="A955" s="184" t="s">
        <v>324</v>
      </c>
      <c r="B955" s="181">
        <v>15.641757</v>
      </c>
      <c r="C955" s="181">
        <v>15.522492</v>
      </c>
      <c r="D955" s="181">
        <v>15.945778000000001</v>
      </c>
      <c r="E955" s="181">
        <v>15.815028</v>
      </c>
      <c r="F955" s="181">
        <v>14.996926</v>
      </c>
      <c r="G955" s="181">
        <v>15.573923000000001</v>
      </c>
      <c r="H955" s="181">
        <v>15.352236</v>
      </c>
      <c r="I955" s="181">
        <v>16.331595</v>
      </c>
      <c r="J955" s="181">
        <v>16.029132000000001</v>
      </c>
      <c r="K955" s="181">
        <v>16.650041000000002</v>
      </c>
      <c r="L955" s="181">
        <v>16.818318999999999</v>
      </c>
      <c r="M955" s="181">
        <v>16.502362000000002</v>
      </c>
      <c r="N955" s="181">
        <v>16.674529333334</v>
      </c>
      <c r="O955" s="181">
        <v>16.669111111111</v>
      </c>
      <c r="P955" s="181">
        <v>17.67026950132</v>
      </c>
      <c r="Q955" s="181">
        <v>16.712199616526998</v>
      </c>
      <c r="R955" s="181">
        <v>18.217021389134</v>
      </c>
    </row>
    <row r="956" spans="1:18" x14ac:dyDescent="0.25">
      <c r="A956" s="184" t="s">
        <v>325</v>
      </c>
      <c r="B956" s="181">
        <v>1.32728</v>
      </c>
      <c r="C956" s="181">
        <v>1.3487199999999999</v>
      </c>
      <c r="D956" s="181">
        <v>1.44116</v>
      </c>
      <c r="E956" s="181">
        <v>1.3393200000000001</v>
      </c>
      <c r="F956" s="181">
        <v>0.85731999999999997</v>
      </c>
      <c r="G956" s="181">
        <v>1.54996</v>
      </c>
      <c r="H956" s="181">
        <v>0.71575999999999995</v>
      </c>
      <c r="I956" s="181">
        <v>1.1089599999999999</v>
      </c>
      <c r="J956" s="181">
        <v>1.1089599999999999</v>
      </c>
      <c r="K956" s="181">
        <v>1.1089599999999999</v>
      </c>
      <c r="L956" s="181">
        <v>1.1089599999999999</v>
      </c>
      <c r="M956" s="181">
        <v>1.1089599999999999</v>
      </c>
      <c r="N956" s="181">
        <v>1.1089599999999999</v>
      </c>
      <c r="O956" s="181">
        <v>1.1089599999999999</v>
      </c>
      <c r="P956" s="181">
        <v>1.0372632309201</v>
      </c>
      <c r="Q956" s="181">
        <v>1.023518964233</v>
      </c>
      <c r="R956" s="181">
        <v>0.99687939738398001</v>
      </c>
    </row>
    <row r="957" spans="1:18" x14ac:dyDescent="0.25">
      <c r="A957" s="184" t="s">
        <v>326</v>
      </c>
      <c r="B957" s="181">
        <v>9.3356999999999992</v>
      </c>
      <c r="C957" s="181">
        <v>7.3939500000000002</v>
      </c>
      <c r="D957" s="181">
        <v>8.6626799999999999</v>
      </c>
      <c r="E957" s="181">
        <v>7.94808</v>
      </c>
      <c r="F957" s="181">
        <v>5.3090099999999998</v>
      </c>
      <c r="G957" s="181">
        <v>9.4977</v>
      </c>
      <c r="H957" s="181">
        <v>9.6929999999999996</v>
      </c>
      <c r="I957" s="181">
        <v>8.8542000000000005</v>
      </c>
      <c r="J957" s="181">
        <v>8.5462199999999999</v>
      </c>
      <c r="K957" s="181">
        <v>9.0103500000000007</v>
      </c>
      <c r="L957" s="181">
        <v>6.6105</v>
      </c>
      <c r="M957" s="181">
        <v>8.0556900000000002</v>
      </c>
      <c r="N957" s="181">
        <v>7.8921799999999998</v>
      </c>
      <c r="O957" s="181">
        <v>7.5194566666667004</v>
      </c>
      <c r="P957" s="181">
        <v>8.3426523701203994</v>
      </c>
      <c r="Q957" s="181">
        <v>8.2253247091160002</v>
      </c>
      <c r="R957" s="181">
        <v>8.6442049445592009</v>
      </c>
    </row>
    <row r="958" spans="1:18" x14ac:dyDescent="0.25">
      <c r="A958" s="184" t="s">
        <v>327</v>
      </c>
      <c r="B958" s="181">
        <v>3.9814400000000001</v>
      </c>
      <c r="C958" s="181">
        <v>4.5119999999999996</v>
      </c>
      <c r="D958" s="181">
        <v>3.9137599999999999</v>
      </c>
      <c r="E958" s="181">
        <v>4.0740800000000004</v>
      </c>
      <c r="F958" s="181">
        <v>3.3489599999999999</v>
      </c>
      <c r="G958" s="181">
        <v>4.0877600000000003</v>
      </c>
      <c r="H958" s="181">
        <v>4.75</v>
      </c>
      <c r="I958" s="181">
        <v>4.4040800000000004</v>
      </c>
      <c r="J958" s="181">
        <v>4.8932000000000002</v>
      </c>
      <c r="K958" s="181">
        <v>4.64072</v>
      </c>
      <c r="L958" s="181">
        <v>5.0744800000000003</v>
      </c>
      <c r="M958" s="181">
        <v>4.8694666666666997</v>
      </c>
      <c r="N958" s="181">
        <v>4.8615555555555003</v>
      </c>
      <c r="O958" s="181">
        <v>4.9351674074072998</v>
      </c>
      <c r="P958" s="181">
        <v>4.6457871999815001</v>
      </c>
      <c r="Q958" s="181">
        <v>4.6258230444750001</v>
      </c>
      <c r="R958" s="181">
        <v>4.9577605087340997</v>
      </c>
    </row>
    <row r="959" spans="1:18" x14ac:dyDescent="0.25">
      <c r="A959" s="184" t="s">
        <v>328</v>
      </c>
      <c r="B959" s="181">
        <v>0</v>
      </c>
      <c r="C959" s="181">
        <v>0</v>
      </c>
      <c r="D959" s="181">
        <v>0</v>
      </c>
      <c r="E959" s="181">
        <v>0</v>
      </c>
      <c r="F959" s="181">
        <v>0</v>
      </c>
      <c r="G959" s="181">
        <v>0</v>
      </c>
      <c r="H959" s="181">
        <v>0</v>
      </c>
      <c r="I959" s="181">
        <v>0</v>
      </c>
      <c r="J959" s="181">
        <v>0</v>
      </c>
      <c r="K959" s="181">
        <v>0</v>
      </c>
      <c r="L959" s="181">
        <v>0</v>
      </c>
      <c r="M959" s="181">
        <v>0</v>
      </c>
      <c r="N959" s="181">
        <v>0</v>
      </c>
      <c r="O959" s="181">
        <v>0</v>
      </c>
      <c r="P959" s="181">
        <v>0</v>
      </c>
      <c r="Q959" s="181">
        <v>0</v>
      </c>
      <c r="R959" s="181">
        <v>0</v>
      </c>
    </row>
    <row r="960" spans="1:18" x14ac:dyDescent="0.25">
      <c r="A960" s="184" t="s">
        <v>329</v>
      </c>
      <c r="B960" s="181">
        <v>5.3083922114000002</v>
      </c>
      <c r="C960" s="181">
        <v>4.4015198544566001</v>
      </c>
      <c r="D960" s="181">
        <v>3.9173088580767002</v>
      </c>
      <c r="E960" s="181">
        <v>3.7556062397700001</v>
      </c>
      <c r="F960" s="181">
        <v>3.9711086558700002</v>
      </c>
      <c r="G960" s="181">
        <v>4.0163193762600002</v>
      </c>
      <c r="H960" s="181">
        <v>3.9153716412900001</v>
      </c>
      <c r="I960" s="181">
        <v>4.1205993545100004</v>
      </c>
      <c r="J960" s="181">
        <v>3.99550396863</v>
      </c>
      <c r="K960" s="181">
        <v>4.0324132075800003</v>
      </c>
      <c r="L960" s="181">
        <v>4.1721327796500001</v>
      </c>
      <c r="M960" s="181">
        <v>4.0631726950099996</v>
      </c>
      <c r="N960" s="181">
        <v>4.0074835401667004</v>
      </c>
      <c r="O960" s="181">
        <v>4.0175408597890003</v>
      </c>
      <c r="P960" s="181">
        <v>4.1062047859759998</v>
      </c>
      <c r="Q960" s="181">
        <v>3.6417158370789</v>
      </c>
      <c r="R960" s="181">
        <v>3.8319360649077998</v>
      </c>
    </row>
    <row r="961" spans="1:18" x14ac:dyDescent="0.25">
      <c r="A961" s="184" t="s">
        <v>330</v>
      </c>
      <c r="B961" s="181">
        <v>24.262780299999999</v>
      </c>
      <c r="C961" s="181">
        <v>27.293769300000001</v>
      </c>
      <c r="D961" s="181">
        <v>25.9145325</v>
      </c>
      <c r="E961" s="181">
        <v>20.30996</v>
      </c>
      <c r="F961" s="181">
        <v>17.079000000000001</v>
      </c>
      <c r="G961" s="181">
        <v>17.774508900000001</v>
      </c>
      <c r="H961" s="181">
        <v>16.1050027</v>
      </c>
      <c r="I961" s="181">
        <v>12.956</v>
      </c>
      <c r="J961" s="181">
        <v>12.877599999999999</v>
      </c>
      <c r="K961" s="181">
        <v>12.9392</v>
      </c>
      <c r="L961" s="181">
        <v>12.8104</v>
      </c>
      <c r="M961" s="181">
        <v>12.875733333333001</v>
      </c>
      <c r="N961" s="181">
        <v>12.875111111111</v>
      </c>
      <c r="O961" s="181">
        <v>12.853748148148</v>
      </c>
      <c r="P961" s="181">
        <v>14.090514504443</v>
      </c>
      <c r="Q961" s="181">
        <v>15.431852822078</v>
      </c>
      <c r="R961" s="181">
        <v>15.725416525741</v>
      </c>
    </row>
    <row r="962" spans="1:18" x14ac:dyDescent="0.25">
      <c r="A962" s="184" t="s">
        <v>211</v>
      </c>
      <c r="B962" s="181">
        <v>7.0521012000000001</v>
      </c>
      <c r="C962" s="181">
        <v>5.9561932500000001</v>
      </c>
      <c r="D962" s="181">
        <v>6.6171806999999996</v>
      </c>
      <c r="E962" s="181">
        <v>5.3877461999999996</v>
      </c>
      <c r="F962" s="181">
        <v>3.69280425</v>
      </c>
      <c r="G962" s="181">
        <v>4.7620962000000002</v>
      </c>
      <c r="H962" s="181">
        <v>4.2260400000000002</v>
      </c>
      <c r="I962" s="181">
        <v>4.4253299999999998</v>
      </c>
      <c r="J962" s="181">
        <v>3.956979</v>
      </c>
      <c r="K962" s="181">
        <v>4.2791189999999997</v>
      </c>
      <c r="L962" s="181">
        <v>4.3953389999999999</v>
      </c>
      <c r="M962" s="181">
        <v>4.2104790000000003</v>
      </c>
      <c r="N962" s="181">
        <v>4.2949789999999997</v>
      </c>
      <c r="O962" s="181">
        <v>4.3002656666667001</v>
      </c>
      <c r="P962" s="181">
        <v>4.2526094648377999</v>
      </c>
      <c r="Q962" s="181">
        <v>3.9501329191243002</v>
      </c>
      <c r="R962" s="181">
        <v>4.1582475333581002</v>
      </c>
    </row>
    <row r="963" spans="1:18" x14ac:dyDescent="0.25">
      <c r="A963" s="184" t="s">
        <v>257</v>
      </c>
      <c r="B963" s="181">
        <v>113.54649999999999</v>
      </c>
      <c r="C963" s="181">
        <v>121.44244999999999</v>
      </c>
      <c r="D963" s="181">
        <v>133.91470000000001</v>
      </c>
      <c r="E963" s="181">
        <v>116.73899230000001</v>
      </c>
      <c r="F963" s="181">
        <v>20.234653300000002</v>
      </c>
      <c r="G963" s="181">
        <v>8.7797021999999991</v>
      </c>
      <c r="H963" s="181">
        <v>9.4566247400000005</v>
      </c>
      <c r="I963" s="181">
        <v>11.704608520000001</v>
      </c>
      <c r="J963" s="181">
        <v>16.411036991</v>
      </c>
      <c r="K963" s="181">
        <v>20.034785425999999</v>
      </c>
      <c r="L963" s="181">
        <v>22.096974449000001</v>
      </c>
      <c r="M963" s="181">
        <v>26.773460048</v>
      </c>
      <c r="N963" s="181">
        <v>30.558393527</v>
      </c>
      <c r="O963" s="181">
        <v>36.652488347000002</v>
      </c>
      <c r="P963" s="181">
        <v>39.810591222553001</v>
      </c>
      <c r="Q963" s="181">
        <v>40.916505818638001</v>
      </c>
      <c r="R963" s="181">
        <v>43.767431004012003</v>
      </c>
    </row>
    <row r="964" spans="1:18" x14ac:dyDescent="0.25">
      <c r="A964" s="184" t="s">
        <v>213</v>
      </c>
      <c r="B964" s="181">
        <v>24.304601371045404</v>
      </c>
      <c r="C964" s="181">
        <v>25.062411241707302</v>
      </c>
      <c r="D964" s="181">
        <v>25.338047833458202</v>
      </c>
      <c r="E964" s="181">
        <v>24.356982455397706</v>
      </c>
      <c r="F964" s="181">
        <v>24.989047403613597</v>
      </c>
      <c r="G964" s="181">
        <v>28.988775012634104</v>
      </c>
      <c r="H964" s="181">
        <v>27.471217667654106</v>
      </c>
      <c r="I964" s="181">
        <v>24.946147769644998</v>
      </c>
      <c r="J964" s="181">
        <v>24.891909295870004</v>
      </c>
      <c r="K964" s="181">
        <v>25.221312711429999</v>
      </c>
      <c r="L964" s="181">
        <v>25.546740064154999</v>
      </c>
      <c r="M964" s="181">
        <v>25.804168404071699</v>
      </c>
      <c r="N964" s="181">
        <v>26.330159301457201</v>
      </c>
      <c r="O964" s="181">
        <v>26.465359670931299</v>
      </c>
      <c r="P964" s="181">
        <v>26.186153566554957</v>
      </c>
      <c r="Q964" s="181">
        <v>25.081332762011069</v>
      </c>
      <c r="R964" s="181">
        <v>24.534897433712388</v>
      </c>
    </row>
    <row r="965" spans="1:18" x14ac:dyDescent="0.25">
      <c r="A965" s="184" t="s">
        <v>258</v>
      </c>
      <c r="B965" s="181">
        <v>5.7445560000000002</v>
      </c>
      <c r="C965" s="181">
        <v>5.6645640000000004</v>
      </c>
      <c r="D965" s="181">
        <v>5.1254999999999997</v>
      </c>
      <c r="E965" s="181">
        <v>5.1200999999999999</v>
      </c>
      <c r="F965" s="181">
        <v>5.6455200000000003</v>
      </c>
      <c r="G965" s="181">
        <v>1.132668</v>
      </c>
      <c r="H965" s="181">
        <v>1.0876680000000001</v>
      </c>
      <c r="I965" s="181">
        <v>0.914184</v>
      </c>
      <c r="J965" s="181">
        <v>0.78937199999999996</v>
      </c>
      <c r="K965" s="181">
        <v>0.83492999999999995</v>
      </c>
      <c r="L965" s="181">
        <v>0.80234099999999997</v>
      </c>
      <c r="M965" s="181">
        <v>0.80138699999999996</v>
      </c>
      <c r="N965" s="181">
        <v>0.79966800000000005</v>
      </c>
      <c r="O965" s="181">
        <v>0.85870800000000003</v>
      </c>
      <c r="P965" s="181">
        <v>0.87472187869091</v>
      </c>
      <c r="Q965" s="181">
        <v>0.79898017222228002</v>
      </c>
      <c r="R965" s="181">
        <v>0.84582715787912</v>
      </c>
    </row>
    <row r="966" spans="1:18" x14ac:dyDescent="0.25">
      <c r="A966" s="184" t="s">
        <v>215</v>
      </c>
      <c r="B966" s="181">
        <v>11.95994475</v>
      </c>
      <c r="C966" s="181">
        <v>12.6666135</v>
      </c>
      <c r="D966" s="181">
        <v>13.499262000000002</v>
      </c>
      <c r="E966" s="181">
        <v>12.560707575</v>
      </c>
      <c r="F966" s="181">
        <v>8.888489100000001</v>
      </c>
      <c r="G966" s="181">
        <v>8.6072364000000015</v>
      </c>
      <c r="H966" s="181">
        <v>8.6949864000000012</v>
      </c>
      <c r="I966" s="181">
        <v>7.7297363999999993</v>
      </c>
      <c r="J966" s="181">
        <v>7.8301493138025</v>
      </c>
      <c r="K966" s="181">
        <v>7.7096594863574994</v>
      </c>
      <c r="L966" s="181">
        <v>7.8090444589274997</v>
      </c>
      <c r="M966" s="181">
        <v>7.8838733328524997</v>
      </c>
      <c r="N966" s="181">
        <v>8.273389619655001</v>
      </c>
      <c r="O966" s="181">
        <v>8.2846520425799994</v>
      </c>
      <c r="P966" s="181">
        <v>8.6987101989451574</v>
      </c>
      <c r="Q966" s="181">
        <v>8.055742122859936</v>
      </c>
      <c r="R966" s="181">
        <v>8.818130820982244</v>
      </c>
    </row>
    <row r="967" spans="1:18" x14ac:dyDescent="0.25">
      <c r="A967" s="184" t="s">
        <v>259</v>
      </c>
      <c r="B967" s="181">
        <v>49.505577000000002</v>
      </c>
      <c r="C967" s="181">
        <v>49.668239</v>
      </c>
      <c r="D967" s="181">
        <v>52.493245999999999</v>
      </c>
      <c r="E967" s="181">
        <v>47.274675999999999</v>
      </c>
      <c r="F967" s="181">
        <v>59.924754</v>
      </c>
      <c r="G967" s="181">
        <v>61.381856700299998</v>
      </c>
      <c r="H967" s="181">
        <v>64.074098008999997</v>
      </c>
      <c r="I967" s="181">
        <v>62.896726932900002</v>
      </c>
      <c r="J967" s="181">
        <v>65.178926371000003</v>
      </c>
      <c r="K967" s="181">
        <v>63.551072644400001</v>
      </c>
      <c r="L967" s="181">
        <v>69.311993035200004</v>
      </c>
      <c r="M967" s="181">
        <v>66.258941176199997</v>
      </c>
      <c r="N967" s="181">
        <v>66.487046993166999</v>
      </c>
      <c r="O967" s="181">
        <v>67.312327132822006</v>
      </c>
      <c r="P967" s="181">
        <v>78.108033191898002</v>
      </c>
      <c r="Q967" s="181">
        <v>74.365380814863997</v>
      </c>
      <c r="R967" s="181">
        <v>82.999612309502993</v>
      </c>
    </row>
    <row r="968" spans="1:18" x14ac:dyDescent="0.25">
      <c r="A968" s="184" t="s">
        <v>217</v>
      </c>
      <c r="B968" s="181">
        <v>245.44078405683712</v>
      </c>
      <c r="C968" s="181">
        <v>249.24530336523361</v>
      </c>
      <c r="D968" s="181">
        <v>270.61346922693269</v>
      </c>
      <c r="E968" s="181">
        <v>271.86407266960299</v>
      </c>
      <c r="F968" s="181">
        <v>287.14042543052102</v>
      </c>
      <c r="G968" s="181">
        <v>294.77225293735899</v>
      </c>
      <c r="H968" s="181">
        <v>298.60570950840997</v>
      </c>
      <c r="I968" s="181">
        <v>300.29562522294299</v>
      </c>
      <c r="J968" s="181">
        <v>304.46275843492606</v>
      </c>
      <c r="K968" s="181">
        <v>304.97252342809702</v>
      </c>
      <c r="L968" s="181">
        <v>301.61755084793003</v>
      </c>
      <c r="M968" s="181">
        <v>302.59151512627471</v>
      </c>
      <c r="N968" s="181">
        <v>301.96630119045318</v>
      </c>
      <c r="O968" s="181">
        <v>301.09405956184798</v>
      </c>
      <c r="P968" s="181">
        <v>259.67898766788579</v>
      </c>
      <c r="Q968" s="181">
        <v>245.28901938869839</v>
      </c>
      <c r="R968" s="181">
        <v>255.099599628536</v>
      </c>
    </row>
    <row r="969" spans="1:18" x14ac:dyDescent="0.25">
      <c r="A969" s="184" t="s">
        <v>218</v>
      </c>
      <c r="B969" s="181">
        <v>99.836356609413883</v>
      </c>
      <c r="C969" s="181">
        <v>93.075563885122619</v>
      </c>
      <c r="D969" s="181">
        <v>115.75272536486273</v>
      </c>
      <c r="E969" s="181">
        <v>80.183244537818155</v>
      </c>
      <c r="F969" s="181">
        <v>60.344136890390132</v>
      </c>
      <c r="G969" s="181">
        <v>69.812268620149212</v>
      </c>
      <c r="H969" s="181">
        <v>122.76718814000026</v>
      </c>
      <c r="I969" s="181">
        <v>168.5718728715002</v>
      </c>
      <c r="J969" s="181">
        <v>163.05190469000013</v>
      </c>
      <c r="K969" s="181">
        <v>160.24463415000025</v>
      </c>
      <c r="L969" s="181">
        <v>155.97215356000004</v>
      </c>
      <c r="M969" s="181">
        <v>160.12287051999999</v>
      </c>
      <c r="N969" s="181">
        <v>159.84246674166684</v>
      </c>
      <c r="O969" s="181">
        <v>160.25783983946928</v>
      </c>
      <c r="P969" s="181">
        <v>156.06163314177047</v>
      </c>
      <c r="Q969" s="181">
        <v>154.129582954071</v>
      </c>
      <c r="R969" s="181">
        <v>166.23890807256805</v>
      </c>
    </row>
    <row r="970" spans="1:18" x14ac:dyDescent="0.25">
      <c r="A970" s="184" t="s">
        <v>331</v>
      </c>
      <c r="B970" s="181">
        <v>742.7880571146834</v>
      </c>
      <c r="C970" s="181">
        <v>730.26673303136704</v>
      </c>
      <c r="D970" s="181">
        <v>787.12310530622403</v>
      </c>
      <c r="E970" s="181">
        <v>691.81656240933739</v>
      </c>
      <c r="F970" s="181">
        <v>603.84175508968281</v>
      </c>
      <c r="G970" s="181">
        <v>598.09165732581675</v>
      </c>
      <c r="H970" s="181">
        <v>655.99003315041364</v>
      </c>
      <c r="I970" s="181">
        <v>708.78833327763675</v>
      </c>
      <c r="J970" s="181">
        <v>712.66759698600788</v>
      </c>
      <c r="K970" s="181">
        <v>714.38498688877041</v>
      </c>
      <c r="L970" s="181">
        <v>713.60486148389805</v>
      </c>
      <c r="M970" s="181">
        <v>720.25026597693829</v>
      </c>
      <c r="N970" s="181">
        <v>724.21866852794574</v>
      </c>
      <c r="O970" s="181">
        <v>730.91342072788973</v>
      </c>
      <c r="P970" s="181">
        <v>698.63616858430794</v>
      </c>
      <c r="Q970" s="181">
        <v>674.3511762441052</v>
      </c>
      <c r="R970" s="181">
        <v>712.45245538990059</v>
      </c>
    </row>
    <row r="971" spans="1:18" x14ac:dyDescent="0.25">
      <c r="A971" s="184" t="s">
        <v>210</v>
      </c>
      <c r="B971" s="181">
        <v>185.39763612738702</v>
      </c>
      <c r="C971" s="181">
        <v>167.48539478930343</v>
      </c>
      <c r="D971" s="181">
        <v>163.76897418097042</v>
      </c>
      <c r="E971" s="181">
        <v>128.3300406715185</v>
      </c>
      <c r="F971" s="181">
        <v>132.9819247151581</v>
      </c>
      <c r="G971" s="181">
        <v>119.8548012553745</v>
      </c>
      <c r="H971" s="181">
        <v>119.60650068534929</v>
      </c>
      <c r="I971" s="181">
        <v>127.30410156064853</v>
      </c>
      <c r="J971" s="181">
        <v>126.09456088940919</v>
      </c>
      <c r="K971" s="181">
        <v>127.5369500424856</v>
      </c>
      <c r="L971" s="181">
        <v>126.05272506868543</v>
      </c>
      <c r="M971" s="181">
        <v>125.8035713695394</v>
      </c>
      <c r="N971" s="181">
        <v>125.6662641545466</v>
      </c>
      <c r="O971" s="181">
        <v>125.68772046657239</v>
      </c>
      <c r="P971" s="181">
        <v>124.96472825117186</v>
      </c>
      <c r="Q971" s="181">
        <v>121.76449929161619</v>
      </c>
      <c r="R971" s="181">
        <v>125.98980142934974</v>
      </c>
    </row>
    <row r="974" spans="1:18" x14ac:dyDescent="0.25">
      <c r="A974" s="183" t="s">
        <v>346</v>
      </c>
    </row>
    <row r="975" spans="1:18" x14ac:dyDescent="0.25">
      <c r="A975" s="162" t="s">
        <v>333</v>
      </c>
      <c r="B975" s="165">
        <v>2005</v>
      </c>
      <c r="C975" s="165">
        <v>2006</v>
      </c>
      <c r="D975" s="165">
        <v>2007</v>
      </c>
      <c r="E975" s="165">
        <v>2008</v>
      </c>
      <c r="F975" s="165">
        <v>2009</v>
      </c>
      <c r="G975" s="165">
        <v>2010</v>
      </c>
      <c r="H975" s="165">
        <v>2011</v>
      </c>
      <c r="I975" s="165">
        <v>2012</v>
      </c>
      <c r="J975" s="165">
        <v>2013</v>
      </c>
      <c r="K975" s="165">
        <v>2014</v>
      </c>
      <c r="L975" s="165">
        <v>2015</v>
      </c>
      <c r="M975" s="165">
        <v>2016</v>
      </c>
      <c r="N975" s="165">
        <v>2017</v>
      </c>
      <c r="O975" s="165">
        <v>2018</v>
      </c>
      <c r="P975" s="165">
        <v>2019</v>
      </c>
      <c r="Q975" s="165">
        <v>2020</v>
      </c>
      <c r="R975" s="165">
        <v>2021</v>
      </c>
    </row>
    <row r="976" spans="1:18" x14ac:dyDescent="0.25">
      <c r="A976" s="184" t="s">
        <v>304</v>
      </c>
      <c r="B976" s="181">
        <v>0.56210534202107998</v>
      </c>
      <c r="C976" s="181">
        <v>0.54398246639187997</v>
      </c>
      <c r="D976" s="181">
        <v>0.52545164878394002</v>
      </c>
      <c r="E976" s="181">
        <v>0.50676622317645004</v>
      </c>
      <c r="F976" s="181">
        <v>0.48823747532322997</v>
      </c>
      <c r="G976" s="181">
        <v>0.47001936631706998</v>
      </c>
      <c r="H976" s="181">
        <v>0.47280876061464</v>
      </c>
      <c r="I976" s="181">
        <v>0.47603296732727002</v>
      </c>
      <c r="J976" s="181">
        <v>0.47939913079236002</v>
      </c>
      <c r="K976" s="181">
        <v>0.48249758841322998</v>
      </c>
      <c r="L976" s="181">
        <v>0.48503716118183998</v>
      </c>
      <c r="M976" s="181">
        <v>0.48690830766717003</v>
      </c>
      <c r="N976" s="181">
        <v>0.48821106825777</v>
      </c>
      <c r="O976" s="181">
        <v>0.48912596276089998</v>
      </c>
      <c r="P976" s="181">
        <v>0.49107132915460999</v>
      </c>
      <c r="Q976" s="181">
        <v>0.46714903542251002</v>
      </c>
      <c r="R976" s="181">
        <v>0.49062027546210002</v>
      </c>
    </row>
    <row r="977" spans="1:18" x14ac:dyDescent="0.25">
      <c r="A977" s="184" t="s">
        <v>305</v>
      </c>
      <c r="B977" s="181">
        <v>0.59328773212910002</v>
      </c>
      <c r="C977" s="181">
        <v>0.59096589232868002</v>
      </c>
      <c r="D977" s="181">
        <v>0.58885901679237995</v>
      </c>
      <c r="E977" s="181">
        <v>0.58683192933397998</v>
      </c>
      <c r="F977" s="181">
        <v>0.58469040320512999</v>
      </c>
      <c r="G977" s="181">
        <v>0.58230722093947995</v>
      </c>
      <c r="H977" s="181">
        <v>0.58626780649697996</v>
      </c>
      <c r="I977" s="181">
        <v>0.59001545734710004</v>
      </c>
      <c r="J977" s="181">
        <v>0.59363534737278001</v>
      </c>
      <c r="K977" s="181">
        <v>0.5972392672954</v>
      </c>
      <c r="L977" s="181">
        <v>0.60089642089487005</v>
      </c>
      <c r="M977" s="181">
        <v>0.60464939511267002</v>
      </c>
      <c r="N977" s="181">
        <v>0.60842366280120996</v>
      </c>
      <c r="O977" s="181">
        <v>0.61210844467895997</v>
      </c>
      <c r="P977" s="181">
        <v>0.61580306414020003</v>
      </c>
      <c r="Q977" s="181">
        <v>0.57199062680176005</v>
      </c>
      <c r="R977" s="181">
        <v>0.60144567205364996</v>
      </c>
    </row>
    <row r="978" spans="1:18" x14ac:dyDescent="0.25">
      <c r="A978" s="184" t="s">
        <v>306</v>
      </c>
      <c r="B978" s="181">
        <v>8.6260957626689005E-2</v>
      </c>
      <c r="C978" s="181">
        <v>8.1008856243661997E-2</v>
      </c>
      <c r="D978" s="181">
        <v>7.5835494584374996E-2</v>
      </c>
      <c r="E978" s="181">
        <v>7.0745097184121003E-2</v>
      </c>
      <c r="F978" s="181">
        <v>6.5743352989744999E-2</v>
      </c>
      <c r="G978" s="181">
        <v>6.0830506703084E-2</v>
      </c>
      <c r="H978" s="181">
        <v>6.0433053243230998E-2</v>
      </c>
      <c r="I978" s="181">
        <v>6.0056548653212999E-2</v>
      </c>
      <c r="J978" s="181">
        <v>5.9693106299679999E-2</v>
      </c>
      <c r="K978" s="181">
        <v>5.9331717756916001E-2</v>
      </c>
      <c r="L978" s="181">
        <v>5.8964085629415998E-2</v>
      </c>
      <c r="M978" s="181">
        <v>5.8586923819952001E-2</v>
      </c>
      <c r="N978" s="181">
        <v>5.8201464614985002E-2</v>
      </c>
      <c r="O978" s="181">
        <v>5.7809416785073002E-2</v>
      </c>
      <c r="P978" s="181">
        <v>5.7432678882150999E-2</v>
      </c>
      <c r="Q978" s="181">
        <v>5.3011123598040999E-2</v>
      </c>
      <c r="R978" s="181">
        <v>5.9445741464259003E-2</v>
      </c>
    </row>
    <row r="979" spans="1:18" x14ac:dyDescent="0.25">
      <c r="A979" s="184" t="s">
        <v>307</v>
      </c>
      <c r="B979" s="181">
        <v>0.11110991236194</v>
      </c>
      <c r="C979" s="181">
        <v>0.12249465825675999</v>
      </c>
      <c r="D979" s="181">
        <v>0.13380761157736001</v>
      </c>
      <c r="E979" s="181">
        <v>0.14502894450427001</v>
      </c>
      <c r="F979" s="181">
        <v>0.15614386112053999</v>
      </c>
      <c r="G979" s="181">
        <v>0.16713766499218999</v>
      </c>
      <c r="H979" s="181">
        <v>0.16656691428147999</v>
      </c>
      <c r="I979" s="181">
        <v>0.16591661374234001</v>
      </c>
      <c r="J979" s="181">
        <v>0.16519371433065999</v>
      </c>
      <c r="K979" s="181">
        <v>0.16441057330135</v>
      </c>
      <c r="L979" s="181">
        <v>0.16357993407349999</v>
      </c>
      <c r="M979" s="181">
        <v>0.16270141048292999</v>
      </c>
      <c r="N979" s="181">
        <v>0.16177770567912</v>
      </c>
      <c r="O979" s="181">
        <v>0.16082901605055</v>
      </c>
      <c r="P979" s="181">
        <v>0.15995607639452999</v>
      </c>
      <c r="Q979" s="181">
        <v>0.16732650519935999</v>
      </c>
      <c r="R979" s="181">
        <v>0.16134093828009</v>
      </c>
    </row>
    <row r="980" spans="1:18" x14ac:dyDescent="0.25">
      <c r="A980" s="184" t="s">
        <v>308</v>
      </c>
      <c r="B980" s="181">
        <v>0.18141526104656</v>
      </c>
      <c r="C980" s="181">
        <v>0.18526145518494</v>
      </c>
      <c r="D980" s="181">
        <v>0.18919363563461</v>
      </c>
      <c r="E980" s="181">
        <v>0.19308753165639</v>
      </c>
      <c r="F980" s="181">
        <v>0.1967668372942</v>
      </c>
      <c r="G980" s="181">
        <v>0.20011019453587001</v>
      </c>
      <c r="H980" s="181">
        <v>0.20230984012523001</v>
      </c>
      <c r="I980" s="181">
        <v>0.20414797405190999</v>
      </c>
      <c r="J980" s="181">
        <v>0.20573790594151001</v>
      </c>
      <c r="K980" s="181">
        <v>0.20725049951522001</v>
      </c>
      <c r="L980" s="181">
        <v>0.20880985579156999</v>
      </c>
      <c r="M980" s="181">
        <v>0.21045374464576</v>
      </c>
      <c r="N980" s="181">
        <v>0.21214979189904001</v>
      </c>
      <c r="O980" s="181">
        <v>0.21386472408991999</v>
      </c>
      <c r="P980" s="181">
        <v>0.21549008771959999</v>
      </c>
      <c r="Q980" s="181">
        <v>0.18650734867155</v>
      </c>
      <c r="R980" s="181">
        <v>0.19145420363304999</v>
      </c>
    </row>
    <row r="981" spans="1:18" x14ac:dyDescent="0.25">
      <c r="A981" s="184" t="s">
        <v>309</v>
      </c>
      <c r="B981" s="181">
        <v>0.69747168305781004</v>
      </c>
      <c r="C981" s="181">
        <v>0.70675412921724001</v>
      </c>
      <c r="D981" s="181">
        <v>0.71734825145739001</v>
      </c>
      <c r="E981" s="181">
        <v>0.72863872510822003</v>
      </c>
      <c r="F981" s="181">
        <v>0.73971849905780995</v>
      </c>
      <c r="G981" s="181">
        <v>0.74991762765434999</v>
      </c>
      <c r="H981" s="181">
        <v>0.75222368681514995</v>
      </c>
      <c r="I981" s="181">
        <v>0.75351194825992995</v>
      </c>
      <c r="J981" s="181">
        <v>0.75405999318395001</v>
      </c>
      <c r="K981" s="181">
        <v>0.75434469184577002</v>
      </c>
      <c r="L981" s="181">
        <v>0.75472191757270002</v>
      </c>
      <c r="M981" s="181">
        <v>0.75522725769744004</v>
      </c>
      <c r="N981" s="181">
        <v>0.75575395022182001</v>
      </c>
      <c r="O981" s="181">
        <v>0.75624861414675004</v>
      </c>
      <c r="P981" s="181">
        <v>0.75668633833929999</v>
      </c>
      <c r="Q981" s="181">
        <v>0.70442124187028998</v>
      </c>
      <c r="R981" s="181">
        <v>0.74696802017496999</v>
      </c>
    </row>
    <row r="982" spans="1:18" x14ac:dyDescent="0.25">
      <c r="A982" s="184" t="s">
        <v>310</v>
      </c>
      <c r="B982" s="181">
        <v>0.23584395</v>
      </c>
      <c r="C982" s="181">
        <v>0.23682705000000001</v>
      </c>
      <c r="D982" s="181">
        <v>0.23794325999999999</v>
      </c>
      <c r="E982" s="181">
        <v>0.23915429999999999</v>
      </c>
      <c r="F982" s="181">
        <v>0.24040057500000001</v>
      </c>
      <c r="G982" s="181">
        <v>0.24163554000000001</v>
      </c>
      <c r="H982" s="181">
        <v>0.24285484500000001</v>
      </c>
      <c r="I982" s="181">
        <v>0.24406370999999999</v>
      </c>
      <c r="J982" s="181">
        <v>0.24524517000000001</v>
      </c>
      <c r="K982" s="181">
        <v>0.246380085</v>
      </c>
      <c r="L982" s="181">
        <v>0.247458015</v>
      </c>
      <c r="M982" s="181">
        <v>0.24846634500000001</v>
      </c>
      <c r="N982" s="181">
        <v>0.24940942499999999</v>
      </c>
      <c r="O982" s="181">
        <v>0.250314486</v>
      </c>
      <c r="P982" s="181">
        <v>0.25132834920000002</v>
      </c>
      <c r="Q982" s="181">
        <v>0.20447816279851</v>
      </c>
      <c r="R982" s="181">
        <v>0.20759257478299001</v>
      </c>
    </row>
    <row r="983" spans="1:18" x14ac:dyDescent="0.25">
      <c r="A983" s="184" t="s">
        <v>311</v>
      </c>
      <c r="B983" s="181">
        <v>1.9885260967276001E-2</v>
      </c>
      <c r="C983" s="181">
        <v>1.8697263970133E-2</v>
      </c>
      <c r="D983" s="181">
        <v>1.7534183097648998E-2</v>
      </c>
      <c r="E983" s="181">
        <v>1.6390233428756E-2</v>
      </c>
      <c r="F983" s="181">
        <v>1.5258842280972001E-2</v>
      </c>
      <c r="G983" s="181">
        <v>1.4135339470199E-2</v>
      </c>
      <c r="H983" s="181">
        <v>1.409660815193E-2</v>
      </c>
      <c r="I983" s="181">
        <v>1.4059256305271E-2</v>
      </c>
      <c r="J983" s="181">
        <v>1.4023496156622E-2</v>
      </c>
      <c r="K983" s="181">
        <v>1.3989539932386E-2</v>
      </c>
      <c r="L983" s="181">
        <v>1.3957281519362E-2</v>
      </c>
      <c r="M983" s="181">
        <v>1.392672091755E-2</v>
      </c>
      <c r="N983" s="181">
        <v>1.3896903108143E-2</v>
      </c>
      <c r="O983" s="181">
        <v>1.3866745736493E-2</v>
      </c>
      <c r="P983" s="181">
        <v>1.3835395652466999E-2</v>
      </c>
      <c r="Q983" s="181">
        <v>1.3458871266465999E-2</v>
      </c>
      <c r="R983" s="181">
        <v>1.4682326814946E-2</v>
      </c>
    </row>
    <row r="984" spans="1:18" x14ac:dyDescent="0.25">
      <c r="A984" s="184" t="s">
        <v>312</v>
      </c>
      <c r="B984" s="181">
        <v>0.15815565107307999</v>
      </c>
      <c r="C984" s="181">
        <v>0.14603023207126001</v>
      </c>
      <c r="D984" s="181">
        <v>0.13386068021985001</v>
      </c>
      <c r="E984" s="181">
        <v>0.12162601337176999</v>
      </c>
      <c r="F984" s="181">
        <v>0.10930370454968</v>
      </c>
      <c r="G984" s="181">
        <v>9.6878885686055002E-2</v>
      </c>
      <c r="H984" s="181">
        <v>9.7302454795894E-2</v>
      </c>
      <c r="I984" s="181">
        <v>9.7731079291528994E-2</v>
      </c>
      <c r="J984" s="181">
        <v>9.8157898292237006E-2</v>
      </c>
      <c r="K984" s="181">
        <v>9.8574967620340001E-2</v>
      </c>
      <c r="L984" s="181">
        <v>9.8976690241563997E-2</v>
      </c>
      <c r="M984" s="181">
        <v>9.9358732968086005E-2</v>
      </c>
      <c r="N984" s="181">
        <v>9.9721637448383998E-2</v>
      </c>
      <c r="O984" s="181">
        <v>0.10006986325493</v>
      </c>
      <c r="P984" s="181">
        <v>0.10045225624746</v>
      </c>
      <c r="Q984" s="181">
        <v>9.2133147432213E-2</v>
      </c>
      <c r="R984" s="181">
        <v>9.1324769389411004E-2</v>
      </c>
    </row>
    <row r="985" spans="1:18" x14ac:dyDescent="0.25">
      <c r="A985" s="184" t="s">
        <v>313</v>
      </c>
      <c r="B985" s="181">
        <v>0.43294924600151002</v>
      </c>
      <c r="C985" s="181">
        <v>0.43472861552613001</v>
      </c>
      <c r="D985" s="181">
        <v>0.43656255026322999</v>
      </c>
      <c r="E985" s="181">
        <v>0.43839233987157</v>
      </c>
      <c r="F985" s="181">
        <v>0.44013721545765</v>
      </c>
      <c r="G985" s="181">
        <v>0.44174220663043001</v>
      </c>
      <c r="H985" s="181">
        <v>0.44396329872760998</v>
      </c>
      <c r="I985" s="181">
        <v>0.44604000932525001</v>
      </c>
      <c r="J985" s="181">
        <v>0.44800247630918999</v>
      </c>
      <c r="K985" s="181">
        <v>0.44989976135401</v>
      </c>
      <c r="L985" s="181">
        <v>0.45176831027515002</v>
      </c>
      <c r="M985" s="181">
        <v>0.45361513188324998</v>
      </c>
      <c r="N985" s="181">
        <v>0.45542901208126002</v>
      </c>
      <c r="O985" s="181">
        <v>0.45720764497048</v>
      </c>
      <c r="P985" s="181">
        <v>0.45904867870272997</v>
      </c>
      <c r="Q985" s="181">
        <v>0.41565395135278999</v>
      </c>
      <c r="R985" s="181">
        <v>0.44520300351686998</v>
      </c>
    </row>
    <row r="986" spans="1:18" x14ac:dyDescent="0.25">
      <c r="A986" s="184" t="s">
        <v>314</v>
      </c>
      <c r="B986" s="181">
        <v>1.5076945106107</v>
      </c>
      <c r="C986" s="181">
        <v>1.4041902844042999</v>
      </c>
      <c r="D986" s="181">
        <v>1.2999700104562</v>
      </c>
      <c r="E986" s="181">
        <v>1.1959745490394</v>
      </c>
      <c r="F986" s="181">
        <v>1.0931608328838001</v>
      </c>
      <c r="G986" s="181">
        <v>0.99191571751286001</v>
      </c>
      <c r="H986" s="181">
        <v>0.99239638000446995</v>
      </c>
      <c r="I986" s="181">
        <v>0.99401738973384002</v>
      </c>
      <c r="J986" s="181">
        <v>0.99645626140683996</v>
      </c>
      <c r="K986" s="181">
        <v>0.99921026129501</v>
      </c>
      <c r="L986" s="181">
        <v>1.0018845594945001</v>
      </c>
      <c r="M986" s="181">
        <v>1.0044215255536</v>
      </c>
      <c r="N986" s="181">
        <v>1.0068677543055</v>
      </c>
      <c r="O986" s="181">
        <v>1.0090657674754</v>
      </c>
      <c r="P986" s="181">
        <v>1.0115876686891001</v>
      </c>
      <c r="Q986" s="181">
        <v>0.96684378964026996</v>
      </c>
      <c r="R986" s="181">
        <v>1.0046412166483001</v>
      </c>
    </row>
    <row r="987" spans="1:18" x14ac:dyDescent="0.25">
      <c r="A987" s="184" t="s">
        <v>315</v>
      </c>
      <c r="B987" s="181">
        <v>0.49980766691294998</v>
      </c>
      <c r="C987" s="181">
        <v>0.50303312448406001</v>
      </c>
      <c r="D987" s="181">
        <v>0.50646920265689999</v>
      </c>
      <c r="E987" s="181">
        <v>0.50976510985164003</v>
      </c>
      <c r="F987" s="181">
        <v>0.51242241246637998</v>
      </c>
      <c r="G987" s="181">
        <v>0.51409825266811005</v>
      </c>
      <c r="H987" s="181">
        <v>0.51305622231147996</v>
      </c>
      <c r="I987" s="181">
        <v>0.51105750029123997</v>
      </c>
      <c r="J987" s="181">
        <v>0.50849733950126996</v>
      </c>
      <c r="K987" s="181">
        <v>0.50595514475190995</v>
      </c>
      <c r="L987" s="181">
        <v>0.50384862648787998</v>
      </c>
      <c r="M987" s="181">
        <v>0.50231702152405999</v>
      </c>
      <c r="N987" s="181">
        <v>0.50124355059631998</v>
      </c>
      <c r="O987" s="181">
        <v>0.50045129311958003</v>
      </c>
      <c r="P987" s="181">
        <v>0.49884208384325002</v>
      </c>
      <c r="Q987" s="181">
        <v>0.5521401186214</v>
      </c>
      <c r="R987" s="181">
        <v>0.59595641895221996</v>
      </c>
    </row>
    <row r="988" spans="1:18" x14ac:dyDescent="0.25">
      <c r="A988" s="184" t="s">
        <v>316</v>
      </c>
      <c r="B988" s="181">
        <v>0.93112367839638999</v>
      </c>
      <c r="C988" s="181">
        <v>0.91892625488982005</v>
      </c>
      <c r="D988" s="181">
        <v>0.90665924330365</v>
      </c>
      <c r="E988" s="181">
        <v>0.89438922064376003</v>
      </c>
      <c r="F988" s="181">
        <v>0.88221913185515999</v>
      </c>
      <c r="G988" s="181">
        <v>0.87021085721722002</v>
      </c>
      <c r="H988" s="181">
        <v>0.86761280468938995</v>
      </c>
      <c r="I988" s="181">
        <v>0.8651129241869</v>
      </c>
      <c r="J988" s="181">
        <v>0.86266037662520001</v>
      </c>
      <c r="K988" s="181">
        <v>0.86017364416181996</v>
      </c>
      <c r="L988" s="181">
        <v>0.85759575196061999</v>
      </c>
      <c r="M988" s="181">
        <v>0.85491004583872998</v>
      </c>
      <c r="N988" s="181">
        <v>0.85212967383525995</v>
      </c>
      <c r="O988" s="181">
        <v>0.84926226181289</v>
      </c>
      <c r="P988" s="181">
        <v>0.84658263885042995</v>
      </c>
      <c r="Q988" s="181">
        <v>0.81970186233609998</v>
      </c>
      <c r="R988" s="181">
        <v>0.86717730119465997</v>
      </c>
    </row>
    <row r="989" spans="1:18" x14ac:dyDescent="0.25">
      <c r="A989" s="184" t="s">
        <v>317</v>
      </c>
      <c r="B989" s="181">
        <v>0.18326463000000001</v>
      </c>
      <c r="C989" s="181">
        <v>0.18719659499999999</v>
      </c>
      <c r="D989" s="181">
        <v>0.19131604499999999</v>
      </c>
      <c r="E989" s="181">
        <v>0.19529716499999999</v>
      </c>
      <c r="F989" s="181">
        <v>0.19871061000000001</v>
      </c>
      <c r="G989" s="181">
        <v>0.20127145499999999</v>
      </c>
      <c r="H989" s="181">
        <v>0.20282222999999999</v>
      </c>
      <c r="I989" s="181">
        <v>0.20349822000000001</v>
      </c>
      <c r="J989" s="181">
        <v>0.20366569500000001</v>
      </c>
      <c r="K989" s="181">
        <v>0.203856225</v>
      </c>
      <c r="L989" s="181">
        <v>0.204454785</v>
      </c>
      <c r="M989" s="181">
        <v>0.20558448000000001</v>
      </c>
      <c r="N989" s="181">
        <v>0.20713221000000001</v>
      </c>
      <c r="O989" s="181">
        <v>0.20896303799999999</v>
      </c>
      <c r="P989" s="181">
        <v>0.21002250659999999</v>
      </c>
      <c r="Q989" s="181">
        <v>0.20551568052613001</v>
      </c>
      <c r="R989" s="181">
        <v>0.19849780859783001</v>
      </c>
    </row>
    <row r="990" spans="1:18" x14ac:dyDescent="0.25">
      <c r="A990" s="184" t="s">
        <v>318</v>
      </c>
      <c r="B990" s="181">
        <v>2.6039554285277999</v>
      </c>
      <c r="C990" s="181">
        <v>2.4197973377411999</v>
      </c>
      <c r="D990" s="181">
        <v>2.2324141761403999</v>
      </c>
      <c r="E990" s="181">
        <v>2.0419457018388001</v>
      </c>
      <c r="F990" s="181">
        <v>1.8486915113252</v>
      </c>
      <c r="G990" s="181">
        <v>1.6530828166781999</v>
      </c>
      <c r="H990" s="181">
        <v>1.6539158647176</v>
      </c>
      <c r="I990" s="181">
        <v>1.6531935207366999</v>
      </c>
      <c r="J990" s="181">
        <v>1.6513724389761</v>
      </c>
      <c r="K990" s="181">
        <v>1.6490947029748</v>
      </c>
      <c r="L990" s="181">
        <v>1.6468391077852</v>
      </c>
      <c r="M990" s="181">
        <v>1.6447827799006001</v>
      </c>
      <c r="N990" s="181">
        <v>1.6428454588789001</v>
      </c>
      <c r="O990" s="181">
        <v>1.6409377235166001</v>
      </c>
      <c r="P990" s="181">
        <v>1.6388507804248</v>
      </c>
      <c r="Q990" s="181">
        <v>1.5137895151366001</v>
      </c>
      <c r="R990" s="181">
        <v>1.6372462238118</v>
      </c>
    </row>
    <row r="991" spans="1:18" x14ac:dyDescent="0.25">
      <c r="A991" s="184" t="s">
        <v>319</v>
      </c>
      <c r="B991" s="181">
        <v>3.8268903411606998E-5</v>
      </c>
      <c r="C991" s="181">
        <v>3.8105170576770003E-5</v>
      </c>
      <c r="D991" s="181">
        <v>3.7935473755735998E-5</v>
      </c>
      <c r="E991" s="181">
        <v>3.7759836488706002E-5</v>
      </c>
      <c r="F991" s="181">
        <v>3.7578457481510002E-5</v>
      </c>
      <c r="G991" s="181">
        <v>3.7392070091386E-5</v>
      </c>
      <c r="H991" s="181">
        <v>3.6926886162552001E-5</v>
      </c>
      <c r="I991" s="181">
        <v>3.6465937595742003E-5</v>
      </c>
      <c r="J991" s="181">
        <v>3.6014342120064E-5</v>
      </c>
      <c r="K991" s="181">
        <v>3.5579335145643001E-5</v>
      </c>
      <c r="L991" s="181">
        <v>3.51651520345E-5</v>
      </c>
      <c r="M991" s="181">
        <v>3.4774616361317998E-5</v>
      </c>
      <c r="N991" s="181">
        <v>3.4406492812173003E-5</v>
      </c>
      <c r="O991" s="181">
        <v>3.4058275464534997E-5</v>
      </c>
      <c r="P991" s="181">
        <v>3.3667062133428998E-5</v>
      </c>
      <c r="Q991" s="181">
        <v>2.9257977040272999E-5</v>
      </c>
      <c r="R991" s="181">
        <v>3.0424996967741E-5</v>
      </c>
    </row>
    <row r="992" spans="1:18" x14ac:dyDescent="0.25">
      <c r="A992" s="184" t="s">
        <v>320</v>
      </c>
      <c r="B992" s="181">
        <v>0.22334688233585001</v>
      </c>
      <c r="C992" s="181">
        <v>0.17835428659800001</v>
      </c>
      <c r="D992" s="181">
        <v>0.13427686333205999</v>
      </c>
      <c r="E992" s="181">
        <v>9.1261596389175997E-2</v>
      </c>
      <c r="F992" s="181">
        <v>4.9403744460437E-2</v>
      </c>
      <c r="G992" s="181">
        <v>8.7222678359025994E-3</v>
      </c>
      <c r="H992" s="181">
        <v>8.5996345036300006E-3</v>
      </c>
      <c r="I992" s="181">
        <v>8.4806031066634001E-3</v>
      </c>
      <c r="J992" s="181">
        <v>8.3691385660368007E-3</v>
      </c>
      <c r="K992" s="181">
        <v>8.2700713841371998E-3</v>
      </c>
      <c r="L992" s="181">
        <v>8.1865288226255998E-3</v>
      </c>
      <c r="M992" s="181">
        <v>8.1204095760815994E-3</v>
      </c>
      <c r="N992" s="181">
        <v>8.0702896235703998E-3</v>
      </c>
      <c r="O992" s="181">
        <v>8.0316874874440999E-3</v>
      </c>
      <c r="P992" s="181">
        <v>7.9641972717255007E-3</v>
      </c>
      <c r="Q992" s="181">
        <v>8.6854000375811997E-3</v>
      </c>
      <c r="R992" s="181">
        <v>8.2537561680339992E-3</v>
      </c>
    </row>
    <row r="993" spans="1:18" x14ac:dyDescent="0.25">
      <c r="A993" s="184" t="s">
        <v>321</v>
      </c>
      <c r="B993" s="181">
        <v>1.5463448626800999E-2</v>
      </c>
      <c r="C993" s="181">
        <v>1.4737501716193001E-2</v>
      </c>
      <c r="D993" s="181">
        <v>1.4021880320296999E-2</v>
      </c>
      <c r="E993" s="181">
        <v>1.3300721716176999E-2</v>
      </c>
      <c r="F993" s="181">
        <v>1.2555575910688999E-2</v>
      </c>
      <c r="G993" s="181">
        <v>1.1773185862874E-2</v>
      </c>
      <c r="H993" s="181">
        <v>1.2052558788887001E-2</v>
      </c>
      <c r="I993" s="181">
        <v>1.2341064882244001E-2</v>
      </c>
      <c r="J993" s="181">
        <v>1.2626974745290001E-2</v>
      </c>
      <c r="K993" s="181">
        <v>1.2895754124406999E-2</v>
      </c>
      <c r="L993" s="181">
        <v>1.313741216902E-2</v>
      </c>
      <c r="M993" s="181">
        <v>1.3346176902812E-2</v>
      </c>
      <c r="N993" s="181">
        <v>1.3524853181744999E-2</v>
      </c>
      <c r="O993" s="181">
        <v>1.3684011372086999E-2</v>
      </c>
      <c r="P993" s="181">
        <v>1.3895418697446E-2</v>
      </c>
      <c r="Q993" s="181">
        <v>1.2467211171653E-2</v>
      </c>
      <c r="R993" s="181">
        <v>1.3284100463674E-2</v>
      </c>
    </row>
    <row r="994" spans="1:18" x14ac:dyDescent="0.25">
      <c r="A994" s="184" t="s">
        <v>322</v>
      </c>
      <c r="B994" s="181">
        <v>7.4720155851506001E-3</v>
      </c>
      <c r="C994" s="181">
        <v>7.2117463227056996E-3</v>
      </c>
      <c r="D994" s="181">
        <v>6.9486766759654E-3</v>
      </c>
      <c r="E994" s="181">
        <v>6.6837795328090997E-3</v>
      </c>
      <c r="F994" s="181">
        <v>6.4180474746162999E-3</v>
      </c>
      <c r="G994" s="181">
        <v>6.1517549170722998E-3</v>
      </c>
      <c r="H994" s="181">
        <v>6.1851223219600996E-3</v>
      </c>
      <c r="I994" s="181">
        <v>6.2209290807717999E-3</v>
      </c>
      <c r="J994" s="181">
        <v>6.2572532782946997E-3</v>
      </c>
      <c r="K994" s="181">
        <v>6.2916112087152004E-3</v>
      </c>
      <c r="L994" s="181">
        <v>6.3218591973728004E-3</v>
      </c>
      <c r="M994" s="181">
        <v>6.3476719970777E-3</v>
      </c>
      <c r="N994" s="181">
        <v>6.3694487748356997E-3</v>
      </c>
      <c r="O994" s="181">
        <v>6.3879878646580998E-3</v>
      </c>
      <c r="P994" s="181">
        <v>6.4141347819307998E-3</v>
      </c>
      <c r="Q994" s="181">
        <v>6.4403887221498E-3</v>
      </c>
      <c r="R994" s="181">
        <v>6.4640946271053001E-3</v>
      </c>
    </row>
    <row r="995" spans="1:18" x14ac:dyDescent="0.25">
      <c r="A995" s="184" t="s">
        <v>323</v>
      </c>
      <c r="B995" s="181">
        <v>0.31112791603265</v>
      </c>
      <c r="C995" s="181">
        <v>0.30487143787977999</v>
      </c>
      <c r="D995" s="181">
        <v>0.29843679080820001</v>
      </c>
      <c r="E995" s="181">
        <v>0.29184657518113999</v>
      </c>
      <c r="F995" s="181">
        <v>0.28514076776797997</v>
      </c>
      <c r="G995" s="181">
        <v>0.27834413250996998</v>
      </c>
      <c r="H995" s="181">
        <v>0.27924675840647001</v>
      </c>
      <c r="I995" s="181">
        <v>0.28011601550829002</v>
      </c>
      <c r="J995" s="181">
        <v>0.28096024601406999</v>
      </c>
      <c r="K995" s="181">
        <v>0.28178946056225002</v>
      </c>
      <c r="L995" s="181">
        <v>0.28260866447201</v>
      </c>
      <c r="M995" s="181">
        <v>0.28342286306258002</v>
      </c>
      <c r="N995" s="181">
        <v>0.28423372477365999</v>
      </c>
      <c r="O995" s="181">
        <v>0.28504390242445998</v>
      </c>
      <c r="P995" s="181">
        <v>0.28586063370654002</v>
      </c>
      <c r="Q995" s="181">
        <v>0.26879437184428001</v>
      </c>
      <c r="R995" s="181">
        <v>0.26559680595059998</v>
      </c>
    </row>
    <row r="996" spans="1:18" x14ac:dyDescent="0.25">
      <c r="A996" s="184" t="s">
        <v>324</v>
      </c>
      <c r="B996" s="181">
        <v>0.39933536046159002</v>
      </c>
      <c r="C996" s="181">
        <v>0.39880792221561001</v>
      </c>
      <c r="D996" s="181">
        <v>0.39838788082924997</v>
      </c>
      <c r="E996" s="181">
        <v>0.39804591282460999</v>
      </c>
      <c r="F996" s="181">
        <v>0.39773617799671002</v>
      </c>
      <c r="G996" s="181">
        <v>0.39741919665168002</v>
      </c>
      <c r="H996" s="181">
        <v>0.39739327129037</v>
      </c>
      <c r="I996" s="181">
        <v>0.39735697578453</v>
      </c>
      <c r="J996" s="181">
        <v>0.39727505164280003</v>
      </c>
      <c r="K996" s="181">
        <v>0.39710498127260002</v>
      </c>
      <c r="L996" s="181">
        <v>0.39681565424038001</v>
      </c>
      <c r="M996" s="181">
        <v>0.3963925523438</v>
      </c>
      <c r="N996" s="181">
        <v>0.39583567558285998</v>
      </c>
      <c r="O996" s="181">
        <v>0.39515261490335002</v>
      </c>
      <c r="P996" s="181">
        <v>0.39472812755546999</v>
      </c>
      <c r="Q996" s="181">
        <v>0.37332623939168003</v>
      </c>
      <c r="R996" s="181">
        <v>0.40694176973554003</v>
      </c>
    </row>
    <row r="997" spans="1:18" x14ac:dyDescent="0.25">
      <c r="A997" s="184" t="s">
        <v>325</v>
      </c>
      <c r="B997" s="181">
        <v>0.22439430828488999</v>
      </c>
      <c r="C997" s="181">
        <v>0.21298357057917</v>
      </c>
      <c r="D997" s="181">
        <v>0.20141469178461999</v>
      </c>
      <c r="E997" s="181">
        <v>0.18963267225739999</v>
      </c>
      <c r="F997" s="181">
        <v>0.17757539184278001</v>
      </c>
      <c r="G997" s="181">
        <v>0.16523804198525999</v>
      </c>
      <c r="H997" s="181">
        <v>0.1648192190894</v>
      </c>
      <c r="I997" s="181">
        <v>0.16414444886828</v>
      </c>
      <c r="J997" s="181">
        <v>0.16330525188065001</v>
      </c>
      <c r="K997" s="181">
        <v>0.16242882619116</v>
      </c>
      <c r="L997" s="181">
        <v>0.16161134594627</v>
      </c>
      <c r="M997" s="181">
        <v>0.16088383506418999</v>
      </c>
      <c r="N997" s="181">
        <v>0.16023078158583001</v>
      </c>
      <c r="O997" s="181">
        <v>0.15963661150423</v>
      </c>
      <c r="P997" s="181">
        <v>0.15890288342895001</v>
      </c>
      <c r="Q997" s="181">
        <v>0.15679733920246</v>
      </c>
      <c r="R997" s="181">
        <v>0.15271630763843</v>
      </c>
    </row>
    <row r="998" spans="1:18" x14ac:dyDescent="0.25">
      <c r="A998" s="184" t="s">
        <v>326</v>
      </c>
      <c r="B998" s="181">
        <v>0.23595531</v>
      </c>
      <c r="C998" s="181">
        <v>0.23389533900000001</v>
      </c>
      <c r="D998" s="181">
        <v>0.23160746099999999</v>
      </c>
      <c r="E998" s="181">
        <v>0.229240311</v>
      </c>
      <c r="F998" s="181">
        <v>0.22700418</v>
      </c>
      <c r="G998" s="181">
        <v>0.22504770299999999</v>
      </c>
      <c r="H998" s="181">
        <v>0.22342592999999999</v>
      </c>
      <c r="I998" s="181">
        <v>0.222086013</v>
      </c>
      <c r="J998" s="181">
        <v>0.22095088199999999</v>
      </c>
      <c r="K998" s="181">
        <v>0.21989942700000001</v>
      </c>
      <c r="L998" s="181">
        <v>0.21884136600000001</v>
      </c>
      <c r="M998" s="181">
        <v>0.21775688100000001</v>
      </c>
      <c r="N998" s="181">
        <v>0.21666909300000001</v>
      </c>
      <c r="O998" s="181">
        <v>0.21558278034</v>
      </c>
      <c r="P998" s="181">
        <v>0.21450916000799999</v>
      </c>
      <c r="Q998" s="181">
        <v>0.21149239065322001</v>
      </c>
      <c r="R998" s="181">
        <v>0.22226278398409</v>
      </c>
    </row>
    <row r="999" spans="1:18" x14ac:dyDescent="0.25">
      <c r="A999" s="184" t="s">
        <v>327</v>
      </c>
      <c r="B999" s="181">
        <v>0.17742183017054</v>
      </c>
      <c r="C999" s="181">
        <v>0.19229229717648999</v>
      </c>
      <c r="D999" s="181">
        <v>0.20716850727090999</v>
      </c>
      <c r="E999" s="181">
        <v>0.22207399817556001</v>
      </c>
      <c r="F999" s="181">
        <v>0.23704078608168999</v>
      </c>
      <c r="G999" s="181">
        <v>0.25209759790359998</v>
      </c>
      <c r="H999" s="181">
        <v>0.25235695901195998</v>
      </c>
      <c r="I999" s="181">
        <v>0.25269375527138999</v>
      </c>
      <c r="J999" s="181">
        <v>0.25306973558316997</v>
      </c>
      <c r="K999" s="181">
        <v>0.25342938920646002</v>
      </c>
      <c r="L999" s="181">
        <v>0.25373166618168003</v>
      </c>
      <c r="M999" s="181">
        <v>0.25396023982035998</v>
      </c>
      <c r="N999" s="181">
        <v>0.25412070784424001</v>
      </c>
      <c r="O999" s="181">
        <v>0.25422128024524998</v>
      </c>
      <c r="P999" s="181">
        <v>0.25445158917767002</v>
      </c>
      <c r="Q999" s="181">
        <v>0.25335814454136002</v>
      </c>
      <c r="R999" s="181">
        <v>0.27153848979881001</v>
      </c>
    </row>
    <row r="1000" spans="1:18" x14ac:dyDescent="0.25">
      <c r="A1000" s="184" t="s">
        <v>328</v>
      </c>
      <c r="B1000" s="181">
        <v>0.13974616441080001</v>
      </c>
      <c r="C1000" s="181">
        <v>0.15029865762233999</v>
      </c>
      <c r="D1000" s="181">
        <v>0.16110553428607999</v>
      </c>
      <c r="E1000" s="181">
        <v>0.17211625577855</v>
      </c>
      <c r="F1000" s="181">
        <v>0.18322626084454</v>
      </c>
      <c r="G1000" s="181">
        <v>0.19433777505375999</v>
      </c>
      <c r="H1000" s="181">
        <v>0.19512361359026001</v>
      </c>
      <c r="I1000" s="181">
        <v>0.19578402203386999</v>
      </c>
      <c r="J1000" s="181">
        <v>0.19632850266436</v>
      </c>
      <c r="K1000" s="181">
        <v>0.19677701026923</v>
      </c>
      <c r="L1000" s="181">
        <v>0.19715235031992001</v>
      </c>
      <c r="M1000" s="181">
        <v>0.19744407030868</v>
      </c>
      <c r="N1000" s="181">
        <v>0.19764551863968</v>
      </c>
      <c r="O1000" s="181">
        <v>0.19776714782065999</v>
      </c>
      <c r="P1000" s="181">
        <v>0.19805487685192</v>
      </c>
      <c r="Q1000" s="181">
        <v>0.19284221260178999</v>
      </c>
      <c r="R1000" s="181">
        <v>0.20053465793097999</v>
      </c>
    </row>
    <row r="1001" spans="1:18" x14ac:dyDescent="0.25">
      <c r="A1001" s="184" t="s">
        <v>329</v>
      </c>
      <c r="B1001" s="181">
        <v>2.2530209015236999</v>
      </c>
      <c r="C1001" s="181">
        <v>2.1572820281705001</v>
      </c>
      <c r="D1001" s="181">
        <v>2.0568957174650002</v>
      </c>
      <c r="E1001" s="181">
        <v>1.9498695370864001</v>
      </c>
      <c r="F1001" s="181">
        <v>1.8343572838430999</v>
      </c>
      <c r="G1001" s="181">
        <v>1.7099906453714</v>
      </c>
      <c r="H1001" s="181">
        <v>1.7143945786535999</v>
      </c>
      <c r="I1001" s="181">
        <v>1.7125050902661001</v>
      </c>
      <c r="J1001" s="181">
        <v>1.7066648534321001</v>
      </c>
      <c r="K1001" s="181">
        <v>1.7002398619715</v>
      </c>
      <c r="L1001" s="181">
        <v>1.6957043588983001</v>
      </c>
      <c r="M1001" s="181">
        <v>1.6938733459735</v>
      </c>
      <c r="N1001" s="181">
        <v>1.6941182119734</v>
      </c>
      <c r="O1001" s="181">
        <v>1.6956952952016</v>
      </c>
      <c r="P1001" s="181">
        <v>1.6935013835555</v>
      </c>
      <c r="Q1001" s="181">
        <v>1.5019345429805</v>
      </c>
      <c r="R1001" s="181">
        <v>1.5803861146381999</v>
      </c>
    </row>
    <row r="1002" spans="1:18" x14ac:dyDescent="0.25">
      <c r="A1002" s="184" t="s">
        <v>330</v>
      </c>
      <c r="B1002" s="181">
        <v>0.39317996999999999</v>
      </c>
      <c r="C1002" s="181">
        <v>0.39568731000000001</v>
      </c>
      <c r="D1002" s="181">
        <v>0.39860094000000001</v>
      </c>
      <c r="E1002" s="181">
        <v>0.40180471499999998</v>
      </c>
      <c r="F1002" s="181">
        <v>0.40513638000000002</v>
      </c>
      <c r="G1002" s="181">
        <v>0.40847239499999999</v>
      </c>
      <c r="H1002" s="181">
        <v>0.41176621499999999</v>
      </c>
      <c r="I1002" s="181">
        <v>0.41502958499999998</v>
      </c>
      <c r="J1002" s="181">
        <v>0.41826337499999999</v>
      </c>
      <c r="K1002" s="181">
        <v>0.42148803000000001</v>
      </c>
      <c r="L1002" s="181">
        <v>0.42471529499999999</v>
      </c>
      <c r="M1002" s="181">
        <v>0.42793255499999999</v>
      </c>
      <c r="N1002" s="181">
        <v>0.43111545000000001</v>
      </c>
      <c r="O1002" s="181">
        <v>0.43424784150000001</v>
      </c>
      <c r="P1002" s="181">
        <v>0.43744473480000001</v>
      </c>
      <c r="Q1002" s="181">
        <v>0.47908703142796999</v>
      </c>
      <c r="R1002" s="181">
        <v>0.48820081477885002</v>
      </c>
    </row>
    <row r="1003" spans="1:18" x14ac:dyDescent="0.25">
      <c r="A1003" s="184" t="s">
        <v>211</v>
      </c>
      <c r="B1003" s="181">
        <v>2.6224758000000001</v>
      </c>
      <c r="C1003" s="181">
        <v>2.6449218000000001</v>
      </c>
      <c r="D1003" s="181">
        <v>2.67153945</v>
      </c>
      <c r="E1003" s="181">
        <v>2.7003146999999998</v>
      </c>
      <c r="F1003" s="181">
        <v>2.7284331000000002</v>
      </c>
      <c r="G1003" s="181">
        <v>2.7538458000000001</v>
      </c>
      <c r="H1003" s="181">
        <v>2.77581765</v>
      </c>
      <c r="I1003" s="181">
        <v>2.79488805</v>
      </c>
      <c r="J1003" s="181">
        <v>2.8118878500000002</v>
      </c>
      <c r="K1003" s="181">
        <v>2.82818295</v>
      </c>
      <c r="L1003" s="181">
        <v>2.8447738500000002</v>
      </c>
      <c r="M1003" s="181">
        <v>2.8618041000000001</v>
      </c>
      <c r="N1003" s="181">
        <v>2.8788996</v>
      </c>
      <c r="O1003" s="181">
        <v>2.895947424</v>
      </c>
      <c r="P1003" s="181">
        <v>2.9127593387999999</v>
      </c>
      <c r="Q1003" s="181">
        <v>2.7055826886559999</v>
      </c>
      <c r="R1003" s="181">
        <v>2.8481275875382002</v>
      </c>
    </row>
    <row r="1004" spans="1:18" x14ac:dyDescent="0.25">
      <c r="A1004" s="184" t="s">
        <v>257</v>
      </c>
      <c r="B1004" s="181">
        <v>0.4003080915168028</v>
      </c>
      <c r="C1004" s="181">
        <v>0.40260505535417951</v>
      </c>
      <c r="D1004" s="181">
        <v>0.40490364640171789</v>
      </c>
      <c r="E1004" s="181">
        <v>0.40721245271303508</v>
      </c>
      <c r="F1004" s="181">
        <v>0.40953060945609393</v>
      </c>
      <c r="G1004" s="181">
        <v>0.41186051827252756</v>
      </c>
      <c r="H1004" s="181">
        <v>0.41419905732952877</v>
      </c>
      <c r="I1004" s="181">
        <v>0.41653759638652987</v>
      </c>
      <c r="J1004" s="181">
        <v>0.41883743797520101</v>
      </c>
      <c r="K1004" s="181">
        <v>0.42105707015632371</v>
      </c>
      <c r="L1004" s="181">
        <v>0.4231577201277642</v>
      </c>
      <c r="M1004" s="181">
        <v>0.42512457726368541</v>
      </c>
      <c r="N1004" s="181">
        <v>0.42695731009537063</v>
      </c>
      <c r="O1004" s="181">
        <v>0.42864175436102386</v>
      </c>
      <c r="P1004" s="181">
        <v>0.43060261763819241</v>
      </c>
      <c r="Q1004" s="181">
        <v>0.44251886828568748</v>
      </c>
      <c r="R1004" s="181">
        <v>0.47321158495627813</v>
      </c>
    </row>
    <row r="1005" spans="1:18" x14ac:dyDescent="0.25">
      <c r="A1005" s="184" t="s">
        <v>213</v>
      </c>
      <c r="B1005" s="181">
        <v>1.7652229234358514</v>
      </c>
      <c r="C1005" s="181">
        <v>1.6519518879027539</v>
      </c>
      <c r="D1005" s="181">
        <v>1.5387874976708975</v>
      </c>
      <c r="E1005" s="181">
        <v>1.4255317916984702</v>
      </c>
      <c r="F1005" s="181">
        <v>1.3118584593550786</v>
      </c>
      <c r="G1005" s="181">
        <v>1.197556243749097</v>
      </c>
      <c r="H1005" s="181">
        <v>1.2060418610040546</v>
      </c>
      <c r="I1005" s="181">
        <v>1.2140429123823469</v>
      </c>
      <c r="J1005" s="181">
        <v>1.2216247891744345</v>
      </c>
      <c r="K1005" s="181">
        <v>1.2289112217762093</v>
      </c>
      <c r="L1005" s="181">
        <v>1.2359953314717986</v>
      </c>
      <c r="M1005" s="181">
        <v>1.2428800206820396</v>
      </c>
      <c r="N1005" s="181">
        <v>1.2495117226791141</v>
      </c>
      <c r="O1005" s="181">
        <v>1.2558828374184379</v>
      </c>
      <c r="P1005" s="181">
        <v>1.2627344470672284</v>
      </c>
      <c r="Q1005" s="181">
        <v>1.1833028589256966</v>
      </c>
      <c r="R1005" s="181">
        <v>1.1444456753120402</v>
      </c>
    </row>
    <row r="1006" spans="1:18" x14ac:dyDescent="0.25">
      <c r="A1006" s="184" t="s">
        <v>258</v>
      </c>
      <c r="B1006" s="181">
        <v>0.34476364630717998</v>
      </c>
      <c r="C1006" s="181">
        <v>0.35014549324897998</v>
      </c>
      <c r="D1006" s="181">
        <v>0.35547912655635999</v>
      </c>
      <c r="E1006" s="181">
        <v>0.36074345276426001</v>
      </c>
      <c r="F1006" s="181">
        <v>0.36590231164687997</v>
      </c>
      <c r="G1006" s="181">
        <v>0.37093762309130002</v>
      </c>
      <c r="H1006" s="181">
        <v>0.37583733368891997</v>
      </c>
      <c r="I1006" s="181">
        <v>0.38060747014405</v>
      </c>
      <c r="J1006" s="181">
        <v>0.38527515262605</v>
      </c>
      <c r="K1006" s="181">
        <v>0.38988558141717</v>
      </c>
      <c r="L1006" s="181">
        <v>0.39446286333462999</v>
      </c>
      <c r="M1006" s="181">
        <v>0.39901905178704</v>
      </c>
      <c r="N1006" s="181">
        <v>0.40354209336578001</v>
      </c>
      <c r="O1006" s="181">
        <v>0.40802350668989001</v>
      </c>
      <c r="P1006" s="181">
        <v>0.41257317750265998</v>
      </c>
      <c r="Q1006" s="181">
        <v>0.37684868350235001</v>
      </c>
      <c r="R1006" s="181">
        <v>0.39894463216867998</v>
      </c>
    </row>
    <row r="1007" spans="1:18" x14ac:dyDescent="0.25">
      <c r="A1007" s="184" t="s">
        <v>215</v>
      </c>
      <c r="B1007" s="181">
        <v>0.99450597024198995</v>
      </c>
      <c r="C1007" s="181">
        <v>1.0058368486676299</v>
      </c>
      <c r="D1007" s="181">
        <v>1.0168717665060698</v>
      </c>
      <c r="E1007" s="181">
        <v>1.02768022788596</v>
      </c>
      <c r="F1007" s="181">
        <v>1.0383736734433202</v>
      </c>
      <c r="G1007" s="181">
        <v>1.0490225000720199</v>
      </c>
      <c r="H1007" s="181">
        <v>1.0596578629537801</v>
      </c>
      <c r="I1007" s="181">
        <v>1.0702435072968899</v>
      </c>
      <c r="J1007" s="181">
        <v>1.0807275785544099</v>
      </c>
      <c r="K1007" s="181">
        <v>1.0910195711524602</v>
      </c>
      <c r="L1007" s="181">
        <v>1.1010592418236802</v>
      </c>
      <c r="M1007" s="181">
        <v>1.1108274047924298</v>
      </c>
      <c r="N1007" s="181">
        <v>1.1203327487691201</v>
      </c>
      <c r="O1007" s="181">
        <v>1.1295768273595701</v>
      </c>
      <c r="P1007" s="181">
        <v>1.1393466771206</v>
      </c>
      <c r="Q1007" s="181">
        <v>1.0526595637326004</v>
      </c>
      <c r="R1007" s="181">
        <v>1.1617808561572196</v>
      </c>
    </row>
    <row r="1008" spans="1:18" x14ac:dyDescent="0.25">
      <c r="A1008" s="184" t="s">
        <v>259</v>
      </c>
      <c r="B1008" s="181">
        <v>1.7167439063729999</v>
      </c>
      <c r="C1008" s="181">
        <v>1.7408175446567</v>
      </c>
      <c r="D1008" s="181">
        <v>1.7662828853999999</v>
      </c>
      <c r="E1008" s="181">
        <v>1.793009909674</v>
      </c>
      <c r="F1008" s="181">
        <v>1.8206908641927</v>
      </c>
      <c r="G1008" s="181">
        <v>1.8490344065713999</v>
      </c>
      <c r="H1008" s="181">
        <v>1.8504552106336001</v>
      </c>
      <c r="I1008" s="181">
        <v>1.8524830855223999</v>
      </c>
      <c r="J1008" s="181">
        <v>1.8547563720219999</v>
      </c>
      <c r="K1008" s="181">
        <v>1.8568746617148</v>
      </c>
      <c r="L1008" s="181">
        <v>1.8585150445866001</v>
      </c>
      <c r="M1008" s="181">
        <v>1.8595096074301001</v>
      </c>
      <c r="N1008" s="181">
        <v>1.8598325174443</v>
      </c>
      <c r="O1008" s="181">
        <v>1.8595058487575999</v>
      </c>
      <c r="P1008" s="181">
        <v>1.8604557441047</v>
      </c>
      <c r="Q1008" s="181">
        <v>1.7713094831058001</v>
      </c>
      <c r="R1008" s="181">
        <v>1.9769682985142001</v>
      </c>
    </row>
    <row r="1009" spans="1:18" x14ac:dyDescent="0.25">
      <c r="A1009" s="184" t="s">
        <v>217</v>
      </c>
      <c r="B1009" s="181">
        <v>15.73610482732119</v>
      </c>
      <c r="C1009" s="181">
        <v>15.642116040134759</v>
      </c>
      <c r="D1009" s="181">
        <v>15.547807102919309</v>
      </c>
      <c r="E1009" s="181">
        <v>15.449830714652791</v>
      </c>
      <c r="F1009" s="181">
        <v>15.343599691504631</v>
      </c>
      <c r="G1009" s="181">
        <v>15.226201398361681</v>
      </c>
      <c r="H1009" s="181">
        <v>15.350775484267091</v>
      </c>
      <c r="I1009" s="181">
        <v>15.469353555543369</v>
      </c>
      <c r="J1009" s="181">
        <v>15.58393957884897</v>
      </c>
      <c r="K1009" s="181">
        <v>15.697397417590221</v>
      </c>
      <c r="L1009" s="181">
        <v>15.811942655155109</v>
      </c>
      <c r="M1009" s="181">
        <v>15.92813101136503</v>
      </c>
      <c r="N1009" s="181">
        <v>16.045335432538153</v>
      </c>
      <c r="O1009" s="181">
        <v>16.16361056958986</v>
      </c>
      <c r="P1009" s="181">
        <v>16.27954476773759</v>
      </c>
      <c r="Q1009" s="181">
        <v>15.778666358472989</v>
      </c>
      <c r="R1009" s="181">
        <v>15.84876684832169</v>
      </c>
    </row>
    <row r="1010" spans="1:18" x14ac:dyDescent="0.25">
      <c r="A1010" s="184" t="s">
        <v>218</v>
      </c>
      <c r="B1010" s="181">
        <v>43.7632624621248</v>
      </c>
      <c r="C1010" s="181">
        <v>44.821939999630551</v>
      </c>
      <c r="D1010" s="181">
        <v>45.930332802789472</v>
      </c>
      <c r="E1010" s="181">
        <v>47.072025826237834</v>
      </c>
      <c r="F1010" s="181">
        <v>48.223252465984693</v>
      </c>
      <c r="G1010" s="181">
        <v>49.365509853732746</v>
      </c>
      <c r="H1010" s="181">
        <v>50.394677785594752</v>
      </c>
      <c r="I1010" s="181">
        <v>51.412201779493486</v>
      </c>
      <c r="J1010" s="181">
        <v>52.416161245900369</v>
      </c>
      <c r="K1010" s="181">
        <v>53.406694530574626</v>
      </c>
      <c r="L1010" s="181">
        <v>54.38361660032465</v>
      </c>
      <c r="M1010" s="181">
        <v>55.343445621106007</v>
      </c>
      <c r="N1010" s="181">
        <v>56.285051767926333</v>
      </c>
      <c r="O1010" s="181">
        <v>57.209682360571733</v>
      </c>
      <c r="P1010" s="181">
        <v>58.168386583506035</v>
      </c>
      <c r="Q1010" s="181">
        <v>59.632159123958054</v>
      </c>
      <c r="R1010" s="181">
        <v>63.078979238486262</v>
      </c>
    </row>
    <row r="1011" spans="1:18" x14ac:dyDescent="0.25">
      <c r="A1011" s="184" t="s">
        <v>331</v>
      </c>
      <c r="B1011" s="181">
        <v>80.528220914389081</v>
      </c>
      <c r="C1011" s="181">
        <v>81.006689087756982</v>
      </c>
      <c r="D1011" s="181">
        <v>81.534132167457898</v>
      </c>
      <c r="E1011" s="181">
        <v>82.086295994413788</v>
      </c>
      <c r="F1011" s="181">
        <v>82.628878615072921</v>
      </c>
      <c r="G1011" s="181">
        <v>83.136894084017499</v>
      </c>
      <c r="H1011" s="181">
        <v>84.361493802989514</v>
      </c>
      <c r="I1011" s="181">
        <v>85.5556080447613</v>
      </c>
      <c r="J1011" s="181">
        <v>86.723117634438722</v>
      </c>
      <c r="K1011" s="181">
        <v>87.872881677125577</v>
      </c>
      <c r="L1011" s="181">
        <v>89.011177476132019</v>
      </c>
      <c r="M1011" s="181">
        <v>90.136166593103582</v>
      </c>
      <c r="N1011" s="181">
        <v>91.244624623018524</v>
      </c>
      <c r="O1011" s="181">
        <v>92.336481350085847</v>
      </c>
      <c r="P1011" s="181">
        <v>93.45915409321492</v>
      </c>
      <c r="Q1011" s="181">
        <v>93.342423139864849</v>
      </c>
      <c r="R1011" s="181">
        <v>97.861031336943</v>
      </c>
    </row>
    <row r="1012" spans="1:18" x14ac:dyDescent="0.25">
      <c r="A1012" s="184" t="s">
        <v>210</v>
      </c>
      <c r="B1012" s="181">
        <v>13.184833287068267</v>
      </c>
      <c r="C1012" s="181">
        <v>12.746354418161427</v>
      </c>
      <c r="D1012" s="181">
        <v>12.30212788921407</v>
      </c>
      <c r="E1012" s="181">
        <v>11.849946918787436</v>
      </c>
      <c r="F1012" s="181">
        <v>11.387237439489523</v>
      </c>
      <c r="G1012" s="181">
        <v>10.912925740166729</v>
      </c>
      <c r="H1012" s="181">
        <v>10.934031557517784</v>
      </c>
      <c r="I1012" s="181">
        <v>10.945250087992227</v>
      </c>
      <c r="J1012" s="181">
        <v>10.949907629337291</v>
      </c>
      <c r="K1012" s="181">
        <v>10.952858672743766</v>
      </c>
      <c r="L1012" s="181">
        <v>10.957654169307785</v>
      </c>
      <c r="M1012" s="181">
        <v>10.965425198677243</v>
      </c>
      <c r="N1012" s="181">
        <v>10.975161430200346</v>
      </c>
      <c r="O1012" s="181">
        <v>10.98561022133773</v>
      </c>
      <c r="P1012" s="181">
        <v>10.992750739737915</v>
      </c>
      <c r="Q1012" s="181">
        <v>10.399375511225672</v>
      </c>
      <c r="R1012" s="181">
        <v>10.929806615488429</v>
      </c>
    </row>
    <row r="1015" spans="1:18" x14ac:dyDescent="0.25">
      <c r="A1015" s="183" t="s">
        <v>350</v>
      </c>
    </row>
    <row r="1016" spans="1:18" x14ac:dyDescent="0.25">
      <c r="A1016" s="162" t="s">
        <v>348</v>
      </c>
      <c r="B1016" s="193">
        <v>2005</v>
      </c>
      <c r="C1016" s="193">
        <v>2006</v>
      </c>
      <c r="D1016" s="193">
        <v>2007</v>
      </c>
      <c r="E1016" s="193">
        <v>2008</v>
      </c>
      <c r="F1016" s="193">
        <v>2009</v>
      </c>
      <c r="G1016" s="193">
        <v>2010</v>
      </c>
      <c r="H1016" s="193">
        <v>2011</v>
      </c>
      <c r="I1016" s="193">
        <v>2012</v>
      </c>
      <c r="J1016" s="193">
        <v>2013</v>
      </c>
      <c r="K1016" s="193">
        <v>2014</v>
      </c>
      <c r="L1016" s="193">
        <v>2015</v>
      </c>
      <c r="M1016" s="193">
        <v>2016</v>
      </c>
      <c r="N1016" s="193">
        <v>2017</v>
      </c>
      <c r="O1016" s="193">
        <v>2018</v>
      </c>
      <c r="P1016" s="193">
        <v>2019</v>
      </c>
      <c r="Q1016" s="193">
        <v>2020</v>
      </c>
      <c r="R1016" s="193">
        <v>2021</v>
      </c>
    </row>
    <row r="1017" spans="1:18" x14ac:dyDescent="0.25">
      <c r="A1017" s="184" t="s">
        <v>210</v>
      </c>
      <c r="B1017" s="181">
        <v>6727.0735951088545</v>
      </c>
      <c r="C1017" s="181">
        <v>7216.2896349709472</v>
      </c>
      <c r="D1017" s="181">
        <v>7286.5129563278633</v>
      </c>
      <c r="E1017" s="181">
        <v>7191.6590380836806</v>
      </c>
      <c r="F1017" s="181">
        <v>7331.1446424675732</v>
      </c>
      <c r="G1017" s="181">
        <v>7620.3804081343915</v>
      </c>
      <c r="H1017" s="181">
        <v>7939.3345883943757</v>
      </c>
      <c r="I1017" s="181">
        <v>7057.897009685702</v>
      </c>
      <c r="J1017" s="181">
        <v>8814.9640025187146</v>
      </c>
      <c r="K1017" s="181">
        <v>7381.0714700699491</v>
      </c>
      <c r="L1017" s="181">
        <v>8164.3171819702211</v>
      </c>
      <c r="M1017" s="181">
        <v>8233.3093567972992</v>
      </c>
      <c r="N1017" s="181">
        <v>8105.5728984374055</v>
      </c>
      <c r="O1017" s="181">
        <v>8066.9145461953794</v>
      </c>
      <c r="P1017" s="181">
        <v>7946.1839023531375</v>
      </c>
      <c r="Q1017" s="181">
        <v>7908.2113019750323</v>
      </c>
      <c r="R1017" s="181">
        <v>7880.9303571096807</v>
      </c>
    </row>
    <row r="1018" spans="1:18" x14ac:dyDescent="0.25">
      <c r="A1018" s="184" t="s">
        <v>211</v>
      </c>
      <c r="B1018" s="181">
        <v>244.4622958331</v>
      </c>
      <c r="C1018" s="181">
        <v>223.330868892323</v>
      </c>
      <c r="D1018" s="181">
        <v>223.61494284086899</v>
      </c>
      <c r="E1018" s="181">
        <v>209.33981667143701</v>
      </c>
      <c r="F1018" s="181">
        <v>214.61390455676099</v>
      </c>
      <c r="G1018" s="181">
        <v>225.65361131497201</v>
      </c>
      <c r="H1018" s="181">
        <v>216.514966942016</v>
      </c>
      <c r="I1018" s="181">
        <v>206.82261687999701</v>
      </c>
      <c r="J1018" s="181">
        <v>198.77803863472099</v>
      </c>
      <c r="K1018" s="181">
        <v>184.51052379900901</v>
      </c>
      <c r="L1018" s="181">
        <v>176.980315647309</v>
      </c>
      <c r="M1018" s="181">
        <v>165.96923651369599</v>
      </c>
      <c r="N1018" s="181">
        <v>157.54643523527901</v>
      </c>
      <c r="O1018" s="181">
        <v>146.031542047572</v>
      </c>
      <c r="P1018" s="181">
        <v>134.345843284577</v>
      </c>
      <c r="Q1018" s="181">
        <v>122.744366437838</v>
      </c>
      <c r="R1018" s="181">
        <v>111.89717659594399</v>
      </c>
    </row>
    <row r="1019" spans="1:18" x14ac:dyDescent="0.25">
      <c r="A1019" s="184" t="s">
        <v>257</v>
      </c>
      <c r="B1019" s="181">
        <v>803.33608600465391</v>
      </c>
      <c r="C1019" s="181">
        <v>1103.0197066863129</v>
      </c>
      <c r="D1019" s="181">
        <v>1414.8375231385539</v>
      </c>
      <c r="E1019" s="181">
        <v>1726.4072321752049</v>
      </c>
      <c r="F1019" s="181">
        <v>2034.0194347605657</v>
      </c>
      <c r="G1019" s="181">
        <v>2348.7991982959961</v>
      </c>
      <c r="H1019" s="181">
        <v>2653.9628063813575</v>
      </c>
      <c r="I1019" s="181">
        <v>2964.7859392167866</v>
      </c>
      <c r="J1019" s="181">
        <v>3047.2251622260874</v>
      </c>
      <c r="K1019" s="181">
        <v>2952.5691444102868</v>
      </c>
      <c r="L1019" s="181">
        <v>3035.6186461741868</v>
      </c>
      <c r="M1019" s="181">
        <v>3290.7360362431868</v>
      </c>
      <c r="N1019" s="181">
        <v>3193.0788854695616</v>
      </c>
      <c r="O1019" s="181">
        <v>3458.4633181499812</v>
      </c>
      <c r="P1019" s="181">
        <v>3543.6633148557157</v>
      </c>
      <c r="Q1019" s="181">
        <v>3624.6305024966514</v>
      </c>
      <c r="R1019" s="181">
        <v>3742.4328737611836</v>
      </c>
    </row>
    <row r="1020" spans="1:18" x14ac:dyDescent="0.25">
      <c r="A1020" s="184" t="s">
        <v>213</v>
      </c>
      <c r="B1020" s="181">
        <v>12395.740256174649</v>
      </c>
      <c r="C1020" s="181">
        <v>12274.801156487289</v>
      </c>
      <c r="D1020" s="181">
        <v>12288.798411485319</v>
      </c>
      <c r="E1020" s="181">
        <v>12026.503937284333</v>
      </c>
      <c r="F1020" s="181">
        <v>11070.330693726128</v>
      </c>
      <c r="G1020" s="181">
        <v>10876.070017334127</v>
      </c>
      <c r="H1020" s="181">
        <v>10751.505638915191</v>
      </c>
      <c r="I1020" s="181">
        <v>10774.350069579947</v>
      </c>
      <c r="J1020" s="181">
        <v>10946.147164809263</v>
      </c>
      <c r="K1020" s="181">
        <v>10410.423925963531</v>
      </c>
      <c r="L1020" s="181">
        <v>10774.863068939158</v>
      </c>
      <c r="M1020" s="181">
        <v>8868.4939713901713</v>
      </c>
      <c r="N1020" s="181">
        <v>8555.5840822543178</v>
      </c>
      <c r="O1020" s="181">
        <v>9636.5472462319249</v>
      </c>
      <c r="P1020" s="181">
        <v>9287.7338110774908</v>
      </c>
      <c r="Q1020" s="181">
        <v>9310.8891255620529</v>
      </c>
      <c r="R1020" s="181">
        <v>9028.5578693065763</v>
      </c>
    </row>
    <row r="1021" spans="1:18" x14ac:dyDescent="0.25">
      <c r="A1021" s="184" t="s">
        <v>258</v>
      </c>
      <c r="B1021" s="181">
        <v>0</v>
      </c>
      <c r="C1021" s="181">
        <v>0</v>
      </c>
      <c r="D1021" s="181">
        <v>0</v>
      </c>
      <c r="E1021" s="181">
        <v>0</v>
      </c>
      <c r="F1021" s="181">
        <v>0</v>
      </c>
      <c r="G1021" s="181">
        <v>0</v>
      </c>
      <c r="H1021" s="181">
        <v>0</v>
      </c>
      <c r="I1021" s="181">
        <v>0</v>
      </c>
      <c r="J1021" s="181">
        <v>0</v>
      </c>
      <c r="K1021" s="181">
        <v>0</v>
      </c>
      <c r="L1021" s="181">
        <v>0</v>
      </c>
      <c r="M1021" s="181">
        <v>0</v>
      </c>
      <c r="N1021" s="181">
        <v>0</v>
      </c>
      <c r="O1021" s="181">
        <v>0</v>
      </c>
      <c r="P1021" s="181">
        <v>0</v>
      </c>
      <c r="Q1021" s="181">
        <v>0</v>
      </c>
      <c r="R1021" s="181">
        <v>0</v>
      </c>
    </row>
    <row r="1022" spans="1:18" x14ac:dyDescent="0.25">
      <c r="A1022" s="184" t="s">
        <v>215</v>
      </c>
      <c r="B1022" s="181">
        <v>284.04024805607168</v>
      </c>
      <c r="C1022" s="181">
        <v>288.65853362725272</v>
      </c>
      <c r="D1022" s="181">
        <v>293.28044352942044</v>
      </c>
      <c r="E1022" s="181">
        <v>297.32936613716566</v>
      </c>
      <c r="F1022" s="181">
        <v>301.58249382316103</v>
      </c>
      <c r="G1022" s="181">
        <v>305.9112806054319</v>
      </c>
      <c r="H1022" s="181">
        <v>306.2712398160794</v>
      </c>
      <c r="I1022" s="181">
        <v>310.67685916906504</v>
      </c>
      <c r="J1022" s="181">
        <v>314.84126969684775</v>
      </c>
      <c r="K1022" s="181">
        <v>318.77674158134641</v>
      </c>
      <c r="L1022" s="181">
        <v>322.64956129296399</v>
      </c>
      <c r="M1022" s="181">
        <v>326.36094615978891</v>
      </c>
      <c r="N1022" s="181">
        <v>330.08794990999667</v>
      </c>
      <c r="O1022" s="181">
        <v>340.52612349009365</v>
      </c>
      <c r="P1022" s="181">
        <v>337.75902398061248</v>
      </c>
      <c r="Q1022" s="181">
        <v>341.17507509334484</v>
      </c>
      <c r="R1022" s="181">
        <v>344.88017785341873</v>
      </c>
    </row>
    <row r="1023" spans="1:18" x14ac:dyDescent="0.25">
      <c r="A1023" s="184" t="s">
        <v>259</v>
      </c>
      <c r="B1023" s="181">
        <v>0</v>
      </c>
      <c r="C1023" s="181">
        <v>4.7409999999999997</v>
      </c>
      <c r="D1023" s="181">
        <v>0</v>
      </c>
      <c r="E1023" s="181">
        <v>4.7052467</v>
      </c>
      <c r="F1023" s="181">
        <v>4.4171649500000001</v>
      </c>
      <c r="G1023" s="181">
        <v>12.222902449999999</v>
      </c>
      <c r="H1023" s="181">
        <v>4.2959471499999999</v>
      </c>
      <c r="I1023" s="181">
        <v>0</v>
      </c>
      <c r="J1023" s="181">
        <v>0</v>
      </c>
      <c r="K1023" s="181">
        <v>0</v>
      </c>
      <c r="L1023" s="181">
        <v>0</v>
      </c>
      <c r="M1023" s="181">
        <v>0</v>
      </c>
      <c r="N1023" s="181">
        <v>7.5446910000000003</v>
      </c>
      <c r="O1023" s="181">
        <v>9.2212890000000005</v>
      </c>
      <c r="P1023" s="181">
        <v>9.2212890000000005</v>
      </c>
      <c r="Q1023" s="181">
        <v>9.2317010499999999</v>
      </c>
      <c r="R1023" s="181">
        <v>11.078041259999999</v>
      </c>
    </row>
    <row r="1024" spans="1:18" x14ac:dyDescent="0.25">
      <c r="A1024" s="184" t="s">
        <v>217</v>
      </c>
      <c r="B1024" s="181">
        <v>433.18330029921202</v>
      </c>
      <c r="C1024" s="181">
        <v>441.098625393894</v>
      </c>
      <c r="D1024" s="181">
        <v>427.88901464451499</v>
      </c>
      <c r="E1024" s="181">
        <v>484.25784155111995</v>
      </c>
      <c r="F1024" s="181">
        <v>472.74948706523998</v>
      </c>
      <c r="G1024" s="181">
        <v>494.75511698469001</v>
      </c>
      <c r="H1024" s="181">
        <v>496.21716431979002</v>
      </c>
      <c r="I1024" s="181">
        <v>451.28614628949606</v>
      </c>
      <c r="J1024" s="181">
        <v>713.17402213255991</v>
      </c>
      <c r="K1024" s="181">
        <v>745.0572193078599</v>
      </c>
      <c r="L1024" s="181">
        <v>776.40237974527997</v>
      </c>
      <c r="M1024" s="181">
        <v>784.2763303502901</v>
      </c>
      <c r="N1024" s="181">
        <v>793.50797489247998</v>
      </c>
      <c r="O1024" s="181">
        <v>803.26430147842996</v>
      </c>
      <c r="P1024" s="181">
        <v>816.19784802631</v>
      </c>
      <c r="Q1024" s="181">
        <v>824.23493947912993</v>
      </c>
      <c r="R1024" s="181">
        <v>833.80145142589004</v>
      </c>
    </row>
    <row r="1025" spans="1:18" x14ac:dyDescent="0.25">
      <c r="A1025" s="184" t="s">
        <v>218</v>
      </c>
      <c r="B1025" s="181">
        <v>1836.6209046067306</v>
      </c>
      <c r="C1025" s="181">
        <v>2016.6457329449331</v>
      </c>
      <c r="D1025" s="181">
        <v>1859.1781174143543</v>
      </c>
      <c r="E1025" s="181">
        <v>1871.1262647327712</v>
      </c>
      <c r="F1025" s="181">
        <v>1779.1890970114655</v>
      </c>
      <c r="G1025" s="181">
        <v>1768.0066116902271</v>
      </c>
      <c r="H1025" s="181">
        <v>1930.4845095953278</v>
      </c>
      <c r="I1025" s="181">
        <v>1964.7471941359436</v>
      </c>
      <c r="J1025" s="181">
        <v>1933.6228483121922</v>
      </c>
      <c r="K1025" s="181">
        <v>1807.3693293311371</v>
      </c>
      <c r="L1025" s="181">
        <v>1913.2008676616897</v>
      </c>
      <c r="M1025" s="181">
        <v>2001.3257798534614</v>
      </c>
      <c r="N1025" s="181">
        <v>2016.3531488759909</v>
      </c>
      <c r="O1025" s="181">
        <v>2129.2808473625373</v>
      </c>
      <c r="P1025" s="181">
        <v>2160.2226612911254</v>
      </c>
      <c r="Q1025" s="181">
        <v>2042.8305455401969</v>
      </c>
      <c r="R1025" s="181">
        <v>2068.9694113446931</v>
      </c>
    </row>
    <row r="1028" spans="1:18" x14ac:dyDescent="0.25">
      <c r="A1028" s="183" t="s">
        <v>300</v>
      </c>
    </row>
    <row r="1029" spans="1:18" x14ac:dyDescent="0.25">
      <c r="A1029" s="162" t="s">
        <v>348</v>
      </c>
      <c r="B1029" s="193">
        <v>2005</v>
      </c>
      <c r="C1029" s="193">
        <v>2006</v>
      </c>
      <c r="D1029" s="193">
        <v>2007</v>
      </c>
      <c r="E1029" s="193">
        <v>2008</v>
      </c>
      <c r="F1029" s="193">
        <v>2009</v>
      </c>
      <c r="G1029" s="193">
        <v>2010</v>
      </c>
      <c r="H1029" s="193">
        <v>2011</v>
      </c>
      <c r="I1029" s="193">
        <v>2012</v>
      </c>
      <c r="J1029" s="193">
        <v>2013</v>
      </c>
      <c r="K1029" s="193">
        <v>2014</v>
      </c>
      <c r="L1029" s="193">
        <v>2015</v>
      </c>
      <c r="M1029" s="193">
        <v>2016</v>
      </c>
      <c r="N1029" s="193">
        <v>2017</v>
      </c>
      <c r="O1029" s="193">
        <v>2018</v>
      </c>
      <c r="P1029" s="193">
        <v>2019</v>
      </c>
      <c r="Q1029" s="193">
        <v>2020</v>
      </c>
      <c r="R1029" s="193">
        <v>2021</v>
      </c>
    </row>
    <row r="1030" spans="1:18" x14ac:dyDescent="0.25">
      <c r="A1030" s="184" t="s">
        <v>210</v>
      </c>
      <c r="B1030" s="181">
        <v>7264.6979049288511</v>
      </c>
      <c r="C1030" s="181">
        <v>7355.109011927465</v>
      </c>
      <c r="D1030" s="181">
        <v>7081.5185775436858</v>
      </c>
      <c r="E1030" s="181">
        <v>6889.6307681147673</v>
      </c>
      <c r="F1030" s="181">
        <v>6752.1644025119731</v>
      </c>
      <c r="G1030" s="181">
        <v>6635.515600444036</v>
      </c>
      <c r="H1030" s="181">
        <v>6487.1147664634555</v>
      </c>
      <c r="I1030" s="181">
        <v>6421.6123918197973</v>
      </c>
      <c r="J1030" s="181">
        <v>6145.2205624947082</v>
      </c>
      <c r="K1030" s="181">
        <v>5934.7612345821944</v>
      </c>
      <c r="L1030" s="181">
        <v>5748.956572970289</v>
      </c>
      <c r="M1030" s="181">
        <v>5625.4069298835211</v>
      </c>
      <c r="N1030" s="181">
        <v>5692.7683280501551</v>
      </c>
      <c r="O1030" s="181">
        <v>5671.580491904826</v>
      </c>
      <c r="P1030" s="181">
        <v>5566.2664882950148</v>
      </c>
      <c r="Q1030" s="181">
        <v>5484.9004761842261</v>
      </c>
      <c r="R1030" s="181">
        <v>5431.4207811790293</v>
      </c>
    </row>
    <row r="1031" spans="1:18" x14ac:dyDescent="0.25">
      <c r="A1031" s="184" t="s">
        <v>211</v>
      </c>
      <c r="B1031" s="181">
        <v>1239.0217401509478</v>
      </c>
      <c r="C1031" s="181">
        <v>1089.4663733046063</v>
      </c>
      <c r="D1031" s="181">
        <v>960.33160806228659</v>
      </c>
      <c r="E1031" s="181">
        <v>818.35862728537381</v>
      </c>
      <c r="F1031" s="181">
        <v>748.6689362101431</v>
      </c>
      <c r="G1031" s="181">
        <v>592.56290088619198</v>
      </c>
      <c r="H1031" s="181">
        <v>531.18248565366594</v>
      </c>
      <c r="I1031" s="181">
        <v>486.46854458599796</v>
      </c>
      <c r="J1031" s="181">
        <v>430.43901629508497</v>
      </c>
      <c r="K1031" s="181">
        <v>386.50991441159897</v>
      </c>
      <c r="L1031" s="181">
        <v>385.38138356668696</v>
      </c>
      <c r="M1031" s="181">
        <v>377.55394094788198</v>
      </c>
      <c r="N1031" s="181">
        <v>393.76222674892102</v>
      </c>
      <c r="O1031" s="181">
        <v>395.74056529280801</v>
      </c>
      <c r="P1031" s="181">
        <v>389.90013883892499</v>
      </c>
      <c r="Q1031" s="181">
        <v>384.34466452945401</v>
      </c>
      <c r="R1031" s="181">
        <v>381.33469576688202</v>
      </c>
    </row>
    <row r="1032" spans="1:18" x14ac:dyDescent="0.25">
      <c r="A1032" s="184" t="s">
        <v>257</v>
      </c>
      <c r="B1032" s="181">
        <v>10596.666515688352</v>
      </c>
      <c r="C1032" s="181">
        <v>11172.718402983111</v>
      </c>
      <c r="D1032" s="181">
        <v>11673.104007773432</v>
      </c>
      <c r="E1032" s="181">
        <v>11979.349680787605</v>
      </c>
      <c r="F1032" s="181">
        <v>12165.171700760418</v>
      </c>
      <c r="G1032" s="181">
        <v>12363.155398114031</v>
      </c>
      <c r="H1032" s="181">
        <v>12907.040979294499</v>
      </c>
      <c r="I1032" s="181">
        <v>13267.252390749927</v>
      </c>
      <c r="J1032" s="181">
        <v>13718.759195362063</v>
      </c>
      <c r="K1032" s="181">
        <v>14212.889828131825</v>
      </c>
      <c r="L1032" s="181">
        <v>14597.671851175703</v>
      </c>
      <c r="M1032" s="181">
        <v>14924.263094927372</v>
      </c>
      <c r="N1032" s="181">
        <v>15227.475957052622</v>
      </c>
      <c r="O1032" s="181">
        <v>15596.710860334786</v>
      </c>
      <c r="P1032" s="181">
        <v>15972.278284272013</v>
      </c>
      <c r="Q1032" s="181">
        <v>16359.876926451423</v>
      </c>
      <c r="R1032" s="181">
        <v>16710.803393197464</v>
      </c>
    </row>
    <row r="1033" spans="1:18" x14ac:dyDescent="0.25">
      <c r="A1033" s="184" t="s">
        <v>213</v>
      </c>
      <c r="B1033" s="181">
        <v>6193.0139194342864</v>
      </c>
      <c r="C1033" s="181">
        <v>6276.0348128773094</v>
      </c>
      <c r="D1033" s="181">
        <v>6485.6539455707371</v>
      </c>
      <c r="E1033" s="181">
        <v>6584.7004748847057</v>
      </c>
      <c r="F1033" s="181">
        <v>6649.2313037478816</v>
      </c>
      <c r="G1033" s="181">
        <v>6839.1164521753954</v>
      </c>
      <c r="H1033" s="181">
        <v>6967.0357365780601</v>
      </c>
      <c r="I1033" s="181">
        <v>7024.9876359128702</v>
      </c>
      <c r="J1033" s="181">
        <v>7164.3766755690576</v>
      </c>
      <c r="K1033" s="181">
        <v>7226.5152273741605</v>
      </c>
      <c r="L1033" s="181">
        <v>7324.4842892028473</v>
      </c>
      <c r="M1033" s="181">
        <v>7450.5715563920494</v>
      </c>
      <c r="N1033" s="181">
        <v>7659.8632625532227</v>
      </c>
      <c r="O1033" s="181">
        <v>7801.5681629842557</v>
      </c>
      <c r="P1033" s="181">
        <v>7944.1823815675116</v>
      </c>
      <c r="Q1033" s="181">
        <v>8091.6200633940034</v>
      </c>
      <c r="R1033" s="181">
        <v>8243.2225189775218</v>
      </c>
    </row>
    <row r="1034" spans="1:18" x14ac:dyDescent="0.25">
      <c r="A1034" s="184" t="s">
        <v>258</v>
      </c>
      <c r="B1034" s="181">
        <v>5529.84504308121</v>
      </c>
      <c r="C1034" s="181">
        <v>5647.43887486121</v>
      </c>
      <c r="D1034" s="181">
        <v>5765.7637428123498</v>
      </c>
      <c r="E1034" s="181">
        <v>5853.0595411330496</v>
      </c>
      <c r="F1034" s="181">
        <v>5936.1799168800198</v>
      </c>
      <c r="G1034" s="181">
        <v>6059.3854273986299</v>
      </c>
      <c r="H1034" s="181">
        <v>6176.6806709303901</v>
      </c>
      <c r="I1034" s="181">
        <v>6280.08204956605</v>
      </c>
      <c r="J1034" s="181">
        <v>6389.5125570031096</v>
      </c>
      <c r="K1034" s="181">
        <v>6511.3967177923205</v>
      </c>
      <c r="L1034" s="181">
        <v>6637.5548439846698</v>
      </c>
      <c r="M1034" s="181">
        <v>6734.0801233905695</v>
      </c>
      <c r="N1034" s="181">
        <v>6821.8492763760205</v>
      </c>
      <c r="O1034" s="181">
        <v>6959.5921516114495</v>
      </c>
      <c r="P1034" s="181">
        <v>7086.8850486935098</v>
      </c>
      <c r="Q1034" s="181">
        <v>7217.0681223627907</v>
      </c>
      <c r="R1034" s="181">
        <v>7332.8917774366273</v>
      </c>
    </row>
    <row r="1035" spans="1:18" x14ac:dyDescent="0.25">
      <c r="A1035" s="184" t="s">
        <v>215</v>
      </c>
      <c r="B1035" s="181">
        <v>6613.7356006703712</v>
      </c>
      <c r="C1035" s="181">
        <v>6844.8762765461197</v>
      </c>
      <c r="D1035" s="181">
        <v>6803.8885824481595</v>
      </c>
      <c r="E1035" s="181">
        <v>6676.4787898774748</v>
      </c>
      <c r="F1035" s="181">
        <v>6768.1360072107136</v>
      </c>
      <c r="G1035" s="181">
        <v>6887.1373290899692</v>
      </c>
      <c r="H1035" s="181">
        <v>6930.6844138304605</v>
      </c>
      <c r="I1035" s="181">
        <v>7042.4682706768044</v>
      </c>
      <c r="J1035" s="181">
        <v>7268.2845156475905</v>
      </c>
      <c r="K1035" s="181">
        <v>7383.9856934747268</v>
      </c>
      <c r="L1035" s="181">
        <v>7553.0606009407647</v>
      </c>
      <c r="M1035" s="181">
        <v>7683.4586714669358</v>
      </c>
      <c r="N1035" s="181">
        <v>7783.3241798903155</v>
      </c>
      <c r="O1035" s="181">
        <v>8008.4020610477528</v>
      </c>
      <c r="P1035" s="181">
        <v>8158.5831937027942</v>
      </c>
      <c r="Q1035" s="181">
        <v>8313.4654139690792</v>
      </c>
      <c r="R1035" s="181">
        <v>8465.7938446226271</v>
      </c>
    </row>
    <row r="1036" spans="1:18" x14ac:dyDescent="0.25">
      <c r="A1036" s="184" t="s">
        <v>259</v>
      </c>
      <c r="B1036" s="181">
        <v>2949.99387265822</v>
      </c>
      <c r="C1036" s="181">
        <v>3043.18471129213</v>
      </c>
      <c r="D1036" s="181">
        <v>3130.2326665956398</v>
      </c>
      <c r="E1036" s="181">
        <v>3213.7045588322603</v>
      </c>
      <c r="F1036" s="181">
        <v>3303.7799091023098</v>
      </c>
      <c r="G1036" s="181">
        <v>3415.1535908368101</v>
      </c>
      <c r="H1036" s="181">
        <v>3609.2056383615</v>
      </c>
      <c r="I1036" s="181">
        <v>3505.11718259598</v>
      </c>
      <c r="J1036" s="181">
        <v>3564.090490389076</v>
      </c>
      <c r="K1036" s="181">
        <v>3563.2799951453871</v>
      </c>
      <c r="L1036" s="181">
        <v>3661.425105094389</v>
      </c>
      <c r="M1036" s="181">
        <v>3690.0595548895071</v>
      </c>
      <c r="N1036" s="181">
        <v>3707.8020637740246</v>
      </c>
      <c r="O1036" s="181">
        <v>3726.5369131775424</v>
      </c>
      <c r="P1036" s="181">
        <v>3758.5422131294458</v>
      </c>
      <c r="Q1036" s="181">
        <v>3791.4995692077391</v>
      </c>
      <c r="R1036" s="181">
        <v>3817.6623002980905</v>
      </c>
    </row>
    <row r="1037" spans="1:18" x14ac:dyDescent="0.25">
      <c r="A1037" s="184" t="s">
        <v>217</v>
      </c>
      <c r="B1037" s="181">
        <v>8428.4551849731197</v>
      </c>
      <c r="C1037" s="181">
        <v>8635.9422123521344</v>
      </c>
      <c r="D1037" s="181">
        <v>8785.1809140861151</v>
      </c>
      <c r="E1037" s="181">
        <v>8976.0622108790631</v>
      </c>
      <c r="F1037" s="181">
        <v>8448.2264497902379</v>
      </c>
      <c r="G1037" s="181">
        <v>7931.486863333992</v>
      </c>
      <c r="H1037" s="181">
        <v>7811.0611243390695</v>
      </c>
      <c r="I1037" s="181">
        <v>7698.3664380302716</v>
      </c>
      <c r="J1037" s="181">
        <v>7780.3091739016281</v>
      </c>
      <c r="K1037" s="181">
        <v>7896.5281904103867</v>
      </c>
      <c r="L1037" s="181">
        <v>7980.6655564649373</v>
      </c>
      <c r="M1037" s="181">
        <v>8075.9100459583424</v>
      </c>
      <c r="N1037" s="181">
        <v>8177.2686067938976</v>
      </c>
      <c r="O1037" s="181">
        <v>8275.1749186511097</v>
      </c>
      <c r="P1037" s="181">
        <v>8364.9849272991196</v>
      </c>
      <c r="Q1037" s="181">
        <v>8456.1809553474832</v>
      </c>
      <c r="R1037" s="181">
        <v>8551.0562546163437</v>
      </c>
    </row>
    <row r="1038" spans="1:18" x14ac:dyDescent="0.25">
      <c r="A1038" s="184" t="s">
        <v>218</v>
      </c>
      <c r="B1038" s="181">
        <v>17282.742529512463</v>
      </c>
      <c r="C1038" s="181">
        <v>17772.60518003389</v>
      </c>
      <c r="D1038" s="181">
        <v>18245.445801055248</v>
      </c>
      <c r="E1038" s="181">
        <v>18642.519165578629</v>
      </c>
      <c r="F1038" s="181">
        <v>19165.341802839124</v>
      </c>
      <c r="G1038" s="181">
        <v>19877.318488212666</v>
      </c>
      <c r="H1038" s="181">
        <v>20460.96532602896</v>
      </c>
      <c r="I1038" s="181">
        <v>21104.512044060641</v>
      </c>
      <c r="J1038" s="181">
        <v>21717.219335982209</v>
      </c>
      <c r="K1038" s="181">
        <v>22361.348556247842</v>
      </c>
      <c r="L1038" s="181">
        <v>22946.492662053977</v>
      </c>
      <c r="M1038" s="181">
        <v>23445.37240938958</v>
      </c>
      <c r="N1038" s="181">
        <v>23989.076858266111</v>
      </c>
      <c r="O1038" s="181">
        <v>24411.774564942512</v>
      </c>
      <c r="P1038" s="181">
        <v>24937.219835692311</v>
      </c>
      <c r="Q1038" s="181">
        <v>25483.879125049258</v>
      </c>
      <c r="R1038" s="181">
        <v>25988.439178869834</v>
      </c>
    </row>
    <row r="1040" spans="1:18" x14ac:dyDescent="0.25">
      <c r="A1040" s="183" t="s">
        <v>349</v>
      </c>
    </row>
    <row r="1041" spans="1:18" x14ac:dyDescent="0.25">
      <c r="A1041" s="162" t="s">
        <v>348</v>
      </c>
      <c r="B1041" s="193">
        <v>2005</v>
      </c>
      <c r="C1041" s="193">
        <v>2006</v>
      </c>
      <c r="D1041" s="193">
        <v>2007</v>
      </c>
      <c r="E1041" s="193">
        <v>2008</v>
      </c>
      <c r="F1041" s="193">
        <v>2009</v>
      </c>
      <c r="G1041" s="193">
        <v>2010</v>
      </c>
      <c r="H1041" s="193">
        <v>2011</v>
      </c>
      <c r="I1041" s="193">
        <v>2012</v>
      </c>
      <c r="J1041" s="193">
        <v>2013</v>
      </c>
      <c r="K1041" s="193">
        <v>2014</v>
      </c>
      <c r="L1041" s="193">
        <v>2015</v>
      </c>
      <c r="M1041" s="193">
        <v>2016</v>
      </c>
      <c r="N1041" s="193">
        <v>2017</v>
      </c>
      <c r="O1041" s="193">
        <v>2018</v>
      </c>
      <c r="P1041" s="193">
        <v>2019</v>
      </c>
      <c r="Q1041" s="193">
        <v>2020</v>
      </c>
      <c r="R1041" s="193">
        <v>2021</v>
      </c>
    </row>
    <row r="1042" spans="1:18" x14ac:dyDescent="0.25">
      <c r="A1042" s="184" t="s">
        <v>210</v>
      </c>
      <c r="B1042" s="181">
        <v>38.648716720074702</v>
      </c>
      <c r="C1042" s="181">
        <v>39.14252799777838</v>
      </c>
      <c r="D1042" s="181">
        <v>39.643110382905959</v>
      </c>
      <c r="E1042" s="181">
        <v>39.681983862713253</v>
      </c>
      <c r="F1042" s="181">
        <v>40.152728850662179</v>
      </c>
      <c r="G1042" s="181">
        <v>40.440482372943194</v>
      </c>
      <c r="H1042" s="181">
        <v>40.555588192096302</v>
      </c>
      <c r="I1042" s="181">
        <v>39.889088930848544</v>
      </c>
      <c r="J1042" s="181">
        <v>40.801545504579607</v>
      </c>
      <c r="K1042" s="181">
        <v>39.875888572612176</v>
      </c>
      <c r="L1042" s="181">
        <v>40.52167230009286</v>
      </c>
      <c r="M1042" s="181">
        <v>40.722736503890694</v>
      </c>
      <c r="N1042" s="181">
        <v>40.690272375554699</v>
      </c>
      <c r="O1042" s="181">
        <v>40.676856960629038</v>
      </c>
      <c r="P1042" s="181">
        <v>40.723195285747536</v>
      </c>
      <c r="Q1042" s="181">
        <v>40.771908280152125</v>
      </c>
      <c r="R1042" s="181">
        <v>40.825737881371374</v>
      </c>
    </row>
    <row r="1043" spans="1:18" x14ac:dyDescent="0.25">
      <c r="A1043" s="184" t="s">
        <v>211</v>
      </c>
      <c r="B1043" s="181">
        <v>4.4046094461781795</v>
      </c>
      <c r="C1043" s="181">
        <v>4.4839004683627399</v>
      </c>
      <c r="D1043" s="181">
        <v>4.6245053840944399</v>
      </c>
      <c r="E1043" s="181">
        <v>4.64572055167634</v>
      </c>
      <c r="F1043" s="181">
        <v>4.7595439204718302</v>
      </c>
      <c r="G1043" s="181">
        <v>4.8893716900706998</v>
      </c>
      <c r="H1043" s="181">
        <v>5.0122785099826199</v>
      </c>
      <c r="I1043" s="181">
        <v>5.0696743460967308</v>
      </c>
      <c r="J1043" s="181">
        <v>5.1907347851506502</v>
      </c>
      <c r="K1043" s="181">
        <v>5.3180877918261</v>
      </c>
      <c r="L1043" s="181">
        <v>5.3464782634583994</v>
      </c>
      <c r="M1043" s="181">
        <v>5.4634707083869998</v>
      </c>
      <c r="N1043" s="181">
        <v>5.5833541094389005</v>
      </c>
      <c r="O1043" s="181">
        <v>5.5850852490080003</v>
      </c>
      <c r="P1043" s="181">
        <v>5.6642798132312997</v>
      </c>
      <c r="Q1043" s="181">
        <v>5.7455581269276994</v>
      </c>
      <c r="R1043" s="181">
        <v>5.8253740996215999</v>
      </c>
    </row>
    <row r="1044" spans="1:18" x14ac:dyDescent="0.25">
      <c r="A1044" s="184" t="s">
        <v>257</v>
      </c>
      <c r="B1044" s="181">
        <v>71.574090237091653</v>
      </c>
      <c r="C1044" s="181">
        <v>72.970275747729232</v>
      </c>
      <c r="D1044" s="181">
        <v>74.628220543647501</v>
      </c>
      <c r="E1044" s="181">
        <v>76.638919935631492</v>
      </c>
      <c r="F1044" s="181">
        <v>78.676779903199503</v>
      </c>
      <c r="G1044" s="181">
        <v>80.642609770439634</v>
      </c>
      <c r="H1044" s="181">
        <v>82.451980242704266</v>
      </c>
      <c r="I1044" s="181">
        <v>84.44357101498727</v>
      </c>
      <c r="J1044" s="181">
        <v>86.170162085848744</v>
      </c>
      <c r="K1044" s="181">
        <v>87.512929020735029</v>
      </c>
      <c r="L1044" s="181">
        <v>88.861703668305736</v>
      </c>
      <c r="M1044" s="181">
        <v>89.868743539103605</v>
      </c>
      <c r="N1044" s="181">
        <v>91.14645452075392</v>
      </c>
      <c r="O1044" s="181">
        <v>91.571963505735923</v>
      </c>
      <c r="P1044" s="181">
        <v>92.86729004991281</v>
      </c>
      <c r="Q1044" s="181">
        <v>94.192209681389741</v>
      </c>
      <c r="R1044" s="181">
        <v>95.258310884006193</v>
      </c>
    </row>
    <row r="1045" spans="1:18" x14ac:dyDescent="0.25">
      <c r="A1045" s="184" t="s">
        <v>213</v>
      </c>
      <c r="B1045" s="181">
        <v>31.767609780967145</v>
      </c>
      <c r="C1045" s="181">
        <v>32.241012964506901</v>
      </c>
      <c r="D1045" s="181">
        <v>32.889934467358792</v>
      </c>
      <c r="E1045" s="181">
        <v>33.417391606955611</v>
      </c>
      <c r="F1045" s="181">
        <v>33.89132834994345</v>
      </c>
      <c r="G1045" s="181">
        <v>34.553939477839549</v>
      </c>
      <c r="H1045" s="181">
        <v>35.491086190134965</v>
      </c>
      <c r="I1045" s="181">
        <v>36.229238017570452</v>
      </c>
      <c r="J1045" s="181">
        <v>36.891252075982145</v>
      </c>
      <c r="K1045" s="181">
        <v>37.409278070507298</v>
      </c>
      <c r="L1045" s="181">
        <v>38.093493996527748</v>
      </c>
      <c r="M1045" s="181">
        <v>38.549854460267937</v>
      </c>
      <c r="N1045" s="181">
        <v>39.269453563309057</v>
      </c>
      <c r="O1045" s="181">
        <v>39.96353160349868</v>
      </c>
      <c r="P1045" s="181">
        <v>40.414937141911743</v>
      </c>
      <c r="Q1045" s="181">
        <v>40.911206840219592</v>
      </c>
      <c r="R1045" s="181">
        <v>41.47750084946658</v>
      </c>
    </row>
    <row r="1046" spans="1:18" x14ac:dyDescent="0.25">
      <c r="A1046" s="184" t="s">
        <v>258</v>
      </c>
      <c r="B1046" s="181">
        <v>38.777825422188997</v>
      </c>
      <c r="C1046" s="181">
        <v>39.603142791103998</v>
      </c>
      <c r="D1046" s="181">
        <v>40.951088829462002</v>
      </c>
      <c r="E1046" s="181">
        <v>42.841887619067997</v>
      </c>
      <c r="F1046" s="181">
        <v>43.914508446844998</v>
      </c>
      <c r="G1046" s="181">
        <v>45.06271203627</v>
      </c>
      <c r="H1046" s="181">
        <v>46.208815958625998</v>
      </c>
      <c r="I1046" s="181">
        <v>47.273611139086</v>
      </c>
      <c r="J1046" s="181">
        <v>48.176393497108997</v>
      </c>
      <c r="K1046" s="181">
        <v>48.997778656946998</v>
      </c>
      <c r="L1046" s="181">
        <v>50.151547438866999</v>
      </c>
      <c r="M1046" s="181">
        <v>51.566474890736998</v>
      </c>
      <c r="N1046" s="181">
        <v>53.249757787615003</v>
      </c>
      <c r="O1046" s="181">
        <v>54.344289449488997</v>
      </c>
      <c r="P1046" s="181">
        <v>55.388412397182996</v>
      </c>
      <c r="Q1046" s="181">
        <v>56.457721008512998</v>
      </c>
      <c r="R1046" s="181">
        <v>57.718955722441002</v>
      </c>
    </row>
    <row r="1047" spans="1:18" x14ac:dyDescent="0.25">
      <c r="A1047" s="184" t="s">
        <v>215</v>
      </c>
      <c r="B1047" s="181">
        <v>16.154953938179368</v>
      </c>
      <c r="C1047" s="181">
        <v>16.427423688934645</v>
      </c>
      <c r="D1047" s="181">
        <v>16.827076309213759</v>
      </c>
      <c r="E1047" s="181">
        <v>17.281442703495561</v>
      </c>
      <c r="F1047" s="181">
        <v>17.612711572506377</v>
      </c>
      <c r="G1047" s="181">
        <v>18.035485726261953</v>
      </c>
      <c r="H1047" s="181">
        <v>18.476209395157767</v>
      </c>
      <c r="I1047" s="181">
        <v>18.960660415790755</v>
      </c>
      <c r="J1047" s="181">
        <v>19.358350926911676</v>
      </c>
      <c r="K1047" s="181">
        <v>19.515516234530825</v>
      </c>
      <c r="L1047" s="181">
        <v>19.695145592186908</v>
      </c>
      <c r="M1047" s="181">
        <v>19.7673304316911</v>
      </c>
      <c r="N1047" s="181">
        <v>19.973889639923385</v>
      </c>
      <c r="O1047" s="181">
        <v>20.18000681699348</v>
      </c>
      <c r="P1047" s="181">
        <v>20.454674182267453</v>
      </c>
      <c r="Q1047" s="181">
        <v>20.73673205613937</v>
      </c>
      <c r="R1047" s="181">
        <v>20.945049348929977</v>
      </c>
    </row>
    <row r="1048" spans="1:18" x14ac:dyDescent="0.25">
      <c r="A1048" s="184" t="s">
        <v>259</v>
      </c>
      <c r="B1048" s="181">
        <v>8.3340084730713997</v>
      </c>
      <c r="C1048" s="181">
        <v>8.4712497644165001</v>
      </c>
      <c r="D1048" s="181">
        <v>8.7045791959486003</v>
      </c>
      <c r="E1048" s="181">
        <v>8.8454984737451987</v>
      </c>
      <c r="F1048" s="181">
        <v>8.9794239772986</v>
      </c>
      <c r="G1048" s="181">
        <v>9.0343709085199997</v>
      </c>
      <c r="H1048" s="181">
        <v>9.0980745785254005</v>
      </c>
      <c r="I1048" s="181">
        <v>9.2279837504423003</v>
      </c>
      <c r="J1048" s="181">
        <v>9.2862214702186012</v>
      </c>
      <c r="K1048" s="181">
        <v>9.3678365448748995</v>
      </c>
      <c r="L1048" s="181">
        <v>9.3834728529004998</v>
      </c>
      <c r="M1048" s="181">
        <v>9.3317518040263003</v>
      </c>
      <c r="N1048" s="181">
        <v>9.2706749376269002</v>
      </c>
      <c r="O1048" s="181">
        <v>9.2516818989673997</v>
      </c>
      <c r="P1048" s="181">
        <v>9.3101605720182992</v>
      </c>
      <c r="Q1048" s="181">
        <v>9.3747509170834693</v>
      </c>
      <c r="R1048" s="181">
        <v>9.3840944000005706</v>
      </c>
    </row>
    <row r="1049" spans="1:18" x14ac:dyDescent="0.25">
      <c r="A1049" s="184" t="s">
        <v>217</v>
      </c>
      <c r="B1049" s="181">
        <v>38.499257529243039</v>
      </c>
      <c r="C1049" s="181">
        <v>38.968482221666534</v>
      </c>
      <c r="D1049" s="181">
        <v>39.574794562706082</v>
      </c>
      <c r="E1049" s="181">
        <v>39.930553174662037</v>
      </c>
      <c r="F1049" s="181">
        <v>39.55527068208503</v>
      </c>
      <c r="G1049" s="181">
        <v>39.403751752284421</v>
      </c>
      <c r="H1049" s="181">
        <v>39.467705964696577</v>
      </c>
      <c r="I1049" s="181">
        <v>39.946669813925951</v>
      </c>
      <c r="J1049" s="181">
        <v>40.562394934810115</v>
      </c>
      <c r="K1049" s="181">
        <v>41.419334464833398</v>
      </c>
      <c r="L1049" s="181">
        <v>42.142479106889901</v>
      </c>
      <c r="M1049" s="181">
        <v>43.324423504858302</v>
      </c>
      <c r="N1049" s="181">
        <v>44.349320214296</v>
      </c>
      <c r="O1049" s="181">
        <v>44.701475051458999</v>
      </c>
      <c r="P1049" s="181">
        <v>45.360632531856417</v>
      </c>
      <c r="Q1049" s="181">
        <v>46.033765331042432</v>
      </c>
      <c r="R1049" s="181">
        <v>46.812022575873485</v>
      </c>
    </row>
    <row r="1050" spans="1:18" x14ac:dyDescent="0.25">
      <c r="A1050" s="184" t="s">
        <v>218</v>
      </c>
      <c r="B1050" s="181">
        <v>79.606023609749002</v>
      </c>
      <c r="C1050" s="181">
        <v>81.921441133532682</v>
      </c>
      <c r="D1050" s="181">
        <v>85.58681072597318</v>
      </c>
      <c r="E1050" s="181">
        <v>87.970593294209266</v>
      </c>
      <c r="F1050" s="181">
        <v>90.569370271615014</v>
      </c>
      <c r="G1050" s="181">
        <v>93.180008493225557</v>
      </c>
      <c r="H1050" s="181">
        <v>96.105156684534222</v>
      </c>
      <c r="I1050" s="181">
        <v>99.463806564164827</v>
      </c>
      <c r="J1050" s="181">
        <v>103.41121377507528</v>
      </c>
      <c r="K1050" s="181">
        <v>105.26224578811292</v>
      </c>
      <c r="L1050" s="181">
        <v>107.24409507476844</v>
      </c>
      <c r="M1050" s="181">
        <v>108.99366838019705</v>
      </c>
      <c r="N1050" s="181">
        <v>111.02631062697498</v>
      </c>
      <c r="O1050" s="181">
        <v>113.04650781568483</v>
      </c>
      <c r="P1050" s="181">
        <v>115.16534666261805</v>
      </c>
      <c r="Q1050" s="181">
        <v>117.33814734983008</v>
      </c>
      <c r="R1050" s="181">
        <v>119.35729575462454</v>
      </c>
    </row>
    <row r="1053" spans="1:18" x14ac:dyDescent="0.25">
      <c r="A1053" s="183" t="s">
        <v>351</v>
      </c>
    </row>
    <row r="1054" spans="1:18" x14ac:dyDescent="0.25">
      <c r="A1054" s="162" t="s">
        <v>333</v>
      </c>
      <c r="B1054" s="179">
        <v>2005</v>
      </c>
      <c r="C1054" s="179">
        <v>2006</v>
      </c>
      <c r="D1054" s="179">
        <v>2007</v>
      </c>
      <c r="E1054" s="179">
        <v>2008</v>
      </c>
      <c r="F1054" s="179">
        <v>2009</v>
      </c>
      <c r="G1054" s="179">
        <v>2010</v>
      </c>
      <c r="H1054" s="179">
        <v>2011</v>
      </c>
      <c r="I1054" s="179">
        <v>2012</v>
      </c>
      <c r="J1054" s="179">
        <v>2013</v>
      </c>
      <c r="K1054" s="179">
        <v>2014</v>
      </c>
      <c r="L1054" s="179">
        <v>2015</v>
      </c>
      <c r="M1054" s="179">
        <v>2016</v>
      </c>
      <c r="N1054" s="179">
        <v>2017</v>
      </c>
      <c r="O1054" s="179">
        <v>2018</v>
      </c>
      <c r="P1054" s="179">
        <v>2019</v>
      </c>
      <c r="Q1054" s="179">
        <v>2020</v>
      </c>
      <c r="R1054" s="179">
        <v>2021</v>
      </c>
    </row>
    <row r="1055" spans="1:18" x14ac:dyDescent="0.25">
      <c r="A1055" s="184" t="s">
        <v>304</v>
      </c>
      <c r="B1055" s="181">
        <v>5.8594741322999999</v>
      </c>
      <c r="C1055" s="181">
        <v>4.9991278325000001</v>
      </c>
      <c r="D1055" s="181">
        <v>3.3366666660000002</v>
      </c>
      <c r="E1055" s="181">
        <v>3.4237081995</v>
      </c>
      <c r="F1055" s="181">
        <v>2.643104933</v>
      </c>
      <c r="G1055" s="181">
        <v>1.9120165165</v>
      </c>
      <c r="H1055" s="181">
        <v>1.9522099665000001</v>
      </c>
      <c r="I1055" s="181">
        <v>2.0152630665000002</v>
      </c>
      <c r="J1055" s="181">
        <v>2.1243726165000001</v>
      </c>
      <c r="K1055" s="181">
        <v>2.1614871664999997</v>
      </c>
      <c r="L1055" s="181">
        <v>2.3212077165</v>
      </c>
      <c r="M1055" s="181">
        <v>2.3528398665000001</v>
      </c>
      <c r="N1055" s="181">
        <v>0.83416666650000004</v>
      </c>
      <c r="O1055" s="181">
        <v>0.83416666650000004</v>
      </c>
      <c r="P1055" s="181">
        <v>0.83416666650000004</v>
      </c>
      <c r="Q1055" s="181">
        <v>0.83416666650000004</v>
      </c>
      <c r="R1055" s="181">
        <v>0.83416666650000004</v>
      </c>
    </row>
    <row r="1056" spans="1:18" x14ac:dyDescent="0.25">
      <c r="A1056" s="184" t="s">
        <v>305</v>
      </c>
      <c r="B1056" s="181">
        <v>16.425696645241999</v>
      </c>
      <c r="C1056" s="181">
        <v>14.520688397720001</v>
      </c>
      <c r="D1056" s="181">
        <v>13.788094447720001</v>
      </c>
      <c r="E1056" s="181">
        <v>15.4079878018914</v>
      </c>
      <c r="F1056" s="181">
        <v>21.6703749548102</v>
      </c>
      <c r="G1056" s="181">
        <v>8.0033955792920004</v>
      </c>
      <c r="H1056" s="181">
        <v>6.7652897107582</v>
      </c>
      <c r="I1056" s="181">
        <v>6.6431182130159998</v>
      </c>
      <c r="J1056" s="181">
        <v>78.870654040043007</v>
      </c>
      <c r="K1056" s="181">
        <v>7.7149044949181</v>
      </c>
      <c r="L1056" s="181">
        <v>10.993849264951599</v>
      </c>
      <c r="M1056" s="181">
        <v>18.6481554339246</v>
      </c>
      <c r="N1056" s="181">
        <v>11.0129608458027</v>
      </c>
      <c r="O1056" s="181">
        <v>20.5244581728866</v>
      </c>
      <c r="P1056" s="181">
        <v>15.987521267033301</v>
      </c>
      <c r="Q1056" s="181">
        <v>10.510515920803901</v>
      </c>
      <c r="R1056" s="181">
        <v>10.413849251974302</v>
      </c>
    </row>
    <row r="1057" spans="1:18" x14ac:dyDescent="0.25">
      <c r="A1057" s="184" t="s">
        <v>306</v>
      </c>
      <c r="B1057" s="181">
        <v>33.957846174685997</v>
      </c>
      <c r="C1057" s="181">
        <v>31.950679474655999</v>
      </c>
      <c r="D1057" s="181">
        <v>21.209850016395002</v>
      </c>
      <c r="E1057" s="181">
        <v>26.248125566475</v>
      </c>
      <c r="F1057" s="181">
        <v>20.608642541493001</v>
      </c>
      <c r="G1057" s="181">
        <v>8.3503881906619988</v>
      </c>
      <c r="H1057" s="181">
        <v>6.0325728556674001</v>
      </c>
      <c r="I1057" s="181">
        <v>12.454246557319001</v>
      </c>
      <c r="J1057" s="181">
        <v>24.075850782381</v>
      </c>
      <c r="K1057" s="181">
        <v>6.9827906040674002</v>
      </c>
      <c r="L1057" s="181">
        <v>6.2644326157333001</v>
      </c>
      <c r="M1057" s="181">
        <v>7.6056216407379997</v>
      </c>
      <c r="N1057" s="181">
        <v>9.1187189040616001</v>
      </c>
      <c r="O1057" s="181">
        <v>4.1996829324164997</v>
      </c>
      <c r="P1057" s="181">
        <v>7.8030368349277008</v>
      </c>
      <c r="Q1057" s="181">
        <v>7.0404791599130006</v>
      </c>
      <c r="R1057" s="181">
        <v>7.1956884687490001</v>
      </c>
    </row>
    <row r="1058" spans="1:18" x14ac:dyDescent="0.25">
      <c r="A1058" s="184" t="s">
        <v>307</v>
      </c>
      <c r="B1058" s="181">
        <v>0.1095141666081</v>
      </c>
      <c r="C1058" s="181">
        <v>0.48712949993748</v>
      </c>
      <c r="D1058" s="181">
        <v>0.42773981243170001</v>
      </c>
      <c r="E1058" s="181">
        <v>0.43698869494499998</v>
      </c>
      <c r="F1058" s="181">
        <v>0.11033045827161</v>
      </c>
      <c r="G1058" s="181">
        <v>3.2413333315200001E-2</v>
      </c>
      <c r="H1058" s="181">
        <v>3.423062498085E-2</v>
      </c>
      <c r="I1058" s="181">
        <v>5.5472083302300003E-2</v>
      </c>
      <c r="J1058" s="181">
        <v>2.8599999984E-2</v>
      </c>
      <c r="K1058" s="181">
        <v>3.0432187482975E-2</v>
      </c>
      <c r="L1058" s="181">
        <v>3.0860591649402001E-2</v>
      </c>
      <c r="M1058" s="181">
        <v>3.3178383314771999E-2</v>
      </c>
      <c r="N1058" s="181">
        <v>0</v>
      </c>
      <c r="O1058" s="181">
        <v>0</v>
      </c>
      <c r="P1058" s="181">
        <v>0</v>
      </c>
      <c r="Q1058" s="181">
        <v>0</v>
      </c>
      <c r="R1058" s="181">
        <v>0</v>
      </c>
    </row>
    <row r="1059" spans="1:18" x14ac:dyDescent="0.25">
      <c r="A1059" s="184" t="s">
        <v>308</v>
      </c>
      <c r="B1059" s="181">
        <v>0</v>
      </c>
      <c r="C1059" s="181">
        <v>0</v>
      </c>
      <c r="D1059" s="181">
        <v>0</v>
      </c>
      <c r="E1059" s="181">
        <v>0</v>
      </c>
      <c r="F1059" s="181">
        <v>0</v>
      </c>
      <c r="G1059" s="181">
        <v>0</v>
      </c>
      <c r="H1059" s="181">
        <v>0</v>
      </c>
      <c r="I1059" s="181">
        <v>0</v>
      </c>
      <c r="J1059" s="181">
        <v>0</v>
      </c>
      <c r="K1059" s="181">
        <v>0</v>
      </c>
      <c r="L1059" s="181">
        <v>0</v>
      </c>
      <c r="M1059" s="181">
        <v>0</v>
      </c>
      <c r="N1059" s="181">
        <v>0</v>
      </c>
      <c r="O1059" s="181">
        <v>0</v>
      </c>
      <c r="P1059" s="181">
        <v>0</v>
      </c>
      <c r="Q1059" s="181">
        <v>0</v>
      </c>
      <c r="R1059" s="181">
        <v>0</v>
      </c>
    </row>
    <row r="1060" spans="1:18" x14ac:dyDescent="0.25">
      <c r="A1060" s="184" t="s">
        <v>309</v>
      </c>
      <c r="B1060" s="181">
        <v>79.784796100161003</v>
      </c>
      <c r="C1060" s="181">
        <v>100.226852885854</v>
      </c>
      <c r="D1060" s="181">
        <v>68.089294883256997</v>
      </c>
      <c r="E1060" s="181">
        <v>71.001643017307003</v>
      </c>
      <c r="F1060" s="181">
        <v>62.511104669617005</v>
      </c>
      <c r="G1060" s="181">
        <v>82.014940009560007</v>
      </c>
      <c r="H1060" s="181">
        <v>72.649815678939007</v>
      </c>
      <c r="I1060" s="181">
        <v>71.959788928967001</v>
      </c>
      <c r="J1060" s="181">
        <v>73.329596948768</v>
      </c>
      <c r="K1060" s="181">
        <v>74.594072465848001</v>
      </c>
      <c r="L1060" s="181">
        <v>74.699169456264997</v>
      </c>
      <c r="M1060" s="181">
        <v>76.137119830837008</v>
      </c>
      <c r="N1060" s="181">
        <v>83.534891722620003</v>
      </c>
      <c r="O1060" s="181">
        <v>85.429512240833006</v>
      </c>
      <c r="P1060" s="181">
        <v>83.536231815023996</v>
      </c>
      <c r="Q1060" s="181">
        <v>81.003430984272995</v>
      </c>
      <c r="R1060" s="181">
        <v>82.264283289874996</v>
      </c>
    </row>
    <row r="1061" spans="1:18" x14ac:dyDescent="0.25">
      <c r="A1061" s="184" t="s">
        <v>310</v>
      </c>
      <c r="B1061" s="181">
        <v>8.1692325144680105</v>
      </c>
      <c r="C1061" s="181">
        <v>8.2092842783241711</v>
      </c>
      <c r="D1061" s="181">
        <v>8.2277052938137203</v>
      </c>
      <c r="E1061" s="181">
        <v>8.2113950471835189</v>
      </c>
      <c r="F1061" s="181">
        <v>8.2629778305254593</v>
      </c>
      <c r="G1061" s="181">
        <v>8.2980157298883412</v>
      </c>
      <c r="H1061" s="181">
        <v>8.2959830723327208</v>
      </c>
      <c r="I1061" s="181">
        <v>10.196465087854111</v>
      </c>
      <c r="J1061" s="181">
        <v>8.337803396883519</v>
      </c>
      <c r="K1061" s="181">
        <v>8.3138173138613798</v>
      </c>
      <c r="L1061" s="181">
        <v>8.3395584362642499</v>
      </c>
      <c r="M1061" s="181">
        <v>8.4227910784478599</v>
      </c>
      <c r="N1061" s="181">
        <v>8.4784075261936991</v>
      </c>
      <c r="O1061" s="181">
        <v>8.617662567832399</v>
      </c>
      <c r="P1061" s="181">
        <v>6.6595117477726999</v>
      </c>
      <c r="Q1061" s="181">
        <v>6.6990800346993504</v>
      </c>
      <c r="R1061" s="181">
        <v>6.7354155643863702</v>
      </c>
    </row>
    <row r="1062" spans="1:18" x14ac:dyDescent="0.25">
      <c r="A1062" s="184" t="s">
        <v>311</v>
      </c>
      <c r="B1062" s="181">
        <v>2.3929764723894</v>
      </c>
      <c r="C1062" s="181">
        <v>1.36704659793911</v>
      </c>
      <c r="D1062" s="181">
        <v>1.4428610586268</v>
      </c>
      <c r="E1062" s="181">
        <v>1.41433528165485</v>
      </c>
      <c r="F1062" s="181">
        <v>1.2143417609476701</v>
      </c>
      <c r="G1062" s="181">
        <v>1.09351835972105</v>
      </c>
      <c r="H1062" s="181">
        <v>1.0385488288753799</v>
      </c>
      <c r="I1062" s="181">
        <v>1.02340404474291</v>
      </c>
      <c r="J1062" s="181">
        <v>1.18357599846811</v>
      </c>
      <c r="K1062" s="181">
        <v>1.1738604603979201</v>
      </c>
      <c r="L1062" s="181">
        <v>0.61706836886874994</v>
      </c>
      <c r="M1062" s="181">
        <v>0.66645841955819995</v>
      </c>
      <c r="N1062" s="181">
        <v>0.63320156074057998</v>
      </c>
      <c r="O1062" s="181">
        <v>0.67409330452464</v>
      </c>
      <c r="P1062" s="181">
        <v>0.69558548072910997</v>
      </c>
      <c r="Q1062" s="181">
        <v>0.64058092781919007</v>
      </c>
      <c r="R1062" s="181">
        <v>0.64882054460928007</v>
      </c>
    </row>
    <row r="1063" spans="1:18" x14ac:dyDescent="0.25">
      <c r="A1063" s="184" t="s">
        <v>312</v>
      </c>
      <c r="B1063" s="181">
        <v>124.81408500000001</v>
      </c>
      <c r="C1063" s="181">
        <v>122.9906326</v>
      </c>
      <c r="D1063" s="181">
        <v>171.46358735000001</v>
      </c>
      <c r="E1063" s="181">
        <v>263.57524875000001</v>
      </c>
      <c r="F1063" s="181">
        <v>255.35951320000001</v>
      </c>
      <c r="G1063" s="181">
        <v>307.28651029999997</v>
      </c>
      <c r="H1063" s="181">
        <v>374.09951204999999</v>
      </c>
      <c r="I1063" s="181">
        <v>509.63507045</v>
      </c>
      <c r="J1063" s="181">
        <v>626.34343969999998</v>
      </c>
      <c r="K1063" s="181">
        <v>724.77651839999999</v>
      </c>
      <c r="L1063" s="181">
        <v>722.80957154999999</v>
      </c>
      <c r="M1063" s="181">
        <v>834.34731765000004</v>
      </c>
      <c r="N1063" s="181">
        <v>906.28247710000005</v>
      </c>
      <c r="O1063" s="181">
        <v>903.62669430000005</v>
      </c>
      <c r="P1063" s="181">
        <v>955.64213744999995</v>
      </c>
      <c r="Q1063" s="181">
        <v>1050.4675379</v>
      </c>
      <c r="R1063" s="181">
        <v>1115.9991311700001</v>
      </c>
    </row>
    <row r="1064" spans="1:18" x14ac:dyDescent="0.25">
      <c r="A1064" s="184" t="s">
        <v>313</v>
      </c>
      <c r="B1064" s="181">
        <v>2267.0846069315003</v>
      </c>
      <c r="C1064" s="181">
        <v>2241.3267064832999</v>
      </c>
      <c r="D1064" s="181">
        <v>2256.1013482892999</v>
      </c>
      <c r="E1064" s="181">
        <v>2291.6190979119001</v>
      </c>
      <c r="F1064" s="181">
        <v>2042.9322523284</v>
      </c>
      <c r="G1064" s="181">
        <v>2202.1122946587998</v>
      </c>
      <c r="H1064" s="181">
        <v>2305.3039227344002</v>
      </c>
      <c r="I1064" s="181">
        <v>2453.4659610311001</v>
      </c>
      <c r="J1064" s="181">
        <v>2165.3646894898002</v>
      </c>
      <c r="K1064" s="181">
        <v>2217.7927570320999</v>
      </c>
      <c r="L1064" s="181">
        <v>2276.2269294051002</v>
      </c>
      <c r="M1064" s="181">
        <v>2148.1877566154003</v>
      </c>
      <c r="N1064" s="181">
        <v>2219.8743430533</v>
      </c>
      <c r="O1064" s="181">
        <v>2170.3216546354001</v>
      </c>
      <c r="P1064" s="181">
        <v>2215.2378952065001</v>
      </c>
      <c r="Q1064" s="181">
        <v>2067.5742248742999</v>
      </c>
      <c r="R1064" s="181">
        <v>2027.5559794981</v>
      </c>
    </row>
    <row r="1065" spans="1:18" x14ac:dyDescent="0.25">
      <c r="A1065" s="184" t="s">
        <v>314</v>
      </c>
      <c r="B1065" s="181">
        <v>183.68500546388</v>
      </c>
      <c r="C1065" s="181">
        <v>182.03007238164</v>
      </c>
      <c r="D1065" s="181">
        <v>180.37562263266</v>
      </c>
      <c r="E1065" s="181">
        <v>178.72068955041999</v>
      </c>
      <c r="F1065" s="181">
        <v>177.06527313492001</v>
      </c>
      <c r="G1065" s="181">
        <v>175.41082338594001</v>
      </c>
      <c r="H1065" s="181">
        <v>173.7558903037</v>
      </c>
      <c r="I1065" s="181">
        <v>172.10144055472</v>
      </c>
      <c r="J1065" s="181">
        <v>191.12475352247998</v>
      </c>
      <c r="K1065" s="181">
        <v>189.73232444023998</v>
      </c>
      <c r="L1065" s="181">
        <v>188.41710215800001</v>
      </c>
      <c r="M1065" s="181">
        <v>189.49684167576001</v>
      </c>
      <c r="N1065" s="181">
        <v>189.57584087251001</v>
      </c>
      <c r="O1065" s="181">
        <v>191.04540451925999</v>
      </c>
      <c r="P1065" s="181">
        <v>182.95128751773001</v>
      </c>
      <c r="Q1065" s="181">
        <v>93.897297804217999</v>
      </c>
      <c r="R1065" s="181">
        <v>74.993336933460995</v>
      </c>
    </row>
    <row r="1066" spans="1:18" x14ac:dyDescent="0.25">
      <c r="A1066" s="184" t="s">
        <v>315</v>
      </c>
      <c r="B1066" s="181">
        <v>1.3562310659229</v>
      </c>
      <c r="C1066" s="181">
        <v>1.6512638990999</v>
      </c>
      <c r="D1066" s="181">
        <v>2.2422376154446999</v>
      </c>
      <c r="E1066" s="181">
        <v>2.6180249318923998</v>
      </c>
      <c r="F1066" s="181">
        <v>8.8561848325604995</v>
      </c>
      <c r="G1066" s="181">
        <v>4.5320382224743998</v>
      </c>
      <c r="H1066" s="181">
        <v>3.9947198936030999</v>
      </c>
      <c r="I1066" s="181">
        <v>2.4715613527884002</v>
      </c>
      <c r="J1066" s="181">
        <v>2.7228941009808998</v>
      </c>
      <c r="K1066" s="181">
        <v>3.1746658973946</v>
      </c>
      <c r="L1066" s="181">
        <v>3.6336717063082999</v>
      </c>
      <c r="M1066" s="181">
        <v>2.9273351234490002</v>
      </c>
      <c r="N1066" s="181">
        <v>2.7690639152831</v>
      </c>
      <c r="O1066" s="181">
        <v>2.4216915329823001</v>
      </c>
      <c r="P1066" s="181">
        <v>2.1121182214937</v>
      </c>
      <c r="Q1066" s="181">
        <v>1.9424841140933999</v>
      </c>
      <c r="R1066" s="181">
        <v>1.6042465956504</v>
      </c>
    </row>
    <row r="1067" spans="1:18" x14ac:dyDescent="0.25">
      <c r="A1067" s="184" t="s">
        <v>316</v>
      </c>
      <c r="B1067" s="181">
        <v>80.610208964999998</v>
      </c>
      <c r="C1067" s="181">
        <v>78.261487590000002</v>
      </c>
      <c r="D1067" s="181">
        <v>95.413807417499996</v>
      </c>
      <c r="E1067" s="181">
        <v>84.455079637500006</v>
      </c>
      <c r="F1067" s="181">
        <v>87.500546347500006</v>
      </c>
      <c r="G1067" s="181">
        <v>92.123834302500001</v>
      </c>
      <c r="H1067" s="181">
        <v>63.989830904999998</v>
      </c>
      <c r="I1067" s="181">
        <v>65.720592795000002</v>
      </c>
      <c r="J1067" s="181">
        <v>60.151741649999998</v>
      </c>
      <c r="K1067" s="181">
        <v>67.170468007500006</v>
      </c>
      <c r="L1067" s="181">
        <v>21.382101097500001</v>
      </c>
      <c r="M1067" s="181">
        <v>20.193815922500001</v>
      </c>
      <c r="N1067" s="181">
        <v>24.239290927499997</v>
      </c>
      <c r="O1067" s="181">
        <v>24.246063435</v>
      </c>
      <c r="P1067" s="181">
        <v>25.4279059375</v>
      </c>
      <c r="Q1067" s="181">
        <v>21.4840907325</v>
      </c>
      <c r="R1067" s="181">
        <v>21.504488659500002</v>
      </c>
    </row>
    <row r="1068" spans="1:18" x14ac:dyDescent="0.25">
      <c r="A1068" s="184" t="s">
        <v>317</v>
      </c>
      <c r="B1068" s="181">
        <v>57.038632797489996</v>
      </c>
      <c r="C1068" s="181">
        <v>56.298217949624004</v>
      </c>
      <c r="D1068" s="181">
        <v>30.732791225241002</v>
      </c>
      <c r="E1068" s="181">
        <v>23.086783236572998</v>
      </c>
      <c r="F1068" s="181">
        <v>23.646026658306997</v>
      </c>
      <c r="G1068" s="181">
        <v>20.912327053727999</v>
      </c>
      <c r="H1068" s="181">
        <v>18.217309720593001</v>
      </c>
      <c r="I1068" s="181">
        <v>17.374823102608001</v>
      </c>
      <c r="J1068" s="181">
        <v>16.267893974696999</v>
      </c>
      <c r="K1068" s="181">
        <v>14.480349939304</v>
      </c>
      <c r="L1068" s="181">
        <v>14.686821197162001</v>
      </c>
      <c r="M1068" s="181">
        <v>8.4915643941130998</v>
      </c>
      <c r="N1068" s="181">
        <v>9.3189624283981001</v>
      </c>
      <c r="O1068" s="181">
        <v>7.8658077788159</v>
      </c>
      <c r="P1068" s="181">
        <v>10.54021491994</v>
      </c>
      <c r="Q1068" s="181">
        <v>10.207259251679</v>
      </c>
      <c r="R1068" s="181">
        <v>9.3113468625825</v>
      </c>
    </row>
    <row r="1069" spans="1:18" x14ac:dyDescent="0.25">
      <c r="A1069" s="184" t="s">
        <v>318</v>
      </c>
      <c r="B1069" s="181">
        <v>523.63883492336004</v>
      </c>
      <c r="C1069" s="181">
        <v>509.41113069622003</v>
      </c>
      <c r="D1069" s="181">
        <v>507.11081358312003</v>
      </c>
      <c r="E1069" s="181">
        <v>517.36745887482994</v>
      </c>
      <c r="F1069" s="181">
        <v>504.33255247718</v>
      </c>
      <c r="G1069" s="181">
        <v>491.49104970756002</v>
      </c>
      <c r="H1069" s="181">
        <v>491.42873903994001</v>
      </c>
      <c r="I1069" s="181">
        <v>491.97966659029998</v>
      </c>
      <c r="J1069" s="181">
        <v>476.86727432478</v>
      </c>
      <c r="K1069" s="181">
        <v>445.90558487866002</v>
      </c>
      <c r="L1069" s="181">
        <v>479.99660883422001</v>
      </c>
      <c r="M1069" s="181">
        <v>492.68167165205</v>
      </c>
      <c r="N1069" s="181">
        <v>467.06968711413998</v>
      </c>
      <c r="O1069" s="181">
        <v>455.63707676057999</v>
      </c>
      <c r="P1069" s="181">
        <v>459.06673493482998</v>
      </c>
      <c r="Q1069" s="181">
        <v>470.48189846811999</v>
      </c>
      <c r="R1069" s="181">
        <v>468.57895639488999</v>
      </c>
    </row>
    <row r="1070" spans="1:18" x14ac:dyDescent="0.25">
      <c r="A1070" s="184" t="s">
        <v>319</v>
      </c>
      <c r="B1070" s="181">
        <v>0</v>
      </c>
      <c r="C1070" s="181">
        <v>0</v>
      </c>
      <c r="D1070" s="181">
        <v>0</v>
      </c>
      <c r="E1070" s="181">
        <v>0</v>
      </c>
      <c r="F1070" s="181">
        <v>0</v>
      </c>
      <c r="G1070" s="181">
        <v>0</v>
      </c>
      <c r="H1070" s="181">
        <v>0</v>
      </c>
      <c r="I1070" s="181">
        <v>0</v>
      </c>
      <c r="J1070" s="181">
        <v>0</v>
      </c>
      <c r="K1070" s="181">
        <v>0</v>
      </c>
      <c r="L1070" s="181">
        <v>0</v>
      </c>
      <c r="M1070" s="181">
        <v>0</v>
      </c>
      <c r="N1070" s="181">
        <v>0</v>
      </c>
      <c r="O1070" s="181">
        <v>0</v>
      </c>
      <c r="P1070" s="181">
        <v>0</v>
      </c>
      <c r="Q1070" s="181">
        <v>0</v>
      </c>
      <c r="R1070" s="181">
        <v>0</v>
      </c>
    </row>
    <row r="1071" spans="1:18" x14ac:dyDescent="0.25">
      <c r="A1071" s="184" t="s">
        <v>320</v>
      </c>
      <c r="B1071" s="181">
        <v>3.7310164557464001</v>
      </c>
      <c r="C1071" s="181">
        <v>3.4231542582697001</v>
      </c>
      <c r="D1071" s="181">
        <v>0.50566110816069998</v>
      </c>
      <c r="E1071" s="181">
        <v>0.41932390476881998</v>
      </c>
      <c r="F1071" s="181">
        <v>0.46242481975188998</v>
      </c>
      <c r="G1071" s="181">
        <v>1.2941763356028999</v>
      </c>
      <c r="H1071" s="181">
        <v>4.5846559090363996</v>
      </c>
      <c r="I1071" s="181">
        <v>1.0744501624869001</v>
      </c>
      <c r="J1071" s="181">
        <v>0.8153744408286</v>
      </c>
      <c r="K1071" s="181">
        <v>2.0731727683275998</v>
      </c>
      <c r="L1071" s="181">
        <v>5.9662875890617997</v>
      </c>
      <c r="M1071" s="181">
        <v>0.54433986738086004</v>
      </c>
      <c r="N1071" s="181">
        <v>1.1827846981929</v>
      </c>
      <c r="O1071" s="181">
        <v>0.76229736902468004</v>
      </c>
      <c r="P1071" s="181">
        <v>1.5386434156144</v>
      </c>
      <c r="Q1071" s="181">
        <v>1.8337081854738</v>
      </c>
      <c r="R1071" s="181">
        <v>1.0071923047561999</v>
      </c>
    </row>
    <row r="1072" spans="1:18" x14ac:dyDescent="0.25">
      <c r="A1072" s="184" t="s">
        <v>321</v>
      </c>
      <c r="B1072" s="181">
        <v>7.7352550000000006E-2</v>
      </c>
      <c r="C1072" s="181">
        <v>8.3317849999999999E-2</v>
      </c>
      <c r="D1072" s="181">
        <v>8.7118349999999997E-2</v>
      </c>
      <c r="E1072" s="181">
        <v>8.3558199999999999E-2</v>
      </c>
      <c r="F1072" s="181">
        <v>8.9811699999999994E-2</v>
      </c>
      <c r="G1072" s="181">
        <v>0</v>
      </c>
      <c r="H1072" s="181">
        <v>0.10717794999999999</v>
      </c>
      <c r="I1072" s="181">
        <v>0.106216</v>
      </c>
      <c r="J1072" s="181">
        <v>0</v>
      </c>
      <c r="K1072" s="181">
        <v>0.1156441</v>
      </c>
      <c r="L1072" s="181">
        <v>0.10602350000000001</v>
      </c>
      <c r="M1072" s="181">
        <v>0.18337605000000001</v>
      </c>
      <c r="N1072" s="181">
        <v>0.1140568</v>
      </c>
      <c r="O1072" s="181">
        <v>0.125169</v>
      </c>
      <c r="P1072" s="181">
        <v>0.13517514999999999</v>
      </c>
      <c r="Q1072" s="181">
        <v>0.13713149999999999</v>
      </c>
      <c r="R1072" s="181">
        <v>0.14335310000000001</v>
      </c>
    </row>
    <row r="1073" spans="1:18" x14ac:dyDescent="0.25">
      <c r="A1073" s="184" t="s">
        <v>322</v>
      </c>
      <c r="B1073" s="181">
        <v>0.2496552665475</v>
      </c>
      <c r="C1073" s="181">
        <v>0.2496552665475</v>
      </c>
      <c r="D1073" s="181">
        <v>0.2496552665475</v>
      </c>
      <c r="E1073" s="181">
        <v>3.1801205959101502</v>
      </c>
      <c r="F1073" s="181">
        <v>4.0219876613958094</v>
      </c>
      <c r="G1073" s="181">
        <v>3.7998791717082803</v>
      </c>
      <c r="H1073" s="181">
        <v>3.7102255005165499</v>
      </c>
      <c r="I1073" s="181">
        <v>3.4165101665639299</v>
      </c>
      <c r="J1073" s="181">
        <v>3.74108469156082</v>
      </c>
      <c r="K1073" s="181">
        <v>3.5014005280721201</v>
      </c>
      <c r="L1073" s="181">
        <v>3.2272030999355499</v>
      </c>
      <c r="M1073" s="181">
        <v>2.96320511652576</v>
      </c>
      <c r="N1073" s="181">
        <v>2.9252426646652703</v>
      </c>
      <c r="O1073" s="181">
        <v>2.78865943977415</v>
      </c>
      <c r="P1073" s="181">
        <v>2.87617348735477</v>
      </c>
      <c r="Q1073" s="181">
        <v>3.40952348691183</v>
      </c>
      <c r="R1073" s="181">
        <v>3.4480853563928799</v>
      </c>
    </row>
    <row r="1074" spans="1:18" x14ac:dyDescent="0.25">
      <c r="A1074" s="184" t="s">
        <v>323</v>
      </c>
      <c r="B1074" s="181">
        <v>15.544323583539999</v>
      </c>
      <c r="C1074" s="181">
        <v>15.71253617078</v>
      </c>
      <c r="D1074" s="181">
        <v>15.785657608019999</v>
      </c>
      <c r="E1074" s="181">
        <v>15.97133184922</v>
      </c>
      <c r="F1074" s="181">
        <v>16.232537615559998</v>
      </c>
      <c r="G1074" s="181">
        <v>16.283137916440001</v>
      </c>
      <c r="H1074" s="181">
        <v>16.5953719667</v>
      </c>
      <c r="I1074" s="181">
        <v>16.945633838980001</v>
      </c>
      <c r="J1074" s="181">
        <v>16.626978821720002</v>
      </c>
      <c r="K1074" s="181">
        <v>16.793203559639998</v>
      </c>
      <c r="L1074" s="181">
        <v>13.139898006359999</v>
      </c>
      <c r="M1074" s="181">
        <v>13.29601464934</v>
      </c>
      <c r="N1074" s="181">
        <v>13.86248123006</v>
      </c>
      <c r="O1074" s="181">
        <v>17.376534985839999</v>
      </c>
      <c r="P1074" s="181">
        <v>7.0919489239800004</v>
      </c>
      <c r="Q1074" s="181">
        <v>0.36249994499999999</v>
      </c>
      <c r="R1074" s="181">
        <v>0.36249994499999999</v>
      </c>
    </row>
    <row r="1075" spans="1:18" x14ac:dyDescent="0.25">
      <c r="A1075" s="184" t="s">
        <v>324</v>
      </c>
      <c r="B1075" s="181">
        <v>340.70348948590998</v>
      </c>
      <c r="C1075" s="181">
        <v>339.46768083744001</v>
      </c>
      <c r="D1075" s="181">
        <v>389.66170433618004</v>
      </c>
      <c r="E1075" s="181">
        <v>381.31401773102999</v>
      </c>
      <c r="F1075" s="181">
        <v>377.56674241648</v>
      </c>
      <c r="G1075" s="181">
        <v>370.53886656029999</v>
      </c>
      <c r="H1075" s="181">
        <v>399.52265665287001</v>
      </c>
      <c r="I1075" s="181">
        <v>486.80451883928998</v>
      </c>
      <c r="J1075" s="181">
        <v>534.08069043486</v>
      </c>
      <c r="K1075" s="181">
        <v>516.65296395651001</v>
      </c>
      <c r="L1075" s="181">
        <v>476.08021742105001</v>
      </c>
      <c r="M1075" s="181">
        <v>608.20527661747997</v>
      </c>
      <c r="N1075" s="181">
        <v>635.03201840470001</v>
      </c>
      <c r="O1075" s="181">
        <v>669.32678324181006</v>
      </c>
      <c r="P1075" s="181">
        <v>496.30081080592998</v>
      </c>
      <c r="Q1075" s="181">
        <v>610.71377390394002</v>
      </c>
      <c r="R1075" s="181">
        <v>637.64048520052006</v>
      </c>
    </row>
    <row r="1076" spans="1:18" x14ac:dyDescent="0.25">
      <c r="A1076" s="184" t="s">
        <v>325</v>
      </c>
      <c r="B1076" s="181">
        <v>34.598311403232003</v>
      </c>
      <c r="C1076" s="181">
        <v>35.201298870778999</v>
      </c>
      <c r="D1076" s="181">
        <v>37.340040961433999</v>
      </c>
      <c r="E1076" s="181">
        <v>31.543484325563497</v>
      </c>
      <c r="F1076" s="181">
        <v>24.532144431398997</v>
      </c>
      <c r="G1076" s="181">
        <v>19.695225210516998</v>
      </c>
      <c r="H1076" s="181">
        <v>19.983979234845002</v>
      </c>
      <c r="I1076" s="181">
        <v>24.718456757394001</v>
      </c>
      <c r="J1076" s="181">
        <v>19.361129599072001</v>
      </c>
      <c r="K1076" s="181">
        <v>20.805140528261003</v>
      </c>
      <c r="L1076" s="181">
        <v>18.502758064948001</v>
      </c>
      <c r="M1076" s="181">
        <v>20.785116073232</v>
      </c>
      <c r="N1076" s="181">
        <v>24.380698714062</v>
      </c>
      <c r="O1076" s="181">
        <v>26.729945320397999</v>
      </c>
      <c r="P1076" s="181">
        <v>27.282903550350998</v>
      </c>
      <c r="Q1076" s="181">
        <v>28.535766333534998</v>
      </c>
      <c r="R1076" s="181">
        <v>30.542367987252</v>
      </c>
    </row>
    <row r="1077" spans="1:18" x14ac:dyDescent="0.25">
      <c r="A1077" s="184" t="s">
        <v>326</v>
      </c>
      <c r="B1077" s="181">
        <v>114.82604787965001</v>
      </c>
      <c r="C1077" s="181">
        <v>29.026653842462999</v>
      </c>
      <c r="D1077" s="181">
        <v>6.4438039108343999</v>
      </c>
      <c r="E1077" s="181">
        <v>4.6375917661860004</v>
      </c>
      <c r="F1077" s="181">
        <v>3.4224591575700001</v>
      </c>
      <c r="G1077" s="181">
        <v>3.8595735731795</v>
      </c>
      <c r="H1077" s="181">
        <v>4.6657677716226997</v>
      </c>
      <c r="I1077" s="181">
        <v>5.9859799980629997</v>
      </c>
      <c r="J1077" s="181">
        <v>6.0462783313530002</v>
      </c>
      <c r="K1077" s="181">
        <v>5.6392049978249998</v>
      </c>
      <c r="L1077" s="181">
        <v>5.6557691642160002</v>
      </c>
      <c r="M1077" s="181">
        <v>8.2052208306600001</v>
      </c>
      <c r="N1077" s="181">
        <v>7.0659874968900001</v>
      </c>
      <c r="O1077" s="181">
        <v>10.362286455042</v>
      </c>
      <c r="P1077" s="181">
        <v>10.644020288089999</v>
      </c>
      <c r="Q1077" s="181">
        <v>11.380142578875001</v>
      </c>
      <c r="R1077" s="181">
        <v>12.525017261806999</v>
      </c>
    </row>
    <row r="1078" spans="1:18" x14ac:dyDescent="0.25">
      <c r="A1078" s="184" t="s">
        <v>327</v>
      </c>
      <c r="B1078" s="181">
        <v>88.799526403739989</v>
      </c>
      <c r="C1078" s="181">
        <v>92.328287026540011</v>
      </c>
      <c r="D1078" s="181">
        <v>87.845325625240008</v>
      </c>
      <c r="E1078" s="181">
        <v>76.718500454840012</v>
      </c>
      <c r="F1078" s="181">
        <v>86.833862796800005</v>
      </c>
      <c r="G1078" s="181">
        <v>89.755701849679994</v>
      </c>
      <c r="H1078" s="181">
        <v>91.025059488340005</v>
      </c>
      <c r="I1078" s="181">
        <v>82.670060299140005</v>
      </c>
      <c r="J1078" s="181">
        <v>85.420476354959987</v>
      </c>
      <c r="K1078" s="181">
        <v>93.421735550619999</v>
      </c>
      <c r="L1078" s="181">
        <v>94.258113818539996</v>
      </c>
      <c r="M1078" s="181">
        <v>96.455329712199998</v>
      </c>
      <c r="N1078" s="181">
        <v>0</v>
      </c>
      <c r="O1078" s="181">
        <v>0</v>
      </c>
      <c r="P1078" s="181">
        <v>0</v>
      </c>
      <c r="Q1078" s="181">
        <v>0</v>
      </c>
      <c r="R1078" s="181">
        <v>0</v>
      </c>
    </row>
    <row r="1079" spans="1:18" x14ac:dyDescent="0.25">
      <c r="A1079" s="184" t="s">
        <v>328</v>
      </c>
      <c r="B1079" s="181">
        <v>2.2099729289811001</v>
      </c>
      <c r="C1079" s="181">
        <v>2.5390621284166</v>
      </c>
      <c r="D1079" s="181">
        <v>3.4211244263400999</v>
      </c>
      <c r="E1079" s="181">
        <v>2.6324508260899</v>
      </c>
      <c r="F1079" s="181">
        <v>3.8718138288865998</v>
      </c>
      <c r="G1079" s="181">
        <v>4.1070479301237004</v>
      </c>
      <c r="H1079" s="181">
        <v>4.2547510273536</v>
      </c>
      <c r="I1079" s="181">
        <v>4.3699586593645003</v>
      </c>
      <c r="J1079" s="181">
        <v>7.7689424486943004</v>
      </c>
      <c r="K1079" s="181">
        <v>9.7018695548179004</v>
      </c>
      <c r="L1079" s="181">
        <v>12.790300416087</v>
      </c>
      <c r="M1079" s="181">
        <v>9.8620547988887992</v>
      </c>
      <c r="N1079" s="181">
        <v>11.916874780084001</v>
      </c>
      <c r="O1079" s="181">
        <v>9.8674286514594005</v>
      </c>
      <c r="P1079" s="181">
        <v>9.0691816235370997</v>
      </c>
      <c r="Q1079" s="181">
        <v>8.5693100440779997</v>
      </c>
      <c r="R1079" s="181">
        <v>7.8722987620733003</v>
      </c>
    </row>
    <row r="1080" spans="1:18" x14ac:dyDescent="0.25">
      <c r="A1080" s="184" t="s">
        <v>329</v>
      </c>
      <c r="B1080" s="181">
        <v>2603.7839268485</v>
      </c>
      <c r="C1080" s="181">
        <v>3211.0983468528998</v>
      </c>
      <c r="D1080" s="181">
        <v>3232.4075848936</v>
      </c>
      <c r="E1080" s="181">
        <v>3028.3118424279996</v>
      </c>
      <c r="F1080" s="181">
        <v>3420.4145987621996</v>
      </c>
      <c r="G1080" s="181">
        <v>3537.6255402869001</v>
      </c>
      <c r="H1080" s="181">
        <v>3689.9457454077997</v>
      </c>
      <c r="I1080" s="181">
        <v>2442.6528174562</v>
      </c>
      <c r="J1080" s="181">
        <v>4247.3651843999005</v>
      </c>
      <c r="K1080" s="181">
        <v>2780.9181488376003</v>
      </c>
      <c r="L1080" s="181">
        <v>3554.7551584915</v>
      </c>
      <c r="M1080" s="181">
        <v>3500.979235195</v>
      </c>
      <c r="N1080" s="181">
        <v>3312.2542898116999</v>
      </c>
      <c r="O1080" s="181">
        <v>3287.0509559849997</v>
      </c>
      <c r="P1080" s="181">
        <v>3255.3382346583003</v>
      </c>
      <c r="Q1080" s="181">
        <v>3255.5688480082999</v>
      </c>
      <c r="R1080" s="181">
        <v>3195.7315859116002</v>
      </c>
    </row>
    <row r="1081" spans="1:18" x14ac:dyDescent="0.25">
      <c r="A1081" s="184" t="s">
        <v>330</v>
      </c>
      <c r="B1081" s="181">
        <v>137.62283095000001</v>
      </c>
      <c r="C1081" s="181">
        <v>133.4293213</v>
      </c>
      <c r="D1081" s="181">
        <v>152.80285954999999</v>
      </c>
      <c r="E1081" s="181">
        <v>159.26024950000001</v>
      </c>
      <c r="F1081" s="181">
        <v>176.98303314999998</v>
      </c>
      <c r="G1081" s="181">
        <v>169.84769395000001</v>
      </c>
      <c r="H1081" s="181">
        <v>177.38062210000001</v>
      </c>
      <c r="I1081" s="181">
        <v>172.05553365</v>
      </c>
      <c r="J1081" s="181">
        <v>166.94472245</v>
      </c>
      <c r="K1081" s="181">
        <v>167.44495239999998</v>
      </c>
      <c r="L1081" s="181">
        <v>169.41650000000001</v>
      </c>
      <c r="M1081" s="181">
        <v>161.63772019999999</v>
      </c>
      <c r="N1081" s="181">
        <v>164.09645119999999</v>
      </c>
      <c r="O1081" s="181">
        <v>167.08051690000002</v>
      </c>
      <c r="P1081" s="181">
        <v>169.41246245000002</v>
      </c>
      <c r="Q1081" s="181">
        <v>164.91755114999998</v>
      </c>
      <c r="R1081" s="181">
        <v>164.01776138</v>
      </c>
    </row>
    <row r="1082" spans="1:18" x14ac:dyDescent="0.25">
      <c r="A1082" s="184" t="s">
        <v>211</v>
      </c>
      <c r="B1082" s="181">
        <v>244.4622958331</v>
      </c>
      <c r="C1082" s="181">
        <v>223.330868892323</v>
      </c>
      <c r="D1082" s="181">
        <v>223.61494284086899</v>
      </c>
      <c r="E1082" s="181">
        <v>209.33981667143701</v>
      </c>
      <c r="F1082" s="181">
        <v>214.61390455676099</v>
      </c>
      <c r="G1082" s="181">
        <v>225.65361131497201</v>
      </c>
      <c r="H1082" s="181">
        <v>216.514966942016</v>
      </c>
      <c r="I1082" s="181">
        <v>206.82261687999701</v>
      </c>
      <c r="J1082" s="181">
        <v>198.77803863472099</v>
      </c>
      <c r="K1082" s="181">
        <v>184.51052379900901</v>
      </c>
      <c r="L1082" s="181">
        <v>176.980315647309</v>
      </c>
      <c r="M1082" s="181">
        <v>165.96923651369599</v>
      </c>
      <c r="N1082" s="181">
        <v>157.54643523527901</v>
      </c>
      <c r="O1082" s="181">
        <v>146.031542047572</v>
      </c>
      <c r="P1082" s="181">
        <v>134.345843284577</v>
      </c>
      <c r="Q1082" s="181">
        <v>122.744366437838</v>
      </c>
      <c r="R1082" s="181">
        <v>111.89717659594399</v>
      </c>
    </row>
    <row r="1083" spans="1:18" x14ac:dyDescent="0.25">
      <c r="A1083" s="184" t="s">
        <v>257</v>
      </c>
      <c r="B1083" s="181">
        <v>803.33608600465391</v>
      </c>
      <c r="C1083" s="181">
        <v>1103.0197066863129</v>
      </c>
      <c r="D1083" s="181">
        <v>1414.8375231385539</v>
      </c>
      <c r="E1083" s="181">
        <v>1726.4072321752049</v>
      </c>
      <c r="F1083" s="181">
        <v>2034.0194347605657</v>
      </c>
      <c r="G1083" s="181">
        <v>2348.7991982959961</v>
      </c>
      <c r="H1083" s="181">
        <v>2653.9628063813575</v>
      </c>
      <c r="I1083" s="181">
        <v>2964.7859392167866</v>
      </c>
      <c r="J1083" s="181">
        <v>3047.2251622260874</v>
      </c>
      <c r="K1083" s="181">
        <v>2952.5691444102868</v>
      </c>
      <c r="L1083" s="181">
        <v>3035.6186461741868</v>
      </c>
      <c r="M1083" s="181">
        <v>3290.7360362431868</v>
      </c>
      <c r="N1083" s="181">
        <v>3193.0788854695616</v>
      </c>
      <c r="O1083" s="181">
        <v>3458.4633181499812</v>
      </c>
      <c r="P1083" s="181">
        <v>3543.6633148557157</v>
      </c>
      <c r="Q1083" s="181">
        <v>3624.6305024966514</v>
      </c>
      <c r="R1083" s="181">
        <v>3742.4328737611836</v>
      </c>
    </row>
    <row r="1084" spans="1:18" x14ac:dyDescent="0.25">
      <c r="A1084" s="184" t="s">
        <v>213</v>
      </c>
      <c r="B1084" s="181">
        <v>12395.740256174649</v>
      </c>
      <c r="C1084" s="181">
        <v>12274.801156487289</v>
      </c>
      <c r="D1084" s="181">
        <v>12288.798411485319</v>
      </c>
      <c r="E1084" s="181">
        <v>12026.503937284333</v>
      </c>
      <c r="F1084" s="181">
        <v>11070.330693726128</v>
      </c>
      <c r="G1084" s="181">
        <v>10876.070017334127</v>
      </c>
      <c r="H1084" s="181">
        <v>10751.505638915191</v>
      </c>
      <c r="I1084" s="181">
        <v>10774.350069579947</v>
      </c>
      <c r="J1084" s="181">
        <v>10946.147164809263</v>
      </c>
      <c r="K1084" s="181">
        <v>10410.423925963531</v>
      </c>
      <c r="L1084" s="181">
        <v>10774.863068939158</v>
      </c>
      <c r="M1084" s="181">
        <v>8868.4939713901713</v>
      </c>
      <c r="N1084" s="181">
        <v>8555.5840822543178</v>
      </c>
      <c r="O1084" s="181">
        <v>9636.5472462319249</v>
      </c>
      <c r="P1084" s="181">
        <v>9287.7338110774908</v>
      </c>
      <c r="Q1084" s="181">
        <v>9310.8891255620529</v>
      </c>
      <c r="R1084" s="181">
        <v>9028.5578693065763</v>
      </c>
    </row>
    <row r="1085" spans="1:18" x14ac:dyDescent="0.25">
      <c r="A1085" s="184" t="s">
        <v>258</v>
      </c>
      <c r="B1085" s="181">
        <v>0</v>
      </c>
      <c r="C1085" s="181">
        <v>0</v>
      </c>
      <c r="D1085" s="181">
        <v>0</v>
      </c>
      <c r="E1085" s="181">
        <v>0</v>
      </c>
      <c r="F1085" s="181">
        <v>0</v>
      </c>
      <c r="G1085" s="181">
        <v>0</v>
      </c>
      <c r="H1085" s="181">
        <v>0</v>
      </c>
      <c r="I1085" s="181">
        <v>0</v>
      </c>
      <c r="J1085" s="181">
        <v>0</v>
      </c>
      <c r="K1085" s="181">
        <v>0</v>
      </c>
      <c r="L1085" s="181">
        <v>0</v>
      </c>
      <c r="M1085" s="181">
        <v>0</v>
      </c>
      <c r="N1085" s="181">
        <v>0</v>
      </c>
      <c r="O1085" s="181">
        <v>0</v>
      </c>
      <c r="P1085" s="181">
        <v>0</v>
      </c>
      <c r="Q1085" s="181">
        <v>0</v>
      </c>
      <c r="R1085" s="181">
        <v>0</v>
      </c>
    </row>
    <row r="1086" spans="1:18" x14ac:dyDescent="0.25">
      <c r="A1086" s="184" t="s">
        <v>215</v>
      </c>
      <c r="B1086" s="181">
        <v>284.04024805607168</v>
      </c>
      <c r="C1086" s="181">
        <v>288.65853362725272</v>
      </c>
      <c r="D1086" s="181">
        <v>293.28044352942044</v>
      </c>
      <c r="E1086" s="181">
        <v>297.32936613716566</v>
      </c>
      <c r="F1086" s="181">
        <v>301.58249382316103</v>
      </c>
      <c r="G1086" s="181">
        <v>305.9112806054319</v>
      </c>
      <c r="H1086" s="181">
        <v>306.2712398160794</v>
      </c>
      <c r="I1086" s="181">
        <v>310.67685916906504</v>
      </c>
      <c r="J1086" s="181">
        <v>314.84126969684775</v>
      </c>
      <c r="K1086" s="181">
        <v>318.77674158134641</v>
      </c>
      <c r="L1086" s="181">
        <v>322.64956129296399</v>
      </c>
      <c r="M1086" s="181">
        <v>326.36094615978891</v>
      </c>
      <c r="N1086" s="181">
        <v>330.08794990999667</v>
      </c>
      <c r="O1086" s="181">
        <v>340.52612349009365</v>
      </c>
      <c r="P1086" s="181">
        <v>337.75902398061248</v>
      </c>
      <c r="Q1086" s="181">
        <v>341.17507509334484</v>
      </c>
      <c r="R1086" s="181">
        <v>344.88017785341873</v>
      </c>
    </row>
    <row r="1087" spans="1:18" x14ac:dyDescent="0.25">
      <c r="A1087" s="184" t="s">
        <v>259</v>
      </c>
      <c r="B1087" s="181">
        <v>0</v>
      </c>
      <c r="C1087" s="181">
        <v>4.7409999999999997</v>
      </c>
      <c r="D1087" s="181">
        <v>0</v>
      </c>
      <c r="E1087" s="181">
        <v>4.7052467</v>
      </c>
      <c r="F1087" s="181">
        <v>4.4171649500000001</v>
      </c>
      <c r="G1087" s="181">
        <v>12.222902449999999</v>
      </c>
      <c r="H1087" s="181">
        <v>4.2959471499999999</v>
      </c>
      <c r="I1087" s="181">
        <v>0</v>
      </c>
      <c r="J1087" s="181">
        <v>0</v>
      </c>
      <c r="K1087" s="181">
        <v>0</v>
      </c>
      <c r="L1087" s="181">
        <v>0</v>
      </c>
      <c r="M1087" s="181">
        <v>0</v>
      </c>
      <c r="N1087" s="181">
        <v>7.5446910000000003</v>
      </c>
      <c r="O1087" s="181">
        <v>9.2212890000000005</v>
      </c>
      <c r="P1087" s="181">
        <v>9.2212890000000005</v>
      </c>
      <c r="Q1087" s="181">
        <v>9.2317010499999999</v>
      </c>
      <c r="R1087" s="181">
        <v>11.078041259999999</v>
      </c>
    </row>
    <row r="1088" spans="1:18" x14ac:dyDescent="0.25">
      <c r="A1088" s="184" t="s">
        <v>217</v>
      </c>
      <c r="B1088" s="181">
        <v>433.18330029921202</v>
      </c>
      <c r="C1088" s="181">
        <v>441.098625393894</v>
      </c>
      <c r="D1088" s="181">
        <v>427.88901464451499</v>
      </c>
      <c r="E1088" s="181">
        <v>484.25784155111995</v>
      </c>
      <c r="F1088" s="181">
        <v>472.74948706523998</v>
      </c>
      <c r="G1088" s="181">
        <v>494.75511698469001</v>
      </c>
      <c r="H1088" s="181">
        <v>496.21716431979002</v>
      </c>
      <c r="I1088" s="181">
        <v>451.28614628949606</v>
      </c>
      <c r="J1088" s="181">
        <v>713.17402213255991</v>
      </c>
      <c r="K1088" s="181">
        <v>745.0572193078599</v>
      </c>
      <c r="L1088" s="181">
        <v>776.40237974527997</v>
      </c>
      <c r="M1088" s="181">
        <v>784.2763303502901</v>
      </c>
      <c r="N1088" s="181">
        <v>793.50797489247998</v>
      </c>
      <c r="O1088" s="181">
        <v>803.26430147842996</v>
      </c>
      <c r="P1088" s="181">
        <v>816.19784802631</v>
      </c>
      <c r="Q1088" s="181">
        <v>824.23493947912993</v>
      </c>
      <c r="R1088" s="181">
        <v>833.80145142589004</v>
      </c>
    </row>
    <row r="1089" spans="1:18" x14ac:dyDescent="0.25">
      <c r="A1089" s="184" t="s">
        <v>218</v>
      </c>
      <c r="B1089" s="181">
        <v>1836.6209046067306</v>
      </c>
      <c r="C1089" s="181">
        <v>2016.6457329449331</v>
      </c>
      <c r="D1089" s="181">
        <v>1859.1781174143543</v>
      </c>
      <c r="E1089" s="181">
        <v>1871.1262647327712</v>
      </c>
      <c r="F1089" s="181">
        <v>1779.1890970114655</v>
      </c>
      <c r="G1089" s="181">
        <v>1768.0066116902271</v>
      </c>
      <c r="H1089" s="181">
        <v>1930.4845095953278</v>
      </c>
      <c r="I1089" s="181">
        <v>1964.7471941359436</v>
      </c>
      <c r="J1089" s="181">
        <v>1933.6228483121922</v>
      </c>
      <c r="K1089" s="181">
        <v>1807.3693293311371</v>
      </c>
      <c r="L1089" s="181">
        <v>1913.2008676616897</v>
      </c>
      <c r="M1089" s="181">
        <v>2001.3257798534614</v>
      </c>
      <c r="N1089" s="181">
        <v>2016.3531488759909</v>
      </c>
      <c r="O1089" s="181">
        <v>2129.2808473625373</v>
      </c>
      <c r="P1089" s="181">
        <v>2160.2226612911254</v>
      </c>
      <c r="Q1089" s="181">
        <v>2042.8305455401969</v>
      </c>
      <c r="R1089" s="181">
        <v>2068.9694113446931</v>
      </c>
    </row>
    <row r="1090" spans="1:18" x14ac:dyDescent="0.25">
      <c r="A1090" s="184" t="s">
        <v>331</v>
      </c>
      <c r="B1090" s="181">
        <v>22724.456686083278</v>
      </c>
      <c r="C1090" s="181">
        <v>23568.585259002954</v>
      </c>
      <c r="D1090" s="181">
        <v>23794.111409380897</v>
      </c>
      <c r="E1090" s="181">
        <v>23811.328743335711</v>
      </c>
      <c r="F1090" s="181">
        <v>23208.046918360895</v>
      </c>
      <c r="G1090" s="181">
        <v>23651.799146809837</v>
      </c>
      <c r="H1090" s="181">
        <v>24298.586861514137</v>
      </c>
      <c r="I1090" s="181">
        <v>23730.565834956931</v>
      </c>
      <c r="J1090" s="181">
        <v>25968.752508330384</v>
      </c>
      <c r="K1090" s="181">
        <v>23799.778354463117</v>
      </c>
      <c r="L1090" s="181">
        <v>25164.032021430805</v>
      </c>
      <c r="M1090" s="181">
        <v>23670.471657307895</v>
      </c>
      <c r="N1090" s="181">
        <v>23159.276066075028</v>
      </c>
      <c r="O1090" s="181">
        <v>24590.249213955918</v>
      </c>
      <c r="P1090" s="181">
        <v>24235.327693868971</v>
      </c>
      <c r="Q1090" s="181">
        <v>24183.947557634248</v>
      </c>
      <c r="R1090" s="181">
        <v>24022.547358657383</v>
      </c>
    </row>
    <row r="1091" spans="1:18" x14ac:dyDescent="0.25">
      <c r="A1091" s="184" t="s">
        <v>210</v>
      </c>
      <c r="B1091" s="181">
        <v>6727.0735951088554</v>
      </c>
      <c r="C1091" s="181">
        <v>7216.2896349709499</v>
      </c>
      <c r="D1091" s="181">
        <v>7286.512956327866</v>
      </c>
      <c r="E1091" s="181">
        <v>7191.6590380836806</v>
      </c>
      <c r="F1091" s="181">
        <v>7331.1446424675751</v>
      </c>
      <c r="G1091" s="181">
        <v>7620.3804081343933</v>
      </c>
      <c r="H1091" s="181">
        <v>7939.3345883943739</v>
      </c>
      <c r="I1091" s="181">
        <v>7057.8970096857001</v>
      </c>
      <c r="J1091" s="181">
        <v>8814.9640025187146</v>
      </c>
      <c r="K1091" s="181">
        <v>7381.0714700699491</v>
      </c>
      <c r="L1091" s="181">
        <v>8164.3171819702202</v>
      </c>
      <c r="M1091" s="181">
        <v>8233.309356797301</v>
      </c>
      <c r="N1091" s="181">
        <v>8105.5728984374036</v>
      </c>
      <c r="O1091" s="181">
        <v>8066.9145461953776</v>
      </c>
      <c r="P1091" s="181">
        <v>7946.1839023531384</v>
      </c>
      <c r="Q1091" s="181">
        <v>7908.2113019750323</v>
      </c>
      <c r="R1091" s="181">
        <v>7880.930357109678</v>
      </c>
    </row>
    <row r="1094" spans="1:18" x14ac:dyDescent="0.25">
      <c r="A1094" s="183" t="s">
        <v>352</v>
      </c>
    </row>
    <row r="1095" spans="1:18" x14ac:dyDescent="0.25">
      <c r="A1095" s="162" t="s">
        <v>348</v>
      </c>
      <c r="B1095" s="193">
        <v>2005</v>
      </c>
      <c r="C1095" s="193">
        <v>2006</v>
      </c>
      <c r="D1095" s="193">
        <v>2007</v>
      </c>
      <c r="E1095" s="193">
        <v>2008</v>
      </c>
      <c r="F1095" s="193">
        <v>2009</v>
      </c>
      <c r="G1095" s="193">
        <v>2010</v>
      </c>
      <c r="H1095" s="193">
        <v>2011</v>
      </c>
      <c r="I1095" s="193">
        <v>2012</v>
      </c>
      <c r="J1095" s="193">
        <v>2013</v>
      </c>
      <c r="K1095" s="193">
        <v>2014</v>
      </c>
      <c r="L1095" s="193">
        <v>2015</v>
      </c>
    </row>
    <row r="1096" spans="1:18" x14ac:dyDescent="0.25">
      <c r="A1096" s="184" t="s">
        <v>210</v>
      </c>
      <c r="B1096" s="181">
        <v>-0.22606879999999999</v>
      </c>
      <c r="C1096" s="181">
        <v>-0.26798495999999999</v>
      </c>
      <c r="D1096" s="181">
        <v>-0.19203023999999999</v>
      </c>
      <c r="E1096" s="181">
        <v>-0.21639584000000001</v>
      </c>
      <c r="F1096" s="181">
        <v>-0.17110880000000001</v>
      </c>
      <c r="G1096" s="181">
        <v>-0.18726704</v>
      </c>
      <c r="H1096" s="181">
        <v>-0.15535360000000001</v>
      </c>
      <c r="I1096" s="181">
        <v>-0.18074512000000001</v>
      </c>
      <c r="J1096" s="181">
        <v>-0.19723312000000001</v>
      </c>
      <c r="K1096" s="181">
        <v>-0.19203023999999999</v>
      </c>
      <c r="L1096" s="181">
        <v>-0.19661023999999999</v>
      </c>
    </row>
    <row r="1097" spans="1:18" x14ac:dyDescent="0.25">
      <c r="A1097" s="184" t="s">
        <v>211</v>
      </c>
      <c r="B1097" s="181">
        <v>3.264624E-2</v>
      </c>
      <c r="C1097" s="181">
        <v>1.1101919999999999E-2</v>
      </c>
      <c r="D1097" s="181">
        <v>6.3753600000000001E-3</v>
      </c>
      <c r="E1097" s="181">
        <v>-1.0992E-4</v>
      </c>
      <c r="F1097" s="181">
        <v>-3.7739200000000001E-3</v>
      </c>
      <c r="G1097" s="181">
        <v>-4.2502399999999997E-3</v>
      </c>
      <c r="H1097" s="181">
        <v>-7.3280000000000003E-4</v>
      </c>
      <c r="I1097" s="181">
        <v>5.3860799999999997E-3</v>
      </c>
      <c r="J1097" s="181">
        <v>4.7632000000000004E-3</v>
      </c>
      <c r="K1097" s="181">
        <v>6.5952000000000003E-4</v>
      </c>
      <c r="L1097" s="181">
        <v>8.7203200000000002E-3</v>
      </c>
    </row>
    <row r="1098" spans="1:18" x14ac:dyDescent="0.25">
      <c r="A1098" s="184" t="s">
        <v>257</v>
      </c>
      <c r="B1098" s="181">
        <v>0.38314448000000001</v>
      </c>
      <c r="C1098" s="181">
        <v>0.39256096000000001</v>
      </c>
      <c r="D1098" s="181">
        <v>0.35833920000000002</v>
      </c>
      <c r="E1098" s="181">
        <v>0.34654111999999998</v>
      </c>
      <c r="F1098" s="181">
        <v>0.33976272000000002</v>
      </c>
      <c r="G1098" s="181">
        <v>8.4271999999999993E-3</v>
      </c>
      <c r="H1098" s="181">
        <v>5.9649924E-2</v>
      </c>
      <c r="I1098" s="181">
        <v>5.6975199999999997E-2</v>
      </c>
      <c r="J1098" s="181">
        <v>4.4920639999999998E-2</v>
      </c>
      <c r="K1098" s="181">
        <v>0.44327072000000001</v>
      </c>
      <c r="L1098" s="181">
        <v>0.34397632</v>
      </c>
    </row>
    <row r="1099" spans="1:18" x14ac:dyDescent="0.25">
      <c r="A1099" s="184" t="s">
        <v>213</v>
      </c>
      <c r="B1099" s="181">
        <v>1.0878782359700001</v>
      </c>
      <c r="C1099" s="181">
        <v>1.72625688</v>
      </c>
      <c r="D1099" s="181">
        <v>1.2347680299700001</v>
      </c>
      <c r="E1099" s="181">
        <v>1.70192793997</v>
      </c>
      <c r="F1099" s="181">
        <v>1.69119244997</v>
      </c>
      <c r="G1099" s="181">
        <v>1.68576981194</v>
      </c>
      <c r="H1099" s="181">
        <v>1.63777138</v>
      </c>
      <c r="I1099" s="181">
        <v>1.4384497439999999</v>
      </c>
      <c r="J1099" s="181">
        <v>1.282619854</v>
      </c>
      <c r="K1099" s="181">
        <v>1.7421587000000001</v>
      </c>
      <c r="L1099" s="181">
        <v>2.3666874799700004</v>
      </c>
    </row>
    <row r="1100" spans="1:18" x14ac:dyDescent="0.25">
      <c r="A1100" s="184" t="s">
        <v>258</v>
      </c>
      <c r="B1100" s="181">
        <v>6.3277280000000005E-2</v>
      </c>
      <c r="C1100" s="181">
        <v>5.9466720000000001E-2</v>
      </c>
      <c r="D1100" s="181">
        <v>0.11940976</v>
      </c>
      <c r="E1100" s="181">
        <v>0.17894976000000001</v>
      </c>
      <c r="F1100" s="181">
        <v>0.10658576</v>
      </c>
      <c r="G1100" s="181">
        <v>0.13945183999999999</v>
      </c>
      <c r="H1100" s="181">
        <v>0.11746785</v>
      </c>
      <c r="I1100" s="181">
        <v>0.18371296000000001</v>
      </c>
      <c r="J1100" s="181">
        <v>0.24420559999999999</v>
      </c>
      <c r="K1100" s="181">
        <v>0.12461263</v>
      </c>
      <c r="L1100" s="181">
        <v>0.18309007999999999</v>
      </c>
    </row>
    <row r="1101" spans="1:18" x14ac:dyDescent="0.25">
      <c r="A1101" s="184" t="s">
        <v>215</v>
      </c>
      <c r="B1101" s="181">
        <v>2.3559884800000002</v>
      </c>
      <c r="C1101" s="181">
        <v>2.11324866</v>
      </c>
      <c r="D1101" s="181">
        <v>1.78671292</v>
      </c>
      <c r="E1101" s="181">
        <v>1.5133419797999998</v>
      </c>
      <c r="F1101" s="181">
        <v>1.5563572999999999</v>
      </c>
      <c r="G1101" s="181">
        <v>1.3576585400000001</v>
      </c>
      <c r="H1101" s="181">
        <v>1.3735970200000001</v>
      </c>
      <c r="I1101" s="181">
        <v>1.55910528</v>
      </c>
      <c r="J1101" s="181">
        <v>1.4981730200000001</v>
      </c>
      <c r="K1101" s="181">
        <v>1.3964236999999999</v>
      </c>
      <c r="L1101" s="181">
        <v>1.4456312419999999</v>
      </c>
    </row>
    <row r="1102" spans="1:18" x14ac:dyDescent="0.25">
      <c r="A1102" s="184" t="s">
        <v>259</v>
      </c>
      <c r="B1102" s="181">
        <v>-2.1764160000000001E-2</v>
      </c>
      <c r="C1102" s="181">
        <v>-1.9236E-2</v>
      </c>
      <c r="D1102" s="181">
        <v>1.861312E-2</v>
      </c>
      <c r="E1102" s="181">
        <v>1.0039360000000001E-2</v>
      </c>
      <c r="F1102" s="181">
        <v>0.11662512</v>
      </c>
      <c r="G1102" s="181">
        <v>0.15476735999999999</v>
      </c>
      <c r="H1102" s="181">
        <v>8.5407839999999999E-2</v>
      </c>
      <c r="I1102" s="181">
        <v>0.14033119999999999</v>
      </c>
      <c r="J1102" s="181">
        <v>0.13959840000000001</v>
      </c>
      <c r="K1102" s="181">
        <v>8.2476640000000004E-2</v>
      </c>
      <c r="L1102" s="181">
        <v>0.21053343999999999</v>
      </c>
    </row>
    <row r="1103" spans="1:18" x14ac:dyDescent="0.25">
      <c r="A1103" s="184" t="s">
        <v>217</v>
      </c>
      <c r="B1103" s="181">
        <v>0.3222488</v>
      </c>
      <c r="C1103" s="181">
        <v>0.22496959999999999</v>
      </c>
      <c r="D1103" s="181">
        <v>0.14659664</v>
      </c>
      <c r="E1103" s="181">
        <v>0.13794960000000001</v>
      </c>
      <c r="F1103" s="181">
        <v>4.6129759999999999E-2</v>
      </c>
      <c r="G1103" s="181">
        <v>8.6946720000000005E-2</v>
      </c>
      <c r="H1103" s="181">
        <v>-1.3923200000000001E-3</v>
      </c>
      <c r="I1103" s="181">
        <v>9.1490080000000001E-2</v>
      </c>
      <c r="J1103" s="181">
        <v>6.1555199999999997E-2</v>
      </c>
      <c r="K1103" s="181">
        <v>0.30422191999999998</v>
      </c>
      <c r="L1103" s="181">
        <v>0.39208465999999997</v>
      </c>
    </row>
    <row r="1104" spans="1:18" x14ac:dyDescent="0.25">
      <c r="A1104" s="184" t="s">
        <v>218</v>
      </c>
      <c r="B1104" s="181">
        <v>0.71931684402999974</v>
      </c>
      <c r="C1104" s="181">
        <v>0.83291261999999999</v>
      </c>
      <c r="D1104" s="181">
        <v>0.95819721002999969</v>
      </c>
      <c r="E1104" s="181">
        <v>0.97077700022999958</v>
      </c>
      <c r="F1104" s="181">
        <v>1.3519550100299997</v>
      </c>
      <c r="G1104" s="181">
        <v>1.5961974080599999</v>
      </c>
      <c r="H1104" s="181">
        <v>1.847694006</v>
      </c>
      <c r="I1104" s="181">
        <v>1.532248276</v>
      </c>
      <c r="J1104" s="181">
        <v>1.5495178060000001</v>
      </c>
      <c r="K1104" s="181">
        <v>1.01590501</v>
      </c>
      <c r="L1104" s="181">
        <v>0.63160039802999979</v>
      </c>
    </row>
    <row r="1109" spans="1:12" x14ac:dyDescent="0.25">
      <c r="A1109" s="183" t="s">
        <v>353</v>
      </c>
    </row>
    <row r="1110" spans="1:12" x14ac:dyDescent="0.25">
      <c r="A1110" t="s">
        <v>356</v>
      </c>
      <c r="B1110" s="193">
        <v>2005</v>
      </c>
      <c r="C1110" s="193">
        <v>2006</v>
      </c>
      <c r="D1110" s="193">
        <v>2007</v>
      </c>
      <c r="E1110" s="193">
        <v>2008</v>
      </c>
      <c r="F1110" s="193">
        <v>2009</v>
      </c>
      <c r="G1110" s="193">
        <v>2010</v>
      </c>
      <c r="H1110" s="193">
        <v>2011</v>
      </c>
      <c r="I1110" s="193">
        <v>2012</v>
      </c>
      <c r="J1110" s="193">
        <v>2013</v>
      </c>
      <c r="K1110" s="193">
        <v>2014</v>
      </c>
      <c r="L1110" s="193">
        <v>2015</v>
      </c>
    </row>
    <row r="1111" spans="1:12" x14ac:dyDescent="0.25">
      <c r="A1111" s="184" t="s">
        <v>210</v>
      </c>
      <c r="B1111">
        <f>B423/1000+B1017/1000+(B1096/1000)+B362*1000+B605/1000+B645/1000+B686/1000+B727/1000+B768/1000+B809/1000+B849/1000</f>
        <v>4095.8221323757502</v>
      </c>
      <c r="C1111">
        <f t="shared" ref="C1111:L1111" si="27">C423/1000+C1017/1000+(C1096/1000)+C362*1000+C605/1000+C645/1000+C686/1000+C727/1000+C768/1000+C809/1000+C849/1000</f>
        <v>4111.2987379306223</v>
      </c>
      <c r="D1111">
        <f t="shared" si="27"/>
        <v>4126.5301368909086</v>
      </c>
      <c r="E1111">
        <f t="shared" si="27"/>
        <v>4098.1699195925576</v>
      </c>
      <c r="F1111">
        <f t="shared" si="27"/>
        <v>3992.5160571366873</v>
      </c>
      <c r="G1111">
        <f t="shared" si="27"/>
        <v>4030.7676722973501</v>
      </c>
      <c r="H1111">
        <f t="shared" si="27"/>
        <v>4010.8499654202965</v>
      </c>
      <c r="I1111">
        <f t="shared" si="27"/>
        <v>3979.5455454652292</v>
      </c>
      <c r="J1111">
        <f t="shared" si="27"/>
        <v>3943.771836711966</v>
      </c>
      <c r="K1111">
        <f t="shared" si="27"/>
        <v>3930.1167673189721</v>
      </c>
      <c r="L1111">
        <f t="shared" si="27"/>
        <v>3895.4408378861358</v>
      </c>
    </row>
    <row r="1112" spans="1:12" x14ac:dyDescent="0.25">
      <c r="A1112" s="184" t="s">
        <v>211</v>
      </c>
      <c r="B1112">
        <f>B424/1000+B1018/1000+(B1097/1000)+B363*1000+B596/1000+B636/1000+B677/1000+B718/1000+B759/1000+B800/1000+B840/1000</f>
        <v>730.55707613260563</v>
      </c>
      <c r="C1112">
        <f t="shared" ref="C1112:L1112" si="28">C424/1000+C1018/1000+(C1097/1000)+C363*1000+C596/1000+C636/1000+C677/1000+C718/1000+C759/1000+C800/1000+C840/1000</f>
        <v>731.20795056289057</v>
      </c>
      <c r="D1112">
        <f t="shared" si="28"/>
        <v>732.80434567238808</v>
      </c>
      <c r="E1112">
        <f t="shared" si="28"/>
        <v>728.7505296562673</v>
      </c>
      <c r="F1112">
        <f t="shared" si="28"/>
        <v>717.43836288435455</v>
      </c>
      <c r="G1112">
        <f t="shared" si="28"/>
        <v>716.28048201734111</v>
      </c>
      <c r="H1112">
        <f t="shared" si="28"/>
        <v>713.943921718713</v>
      </c>
      <c r="I1112">
        <f t="shared" si="28"/>
        <v>714.41930234457618</v>
      </c>
      <c r="J1112">
        <f t="shared" si="28"/>
        <v>713.49501002998863</v>
      </c>
      <c r="K1112">
        <f t="shared" si="28"/>
        <v>710.58709864749892</v>
      </c>
      <c r="L1112">
        <f t="shared" si="28"/>
        <v>703.41303961176175</v>
      </c>
    </row>
    <row r="1113" spans="1:12" x14ac:dyDescent="0.25">
      <c r="A1113" s="184" t="s">
        <v>257</v>
      </c>
      <c r="B1113">
        <f>B425/1000+B1019/1000+(B1098/1000)+B364*1000+B597/1000+B637/1000+B678/1000+B719/1000+B760/1000+B801/1000+B841/1000</f>
        <v>10216.246046273098</v>
      </c>
      <c r="C1113">
        <f t="shared" ref="C1113:L1113" si="29">C425/1000+C1019/1000+(C1098/1000)+C364*1000+C597/1000+C637/1000+C678/1000+C719/1000+C760/1000+C801/1000+C841/1000</f>
        <v>9729.7084058377968</v>
      </c>
      <c r="D1113">
        <f t="shared" si="29"/>
        <v>10040.146288119551</v>
      </c>
      <c r="E1113">
        <f t="shared" si="29"/>
        <v>10141.118615906018</v>
      </c>
      <c r="F1113">
        <f t="shared" si="29"/>
        <v>10339.394347239297</v>
      </c>
      <c r="G1113">
        <f t="shared" si="29"/>
        <v>11647.791889745104</v>
      </c>
      <c r="H1113">
        <f t="shared" si="29"/>
        <v>10878.296959212295</v>
      </c>
      <c r="I1113">
        <f t="shared" si="29"/>
        <v>12264.154155080974</v>
      </c>
      <c r="J1113">
        <f t="shared" si="29"/>
        <v>11058.324248349412</v>
      </c>
      <c r="K1113">
        <f t="shared" si="29"/>
        <v>12594.012012693309</v>
      </c>
      <c r="L1113">
        <f t="shared" si="29"/>
        <v>11427.803284538657</v>
      </c>
    </row>
    <row r="1114" spans="1:12" x14ac:dyDescent="0.25">
      <c r="A1114" s="184" t="s">
        <v>213</v>
      </c>
      <c r="B1114">
        <f t="shared" ref="B1114:L1118" si="30">B426/1000+B1020/1000+(B1099/1000)+B365*1000+B598/1000+B638/1000+B679/1000+B720/1000+B761/1000+B802/1000+B842/1000</f>
        <v>3927.57354681581</v>
      </c>
      <c r="C1114">
        <f t="shared" si="30"/>
        <v>3955.234225740985</v>
      </c>
      <c r="D1114">
        <f t="shared" si="30"/>
        <v>4009.5848614135521</v>
      </c>
      <c r="E1114">
        <f t="shared" si="30"/>
        <v>4021.8600549200855</v>
      </c>
      <c r="F1114">
        <f t="shared" si="30"/>
        <v>4032.8419653331266</v>
      </c>
      <c r="G1114">
        <f t="shared" si="30"/>
        <v>4104.3810141540689</v>
      </c>
      <c r="H1114">
        <f t="shared" si="30"/>
        <v>4128.582828960637</v>
      </c>
      <c r="I1114">
        <f t="shared" si="30"/>
        <v>4152.4759755946034</v>
      </c>
      <c r="J1114">
        <f t="shared" si="30"/>
        <v>4249.1459134541819</v>
      </c>
      <c r="K1114">
        <f t="shared" si="30"/>
        <v>4241.070580344599</v>
      </c>
      <c r="L1114">
        <f t="shared" si="30"/>
        <v>4277.1322569329905</v>
      </c>
    </row>
    <row r="1115" spans="1:12" x14ac:dyDescent="0.25">
      <c r="A1115" s="184" t="s">
        <v>258</v>
      </c>
      <c r="B1115">
        <f t="shared" si="30"/>
        <v>1814.9430723089079</v>
      </c>
      <c r="C1115">
        <f t="shared" si="30"/>
        <v>1839.6258890581059</v>
      </c>
      <c r="D1115">
        <f t="shared" si="30"/>
        <v>1887.8881408315212</v>
      </c>
      <c r="E1115">
        <f t="shared" si="30"/>
        <v>1925.9824746460663</v>
      </c>
      <c r="F1115">
        <f t="shared" si="30"/>
        <v>1990.0763629951327</v>
      </c>
      <c r="G1115">
        <f t="shared" si="30"/>
        <v>2215.5881883293755</v>
      </c>
      <c r="H1115">
        <f t="shared" si="30"/>
        <v>2205.7035386031366</v>
      </c>
      <c r="I1115">
        <f t="shared" si="30"/>
        <v>2321.3238928823625</v>
      </c>
      <c r="J1115">
        <f t="shared" si="30"/>
        <v>2421.3848610219165</v>
      </c>
      <c r="K1115">
        <f t="shared" si="30"/>
        <v>2526.185770701853</v>
      </c>
      <c r="L1115">
        <f t="shared" si="30"/>
        <v>2629.0545905108825</v>
      </c>
    </row>
    <row r="1116" spans="1:12" x14ac:dyDescent="0.25">
      <c r="A1116" s="184" t="s">
        <v>215</v>
      </c>
      <c r="B1116">
        <f t="shared" si="30"/>
        <v>1305.365747921257</v>
      </c>
      <c r="C1116">
        <f t="shared" si="30"/>
        <v>1314.7745241568714</v>
      </c>
      <c r="D1116">
        <f t="shared" si="30"/>
        <v>1329.1822303659096</v>
      </c>
      <c r="E1116">
        <f t="shared" si="30"/>
        <v>1349.5627336760595</v>
      </c>
      <c r="F1116">
        <f t="shared" si="30"/>
        <v>1355.3268899396817</v>
      </c>
      <c r="G1116">
        <f t="shared" si="30"/>
        <v>1418.199273003685</v>
      </c>
      <c r="H1116">
        <f t="shared" si="30"/>
        <v>1410.456906848739</v>
      </c>
      <c r="I1116">
        <f t="shared" si="30"/>
        <v>1447.551711958338</v>
      </c>
      <c r="J1116">
        <f t="shared" si="30"/>
        <v>1433.4946794447819</v>
      </c>
      <c r="K1116">
        <f t="shared" si="30"/>
        <v>1437.4891364256584</v>
      </c>
      <c r="L1116">
        <f t="shared" si="30"/>
        <v>1444.8615775535718</v>
      </c>
    </row>
    <row r="1117" spans="1:12" x14ac:dyDescent="0.25">
      <c r="A1117" s="184" t="s">
        <v>259</v>
      </c>
      <c r="B1117">
        <f t="shared" si="30"/>
        <v>2291.3373538658261</v>
      </c>
      <c r="C1117">
        <f t="shared" si="30"/>
        <v>2300.0463449278459</v>
      </c>
      <c r="D1117">
        <f t="shared" si="30"/>
        <v>2301.8370599532955</v>
      </c>
      <c r="E1117">
        <f t="shared" si="30"/>
        <v>2288.3510800749577</v>
      </c>
      <c r="F1117">
        <f t="shared" si="30"/>
        <v>2253.098124019119</v>
      </c>
      <c r="G1117">
        <f t="shared" si="30"/>
        <v>2292.5153592316569</v>
      </c>
      <c r="H1117">
        <f t="shared" si="30"/>
        <v>2302.4717719288783</v>
      </c>
      <c r="I1117">
        <f t="shared" si="30"/>
        <v>2302.2020341760135</v>
      </c>
      <c r="J1117">
        <f t="shared" si="30"/>
        <v>2334.9635494212116</v>
      </c>
      <c r="K1117">
        <f t="shared" si="30"/>
        <v>2363.38054047487</v>
      </c>
      <c r="L1117">
        <f t="shared" si="30"/>
        <v>2348.708363255329</v>
      </c>
    </row>
    <row r="1118" spans="1:12" x14ac:dyDescent="0.25">
      <c r="A1118" s="184" t="s">
        <v>217</v>
      </c>
      <c r="B1118">
        <f t="shared" si="30"/>
        <v>6917.9447902697984</v>
      </c>
      <c r="C1118">
        <f t="shared" si="30"/>
        <v>6943.5898812820751</v>
      </c>
      <c r="D1118">
        <f t="shared" si="30"/>
        <v>6969.7502593895533</v>
      </c>
      <c r="E1118">
        <f t="shared" si="30"/>
        <v>6973.1109727232715</v>
      </c>
      <c r="F1118">
        <f t="shared" si="30"/>
        <v>6935.8794561664899</v>
      </c>
      <c r="G1118">
        <f t="shared" si="30"/>
        <v>7010.6607625012111</v>
      </c>
      <c r="H1118">
        <f t="shared" si="30"/>
        <v>7004.4498940529766</v>
      </c>
      <c r="I1118">
        <f t="shared" si="30"/>
        <v>6984.5624188743886</v>
      </c>
      <c r="J1118">
        <f t="shared" si="30"/>
        <v>6961.9393089090063</v>
      </c>
      <c r="K1118">
        <f t="shared" si="30"/>
        <v>6924.7791115725649</v>
      </c>
      <c r="L1118">
        <f t="shared" si="30"/>
        <v>6895.5428599063807</v>
      </c>
    </row>
    <row r="1119" spans="1:12" x14ac:dyDescent="0.25">
      <c r="A1119" s="184" t="s">
        <v>218</v>
      </c>
      <c r="B1119">
        <f>B431/1000+B1025/1000+(B1104/1000)+B370*1000+B603/1000+B643/1000+B684/1000+B725/1000+B766/1000+B807/1000+B847/1000</f>
        <v>4726.4697022931732</v>
      </c>
      <c r="C1119">
        <f t="shared" ref="C1119:L1119" si="31">C431/1000+C1025/1000+(C1104/1000)+C370*1000+C603/1000+C643/1000+C684/1000+C725/1000+C766/1000+C807/1000+C847/1000</f>
        <v>4645.6675390226683</v>
      </c>
      <c r="D1119">
        <f t="shared" si="31"/>
        <v>4716.1152544304869</v>
      </c>
      <c r="E1119">
        <f t="shared" si="31"/>
        <v>4803.4587567434064</v>
      </c>
      <c r="F1119">
        <f t="shared" si="31"/>
        <v>4879.6251633018674</v>
      </c>
      <c r="G1119">
        <f t="shared" si="31"/>
        <v>5085.5421020866979</v>
      </c>
      <c r="H1119">
        <f t="shared" si="31"/>
        <v>5112.5516110739591</v>
      </c>
      <c r="I1119">
        <f t="shared" si="31"/>
        <v>5177.174431040773</v>
      </c>
      <c r="J1119">
        <f t="shared" si="31"/>
        <v>5083.5345277292872</v>
      </c>
      <c r="K1119">
        <f t="shared" si="31"/>
        <v>5101.221315862861</v>
      </c>
      <c r="L1119">
        <f t="shared" si="31"/>
        <v>5089.1783887344209</v>
      </c>
    </row>
    <row r="1120" spans="1:12" x14ac:dyDescent="0.25">
      <c r="A1120" s="194" t="s">
        <v>331</v>
      </c>
      <c r="B1120">
        <f>SUM(B1111:B1119)/1000</f>
        <v>36.026259468256228</v>
      </c>
      <c r="C1120">
        <f t="shared" ref="C1120:L1120" si="32">SUM(C1111:C1119)/1000</f>
        <v>35.571153498519863</v>
      </c>
      <c r="D1120">
        <f t="shared" si="32"/>
        <v>36.113838577067163</v>
      </c>
      <c r="E1120">
        <f t="shared" si="32"/>
        <v>36.330365137938685</v>
      </c>
      <c r="F1120">
        <f t="shared" si="32"/>
        <v>36.496196729015757</v>
      </c>
      <c r="G1120">
        <f t="shared" si="32"/>
        <v>38.521726743366486</v>
      </c>
      <c r="H1120">
        <f t="shared" si="32"/>
        <v>37.767307397819636</v>
      </c>
      <c r="I1120">
        <f t="shared" si="32"/>
        <v>39.34340946741726</v>
      </c>
      <c r="J1120">
        <f t="shared" si="32"/>
        <v>38.20005393507175</v>
      </c>
      <c r="K1120">
        <f t="shared" si="32"/>
        <v>39.828842334042186</v>
      </c>
      <c r="L1120">
        <f t="shared" si="32"/>
        <v>38.711135198930123</v>
      </c>
    </row>
    <row r="1122" spans="1:12" x14ac:dyDescent="0.25">
      <c r="A1122" s="183" t="s">
        <v>354</v>
      </c>
    </row>
    <row r="1123" spans="1:12" x14ac:dyDescent="0.25">
      <c r="A1123" t="s">
        <v>357</v>
      </c>
      <c r="B1123" s="193">
        <v>2005</v>
      </c>
      <c r="C1123" s="193">
        <v>2006</v>
      </c>
      <c r="D1123" s="193">
        <v>2007</v>
      </c>
      <c r="E1123" s="193">
        <v>2008</v>
      </c>
      <c r="F1123" s="193">
        <v>2009</v>
      </c>
      <c r="G1123" s="193">
        <v>2010</v>
      </c>
      <c r="H1123" s="193">
        <v>2011</v>
      </c>
      <c r="I1123" s="193">
        <v>2012</v>
      </c>
      <c r="J1123" s="193">
        <v>2013</v>
      </c>
      <c r="K1123" s="193">
        <v>2014</v>
      </c>
      <c r="L1123" s="193">
        <v>2015</v>
      </c>
    </row>
    <row r="1124" spans="1:12" x14ac:dyDescent="0.25">
      <c r="A1124" s="184" t="s">
        <v>210</v>
      </c>
      <c r="B1124">
        <f>(B508*1000+B520*1000+B532*1000+B544*1000)</f>
        <v>21.437874815157659</v>
      </c>
      <c r="C1124">
        <f t="shared" ref="C1124:L1124" si="33">(C508*1000+C520*1000+C532*1000+C544*1000)</f>
        <v>21.458660665751658</v>
      </c>
      <c r="D1124">
        <f t="shared" si="33"/>
        <v>21.18972279035313</v>
      </c>
      <c r="E1124">
        <f t="shared" si="33"/>
        <v>20.994862132421289</v>
      </c>
      <c r="F1124">
        <f t="shared" si="33"/>
        <v>20.636987389861137</v>
      </c>
      <c r="G1124">
        <f t="shared" si="33"/>
        <v>20.59005211732859</v>
      </c>
      <c r="H1124">
        <f t="shared" si="33"/>
        <v>20.201554037643959</v>
      </c>
      <c r="I1124">
        <f t="shared" si="33"/>
        <v>20.23168622838844</v>
      </c>
      <c r="J1124">
        <f t="shared" si="33"/>
        <v>19.958146098222052</v>
      </c>
      <c r="K1124">
        <f t="shared" si="33"/>
        <v>19.737317246352021</v>
      </c>
      <c r="L1124">
        <f t="shared" si="33"/>
        <v>19.710658785747512</v>
      </c>
    </row>
    <row r="1125" spans="1:12" x14ac:dyDescent="0.25">
      <c r="A1125" s="184" t="s">
        <v>211</v>
      </c>
      <c r="B1125">
        <f t="shared" ref="B1125:L1132" si="34">(B509*1000+B521*1000+B533*1000+B545*1000)</f>
        <v>3.066297315027148</v>
      </c>
      <c r="C1125">
        <f t="shared" si="34"/>
        <v>2.8498316898197436</v>
      </c>
      <c r="D1125">
        <f t="shared" si="34"/>
        <v>2.6575575343174056</v>
      </c>
      <c r="E1125">
        <f t="shared" si="34"/>
        <v>2.4985292835475565</v>
      </c>
      <c r="F1125">
        <f t="shared" si="34"/>
        <v>2.354567083083857</v>
      </c>
      <c r="G1125">
        <f t="shared" si="34"/>
        <v>2.190434032977874</v>
      </c>
      <c r="H1125">
        <f t="shared" si="34"/>
        <v>2.0811255146117165</v>
      </c>
      <c r="I1125">
        <f t="shared" si="34"/>
        <v>2.0112354211818948</v>
      </c>
      <c r="J1125">
        <f t="shared" si="34"/>
        <v>1.9513439056115769</v>
      </c>
      <c r="K1125">
        <f t="shared" si="34"/>
        <v>1.9142596971164341</v>
      </c>
      <c r="L1125">
        <f t="shared" si="34"/>
        <v>1.9117170339958185</v>
      </c>
    </row>
    <row r="1126" spans="1:12" x14ac:dyDescent="0.25">
      <c r="A1126" s="184" t="s">
        <v>257</v>
      </c>
      <c r="B1126">
        <f t="shared" si="34"/>
        <v>55.793819679909618</v>
      </c>
      <c r="C1126">
        <f t="shared" si="34"/>
        <v>58.00127487374084</v>
      </c>
      <c r="D1126">
        <f t="shared" si="34"/>
        <v>58.993093754754398</v>
      </c>
      <c r="E1126">
        <f t="shared" si="34"/>
        <v>59.772237862713794</v>
      </c>
      <c r="F1126">
        <f t="shared" si="34"/>
        <v>60.626929108384218</v>
      </c>
      <c r="G1126">
        <f t="shared" si="34"/>
        <v>62.129884542923193</v>
      </c>
      <c r="H1126">
        <f t="shared" si="34"/>
        <v>65.374888039827766</v>
      </c>
      <c r="I1126">
        <f t="shared" si="34"/>
        <v>65.430953263356699</v>
      </c>
      <c r="J1126">
        <f t="shared" si="34"/>
        <v>66.354594918617764</v>
      </c>
      <c r="K1126">
        <f t="shared" si="34"/>
        <v>66.962142436529035</v>
      </c>
      <c r="L1126">
        <f t="shared" si="34"/>
        <v>67.176683071189501</v>
      </c>
    </row>
    <row r="1127" spans="1:12" x14ac:dyDescent="0.25">
      <c r="A1127" s="184" t="s">
        <v>213</v>
      </c>
      <c r="B1127">
        <f t="shared" si="34"/>
        <v>33.338262025786776</v>
      </c>
      <c r="C1127">
        <f t="shared" si="34"/>
        <v>34.127347585989099</v>
      </c>
      <c r="D1127">
        <f t="shared" si="34"/>
        <v>34.640522171784966</v>
      </c>
      <c r="E1127">
        <f t="shared" si="34"/>
        <v>35.118068120690943</v>
      </c>
      <c r="F1127">
        <f t="shared" si="34"/>
        <v>35.766059783427416</v>
      </c>
      <c r="G1127">
        <f t="shared" si="34"/>
        <v>36.364604673615204</v>
      </c>
      <c r="H1127">
        <f t="shared" si="34"/>
        <v>37.710545058656969</v>
      </c>
      <c r="I1127">
        <f t="shared" si="34"/>
        <v>38.224937466312412</v>
      </c>
      <c r="J1127">
        <f t="shared" si="34"/>
        <v>38.040878474223092</v>
      </c>
      <c r="K1127">
        <f t="shared" si="34"/>
        <v>38.041129257370159</v>
      </c>
      <c r="L1127">
        <f t="shared" si="34"/>
        <v>37.44072946334407</v>
      </c>
    </row>
    <row r="1128" spans="1:12" x14ac:dyDescent="0.25">
      <c r="A1128" s="184" t="s">
        <v>258</v>
      </c>
      <c r="B1128">
        <f t="shared" si="34"/>
        <v>27.674112055558659</v>
      </c>
      <c r="C1128">
        <f t="shared" si="34"/>
        <v>28.123371856470655</v>
      </c>
      <c r="D1128">
        <f t="shared" si="34"/>
        <v>28.738924093767626</v>
      </c>
      <c r="E1128">
        <f t="shared" si="34"/>
        <v>29.229039886334135</v>
      </c>
      <c r="F1128">
        <f t="shared" si="34"/>
        <v>29.37567826993287</v>
      </c>
      <c r="G1128">
        <f t="shared" si="34"/>
        <v>29.732868656014919</v>
      </c>
      <c r="H1128">
        <f t="shared" si="34"/>
        <v>30.031591797926481</v>
      </c>
      <c r="I1128">
        <f t="shared" si="34"/>
        <v>30.090340474392757</v>
      </c>
      <c r="J1128">
        <f t="shared" si="34"/>
        <v>29.226276508843636</v>
      </c>
      <c r="K1128">
        <f t="shared" si="34"/>
        <v>29.482400293311557</v>
      </c>
      <c r="L1128">
        <f t="shared" si="34"/>
        <v>29.752653031653843</v>
      </c>
    </row>
    <row r="1129" spans="1:12" x14ac:dyDescent="0.25">
      <c r="A1129" s="184" t="s">
        <v>215</v>
      </c>
      <c r="B1129">
        <f t="shared" si="34"/>
        <v>30.590930926302125</v>
      </c>
      <c r="C1129">
        <f t="shared" si="34"/>
        <v>30.811071389096252</v>
      </c>
      <c r="D1129">
        <f t="shared" si="34"/>
        <v>30.548797679613578</v>
      </c>
      <c r="E1129">
        <f t="shared" si="34"/>
        <v>30.847324213482096</v>
      </c>
      <c r="F1129">
        <f t="shared" si="34"/>
        <v>30.853520101947968</v>
      </c>
      <c r="G1129">
        <f t="shared" si="34"/>
        <v>31.204550130395496</v>
      </c>
      <c r="H1129">
        <f t="shared" si="34"/>
        <v>31.529451567189284</v>
      </c>
      <c r="I1129">
        <f t="shared" si="34"/>
        <v>31.648137945257805</v>
      </c>
      <c r="J1129">
        <f t="shared" si="34"/>
        <v>32.07713254536187</v>
      </c>
      <c r="K1129">
        <f t="shared" si="34"/>
        <v>32.272929694275014</v>
      </c>
      <c r="L1129">
        <f t="shared" si="34"/>
        <v>32.786034547048203</v>
      </c>
    </row>
    <row r="1130" spans="1:12" x14ac:dyDescent="0.25">
      <c r="A1130" s="184" t="s">
        <v>259</v>
      </c>
      <c r="B1130">
        <f t="shared" si="34"/>
        <v>13.827661875813805</v>
      </c>
      <c r="C1130">
        <f t="shared" si="34"/>
        <v>14.042521892641677</v>
      </c>
      <c r="D1130">
        <f t="shared" si="34"/>
        <v>14.247094834087688</v>
      </c>
      <c r="E1130">
        <f t="shared" si="34"/>
        <v>14.526971803794952</v>
      </c>
      <c r="F1130">
        <f t="shared" si="34"/>
        <v>14.045409561887798</v>
      </c>
      <c r="G1130">
        <f t="shared" si="34"/>
        <v>14.643832849606854</v>
      </c>
      <c r="H1130">
        <f t="shared" si="34"/>
        <v>14.960096560363555</v>
      </c>
      <c r="I1130">
        <f t="shared" si="34"/>
        <v>15.186949993034704</v>
      </c>
      <c r="J1130">
        <f t="shared" si="34"/>
        <v>15.354324584791458</v>
      </c>
      <c r="K1130">
        <f t="shared" si="34"/>
        <v>15.373648398179309</v>
      </c>
      <c r="L1130">
        <f t="shared" si="34"/>
        <v>15.583615876080945</v>
      </c>
    </row>
    <row r="1131" spans="1:12" x14ac:dyDescent="0.25">
      <c r="A1131" s="184" t="s">
        <v>217</v>
      </c>
      <c r="B1131">
        <f t="shared" si="34"/>
        <v>36.93470529610984</v>
      </c>
      <c r="C1131">
        <f t="shared" si="34"/>
        <v>37.444838883885851</v>
      </c>
      <c r="D1131">
        <f t="shared" si="34"/>
        <v>37.749450696932058</v>
      </c>
      <c r="E1131">
        <f t="shared" si="34"/>
        <v>38.325939027893227</v>
      </c>
      <c r="F1131">
        <f t="shared" si="34"/>
        <v>36.72447850691961</v>
      </c>
      <c r="G1131">
        <f t="shared" si="34"/>
        <v>35.985845377033748</v>
      </c>
      <c r="H1131">
        <f t="shared" si="34"/>
        <v>36.250827445336256</v>
      </c>
      <c r="I1131">
        <f t="shared" si="34"/>
        <v>35.907900281670194</v>
      </c>
      <c r="J1131">
        <f t="shared" si="34"/>
        <v>36.150338569242209</v>
      </c>
      <c r="K1131">
        <f t="shared" si="34"/>
        <v>36.520592480820582</v>
      </c>
      <c r="L1131">
        <f t="shared" si="34"/>
        <v>36.330947588344365</v>
      </c>
    </row>
    <row r="1132" spans="1:12" x14ac:dyDescent="0.25">
      <c r="A1132" s="184" t="s">
        <v>218</v>
      </c>
      <c r="B1132">
        <f t="shared" si="34"/>
        <v>103.77841732705201</v>
      </c>
      <c r="C1132">
        <f t="shared" si="34"/>
        <v>105.97080053090421</v>
      </c>
      <c r="D1132">
        <f t="shared" si="34"/>
        <v>107.10227331789665</v>
      </c>
      <c r="E1132">
        <f t="shared" si="34"/>
        <v>110.33103189739641</v>
      </c>
      <c r="F1132">
        <f t="shared" si="34"/>
        <v>110.17828707621419</v>
      </c>
      <c r="G1132">
        <f t="shared" si="34"/>
        <v>113.71607528901765</v>
      </c>
      <c r="H1132">
        <f t="shared" si="34"/>
        <v>116.17744638805574</v>
      </c>
      <c r="I1132">
        <f t="shared" si="34"/>
        <v>119.46826475535522</v>
      </c>
      <c r="J1132">
        <f t="shared" si="34"/>
        <v>120.74551951480811</v>
      </c>
      <c r="K1132">
        <f t="shared" si="34"/>
        <v>122.21498169731343</v>
      </c>
      <c r="L1132">
        <f t="shared" si="34"/>
        <v>123.48608260338682</v>
      </c>
    </row>
    <row r="1133" spans="1:12" x14ac:dyDescent="0.25">
      <c r="A1133" s="194" t="s">
        <v>331</v>
      </c>
      <c r="B1133">
        <f>SUM(B1124:B1132)</f>
        <v>326.44208131671763</v>
      </c>
      <c r="C1133">
        <f t="shared" ref="C1133:L1133" si="35">SUM(C1124:C1132)</f>
        <v>332.8297193683</v>
      </c>
      <c r="D1133">
        <f t="shared" si="35"/>
        <v>335.86743687350747</v>
      </c>
      <c r="E1133">
        <f t="shared" si="35"/>
        <v>341.64400422827441</v>
      </c>
      <c r="F1133">
        <f t="shared" si="35"/>
        <v>340.56191688165904</v>
      </c>
      <c r="G1133">
        <f t="shared" si="35"/>
        <v>346.55814766891353</v>
      </c>
      <c r="H1133">
        <f t="shared" si="35"/>
        <v>354.31752640961173</v>
      </c>
      <c r="I1133">
        <f t="shared" si="35"/>
        <v>358.20040582895012</v>
      </c>
      <c r="J1133">
        <f t="shared" si="35"/>
        <v>359.85855511972176</v>
      </c>
      <c r="K1133">
        <f t="shared" si="35"/>
        <v>362.51940120126756</v>
      </c>
      <c r="L1133">
        <f t="shared" si="35"/>
        <v>364.1791220007911</v>
      </c>
    </row>
    <row r="1135" spans="1:12" x14ac:dyDescent="0.25">
      <c r="A1135" s="183" t="s">
        <v>355</v>
      </c>
    </row>
    <row r="1136" spans="1:12" x14ac:dyDescent="0.25">
      <c r="A1136" t="s">
        <v>358</v>
      </c>
      <c r="B1136" s="193">
        <v>2005</v>
      </c>
      <c r="C1136" s="193">
        <v>2006</v>
      </c>
      <c r="D1136" s="193">
        <v>2007</v>
      </c>
      <c r="E1136" s="193">
        <v>2008</v>
      </c>
      <c r="F1136" s="193">
        <v>2009</v>
      </c>
      <c r="G1136" s="193">
        <v>2010</v>
      </c>
      <c r="H1136" s="193">
        <v>2011</v>
      </c>
      <c r="I1136" s="193">
        <v>2012</v>
      </c>
      <c r="J1136" s="193">
        <v>2013</v>
      </c>
      <c r="K1136" s="193">
        <v>2014</v>
      </c>
      <c r="L1136" s="193">
        <v>2015</v>
      </c>
    </row>
    <row r="1137" spans="1:12" x14ac:dyDescent="0.25">
      <c r="A1137" s="184" t="s">
        <v>210</v>
      </c>
      <c r="B1137">
        <f>B447/1000+B1042/1000</f>
        <v>56.189137959127606</v>
      </c>
      <c r="C1137">
        <f t="shared" ref="C1137:L1137" si="36">C447/1000+C1042/1000</f>
        <v>47.930758051159103</v>
      </c>
      <c r="D1137">
        <f t="shared" si="36"/>
        <v>47.278554186149471</v>
      </c>
      <c r="E1137">
        <f t="shared" si="36"/>
        <v>36.758412571394409</v>
      </c>
      <c r="F1137">
        <f t="shared" si="36"/>
        <v>29.218155422529385</v>
      </c>
      <c r="G1137">
        <f t="shared" si="36"/>
        <v>18.596200141376382</v>
      </c>
      <c r="H1137">
        <f t="shared" si="36"/>
        <v>14.560038143951902</v>
      </c>
      <c r="I1137">
        <f t="shared" si="36"/>
        <v>13.008181551586876</v>
      </c>
      <c r="J1137">
        <f t="shared" si="36"/>
        <v>10.775844757783352</v>
      </c>
      <c r="K1137">
        <f t="shared" si="36"/>
        <v>10.559290064111845</v>
      </c>
      <c r="L1137">
        <f t="shared" si="36"/>
        <v>10.249554689321602</v>
      </c>
    </row>
    <row r="1138" spans="1:12" x14ac:dyDescent="0.25">
      <c r="A1138" s="184" t="s">
        <v>211</v>
      </c>
      <c r="B1138">
        <f t="shared" ref="B1138:L1145" si="37">B448/1000+B1043/1000</f>
        <v>3.6759923545831383</v>
      </c>
      <c r="C1138">
        <f t="shared" si="37"/>
        <v>3.1200425776976424</v>
      </c>
      <c r="D1138">
        <f t="shared" si="37"/>
        <v>3.5513824954908544</v>
      </c>
      <c r="E1138">
        <f t="shared" si="37"/>
        <v>3.3681753110740469</v>
      </c>
      <c r="F1138">
        <f t="shared" si="37"/>
        <v>1.9788240823494019</v>
      </c>
      <c r="G1138">
        <f t="shared" si="37"/>
        <v>2.1050437296030009</v>
      </c>
      <c r="H1138">
        <f t="shared" si="37"/>
        <v>1.1789087967857925</v>
      </c>
      <c r="I1138">
        <f t="shared" si="37"/>
        <v>0.93223636545017563</v>
      </c>
      <c r="J1138">
        <f t="shared" si="37"/>
        <v>0.8793334151260217</v>
      </c>
      <c r="K1138">
        <f t="shared" si="37"/>
        <v>0.90097677633624307</v>
      </c>
      <c r="L1138">
        <f t="shared" si="37"/>
        <v>0.86353830640286533</v>
      </c>
    </row>
    <row r="1139" spans="1:12" x14ac:dyDescent="0.25">
      <c r="A1139" s="184" t="s">
        <v>257</v>
      </c>
      <c r="B1139">
        <f t="shared" si="37"/>
        <v>33.071574090237092</v>
      </c>
      <c r="C1139">
        <f t="shared" si="37"/>
        <v>7.2970275747729227E-2</v>
      </c>
      <c r="D1139">
        <f t="shared" si="37"/>
        <v>7.4628220543647497E-2</v>
      </c>
      <c r="E1139">
        <f t="shared" si="37"/>
        <v>7.6638919935631489E-2</v>
      </c>
      <c r="F1139">
        <f t="shared" si="37"/>
        <v>7.8676779903199504E-2</v>
      </c>
      <c r="G1139">
        <f t="shared" si="37"/>
        <v>62.080642609770443</v>
      </c>
      <c r="H1139">
        <f t="shared" si="37"/>
        <v>8.2451980242704268E-2</v>
      </c>
      <c r="I1139">
        <f t="shared" si="37"/>
        <v>79.134443571014984</v>
      </c>
      <c r="J1139">
        <f t="shared" si="37"/>
        <v>8.6170162085848739E-2</v>
      </c>
      <c r="K1139">
        <f t="shared" si="37"/>
        <v>96.497512929020729</v>
      </c>
      <c r="L1139">
        <f t="shared" si="37"/>
        <v>96.498861703668297</v>
      </c>
    </row>
    <row r="1140" spans="1:12" x14ac:dyDescent="0.25">
      <c r="A1140" s="184" t="s">
        <v>213</v>
      </c>
      <c r="B1140">
        <f t="shared" si="37"/>
        <v>17.009834002698895</v>
      </c>
      <c r="C1140">
        <f t="shared" si="37"/>
        <v>16.386387312714607</v>
      </c>
      <c r="D1140">
        <f t="shared" si="37"/>
        <v>6.3296691777849983</v>
      </c>
      <c r="E1140">
        <f t="shared" si="37"/>
        <v>6.1397785116587071</v>
      </c>
      <c r="F1140">
        <f t="shared" si="37"/>
        <v>5.9444387963053833</v>
      </c>
      <c r="G1140">
        <f t="shared" si="37"/>
        <v>5.5353122653856408</v>
      </c>
      <c r="H1140">
        <f t="shared" si="37"/>
        <v>4.7537760453280855</v>
      </c>
      <c r="I1140">
        <f t="shared" si="37"/>
        <v>4.557794626759101</v>
      </c>
      <c r="J1140">
        <f t="shared" si="37"/>
        <v>3.7563693494787418</v>
      </c>
      <c r="K1140">
        <f t="shared" si="37"/>
        <v>3.4366543954466877</v>
      </c>
      <c r="L1140">
        <f t="shared" si="37"/>
        <v>3.1213776412156875</v>
      </c>
    </row>
    <row r="1141" spans="1:12" x14ac:dyDescent="0.25">
      <c r="A1141" s="184" t="s">
        <v>258</v>
      </c>
      <c r="B1141">
        <f t="shared" si="37"/>
        <v>3.8777825422188994E-2</v>
      </c>
      <c r="C1141">
        <f t="shared" si="37"/>
        <v>3.9603142791103996E-2</v>
      </c>
      <c r="D1141">
        <f t="shared" si="37"/>
        <v>4.0951088829462003E-2</v>
      </c>
      <c r="E1141">
        <f t="shared" si="37"/>
        <v>4.2841887619067993E-2</v>
      </c>
      <c r="F1141">
        <f t="shared" si="37"/>
        <v>4.3914508446844996E-2</v>
      </c>
      <c r="G1141">
        <f t="shared" si="37"/>
        <v>2.5591627120362701</v>
      </c>
      <c r="H1141">
        <f t="shared" si="37"/>
        <v>4.6208815958625998E-2</v>
      </c>
      <c r="I1141">
        <f t="shared" si="37"/>
        <v>4.7273611139086E-2</v>
      </c>
      <c r="J1141">
        <f t="shared" si="37"/>
        <v>4.8176393497108998E-2</v>
      </c>
      <c r="K1141">
        <f t="shared" si="37"/>
        <v>4.8997778656946996E-2</v>
      </c>
      <c r="L1141">
        <f t="shared" si="37"/>
        <v>3.4601515474388673</v>
      </c>
    </row>
    <row r="1142" spans="1:12" x14ac:dyDescent="0.25">
      <c r="A1142" s="184" t="s">
        <v>215</v>
      </c>
      <c r="B1142">
        <f t="shared" si="37"/>
        <v>7.5243549539381789</v>
      </c>
      <c r="C1142">
        <f t="shared" si="37"/>
        <v>8.3213695836889343</v>
      </c>
      <c r="D1142">
        <f t="shared" si="37"/>
        <v>1.3684270763092137</v>
      </c>
      <c r="E1142">
        <f t="shared" si="37"/>
        <v>1.1642814427034955</v>
      </c>
      <c r="F1142">
        <f t="shared" si="37"/>
        <v>0.62521271157250635</v>
      </c>
      <c r="G1142">
        <f t="shared" si="37"/>
        <v>0.96279548572626295</v>
      </c>
      <c r="H1142">
        <f t="shared" si="37"/>
        <v>0.69737620939515776</v>
      </c>
      <c r="I1142">
        <f t="shared" si="37"/>
        <v>0.74092066041578986</v>
      </c>
      <c r="J1142">
        <f t="shared" si="37"/>
        <v>0.92145835092691164</v>
      </c>
      <c r="K1142">
        <f t="shared" si="37"/>
        <v>0.64571551623453094</v>
      </c>
      <c r="L1142">
        <f t="shared" si="37"/>
        <v>0.59629514559218688</v>
      </c>
    </row>
    <row r="1143" spans="1:12" x14ac:dyDescent="0.25">
      <c r="A1143" s="184" t="s">
        <v>259</v>
      </c>
      <c r="B1143">
        <f t="shared" si="37"/>
        <v>4.828037454857812</v>
      </c>
      <c r="C1143">
        <f t="shared" si="37"/>
        <v>4.8599260677830465</v>
      </c>
      <c r="D1143">
        <f t="shared" si="37"/>
        <v>5.1151461042787183</v>
      </c>
      <c r="E1143">
        <f t="shared" si="37"/>
        <v>4.6902216866381643</v>
      </c>
      <c r="F1143">
        <f t="shared" si="37"/>
        <v>5.6512397592004788</v>
      </c>
      <c r="G1143">
        <f t="shared" si="37"/>
        <v>5.8231694891516197</v>
      </c>
      <c r="H1143">
        <f t="shared" si="37"/>
        <v>6.0866253536898656</v>
      </c>
      <c r="I1143">
        <f t="shared" si="37"/>
        <v>5.9129233066131324</v>
      </c>
      <c r="J1143">
        <f t="shared" si="37"/>
        <v>6.1348158860821194</v>
      </c>
      <c r="K1143">
        <f t="shared" si="37"/>
        <v>5.9490860108224952</v>
      </c>
      <c r="L1143">
        <f t="shared" si="37"/>
        <v>6.4095186380290299</v>
      </c>
    </row>
    <row r="1144" spans="1:12" x14ac:dyDescent="0.25">
      <c r="A1144" s="184" t="s">
        <v>217</v>
      </c>
      <c r="B1144">
        <f t="shared" si="37"/>
        <v>29.224608562482842</v>
      </c>
      <c r="C1144">
        <f t="shared" si="37"/>
        <v>28.964911712218814</v>
      </c>
      <c r="D1144">
        <f t="shared" si="37"/>
        <v>33.105638537313446</v>
      </c>
      <c r="E1144">
        <f t="shared" si="37"/>
        <v>23.894597628028741</v>
      </c>
      <c r="F1144">
        <f t="shared" si="37"/>
        <v>20.405288364610708</v>
      </c>
      <c r="G1144">
        <f t="shared" si="37"/>
        <v>23.288410935508676</v>
      </c>
      <c r="H1144">
        <f t="shared" si="37"/>
        <v>28.733814086026019</v>
      </c>
      <c r="I1144">
        <f t="shared" si="37"/>
        <v>23.331950767254064</v>
      </c>
      <c r="J1144">
        <f t="shared" si="37"/>
        <v>21.96095907341477</v>
      </c>
      <c r="K1144">
        <f t="shared" si="37"/>
        <v>23.423578777730924</v>
      </c>
      <c r="L1144">
        <f t="shared" si="37"/>
        <v>22.777115076085817</v>
      </c>
    </row>
    <row r="1145" spans="1:12" x14ac:dyDescent="0.25">
      <c r="A1145" s="184" t="s">
        <v>218</v>
      </c>
      <c r="B1145">
        <f t="shared" si="37"/>
        <v>15.959327688301819</v>
      </c>
      <c r="C1145">
        <f t="shared" si="37"/>
        <v>12.166450656438693</v>
      </c>
      <c r="D1145">
        <f t="shared" si="37"/>
        <v>12.505655751380456</v>
      </c>
      <c r="E1145">
        <f t="shared" si="37"/>
        <v>10.996154039705239</v>
      </c>
      <c r="F1145">
        <f t="shared" si="37"/>
        <v>8.7631954216186685</v>
      </c>
      <c r="G1145">
        <f t="shared" si="37"/>
        <v>10.381868563223524</v>
      </c>
      <c r="H1145">
        <f t="shared" si="37"/>
        <v>10.671398184282477</v>
      </c>
      <c r="I1145">
        <f t="shared" si="37"/>
        <v>10.704207716177281</v>
      </c>
      <c r="J1145">
        <f t="shared" si="37"/>
        <v>7.9893622050825837</v>
      </c>
      <c r="K1145">
        <f t="shared" si="37"/>
        <v>6.8288900555672649</v>
      </c>
      <c r="L1145">
        <f t="shared" si="37"/>
        <v>5.9685755637963283</v>
      </c>
    </row>
    <row r="1146" spans="1:12" x14ac:dyDescent="0.25">
      <c r="A1146" s="194" t="s">
        <v>331</v>
      </c>
      <c r="B1146">
        <v>9.4981000000000009</v>
      </c>
      <c r="C1146">
        <v>9.6452600000000004</v>
      </c>
      <c r="D1146">
        <v>9.8382400000000008</v>
      </c>
      <c r="E1146">
        <v>9.7765799999999992</v>
      </c>
      <c r="F1146">
        <v>9.7866</v>
      </c>
      <c r="G1146">
        <v>9.9839699999999993</v>
      </c>
      <c r="H1146">
        <v>10.3276</v>
      </c>
      <c r="I1146">
        <v>10.3703</v>
      </c>
      <c r="J1146">
        <v>10.332800000000001</v>
      </c>
      <c r="K1146">
        <v>10.501300000000001</v>
      </c>
      <c r="L1146">
        <v>10.5829</v>
      </c>
    </row>
  </sheetData>
  <mergeCells count="45">
    <mergeCell ref="A396:G396"/>
    <mergeCell ref="A408:G408"/>
    <mergeCell ref="A360:G360"/>
    <mergeCell ref="A291:C291"/>
    <mergeCell ref="A149:C149"/>
    <mergeCell ref="A309:B309"/>
    <mergeCell ref="B278:B281"/>
    <mergeCell ref="A181:A184"/>
    <mergeCell ref="B181:B184"/>
    <mergeCell ref="B186:B194"/>
    <mergeCell ref="B204:B212"/>
    <mergeCell ref="B213:B221"/>
    <mergeCell ref="A177:A180"/>
    <mergeCell ref="B177:B180"/>
    <mergeCell ref="A213:A221"/>
    <mergeCell ref="A372:G372"/>
    <mergeCell ref="A250:A253"/>
    <mergeCell ref="B250:B253"/>
    <mergeCell ref="A256:A259"/>
    <mergeCell ref="B256:B259"/>
    <mergeCell ref="D39:D43"/>
    <mergeCell ref="D50:D59"/>
    <mergeCell ref="A168:A171"/>
    <mergeCell ref="B168:B171"/>
    <mergeCell ref="A172:A175"/>
    <mergeCell ref="B172:B175"/>
    <mergeCell ref="D61:D64"/>
    <mergeCell ref="D66:D70"/>
    <mergeCell ref="D72:D76"/>
    <mergeCell ref="C260:C263"/>
    <mergeCell ref="B195:B203"/>
    <mergeCell ref="A295:C295"/>
    <mergeCell ref="A384:G384"/>
    <mergeCell ref="A1:C1"/>
    <mergeCell ref="A134:C134"/>
    <mergeCell ref="A290:C290"/>
    <mergeCell ref="A33:C33"/>
    <mergeCell ref="A195:A203"/>
    <mergeCell ref="A204:A212"/>
    <mergeCell ref="A186:A194"/>
    <mergeCell ref="A229:A232"/>
    <mergeCell ref="B229:B232"/>
    <mergeCell ref="A235:A238"/>
    <mergeCell ref="B235:B238"/>
    <mergeCell ref="C239:C242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30"/>
  <sheetViews>
    <sheetView workbookViewId="0">
      <selection activeCell="C27" sqref="C27"/>
    </sheetView>
  </sheetViews>
  <sheetFormatPr baseColWidth="10" defaultColWidth="11.42578125" defaultRowHeight="15" x14ac:dyDescent="0.25"/>
  <cols>
    <col min="1" max="1" width="39.140625" customWidth="1"/>
    <col min="2" max="2" width="18.5703125" customWidth="1"/>
    <col min="3" max="3" width="21" customWidth="1"/>
    <col min="4" max="4" width="17.5703125" customWidth="1"/>
    <col min="5" max="5" width="19.28515625" customWidth="1"/>
    <col min="6" max="6" width="21" customWidth="1"/>
    <col min="7" max="7" width="20.42578125" customWidth="1"/>
    <col min="8" max="8" width="18.5703125" customWidth="1"/>
    <col min="9" max="9" width="20.140625" customWidth="1"/>
    <col min="10" max="10" width="24.42578125" customWidth="1"/>
    <col min="11" max="11" width="17.85546875" customWidth="1"/>
    <col min="12" max="12" width="22.85546875" customWidth="1"/>
    <col min="13" max="13" width="21.85546875" customWidth="1"/>
    <col min="14" max="14" width="19.7109375" customWidth="1"/>
    <col min="15" max="15" width="19.5703125" customWidth="1"/>
    <col min="16" max="16" width="17.85546875" customWidth="1"/>
    <col min="17" max="17" width="16.85546875" customWidth="1"/>
    <col min="18" max="18" width="12.5703125" bestFit="1" customWidth="1"/>
    <col min="19" max="19" width="19.5703125" customWidth="1"/>
    <col min="20" max="20" width="17.85546875" customWidth="1"/>
  </cols>
  <sheetData>
    <row r="3" spans="1:17" ht="13.9" customHeight="1" x14ac:dyDescent="0.25"/>
    <row r="4" spans="1:17" x14ac:dyDescent="0.25">
      <c r="A4" s="104" t="s">
        <v>284</v>
      </c>
      <c r="B4" s="165">
        <v>2005</v>
      </c>
      <c r="C4" s="165">
        <v>2006</v>
      </c>
      <c r="D4" s="165">
        <v>2007</v>
      </c>
      <c r="E4" s="165">
        <v>2008</v>
      </c>
      <c r="F4" s="165">
        <v>2009</v>
      </c>
      <c r="G4" s="165">
        <v>2010</v>
      </c>
      <c r="H4" s="165">
        <v>2011</v>
      </c>
      <c r="I4" s="165">
        <v>2012</v>
      </c>
      <c r="J4" s="165">
        <v>2013</v>
      </c>
      <c r="K4" s="165">
        <v>2014</v>
      </c>
      <c r="L4" s="165">
        <v>2015</v>
      </c>
      <c r="M4" s="165">
        <v>2016</v>
      </c>
      <c r="N4" s="165">
        <v>2017</v>
      </c>
      <c r="O4" s="165">
        <v>2018</v>
      </c>
      <c r="P4" s="165">
        <v>2019</v>
      </c>
      <c r="Q4" s="165">
        <v>2020</v>
      </c>
    </row>
    <row r="5" spans="1:17" x14ac:dyDescent="0.25">
      <c r="A5" s="163" t="s">
        <v>210</v>
      </c>
      <c r="B5" s="164">
        <v>299136.45848503598</v>
      </c>
      <c r="C5" s="164">
        <v>305180.75305837695</v>
      </c>
      <c r="D5" s="164">
        <v>308791.84251607652</v>
      </c>
      <c r="E5" s="164">
        <v>289129.67850586685</v>
      </c>
      <c r="F5" s="164">
        <v>224867.84181914997</v>
      </c>
      <c r="G5" s="164">
        <v>246783.9192247368</v>
      </c>
      <c r="H5" s="164">
        <v>246879.00313717505</v>
      </c>
      <c r="I5" s="164">
        <v>233058.43678161714</v>
      </c>
      <c r="J5" s="164">
        <v>230508.71504229942</v>
      </c>
      <c r="K5" s="164">
        <v>235877.59954595307</v>
      </c>
      <c r="L5" s="164">
        <v>234524.62893715122</v>
      </c>
      <c r="M5" s="164">
        <v>236025.38818948099</v>
      </c>
      <c r="N5" s="164">
        <v>244903.79651987576</v>
      </c>
      <c r="O5" s="164">
        <v>242261.35056337382</v>
      </c>
      <c r="P5" s="164">
        <v>235652.55934563669</v>
      </c>
      <c r="Q5" s="164">
        <v>218573.6054182761</v>
      </c>
    </row>
    <row r="6" spans="1:17" x14ac:dyDescent="0.25">
      <c r="A6" s="163" t="s">
        <v>211</v>
      </c>
      <c r="B6" s="164">
        <v>36182.834991716198</v>
      </c>
      <c r="C6" s="164">
        <v>36538.113999864399</v>
      </c>
      <c r="D6" s="164">
        <v>37897.940832509601</v>
      </c>
      <c r="E6" s="164">
        <v>34980.459660484201</v>
      </c>
      <c r="F6" s="164">
        <v>26394.4978430503</v>
      </c>
      <c r="G6" s="164">
        <v>26491.814357825799</v>
      </c>
      <c r="H6" s="164">
        <v>24602.862014632599</v>
      </c>
      <c r="I6" s="164">
        <v>26094.760749296202</v>
      </c>
      <c r="J6" s="164">
        <v>30321.115742858801</v>
      </c>
      <c r="K6" s="164">
        <v>30183.565851042102</v>
      </c>
      <c r="L6" s="164">
        <v>28213.4745389358</v>
      </c>
      <c r="M6" s="164">
        <v>22928.209255315898</v>
      </c>
      <c r="N6" s="164">
        <v>22934.553158211798</v>
      </c>
      <c r="O6" s="164">
        <v>21595.228030726899</v>
      </c>
      <c r="P6" s="164">
        <v>21756.179375006399</v>
      </c>
      <c r="Q6" s="164">
        <v>21225.071105519099</v>
      </c>
    </row>
    <row r="7" spans="1:17" x14ac:dyDescent="0.25">
      <c r="A7" s="163" t="s">
        <v>257</v>
      </c>
      <c r="B7" s="164">
        <v>713000</v>
      </c>
      <c r="C7" s="166">
        <f>$B$20*C4-$C$20</f>
        <v>786865.01000002027</v>
      </c>
      <c r="D7" s="166">
        <f>$B$20*D4-$C$20</f>
        <v>855312.43000000715</v>
      </c>
      <c r="E7" s="166">
        <f>$B$20*E4-$C$20</f>
        <v>923759.84999999404</v>
      </c>
      <c r="F7" s="166">
        <f>$B$20*F4-$C$20</f>
        <v>992207.27000001073</v>
      </c>
      <c r="G7" s="164">
        <v>1075071</v>
      </c>
      <c r="H7" s="166">
        <f>$B$20*H4-$C$20</f>
        <v>1129102.1100000143</v>
      </c>
      <c r="I7" s="164">
        <v>1193165</v>
      </c>
      <c r="J7" s="166">
        <f>$B$20*J4-$C$20</f>
        <v>1265996.9500000179</v>
      </c>
      <c r="K7" s="164">
        <v>1329867</v>
      </c>
      <c r="L7" s="166">
        <f t="shared" ref="L7:Q7" si="0">$B$20*L4-$C$20</f>
        <v>1402891.7899999917</v>
      </c>
      <c r="M7" s="166">
        <f t="shared" si="0"/>
        <v>1471339.2100000083</v>
      </c>
      <c r="N7" s="166">
        <f t="shared" si="0"/>
        <v>1539786.6299999952</v>
      </c>
      <c r="O7" s="166">
        <f t="shared" si="0"/>
        <v>1608234.0500000119</v>
      </c>
      <c r="P7" s="166">
        <f t="shared" si="0"/>
        <v>1676681.4699999988</v>
      </c>
      <c r="Q7" s="166">
        <f t="shared" si="0"/>
        <v>1745128.8900000155</v>
      </c>
    </row>
    <row r="8" spans="1:17" x14ac:dyDescent="0.25">
      <c r="A8" s="163" t="s">
        <v>213</v>
      </c>
      <c r="B8" s="164">
        <v>126563.80988650446</v>
      </c>
      <c r="C8" s="164">
        <v>128670.39603400766</v>
      </c>
      <c r="D8" s="164">
        <v>132512.20118970514</v>
      </c>
      <c r="E8" s="164">
        <v>128132.34078028986</v>
      </c>
      <c r="F8" s="164">
        <v>117133.36828427052</v>
      </c>
      <c r="G8" s="164">
        <v>142194.59744250853</v>
      </c>
      <c r="H8" s="164">
        <v>125131.47741122218</v>
      </c>
      <c r="I8" s="164">
        <v>105634.03446448524</v>
      </c>
      <c r="J8" s="164">
        <v>154486.39386068116</v>
      </c>
      <c r="K8" s="164">
        <v>106103.80277839876</v>
      </c>
      <c r="L8" s="164">
        <v>105507.85461352924</v>
      </c>
      <c r="M8" s="164">
        <v>105516.41977792341</v>
      </c>
      <c r="N8" s="164">
        <v>106515.93758495196</v>
      </c>
      <c r="O8" s="164">
        <v>104551.90496607416</v>
      </c>
      <c r="P8" s="164">
        <v>67574.624546848732</v>
      </c>
      <c r="Q8" s="164">
        <v>64380.858396479438</v>
      </c>
    </row>
    <row r="9" spans="1:17" x14ac:dyDescent="0.25">
      <c r="A9" s="163" t="s">
        <v>258</v>
      </c>
      <c r="B9" s="166">
        <f>$B$25*B4-$C$25</f>
        <v>104349.02999999933</v>
      </c>
      <c r="C9" s="166">
        <f>$B$25*C4-$C$25</f>
        <v>109973.77999999933</v>
      </c>
      <c r="D9" s="166">
        <f>$B$25*D4-$C$25</f>
        <v>115598.52999999933</v>
      </c>
      <c r="E9" s="166">
        <f>$B$25*E4-$C$25</f>
        <v>121223.27999999933</v>
      </c>
      <c r="F9" s="166">
        <f>$B$25*F4-$C$25</f>
        <v>126848.02999999933</v>
      </c>
      <c r="G9" s="164">
        <v>132479.48000000001</v>
      </c>
      <c r="H9" s="166">
        <f>$B$25*H4-$C$25</f>
        <v>138097.52999999933</v>
      </c>
      <c r="I9" s="166">
        <f>$B$25*I4-$C$25</f>
        <v>143722.27999999933</v>
      </c>
      <c r="J9" s="166">
        <f>$B$25*J4-$C$25</f>
        <v>149347.02999999933</v>
      </c>
      <c r="K9" s="166">
        <f>$B$25*K4-$C$25</f>
        <v>154971.77999999933</v>
      </c>
      <c r="L9" s="166">
        <f>$B$25*L4-$C$25</f>
        <v>160596.52999999933</v>
      </c>
      <c r="M9" s="164">
        <v>166228</v>
      </c>
      <c r="N9" s="166">
        <f>$B$25*N4-$C$25</f>
        <v>171846.02999999933</v>
      </c>
      <c r="O9" s="166">
        <f>$B$25*O4-$C$25</f>
        <v>177470.77999999933</v>
      </c>
      <c r="P9" s="166">
        <f>$B$25*P4-$C$25</f>
        <v>183095.52999999933</v>
      </c>
      <c r="Q9" s="166">
        <f>$B$25*Q4-$C$25</f>
        <v>188720.27999999933</v>
      </c>
    </row>
    <row r="10" spans="1:17" x14ac:dyDescent="0.25">
      <c r="A10" s="163" t="s">
        <v>215</v>
      </c>
      <c r="B10" s="164">
        <v>66246.604000000007</v>
      </c>
      <c r="C10" s="164">
        <v>70140.577313301095</v>
      </c>
      <c r="D10" s="164">
        <v>71166</v>
      </c>
      <c r="E10" s="164">
        <v>73490</v>
      </c>
      <c r="F10" s="164">
        <v>64844</v>
      </c>
      <c r="G10" s="164">
        <v>104197.26</v>
      </c>
      <c r="H10" s="164">
        <v>86107</v>
      </c>
      <c r="I10" s="164">
        <v>107380.22</v>
      </c>
      <c r="J10" s="164">
        <v>89432.8</v>
      </c>
      <c r="K10" s="164">
        <v>86680</v>
      </c>
      <c r="L10" s="164">
        <v>84853</v>
      </c>
      <c r="M10" s="164">
        <v>80791.600000000006</v>
      </c>
      <c r="N10" s="166">
        <f>$B$30*N4-$C$30</f>
        <v>95532.709999999963</v>
      </c>
      <c r="O10" s="166">
        <f>$B$30*O4-$C$30</f>
        <v>97596.479999999981</v>
      </c>
      <c r="P10" s="166">
        <f>$B$30*P4-$C$30</f>
        <v>99660.25</v>
      </c>
      <c r="Q10" s="166">
        <f>$B$30*Q4-$C$30</f>
        <v>101724.02000000002</v>
      </c>
    </row>
    <row r="11" spans="1:17" x14ac:dyDescent="0.25">
      <c r="A11" s="163" t="s">
        <v>269</v>
      </c>
      <c r="B11" s="164">
        <v>175935.17268354099</v>
      </c>
      <c r="C11" s="164">
        <v>185334.27393499701</v>
      </c>
      <c r="D11" s="164">
        <v>187668.61074244199</v>
      </c>
      <c r="E11" s="164">
        <v>179402.89157663099</v>
      </c>
      <c r="F11" s="164">
        <v>158607.49725297</v>
      </c>
      <c r="G11" s="164">
        <v>173390.40746482299</v>
      </c>
      <c r="H11" s="164">
        <v>179078.134447355</v>
      </c>
      <c r="I11" s="164">
        <v>184137.38908664399</v>
      </c>
      <c r="J11" s="164">
        <v>184364.776685302</v>
      </c>
      <c r="K11" s="164">
        <v>186197.93592245399</v>
      </c>
      <c r="L11" s="164">
        <v>185113.99955916501</v>
      </c>
      <c r="M11" s="164">
        <v>182515.71120327499</v>
      </c>
      <c r="N11" s="164">
        <v>185160.79073285501</v>
      </c>
      <c r="O11" s="164">
        <v>187220.75139406699</v>
      </c>
      <c r="P11" s="164">
        <v>186963.89226975001</v>
      </c>
      <c r="Q11" s="164">
        <v>191648.779284905</v>
      </c>
    </row>
    <row r="12" spans="1:17" x14ac:dyDescent="0.25">
      <c r="A12" s="163" t="s">
        <v>217</v>
      </c>
      <c r="B12" s="164">
        <v>275386.85629306012</v>
      </c>
      <c r="C12" s="164">
        <v>288501.79043012264</v>
      </c>
      <c r="D12" s="164">
        <v>286899.71413338598</v>
      </c>
      <c r="E12" s="164">
        <v>271923.35670997371</v>
      </c>
      <c r="F12" s="164">
        <v>221171.50282503461</v>
      </c>
      <c r="G12" s="164">
        <v>257117.33252834171</v>
      </c>
      <c r="H12" s="164">
        <v>260163.94130234499</v>
      </c>
      <c r="I12" s="164">
        <v>261840.26128095988</v>
      </c>
      <c r="J12" s="164">
        <v>252539.60497938603</v>
      </c>
      <c r="K12" s="164">
        <v>220116.52807465888</v>
      </c>
      <c r="L12" s="164">
        <v>214560.76604295842</v>
      </c>
      <c r="M12" s="164">
        <v>207222.6692352088</v>
      </c>
      <c r="N12" s="164">
        <v>204278.74035603591</v>
      </c>
      <c r="O12" s="164">
        <v>204888.66976336559</v>
      </c>
      <c r="P12" s="164">
        <v>210540.79273736861</v>
      </c>
      <c r="Q12" s="164">
        <v>199958.46763950921</v>
      </c>
    </row>
    <row r="13" spans="1:17" x14ac:dyDescent="0.25">
      <c r="A13" s="163" t="s">
        <v>218</v>
      </c>
      <c r="B13" s="164">
        <v>189270.30668237599</v>
      </c>
      <c r="C13" s="164">
        <v>162457.54524815324</v>
      </c>
      <c r="D13" s="164">
        <v>176864.93918857264</v>
      </c>
      <c r="E13" s="164">
        <v>171427.19786582087</v>
      </c>
      <c r="F13" s="164">
        <v>149764.94712732249</v>
      </c>
      <c r="G13" s="164">
        <v>225837.34076347377</v>
      </c>
      <c r="H13" s="164">
        <v>170800.88108348328</v>
      </c>
      <c r="I13" s="164">
        <v>241556.18311894353</v>
      </c>
      <c r="J13" s="164">
        <v>167451.354524264</v>
      </c>
      <c r="K13" s="164">
        <v>174674.14760251</v>
      </c>
      <c r="L13" s="164">
        <v>147038.2234842348</v>
      </c>
      <c r="M13" s="164">
        <v>155572.31737263734</v>
      </c>
      <c r="N13" s="164">
        <v>147680.32700772714</v>
      </c>
      <c r="O13" s="164">
        <v>147847.30361020064</v>
      </c>
      <c r="P13" s="164">
        <v>138932.3115090316</v>
      </c>
      <c r="Q13" s="164">
        <v>144103.27226392966</v>
      </c>
    </row>
    <row r="16" spans="1:17" x14ac:dyDescent="0.25">
      <c r="A16" s="171" t="s">
        <v>296</v>
      </c>
    </row>
    <row r="17" spans="1:17" x14ac:dyDescent="0.25">
      <c r="B17" s="165">
        <v>2005</v>
      </c>
      <c r="C17" s="165">
        <v>2006</v>
      </c>
      <c r="D17" s="165">
        <v>2007</v>
      </c>
      <c r="E17" s="165">
        <v>2008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</row>
    <row r="18" spans="1:17" x14ac:dyDescent="0.25">
      <c r="A18" s="163" t="s">
        <v>257</v>
      </c>
      <c r="B18" s="164">
        <v>713000</v>
      </c>
      <c r="C18" s="164">
        <v>786865.01000002027</v>
      </c>
      <c r="D18" s="164">
        <v>855312.43000000715</v>
      </c>
      <c r="E18" s="164">
        <v>923759.84999999404</v>
      </c>
    </row>
    <row r="19" spans="1:17" x14ac:dyDescent="0.25">
      <c r="B19" s="161" t="s">
        <v>292</v>
      </c>
      <c r="C19" s="161" t="s">
        <v>293</v>
      </c>
    </row>
    <row r="20" spans="1:17" x14ac:dyDescent="0.25">
      <c r="A20" s="163" t="s">
        <v>291</v>
      </c>
      <c r="B20" s="169">
        <v>68447.42</v>
      </c>
      <c r="C20" s="170">
        <v>136518659.50999999</v>
      </c>
    </row>
    <row r="22" spans="1:17" x14ac:dyDescent="0.25">
      <c r="B22" s="165">
        <v>2010</v>
      </c>
      <c r="C22" s="165">
        <v>2016</v>
      </c>
    </row>
    <row r="23" spans="1:17" x14ac:dyDescent="0.25">
      <c r="A23" s="163" t="s">
        <v>258</v>
      </c>
      <c r="B23" s="164">
        <v>132479.48000000001</v>
      </c>
      <c r="C23" s="164">
        <v>166228</v>
      </c>
    </row>
    <row r="24" spans="1:17" x14ac:dyDescent="0.25">
      <c r="B24" s="161" t="s">
        <v>292</v>
      </c>
      <c r="C24" s="161" t="s">
        <v>293</v>
      </c>
    </row>
    <row r="25" spans="1:17" x14ac:dyDescent="0.25">
      <c r="A25" s="163" t="s">
        <v>291</v>
      </c>
      <c r="B25" s="164">
        <v>5624.75</v>
      </c>
      <c r="C25" s="164">
        <v>11173274.720000001</v>
      </c>
    </row>
    <row r="27" spans="1:17" x14ac:dyDescent="0.25">
      <c r="B27" s="165">
        <v>2005</v>
      </c>
      <c r="C27" s="165">
        <v>2006</v>
      </c>
      <c r="D27" s="165">
        <v>2007</v>
      </c>
      <c r="E27" s="165">
        <v>2008</v>
      </c>
      <c r="F27" s="165">
        <v>2009</v>
      </c>
      <c r="G27" s="165">
        <v>2010</v>
      </c>
      <c r="H27" s="165">
        <v>2011</v>
      </c>
      <c r="I27" s="165">
        <v>2012</v>
      </c>
      <c r="J27" s="165">
        <v>2013</v>
      </c>
      <c r="K27" s="165">
        <v>2014</v>
      </c>
      <c r="L27" s="165">
        <v>2015</v>
      </c>
      <c r="M27" s="167">
        <v>2016</v>
      </c>
      <c r="N27" s="156"/>
    </row>
    <row r="28" spans="1:17" x14ac:dyDescent="0.25">
      <c r="A28" s="163" t="s">
        <v>215</v>
      </c>
      <c r="B28" s="164">
        <v>66246.604000000007</v>
      </c>
      <c r="C28" s="164">
        <v>70140.577313301095</v>
      </c>
      <c r="D28" s="164">
        <v>71166</v>
      </c>
      <c r="E28" s="164">
        <v>73490</v>
      </c>
      <c r="F28" s="164">
        <v>64844</v>
      </c>
      <c r="G28" s="164">
        <v>104197.26</v>
      </c>
      <c r="H28" s="164">
        <v>86107</v>
      </c>
      <c r="I28" s="164">
        <v>107380.22</v>
      </c>
      <c r="J28" s="164">
        <v>89432.8</v>
      </c>
      <c r="K28" s="164">
        <v>86680</v>
      </c>
      <c r="L28" s="164">
        <v>84853</v>
      </c>
      <c r="M28" s="168">
        <v>80791.600000000006</v>
      </c>
      <c r="N28" s="157"/>
    </row>
    <row r="29" spans="1:17" x14ac:dyDescent="0.25">
      <c r="B29" s="161" t="s">
        <v>292</v>
      </c>
      <c r="C29" s="161" t="s">
        <v>293</v>
      </c>
    </row>
    <row r="30" spans="1:17" x14ac:dyDescent="0.25">
      <c r="A30" s="163" t="s">
        <v>291</v>
      </c>
      <c r="B30" s="164">
        <v>2063.77</v>
      </c>
      <c r="C30" s="164">
        <v>4067091.38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189</vt:i4>
      </vt:variant>
    </vt:vector>
  </HeadingPairs>
  <TitlesOfParts>
    <vt:vector size="191" baseType="lpstr">
      <vt:lpstr>World</vt:lpstr>
      <vt:lpstr>Hoja1</vt:lpstr>
      <vt:lpstr>AGRICULTURE_EMISSIONS_HISTORICAL_DATA</vt:lpstr>
      <vt:lpstr>AMAZ</vt:lpstr>
      <vt:lpstr>AMOC_tchanges</vt:lpstr>
      <vt:lpstr>area</vt:lpstr>
      <vt:lpstr>Biomass_Res_Time</vt:lpstr>
      <vt:lpstr>Biostim_coeff_index</vt:lpstr>
      <vt:lpstr>Biostim_coeff_mean</vt:lpstr>
      <vt:lpstr>Buff_C_Coeff</vt:lpstr>
      <vt:lpstr>carbon_budget</vt:lpstr>
      <vt:lpstr>CF4_molar_mass</vt:lpstr>
      <vt:lpstr>CH4_CHEMICAL_INDUSTRY_EMISSIONS_HISTORICAL_DATA</vt:lpstr>
      <vt:lpstr>CH4_emissions</vt:lpstr>
      <vt:lpstr>CH4_Generation_Rate_from_Biomass</vt:lpstr>
      <vt:lpstr>CH4_Generation_Rate_from_Humus</vt:lpstr>
      <vt:lpstr>CH4_METAL_INDUSTRY_EMISSIONS_HISTORICAL_DATA</vt:lpstr>
      <vt:lpstr>CH4_molar_mass</vt:lpstr>
      <vt:lpstr>CH4_N20_inter_exp</vt:lpstr>
      <vt:lpstr>CH4_N20_inter_exp_2</vt:lpstr>
      <vt:lpstr>CH4_N2O_inter_coef_2</vt:lpstr>
      <vt:lpstr>CH4_N2O_inter_coef_3</vt:lpstr>
      <vt:lpstr>CH4_N2O_interaction_coeffient</vt:lpstr>
      <vt:lpstr>CH4_N2O_unit_adj</vt:lpstr>
      <vt:lpstr>CH4_radiative_efficiency_coefficient</vt:lpstr>
      <vt:lpstr>CH4_reference_conc</vt:lpstr>
      <vt:lpstr>CH4_WASTE_EMISSIONS_HISTORICAL_DATA</vt:lpstr>
      <vt:lpstr>climate_35slopes</vt:lpstr>
      <vt:lpstr>climate_percentages</vt:lpstr>
      <vt:lpstr>Climate_Sensitivity</vt:lpstr>
      <vt:lpstr>climate_slopes</vt:lpstr>
      <vt:lpstr>CMOC</vt:lpstr>
      <vt:lpstr>CO2_CHEMICAL_INDUSTRY_EMISSIONS_HISTORICAL_DATA</vt:lpstr>
      <vt:lpstr>CO2_EMISSIONS_CEMENT_PRODUCTION_HISTORICAL_DATA</vt:lpstr>
      <vt:lpstr>CO2_GLASS_PRODUCTION_EMISSIONS_HISTORICAL_DATA</vt:lpstr>
      <vt:lpstr>CO2_IPPUs_Historical_data</vt:lpstr>
      <vt:lpstr>CO2_LIME_PRODUCTION_EMISSIONS_HISTORICAL_DATA</vt:lpstr>
      <vt:lpstr>CO2_METAL_PRODUCTION_EMISSIONS_HISTORICAL_DATA</vt:lpstr>
      <vt:lpstr>CO2_NON_ENERGY_PRODUCTS_FROM_FUELS_AND_SOLVENT_USE_EMISSIONS_HISTORICAL_DATA</vt:lpstr>
      <vt:lpstr>CO2_OTHER_PROCESS_USES_OF_CARBONATES_EMISSIONS_HISTORICAL_DATA</vt:lpstr>
      <vt:lpstr>CO2_Rad_Force_C_ROADS</vt:lpstr>
      <vt:lpstr>CO2_WASTE_EMISSIONS_HISTORICAL_DATA</vt:lpstr>
      <vt:lpstr>CO2_WASTE_EMISSIONS_HISTORICAL_DATA_35R</vt:lpstr>
      <vt:lpstr>Cumulative_CO2_emissions_1751_2005</vt:lpstr>
      <vt:lpstr>DAIS</vt:lpstr>
      <vt:lpstr>density</vt:lpstr>
      <vt:lpstr>ECDF_ECS_AR5</vt:lpstr>
      <vt:lpstr>Eddy_diff_coeff_index</vt:lpstr>
      <vt:lpstr>Eddy_diff_mean</vt:lpstr>
      <vt:lpstr>ENERGY_EMISSIONS_HISTORICAL_DATA</vt:lpstr>
      <vt:lpstr>EXO_CH4_EMISSIONS_AGRICULTURE</vt:lpstr>
      <vt:lpstr>EXO_N2O_EMISSIONS_AGRICULTURE</vt:lpstr>
      <vt:lpstr>EXO_TOTAL_CH4_ENERGY_AND_IPPUS_EMISSIONS_9R</vt:lpstr>
      <vt:lpstr>EXO_TOTAL_CO2_ENERGY_AND_IPPUS_EMISSIONS_9R</vt:lpstr>
      <vt:lpstr>EXO_TOTAL_N2O_ENERGY_AND_IPPUS_EMISSIONS_9R</vt:lpstr>
      <vt:lpstr>GHG_IPPUs_Historical_data</vt:lpstr>
      <vt:lpstr>GHG_REST_IPPUS_HISTORICAL_DATA</vt:lpstr>
      <vt:lpstr>GWP_100</vt:lpstr>
      <vt:lpstr>GWP_20</vt:lpstr>
      <vt:lpstr>Heat_Diffusion_Covar</vt:lpstr>
      <vt:lpstr>Heat_Transfer_Rate</vt:lpstr>
      <vt:lpstr>HFC_molar_mass</vt:lpstr>
      <vt:lpstr>HFC_radiative_efficiency</vt:lpstr>
      <vt:lpstr>HFCs_RCP_2_6</vt:lpstr>
      <vt:lpstr>HFCs_RCP_4_5</vt:lpstr>
      <vt:lpstr>HFCs_RCP_6</vt:lpstr>
      <vt:lpstr>HFCs_RCP_8_5</vt:lpstr>
      <vt:lpstr>HISTORIC_TOTAL_CH4_WORLD_EMISSIONS</vt:lpstr>
      <vt:lpstr>HISTORIC_TOTAL_CO2_WOLRD_EMISSIONS</vt:lpstr>
      <vt:lpstr>HISTORIC_TOTAL_N2O_WORLD_EMISSIONS</vt:lpstr>
      <vt:lpstr>Humification_Fraction</vt:lpstr>
      <vt:lpstr>Humus_Res_Time</vt:lpstr>
      <vt:lpstr>init_Atmos_UOcean_Temp</vt:lpstr>
      <vt:lpstr>Init_C_in_Biomass</vt:lpstr>
      <vt:lpstr>Init_C_in_Deep_Ocean_per_meter</vt:lpstr>
      <vt:lpstr>Init_C_in_Humus</vt:lpstr>
      <vt:lpstr>Init_C_in_Mixed_Ocean_per_meter</vt:lpstr>
      <vt:lpstr>init_CO2_in_Atmos_ppm</vt:lpstr>
      <vt:lpstr>Init_Deep_Ocean_Temp</vt:lpstr>
      <vt:lpstr>Init_NPP</vt:lpstr>
      <vt:lpstr>Init_PFC_in_Atm</vt:lpstr>
      <vt:lpstr>Initial_CH4_conc</vt:lpstr>
      <vt:lpstr>Initial_HFC_con</vt:lpstr>
      <vt:lpstr>Initial_N2O_conc</vt:lpstr>
      <vt:lpstr>initial_sea_level_rise_in_2005</vt:lpstr>
      <vt:lpstr>Initial_SF6_con</vt:lpstr>
      <vt:lpstr>initial_SLR_1995</vt:lpstr>
      <vt:lpstr>IPPUs_CH4_emissions</vt:lpstr>
      <vt:lpstr>IPPUs_CO2_emissions</vt:lpstr>
      <vt:lpstr>IPPUS_EMISSIONS_HISTORICAL_DATA</vt:lpstr>
      <vt:lpstr>IPPUs_HFCs_emissions</vt:lpstr>
      <vt:lpstr>IPPUs_N2O_emissions</vt:lpstr>
      <vt:lpstr>IPPUs_PFCs_emissions</vt:lpstr>
      <vt:lpstr>IPPUs_SF6_emissions</vt:lpstr>
      <vt:lpstr>land_area_fraction</vt:lpstr>
      <vt:lpstr>land_thickness</vt:lpstr>
      <vt:lpstr>land_use_change_emissions</vt:lpstr>
      <vt:lpstr>Last_historical_RF_year</vt:lpstr>
      <vt:lpstr>Layer_Depth_Layers</vt:lpstr>
      <vt:lpstr>Layer1</vt:lpstr>
      <vt:lpstr>Layer1_temp</vt:lpstr>
      <vt:lpstr>Layer2</vt:lpstr>
      <vt:lpstr>Layer2_temp</vt:lpstr>
      <vt:lpstr>Layer3</vt:lpstr>
      <vt:lpstr>Layer3_temp</vt:lpstr>
      <vt:lpstr>Layer4</vt:lpstr>
      <vt:lpstr>Layer4_temp</vt:lpstr>
      <vt:lpstr>LULUCF_EMISSIONS_HISTORICAL_DATA</vt:lpstr>
      <vt:lpstr>mass_heat_cap</vt:lpstr>
      <vt:lpstr>MGIS</vt:lpstr>
      <vt:lpstr>Mineral_aerosols_and_land_RF</vt:lpstr>
      <vt:lpstr>Mixed_Depth</vt:lpstr>
      <vt:lpstr>Mixing_Time</vt:lpstr>
      <vt:lpstr>MP_RF_Total</vt:lpstr>
      <vt:lpstr>N2O_CHEMICAL_INDUSTRY_EMISSIONS_HISTORICAL_DATA</vt:lpstr>
      <vt:lpstr>N2O_emissions</vt:lpstr>
      <vt:lpstr>N2O_N_molar_mass</vt:lpstr>
      <vt:lpstr>N2O_OTHER_PRODUCT_MANUFACTURE_AND_USE_EMISSIONS_HISTORICAL_DATA</vt:lpstr>
      <vt:lpstr>N2O_radiative_efficiency_coefficient</vt:lpstr>
      <vt:lpstr>N2O_reference_conc</vt:lpstr>
      <vt:lpstr>N2O_WASTE_EMISSIONS_HISTORICAL_DATA</vt:lpstr>
      <vt:lpstr>Natural_N2O_emissions</vt:lpstr>
      <vt:lpstr>NIÑO</vt:lpstr>
      <vt:lpstr>Other_forcings</vt:lpstr>
      <vt:lpstr>other_forcings_RCP</vt:lpstr>
      <vt:lpstr>PFC_radiative_efficiency</vt:lpstr>
      <vt:lpstr>PFCs_emissions</vt:lpstr>
      <vt:lpstr>pH_constant_1</vt:lpstr>
      <vt:lpstr>pH_constant_2</vt:lpstr>
      <vt:lpstr>pH_constant_3</vt:lpstr>
      <vt:lpstr>pH_constant_4</vt:lpstr>
      <vt:lpstr>ppm</vt:lpstr>
      <vt:lpstr>pre_industrial_value_ppm</vt:lpstr>
      <vt:lpstr>Preind_Ocean_C_per_meter</vt:lpstr>
      <vt:lpstr>preindustrial_C</vt:lpstr>
      <vt:lpstr>Preindustrial_CH4</vt:lpstr>
      <vt:lpstr>Preindustrial_HFC_conc</vt:lpstr>
      <vt:lpstr>Preindustrial_PFC_conc</vt:lpstr>
      <vt:lpstr>Preindustrial_SF6_conc</vt:lpstr>
      <vt:lpstr>Ref_Buffer_Factor</vt:lpstr>
      <vt:lpstr>Reference_CH4_time_constant</vt:lpstr>
      <vt:lpstr>Reference_Sensitivity_of_C_from_Permafrost_and_Clathrate_to_Temperature</vt:lpstr>
      <vt:lpstr>Reference_Sensitivity_of_CH4_from_Permafrost_and_Clathrate_to_Temperature</vt:lpstr>
      <vt:lpstr>Reference_Temperature</vt:lpstr>
      <vt:lpstr>Reference_Temperature_Change_for_Effect_of_Warming_on_CH4_from_Respiration</vt:lpstr>
      <vt:lpstr>Sea_Level_Sensitivity_from_Ice_Sheet_Melting</vt:lpstr>
      <vt:lpstr>selection_ECS_input_method</vt:lpstr>
      <vt:lpstr>Sensitivity_of_C_Uptake_to_Temperature</vt:lpstr>
      <vt:lpstr>Sensitivity_of_Methane_Emissions_to_Permafrost_and_Clathrate_1_feedback_0_no_feedback</vt:lpstr>
      <vt:lpstr>Sensitivity_of_Methane_Emissions_to_Temperature</vt:lpstr>
      <vt:lpstr>Sensitivity_of_pCO2_DIC_to_Temperature_Mean</vt:lpstr>
      <vt:lpstr>Sensitivity_of_Sea_Level_Rise_to_Temperature</vt:lpstr>
      <vt:lpstr>Sensitivity_of_SLR_rate_to_temp_rate</vt:lpstr>
      <vt:lpstr>SF6_emissions</vt:lpstr>
      <vt:lpstr>SF6_molar_mass</vt:lpstr>
      <vt:lpstr>SF6_radiative_efficiency</vt:lpstr>
      <vt:lpstr>slopeRoE</vt:lpstr>
      <vt:lpstr>SLR</vt:lpstr>
      <vt:lpstr>SLR_ice_sheet_melting_year</vt:lpstr>
      <vt:lpstr>Stratospheric_CH4_path_share</vt:lpstr>
      <vt:lpstr>Strength_of_temp_effect_on_land_C_flux_mean</vt:lpstr>
      <vt:lpstr>temp_1975_1995</vt:lpstr>
      <vt:lpstr>temp_1995</vt:lpstr>
      <vt:lpstr>Temp_adjustment_for_SLR</vt:lpstr>
      <vt:lpstr>temp_AR5</vt:lpstr>
      <vt:lpstr>temp_HadCRUT4</vt:lpstr>
      <vt:lpstr>temp_NASA</vt:lpstr>
      <vt:lpstr>Temperature_Threshold_for_Methane_Emissions_from_Permafrost_and_Clathrate</vt:lpstr>
      <vt:lpstr>Time_Const_for_HFC</vt:lpstr>
      <vt:lpstr>Time_Const_for_N2O</vt:lpstr>
      <vt:lpstr>Time_Const_for_PFC</vt:lpstr>
      <vt:lpstr>Time_Const_for_SF6</vt:lpstr>
      <vt:lpstr>time_emissions</vt:lpstr>
      <vt:lpstr>TIME_EXO_SIMULATION</vt:lpstr>
      <vt:lpstr>TIME_HISTORICAL</vt:lpstr>
      <vt:lpstr>TIME_INDEX</vt:lpstr>
      <vt:lpstr>time_index_1975_1995_temp</vt:lpstr>
      <vt:lpstr>time_index_ppm</vt:lpstr>
      <vt:lpstr>time_index_RCP</vt:lpstr>
      <vt:lpstr>time_index_temp_HadCRUT4</vt:lpstr>
      <vt:lpstr>TIME_IPPUS</vt:lpstr>
      <vt:lpstr>TIME_LULUCF_HISTORICAL</vt:lpstr>
      <vt:lpstr>time_MP_RF_Total</vt:lpstr>
      <vt:lpstr>time_other_forcings_historic</vt:lpstr>
      <vt:lpstr>time_other_forcings_RCP</vt:lpstr>
      <vt:lpstr>time_other_GHG_emissions</vt:lpstr>
      <vt:lpstr>time_SLR</vt:lpstr>
      <vt:lpstr>Time_to_Commit_RF</vt:lpstr>
      <vt:lpstr>TOTAL_EMISSIONS_HISTORICAL_DATA</vt:lpstr>
      <vt:lpstr>Tropospheric_CH4_path_share</vt:lpstr>
      <vt:lpstr>WASTE_EMISSIONS_HISTORICAL_DATA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Noelia Ferreras</cp:lastModifiedBy>
  <cp:lastPrinted>2023-06-19T11:24:16Z</cp:lastPrinted>
  <dcterms:created xsi:type="dcterms:W3CDTF">2020-06-17T23:16:30Z</dcterms:created>
  <dcterms:modified xsi:type="dcterms:W3CDTF">2024-03-06T08:21:22Z</dcterms:modified>
</cp:coreProperties>
</file>