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GONZALO\GEEDS\LOCOMOTION\WILLIAM_DEVELOPMENT\wiliam\model_parameters\demography\"/>
    </mc:Choice>
  </mc:AlternateContent>
  <xr:revisionPtr revIDLastSave="0" documentId="13_ncr:1_{3B1AA976-D66F-4129-8C9B-69C82997B662}" xr6:coauthVersionLast="47" xr6:coauthVersionMax="47" xr10:uidLastSave="{00000000-0000-0000-0000-000000000000}"/>
  <bookViews>
    <workbookView xWindow="19090" yWindow="-4100" windowWidth="38620" windowHeight="21220" xr2:uid="{00000000-000D-0000-FFFF-FFFF00000000}"/>
  </bookViews>
  <sheets>
    <sheet name="DATA_LOADING" sheetId="19" r:id="rId1"/>
    <sheet name="World" sheetId="8" r:id="rId2"/>
    <sheet name="WORLD_35" sheetId="18" r:id="rId3"/>
    <sheet name="Calibration" sheetId="20" r:id="rId4"/>
  </sheets>
  <definedNames>
    <definedName name="A_AUSTRIA">WORLD_35!$F$239:$V$240</definedName>
    <definedName name="A_BELGIUM">WORLD_35!$F$247:$V$248</definedName>
    <definedName name="A_BULGARIA">WORLD_35!$F$255:$V$256</definedName>
    <definedName name="A_CHINA">WORLD_35!$F$463:$V$464</definedName>
    <definedName name="A_CROATIA">WORLD_35!$F$263:$V$264</definedName>
    <definedName name="A_CYPRUS">WORLD_35!$F$271:$V$272</definedName>
    <definedName name="A_CZECH_REPUBLIC">WORLD_35!$F$279:$V$280</definedName>
    <definedName name="A_DENMARK">WORLD_35!$F$287:$V$288</definedName>
    <definedName name="A_EASOC">WORLD_35!$F$471:$V$472</definedName>
    <definedName name="A_ESTONIA">WORLD_35!$F$295:$V$296</definedName>
    <definedName name="A_EU27">World!$F$595:$V$596</definedName>
    <definedName name="A_EXPONENTIAL_LEAB_TO_MR">DATA_LOADING!$B$273:$C$289</definedName>
    <definedName name="A_FINLAND">WORLD_35!$F$303:$V$304</definedName>
    <definedName name="A_FRANCE">WORLD_35!$F$311:$V$312</definedName>
    <definedName name="A_GERMANY">WORLD_35!$F$319:$V$320</definedName>
    <definedName name="A_GREECE">WORLD_35!$F$327:$V$328</definedName>
    <definedName name="A_HUNGARY">WORLD_35!$F$335:$V$336</definedName>
    <definedName name="A_INDIA">WORLD_35!$F$479:$V$480</definedName>
    <definedName name="A_IRELAND">WORLD_35!$F$343:$V$344</definedName>
    <definedName name="A_ITALY">WORLD_35!$F$351:$V$352</definedName>
    <definedName name="A_LATAM">WORLD_35!$F$487:$V$488</definedName>
    <definedName name="A_LATVIA">WORLD_35!$F$359:$V$360</definedName>
    <definedName name="A_LITHUANIA">WORLD_35!$F$367:$V$368</definedName>
    <definedName name="A_LROW">WORLD_35!$F$511:$V$512</definedName>
    <definedName name="A_LUXEMBOURG">WORLD_35!$F$375:$V$376</definedName>
    <definedName name="A_MALTA">WORLD_35!$F$383:$V$384</definedName>
    <definedName name="A_NETHERLANDS">WORLD_35!$F$391:$V$392</definedName>
    <definedName name="A_POLAND">WORLD_35!$F$399:$V$400</definedName>
    <definedName name="A_PORTUGAL">WORLD_35!$F$407:$V$408</definedName>
    <definedName name="A_ROMANIA">WORLD_35!$F$415:$V$416</definedName>
    <definedName name="a_rural_regression">World!$G$695:$O$695</definedName>
    <definedName name="A_RUSSIA">WORLD_35!$F$495:$V$496</definedName>
    <definedName name="A_SLOVAKIA">WORLD_35!$F$423:$V$424</definedName>
    <definedName name="A_SLOVENIA">WORLD_35!$F$431:$V$432</definedName>
    <definedName name="A_SPAIN">WORLD_35!$F$439:$V$440</definedName>
    <definedName name="A_SWEDEN">WORLD_35!$F$447:$V$448</definedName>
    <definedName name="A_UK">WORLD_35!$F$455:$V$456</definedName>
    <definedName name="A_USMCA">WORLD_35!$F$503:$V$504</definedName>
    <definedName name="aParamMortalitySpain">World!$Q$474</definedName>
    <definedName name="B_AUSTRIA">WORLD_35!$F$241:$V$242</definedName>
    <definedName name="B_BELGIUM">WORLD_35!$F$249:$V$250</definedName>
    <definedName name="B_BULGARIA">WORLD_35!$F$257:$V$258</definedName>
    <definedName name="B_CHINA">WORLD_35!$F$465:$V$466</definedName>
    <definedName name="B_CROATIA">WORLD_35!$F$265:$V$266</definedName>
    <definedName name="B_CYPRUS">WORLD_35!$F$273:$V$274</definedName>
    <definedName name="B_CZECH_REPUBLIC">WORLD_35!$F$281:$V$282</definedName>
    <definedName name="B_DENMARK">WORLD_35!$F$289:$V$290</definedName>
    <definedName name="B_EASOC">WORLD_35!$F$473:$V$474</definedName>
    <definedName name="B_ESTONIA">WORLD_35!$F$297:$V$298</definedName>
    <definedName name="B_EU27">World!$F$597:$V$598</definedName>
    <definedName name="B_EXPONENTIAL_LEAB_TO_MR">DATA_LOADING!$B$294:$C$310</definedName>
    <definedName name="B_FINLAND">WORLD_35!$F$305:$V$306</definedName>
    <definedName name="B_FRANCE">WORLD_35!$F$313:$V$314</definedName>
    <definedName name="B_GERMANY">WORLD_35!$F$321:$V$322</definedName>
    <definedName name="B_GREECE">WORLD_35!$F$329:$V$330</definedName>
    <definedName name="B_HUNGARY">WORLD_35!$F$337:$V$338</definedName>
    <definedName name="B_INDIA">WORLD_35!$F$481:$V$482</definedName>
    <definedName name="B_IRELAND">WORLD_35!$F$345:$V$346</definedName>
    <definedName name="B_ITALY">WORLD_35!$F$353:$V$354</definedName>
    <definedName name="B_LATAM">WORLD_35!$F$489:$V$490</definedName>
    <definedName name="B_LATVIA">WORLD_35!$F$361:$V$362</definedName>
    <definedName name="B_LITHUANIA">WORLD_35!$F$369:$V$370</definedName>
    <definedName name="B_LROW">WORLD_35!$F$513:$V$514</definedName>
    <definedName name="B_LUXEMBOURG">WORLD_35!$F$377:$V$378</definedName>
    <definedName name="B_MALTA">WORLD_35!$F$385:$V$386</definedName>
    <definedName name="B_NETHERLANDS">WORLD_35!$F$393:$V$394</definedName>
    <definedName name="B_POLAND">WORLD_35!$F$401:$V$402</definedName>
    <definedName name="B_PORTUGAL">WORLD_35!$F$409:$V$410</definedName>
    <definedName name="B_ROMANIA">WORLD_35!$F$417:$V$418</definedName>
    <definedName name="b_rural_regression">World!$G$696:$O$696</definedName>
    <definedName name="B_RUSSIA">WORLD_35!$F$497:$V$498</definedName>
    <definedName name="B_SLOVAKIA">WORLD_35!$F$425:$V$426</definedName>
    <definedName name="B_SLOVENIA">WORLD_35!$F$433:$V$434</definedName>
    <definedName name="B_SPAIN">WORLD_35!$F$441:$V$442</definedName>
    <definedName name="B_SWEDEN">WORLD_35!$F$449:$V$450</definedName>
    <definedName name="B_UK">WORLD_35!$F$457:$V$458</definedName>
    <definedName name="B_USMCA">WORLD_35!$F$505:$V$506</definedName>
    <definedName name="C_AUSTRIA">WORLD_35!$F$243:$V$244</definedName>
    <definedName name="C_BELGIUM">WORLD_35!$F$251:$V$252</definedName>
    <definedName name="C_BULGARIA">WORLD_35!$F$259:$V$260</definedName>
    <definedName name="C_CHINA">WORLD_35!$F$467:$V$468</definedName>
    <definedName name="C_CROATIA">WORLD_35!$F$267:$V$268</definedName>
    <definedName name="C_CYPRUS">WORLD_35!$F$275:$V$276</definedName>
    <definedName name="C_CZECH_REPUBLIC">WORLD_35!$F$283:$V$284</definedName>
    <definedName name="C_DENMARK">WORLD_35!$F$291:$V$292</definedName>
    <definedName name="C_EASOC">WORLD_35!$F$475:$V$476</definedName>
    <definedName name="C_ESTONIA">WORLD_35!$F$299:$V$300</definedName>
    <definedName name="C_EU27">World!$F$599:$V$600</definedName>
    <definedName name="C_FINLAND">WORLD_35!$F$307:$V$308</definedName>
    <definedName name="C_FRANCE">WORLD_35!$F$315:$V$316</definedName>
    <definedName name="C_GERMANY">WORLD_35!$F$323:$V$324</definedName>
    <definedName name="C_GREECE">WORLD_35!$F$331:$V$332</definedName>
    <definedName name="C_HUNGARY">WORLD_35!$F$339:$V$340</definedName>
    <definedName name="C_INDIA">WORLD_35!$F$483:$V$484</definedName>
    <definedName name="C_IRELAND">WORLD_35!$F$347:$V$348</definedName>
    <definedName name="C_ITALY">WORLD_35!$F$355:$V$356</definedName>
    <definedName name="C_LATAM">WORLD_35!$F$491:$V$492</definedName>
    <definedName name="C_LATVIA">WORLD_35!$F$363:$V$364</definedName>
    <definedName name="C_LITHUANIA">WORLD_35!$F$371:$V$372</definedName>
    <definedName name="C_LROW">WORLD_35!$F$515:$V$516</definedName>
    <definedName name="C_LUXEMBOURG">WORLD_35!$F$379:$V$380</definedName>
    <definedName name="C_MALTA">WORLD_35!$F$387:$V$388</definedName>
    <definedName name="C_NETHERLANDS">WORLD_35!$F$395:$V$396</definedName>
    <definedName name="C_POLAND">WORLD_35!$F$403:$V$404</definedName>
    <definedName name="C_PORTUGAL">WORLD_35!$F$411:$V$412</definedName>
    <definedName name="C_ROMANIA">WORLD_35!$F$419:$V$420</definedName>
    <definedName name="C_RUSSIA">WORLD_35!$F$499:$V$500</definedName>
    <definedName name="C_SLOVAKIA">WORLD_35!$F$427:$V$428</definedName>
    <definedName name="C_SLOVENIA">WORLD_35!$F$435:$V$436</definedName>
    <definedName name="C_SPAIN">WORLD_35!$F$443:$V$444</definedName>
    <definedName name="C_SWEDEN">WORLD_35!$F$451:$V$452</definedName>
    <definedName name="C_UK">WORLD_35!$F$459:$V$460</definedName>
    <definedName name="C_USMCA">WORLD_35!$F$507:$V$508</definedName>
    <definedName name="CAL_FERTILITY_RATE_FACTOR">Calibration!#REF!</definedName>
    <definedName name="CAL_POPULATION">DATA_LOADING!$CE$7:$CT$41</definedName>
    <definedName name="COEFFICIENT_FEEDBACK_CO2_EMISSIONS_TO_LIFE_EXPECTANCY_AT_BIRTH">DATA_LOADING!$C$512</definedName>
    <definedName name="COEFFICIENT_FEEDBACK_EDUCATION_EXPENDITURE_TO_LIFE_EXPECTANCY_AT_BIRTH">DATA_LOADING!$C$515</definedName>
    <definedName name="COEFFICIENT_FEEDBACK_HEALTH_EXPENDITURE_TO_LIFE_EXPECTANCY_AT_BIRTH">DATA_LOADING!$C$513</definedName>
    <definedName name="EU_ADULTS_BY_HOUSEHOLD_2015">DATA_LOADING!#REF!</definedName>
    <definedName name="EU_CHILDREN_BY_HOUSEHOLD_2015">DATA_LOADING!#REF!</definedName>
    <definedName name="EU_HOUSEHOLDS_BY_TYPE_2015">DATA_LOADING!$B$566:$M$592</definedName>
    <definedName name="EU_PERSONS_BY_HOUSEHOLD_2015">DATA_LOADING!$B$536:$M$562</definedName>
    <definedName name="EU_RETIRED_BY_HOUSEHOLD_2015">DATA_LOADING!#REF!</definedName>
    <definedName name="GDPpc_EXOGENOUS">WORLD_35!$Q$165:$AF$199</definedName>
    <definedName name="gender">DATA_LOADING!#REF!</definedName>
    <definedName name="HistEU27Pop">World!$C$44:$R$44</definedName>
    <definedName name="HISTORIC_EMIGRATIONS_RATE">DATA_LOADING!$B$455:$AJ$455</definedName>
    <definedName name="HISTORICAL_FERTILITY_RATES_2005_2010">DATA_LOADING!$C$315:$I$349</definedName>
    <definedName name="HISTORICAL_FERTILITY_RATES_2010_2015">DATA_LOADING!$C$354:$I$388</definedName>
    <definedName name="HISTORICAL_FERTILITY_RATES_2015_2020">DATA_LOADING!$C$393:$I$427</definedName>
    <definedName name="HISTORICAL_GENDER_BIRTH_RATIO_2005_2010">DATA_LOADING!$B$432:$AJ$432</definedName>
    <definedName name="HISTORICAL_GENDER_BIRTH_RATIO_2010_2015">DATA_LOADING!$B$436:$AJ$436</definedName>
    <definedName name="HISTORICAL_GENDER_BIRTH_RATIO_2015_2020">DATA_LOADING!$B$440:$AJ$440</definedName>
    <definedName name="historical_life_expectancy_at_birth">World!$D$402:$S$416</definedName>
    <definedName name="historical_life_expectancy_at_birth_AUSTRIA">DATA_LOADING!$P$92:$AE$93</definedName>
    <definedName name="historical_life_expectancy_at_birth_BELGIUM">DATA_LOADING!$P$94:$AE$95</definedName>
    <definedName name="historical_life_expectancy_at_birth_BULGARIA">DATA_LOADING!$P$96:$AE$97</definedName>
    <definedName name="historical_life_expectancy_at_birth_CHINA">DATA_LOADING!$P$148:$AE$149</definedName>
    <definedName name="historical_life_expectancy_at_birth_CROATIA">DATA_LOADING!$P$98:$AE$99</definedName>
    <definedName name="historical_life_expectancy_at_birth_CYPRUS">DATA_LOADING!$P$100:$AE$101</definedName>
    <definedName name="historical_life_expectancy_at_birth_CZECH_REPUBLIC">DATA_LOADING!$P$102:$AE$103</definedName>
    <definedName name="historical_life_expectancy_at_birth_DENMARK">DATA_LOADING!$P$104:$AE$105</definedName>
    <definedName name="historical_life_expectancy_at_birth_EASOC">DATA_LOADING!$P$150:$AE$151</definedName>
    <definedName name="historical_life_expectancy_at_birth_ESTONIA">DATA_LOADING!$P$106:$AE$107</definedName>
    <definedName name="historical_life_expectancy_at_birth_EU27">World!$D$403:$S$404</definedName>
    <definedName name="historical_life_expectancy_at_birth_FINLAND">DATA_LOADING!$P$108:$AE$109</definedName>
    <definedName name="historical_life_expectancy_at_birth_FRANCE">DATA_LOADING!$P$110:$AE$111</definedName>
    <definedName name="historical_life_expectancy_at_birth_GERMANY">DATA_LOADING!$P$112:$AE$113</definedName>
    <definedName name="historical_life_expectancy_at_birth_GREECE">DATA_LOADING!$P$114:$AE$115</definedName>
    <definedName name="historical_life_expectancy_at_birth_HUNGARY">DATA_LOADING!$P$116:$AE$117</definedName>
    <definedName name="historical_life_expectancy_at_birth_INDIA">DATA_LOADING!$P$152:$AE$153</definedName>
    <definedName name="historical_life_expectancy_at_birth_IRELAND">DATA_LOADING!$P$118:$AE$119</definedName>
    <definedName name="historical_life_expectancy_at_birth_ITALY">DATA_LOADING!$P$120:$AE$121</definedName>
    <definedName name="historical_life_expectancy_at_birth_LATAM">DATA_LOADING!$P$154:$AE$155</definedName>
    <definedName name="historical_life_expectancy_at_birth_LATVIA">DATA_LOADING!$P$122:$AE$123</definedName>
    <definedName name="historical_life_expectancy_at_birth_LITHUANIA">DATA_LOADING!$P$124:$AE$125</definedName>
    <definedName name="historical_life_expectancy_at_birth_LROW">DATA_LOADING!$P$160:$AE$161</definedName>
    <definedName name="historical_life_expectancy_at_birth_LUXEMBOURG">DATA_LOADING!$P$126:$AE$127</definedName>
    <definedName name="historical_life_expectancy_at_birth_MALTA">DATA_LOADING!$P$128:$AE$129</definedName>
    <definedName name="historical_life_expectancy_at_birth_NETHERLANDS">DATA_LOADING!$P$130:$AE$131</definedName>
    <definedName name="historical_life_expectancy_at_birth_POLAND">DATA_LOADING!$P$132:$AE$133</definedName>
    <definedName name="historical_life_expectancy_at_birth_PORTUGAL">DATA_LOADING!$P$134:$AE$135</definedName>
    <definedName name="historical_life_expectancy_at_birth_ROMANIA">DATA_LOADING!$P$136:$AE$137</definedName>
    <definedName name="historical_life_expectancy_at_birth_RUSSIA">DATA_LOADING!$P$156:$AE$157</definedName>
    <definedName name="historical_life_expectancy_at_birth_SLOVAKIA">DATA_LOADING!$P$138:$AE$139</definedName>
    <definedName name="historical_life_expectancy_at_birth_SLOVENIA">DATA_LOADING!$P$140:$AE$141</definedName>
    <definedName name="historical_life_expectancy_at_birth_SPAIN">DATA_LOADING!$P$142:$AE$143</definedName>
    <definedName name="historical_life_expectancy_at_birth_SWEDEN">DATA_LOADING!$P$144:$AE$145</definedName>
    <definedName name="historical_life_expectancy_at_birth_UK">DATA_LOADING!$P$146:$AE$147</definedName>
    <definedName name="historical_life_expectancy_at_birth_USMCA">DATA_LOADING!$P$158:$AE$159</definedName>
    <definedName name="HISTORICAL_POPULATION">Calibration!$B$2:$Q$36</definedName>
    <definedName name="HISTORICAL_SHARES_MIGRATION">DATA_LOADING!$B$458:$AJ$492</definedName>
    <definedName name="historical_time">DATA_LOADING!$P$91:$AE$91</definedName>
    <definedName name="historical_time_GDPpc_EXOGENOUS">WORLD_35!$Q$164:$AF$164</definedName>
    <definedName name="HISTORICAL_TIME_POP_CAL">DATA_LOADING!$CE$6:$CT$6</definedName>
    <definedName name="HISTORICAL_TIME_POPULATION">Calibration!$B$1:$Q$1</definedName>
    <definedName name="historical_time_ratio_households">World!$C$717:$Q$717</definedName>
    <definedName name="historicalYear2005">World!$D$402</definedName>
    <definedName name="historicalYear2010">World!$I$402</definedName>
    <definedName name="historicalYear2015">World!$N$402</definedName>
    <definedName name="historicalYear2020">World!$S$402</definedName>
    <definedName name="HistPopLT">World!$C$44:$R$52</definedName>
    <definedName name="household_composition">World!$G$724:$L$724</definedName>
    <definedName name="households_composition">World!$G$724:$L$724</definedName>
    <definedName name="INITIAL_RATIO_EU_HOUSEHOLDS_PER_100_PEOPLE">DATA_LOADING!$C$498:$AC$509</definedName>
    <definedName name="MAX_HISTORICAL_HOUSEHOLDS_RATIO">DATA_LOADING!$D$520:$D$531</definedName>
    <definedName name="MAX_SLOPE_RATIO_HOUSEHOLDS">DATA_LOADING!$D$239:$AD$250</definedName>
    <definedName name="MAXIMUM_INCREASE_LIFE_EXPECTANCY_AT_BIRTH_BY_HEALTH_EXPENDITURE">DATA_LOADING!$C$514</definedName>
    <definedName name="MAXIMUM_PERSONS_BY_HH">DATA_LOADING!$AE$536:$AP$562</definedName>
    <definedName name="MEAN_HISTORICAL_HOUSEHOLDS_RATIO">DATA_LOADING!$E$520:$E$531</definedName>
    <definedName name="MEAN_SLOPE_RATIO_HOUSEHOLDS">DATA_LOADING!$D$224:$AD$235</definedName>
    <definedName name="MIN_HISTORICAL_HOUSEHOLDS_RATIO">DATA_LOADING!$C$520:$C$531</definedName>
    <definedName name="MIN_HISTORICAL_MORTALITY_RATE">DATA_LOADING!$B$443</definedName>
    <definedName name="MIN_SLOPE_RATIO_HOUSEHOLDS">DATA_LOADING!$D$252:$AD$263</definedName>
    <definedName name="MINIMUM_CHILDREN_BY_HH">DATA_LOADING!#REF!</definedName>
    <definedName name="MINIMUM_PERSONS_BY_HH">DATA_LOADING!$Q$536:$AB$562</definedName>
    <definedName name="minimum_rural_regression">World!$G$698</definedName>
    <definedName name="MORTALITY_C0_FEMALE">WORLD_35!$B$11:$AJ$11</definedName>
    <definedName name="MORTALITY_C0_MALE">WORLD_35!$B$12:$AJ$12</definedName>
    <definedName name="PERCENTAGES_EMIGRATION">DATA_LOADING!$N$203:$AV$203</definedName>
    <definedName name="POP_CALIBRATION">DATA_LOADING!$CE$7:$CT$41</definedName>
    <definedName name="POP_FEMALE_2004">DATA_LOADING!$C$7:$S$41</definedName>
    <definedName name="POP_FEMALE_2005">DATA_LOADING!$W$7:$AM$41</definedName>
    <definedName name="POP_FEMALE_2015">DATA_LOADING!$AQ$7:$BG$41</definedName>
    <definedName name="POP_FEMALE_2016">DATA_LOADING!$BK$7:$CA$41</definedName>
    <definedName name="POP_MALE_2004">DATA_LOADING!$C$42:$S$76</definedName>
    <definedName name="POP_MALE_2005">DATA_LOADING!$W$42:$AM$76</definedName>
    <definedName name="POP_MALE_2015">DATA_LOADING!$AQ$42:$BG$76</definedName>
    <definedName name="POP_MALE_2016">DATA_LOADING!$BK$42:$CA$76</definedName>
    <definedName name="POPULATION_2015_REGIONS_8">DATA_LOADING!$CO$34:$CO$41</definedName>
    <definedName name="ratio_households">World!$C$719:$Q$719</definedName>
    <definedName name="SHARES_MIGRATION">DATA_LOADING!$N$165:$AV$199</definedName>
    <definedName name="SPEED_FOR_DEMOGRAPHIC_FITTING">DATA_LOADING!$B$594</definedName>
    <definedName name="time_historicalPop">World!$C$43:$R$43</definedName>
    <definedName name="VARIATION_POPULATION_2005_2015">Calibration!$S$2:$S$28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6" i="19" l="1"/>
  <c r="N356" i="19"/>
  <c r="O356" i="19"/>
  <c r="P356" i="19"/>
  <c r="Q356" i="19"/>
  <c r="R356" i="19"/>
  <c r="L356" i="19"/>
  <c r="L354" i="19"/>
  <c r="M355" i="19"/>
  <c r="N355" i="19"/>
  <c r="O355" i="19"/>
  <c r="P355" i="19"/>
  <c r="Q355" i="19"/>
  <c r="R355" i="19"/>
  <c r="L355" i="19"/>
  <c r="M354" i="19"/>
  <c r="N354" i="19"/>
  <c r="O354" i="19"/>
  <c r="P354" i="19"/>
  <c r="Q354" i="19"/>
  <c r="R354" i="19"/>
  <c r="AP562" i="19"/>
  <c r="AN562" i="19"/>
  <c r="AM562" i="19"/>
  <c r="AL562" i="19"/>
  <c r="AK562" i="19"/>
  <c r="AJ562" i="19"/>
  <c r="AI562" i="19"/>
  <c r="AO562" i="19" s="1"/>
  <c r="AH562" i="19"/>
  <c r="AF562" i="19"/>
  <c r="AM561" i="19"/>
  <c r="AK561" i="19"/>
  <c r="AJ561" i="19"/>
  <c r="AP561" i="19" s="1"/>
  <c r="AI561" i="19"/>
  <c r="AO561" i="19" s="1"/>
  <c r="AH561" i="19"/>
  <c r="AN561" i="19" s="1"/>
  <c r="AF561" i="19"/>
  <c r="AL561" i="19" s="1"/>
  <c r="AO560" i="19"/>
  <c r="AM560" i="19"/>
  <c r="AK560" i="19"/>
  <c r="AJ560" i="19"/>
  <c r="AP560" i="19" s="1"/>
  <c r="AI560" i="19"/>
  <c r="AH560" i="19"/>
  <c r="AN560" i="19" s="1"/>
  <c r="AF560" i="19"/>
  <c r="AL560" i="19" s="1"/>
  <c r="AO559" i="19"/>
  <c r="AM559" i="19"/>
  <c r="AK559" i="19"/>
  <c r="AJ559" i="19"/>
  <c r="AP559" i="19" s="1"/>
  <c r="AI559" i="19"/>
  <c r="AH559" i="19"/>
  <c r="AN559" i="19" s="1"/>
  <c r="AF559" i="19"/>
  <c r="AL559" i="19" s="1"/>
  <c r="AP558" i="19"/>
  <c r="AN558" i="19"/>
  <c r="AM558" i="19"/>
  <c r="AL558" i="19"/>
  <c r="AK558" i="19"/>
  <c r="AJ558" i="19"/>
  <c r="AI558" i="19"/>
  <c r="AO558" i="19" s="1"/>
  <c r="AH558" i="19"/>
  <c r="AF558" i="19"/>
  <c r="AM557" i="19"/>
  <c r="AL557" i="19"/>
  <c r="AK557" i="19"/>
  <c r="AJ557" i="19"/>
  <c r="AP557" i="19" s="1"/>
  <c r="AI557" i="19"/>
  <c r="AO557" i="19" s="1"/>
  <c r="AH557" i="19"/>
  <c r="AN557" i="19" s="1"/>
  <c r="AF557" i="19"/>
  <c r="AP556" i="19"/>
  <c r="AO556" i="19"/>
  <c r="AM556" i="19"/>
  <c r="AK556" i="19"/>
  <c r="AJ556" i="19"/>
  <c r="AI556" i="19"/>
  <c r="AH556" i="19"/>
  <c r="AN556" i="19" s="1"/>
  <c r="AF556" i="19"/>
  <c r="AL556" i="19" s="1"/>
  <c r="AN555" i="19"/>
  <c r="AM555" i="19"/>
  <c r="AK555" i="19"/>
  <c r="AJ555" i="19"/>
  <c r="AP555" i="19" s="1"/>
  <c r="AI555" i="19"/>
  <c r="AO555" i="19" s="1"/>
  <c r="AH555" i="19"/>
  <c r="AF555" i="19"/>
  <c r="AL555" i="19" s="1"/>
  <c r="AO554" i="19"/>
  <c r="AM554" i="19"/>
  <c r="AL554" i="19"/>
  <c r="AK554" i="19"/>
  <c r="AJ554" i="19"/>
  <c r="AP554" i="19" s="1"/>
  <c r="AI554" i="19"/>
  <c r="AH554" i="19"/>
  <c r="AN554" i="19" s="1"/>
  <c r="AF554" i="19"/>
  <c r="AP553" i="19"/>
  <c r="AN553" i="19"/>
  <c r="AM553" i="19"/>
  <c r="AL553" i="19"/>
  <c r="AK553" i="19"/>
  <c r="AJ553" i="19"/>
  <c r="AI553" i="19"/>
  <c r="AO553" i="19" s="1"/>
  <c r="AH553" i="19"/>
  <c r="AF553" i="19"/>
  <c r="AO552" i="19"/>
  <c r="AM552" i="19"/>
  <c r="AL552" i="19"/>
  <c r="AK552" i="19"/>
  <c r="AJ552" i="19"/>
  <c r="AP552" i="19" s="1"/>
  <c r="AI552" i="19"/>
  <c r="AH552" i="19"/>
  <c r="AN552" i="19" s="1"/>
  <c r="AF552" i="19"/>
  <c r="AO551" i="19"/>
  <c r="AM551" i="19"/>
  <c r="AL551" i="19"/>
  <c r="AK551" i="19"/>
  <c r="AJ551" i="19"/>
  <c r="AP551" i="19" s="1"/>
  <c r="AI551" i="19"/>
  <c r="AH551" i="19"/>
  <c r="AN551" i="19" s="1"/>
  <c r="AF551" i="19"/>
  <c r="AP550" i="19"/>
  <c r="AN550" i="19"/>
  <c r="AM550" i="19"/>
  <c r="AL550" i="19"/>
  <c r="AK550" i="19"/>
  <c r="AJ550" i="19"/>
  <c r="AI550" i="19"/>
  <c r="AO550" i="19" s="1"/>
  <c r="AH550" i="19"/>
  <c r="AF550" i="19"/>
  <c r="AM549" i="19"/>
  <c r="AL549" i="19"/>
  <c r="AK549" i="19"/>
  <c r="AJ549" i="19"/>
  <c r="AP549" i="19" s="1"/>
  <c r="AI549" i="19"/>
  <c r="AO549" i="19" s="1"/>
  <c r="AH549" i="19"/>
  <c r="AN549" i="19" s="1"/>
  <c r="AF549" i="19"/>
  <c r="AP548" i="19"/>
  <c r="AO548" i="19"/>
  <c r="AM548" i="19"/>
  <c r="AK548" i="19"/>
  <c r="AJ548" i="19"/>
  <c r="AI548" i="19"/>
  <c r="AH548" i="19"/>
  <c r="AN548" i="19" s="1"/>
  <c r="AF548" i="19"/>
  <c r="AL548" i="19" s="1"/>
  <c r="AN547" i="19"/>
  <c r="AM547" i="19"/>
  <c r="AK547" i="19"/>
  <c r="AJ547" i="19"/>
  <c r="AP547" i="19" s="1"/>
  <c r="AI547" i="19"/>
  <c r="AO547" i="19" s="1"/>
  <c r="AH547" i="19"/>
  <c r="AF547" i="19"/>
  <c r="AL547" i="19" s="1"/>
  <c r="AO546" i="19"/>
  <c r="AM546" i="19"/>
  <c r="AL546" i="19"/>
  <c r="AK546" i="19"/>
  <c r="AJ546" i="19"/>
  <c r="AP546" i="19" s="1"/>
  <c r="AI546" i="19"/>
  <c r="AH546" i="19"/>
  <c r="AN546" i="19" s="1"/>
  <c r="AF546" i="19"/>
  <c r="AP545" i="19"/>
  <c r="AN545" i="19"/>
  <c r="AM545" i="19"/>
  <c r="AL545" i="19"/>
  <c r="AK545" i="19"/>
  <c r="AJ545" i="19"/>
  <c r="AI545" i="19"/>
  <c r="AO545" i="19" s="1"/>
  <c r="AH545" i="19"/>
  <c r="AF545" i="19"/>
  <c r="AO544" i="19"/>
  <c r="AM544" i="19"/>
  <c r="AL544" i="19"/>
  <c r="AK544" i="19"/>
  <c r="AJ544" i="19"/>
  <c r="AP544" i="19" s="1"/>
  <c r="AI544" i="19"/>
  <c r="AH544" i="19"/>
  <c r="AN544" i="19" s="1"/>
  <c r="AF544" i="19"/>
  <c r="AO543" i="19"/>
  <c r="AM543" i="19"/>
  <c r="AL543" i="19"/>
  <c r="AK543" i="19"/>
  <c r="AJ543" i="19"/>
  <c r="AP543" i="19" s="1"/>
  <c r="AI543" i="19"/>
  <c r="AH543" i="19"/>
  <c r="AN543" i="19" s="1"/>
  <c r="AF543" i="19"/>
  <c r="AP542" i="19"/>
  <c r="AN542" i="19"/>
  <c r="AM542" i="19"/>
  <c r="AL542" i="19"/>
  <c r="AK542" i="19"/>
  <c r="AJ542" i="19"/>
  <c r="AI542" i="19"/>
  <c r="AO542" i="19" s="1"/>
  <c r="AH542" i="19"/>
  <c r="AF542" i="19"/>
  <c r="AM541" i="19"/>
  <c r="AL541" i="19"/>
  <c r="AK541" i="19"/>
  <c r="AJ541" i="19"/>
  <c r="AP541" i="19" s="1"/>
  <c r="AI541" i="19"/>
  <c r="AO541" i="19" s="1"/>
  <c r="AH541" i="19"/>
  <c r="AN541" i="19" s="1"/>
  <c r="AF541" i="19"/>
  <c r="AO540" i="19"/>
  <c r="AM540" i="19"/>
  <c r="AK540" i="19"/>
  <c r="AJ540" i="19"/>
  <c r="AP540" i="19" s="1"/>
  <c r="AI540" i="19"/>
  <c r="AH540" i="19"/>
  <c r="AN540" i="19" s="1"/>
  <c r="AF540" i="19"/>
  <c r="AL540" i="19" s="1"/>
  <c r="AN539" i="19"/>
  <c r="AM539" i="19"/>
  <c r="AK539" i="19"/>
  <c r="AJ539" i="19"/>
  <c r="AP539" i="19" s="1"/>
  <c r="AI539" i="19"/>
  <c r="AO539" i="19" s="1"/>
  <c r="AH539" i="19"/>
  <c r="AF539" i="19"/>
  <c r="AL539" i="19" s="1"/>
  <c r="AO538" i="19"/>
  <c r="AM538" i="19"/>
  <c r="AL538" i="19"/>
  <c r="AK538" i="19"/>
  <c r="AJ538" i="19"/>
  <c r="AP538" i="19" s="1"/>
  <c r="AI538" i="19"/>
  <c r="AH538" i="19"/>
  <c r="AN538" i="19" s="1"/>
  <c r="AF538" i="19"/>
  <c r="AP537" i="19"/>
  <c r="AM537" i="19"/>
  <c r="AL537" i="19"/>
  <c r="AK537" i="19"/>
  <c r="AJ537" i="19"/>
  <c r="AI537" i="19"/>
  <c r="AO537" i="19" s="1"/>
  <c r="AH537" i="19"/>
  <c r="AN537" i="19" s="1"/>
  <c r="AF537" i="19"/>
  <c r="AO536" i="19"/>
  <c r="AM536" i="19"/>
  <c r="AL536" i="19"/>
  <c r="AK536" i="19"/>
  <c r="AJ536" i="19"/>
  <c r="AP536" i="19" s="1"/>
  <c r="AI536" i="19"/>
  <c r="AH536" i="19"/>
  <c r="AN536" i="19" s="1"/>
  <c r="AF536" i="19"/>
  <c r="C590" i="19" l="1"/>
  <c r="D590" i="19"/>
  <c r="E590" i="19"/>
  <c r="F590" i="19"/>
  <c r="G590" i="19"/>
  <c r="H590" i="19"/>
  <c r="I590" i="19"/>
  <c r="J590" i="19"/>
  <c r="K590" i="19"/>
  <c r="L590" i="19"/>
  <c r="M590" i="19"/>
  <c r="B590" i="19"/>
  <c r="C585" i="19"/>
  <c r="D585" i="19"/>
  <c r="E585" i="19"/>
  <c r="F585" i="19"/>
  <c r="G585" i="19"/>
  <c r="H585" i="19"/>
  <c r="I585" i="19"/>
  <c r="J585" i="19"/>
  <c r="K585" i="19"/>
  <c r="L585" i="19"/>
  <c r="M585" i="19"/>
  <c r="B585" i="19"/>
  <c r="C560" i="19"/>
  <c r="D560" i="19"/>
  <c r="E560" i="19"/>
  <c r="F560" i="19"/>
  <c r="G560" i="19"/>
  <c r="H560" i="19"/>
  <c r="I560" i="19"/>
  <c r="J560" i="19"/>
  <c r="K560" i="19"/>
  <c r="L560" i="19"/>
  <c r="M560" i="19"/>
  <c r="B560" i="19"/>
  <c r="C592" i="19"/>
  <c r="D592" i="19"/>
  <c r="E592" i="19"/>
  <c r="F592" i="19"/>
  <c r="G592" i="19"/>
  <c r="H592" i="19"/>
  <c r="I592" i="19"/>
  <c r="J592" i="19"/>
  <c r="K592" i="19"/>
  <c r="L592" i="19"/>
  <c r="M592" i="19"/>
  <c r="B592" i="19"/>
  <c r="C586" i="19"/>
  <c r="D586" i="19"/>
  <c r="E586" i="19"/>
  <c r="F586" i="19"/>
  <c r="G586" i="19"/>
  <c r="H586" i="19"/>
  <c r="I586" i="19"/>
  <c r="J586" i="19"/>
  <c r="K586" i="19"/>
  <c r="L586" i="19"/>
  <c r="M586" i="19"/>
  <c r="C587" i="19"/>
  <c r="D587" i="19"/>
  <c r="E587" i="19"/>
  <c r="F587" i="19"/>
  <c r="G587" i="19"/>
  <c r="H587" i="19"/>
  <c r="I587" i="19"/>
  <c r="J587" i="19"/>
  <c r="K587" i="19"/>
  <c r="L587" i="19"/>
  <c r="M587" i="19"/>
  <c r="C588" i="19"/>
  <c r="D588" i="19"/>
  <c r="E588" i="19"/>
  <c r="F588" i="19"/>
  <c r="G588" i="19"/>
  <c r="H588" i="19"/>
  <c r="I588" i="19"/>
  <c r="J588" i="19"/>
  <c r="K588" i="19"/>
  <c r="L588" i="19"/>
  <c r="M588" i="19"/>
  <c r="C589" i="19"/>
  <c r="D589" i="19"/>
  <c r="E589" i="19"/>
  <c r="F589" i="19"/>
  <c r="G589" i="19"/>
  <c r="H589" i="19"/>
  <c r="I589" i="19"/>
  <c r="J589" i="19"/>
  <c r="K589" i="19"/>
  <c r="L589" i="19"/>
  <c r="M589" i="19"/>
  <c r="C591" i="19"/>
  <c r="D591" i="19"/>
  <c r="E591" i="19"/>
  <c r="F591" i="19"/>
  <c r="G591" i="19"/>
  <c r="H591" i="19"/>
  <c r="I591" i="19"/>
  <c r="J591" i="19"/>
  <c r="K591" i="19"/>
  <c r="L591" i="19"/>
  <c r="M591" i="19"/>
  <c r="C579" i="19"/>
  <c r="D579" i="19"/>
  <c r="E579" i="19"/>
  <c r="F579" i="19"/>
  <c r="G579" i="19"/>
  <c r="H579" i="19"/>
  <c r="I579" i="19"/>
  <c r="J579" i="19"/>
  <c r="K579" i="19"/>
  <c r="L579" i="19"/>
  <c r="M579" i="19"/>
  <c r="C580" i="19"/>
  <c r="D580" i="19"/>
  <c r="E580" i="19"/>
  <c r="F580" i="19"/>
  <c r="G580" i="19"/>
  <c r="H580" i="19"/>
  <c r="I580" i="19"/>
  <c r="J580" i="19"/>
  <c r="K580" i="19"/>
  <c r="L580" i="19"/>
  <c r="M580" i="19"/>
  <c r="C581" i="19"/>
  <c r="D581" i="19"/>
  <c r="E581" i="19"/>
  <c r="F581" i="19"/>
  <c r="G581" i="19"/>
  <c r="H581" i="19"/>
  <c r="I581" i="19"/>
  <c r="J581" i="19"/>
  <c r="K581" i="19"/>
  <c r="L581" i="19"/>
  <c r="M581" i="19"/>
  <c r="C582" i="19"/>
  <c r="D582" i="19"/>
  <c r="E582" i="19"/>
  <c r="F582" i="19"/>
  <c r="G582" i="19"/>
  <c r="H582" i="19"/>
  <c r="I582" i="19"/>
  <c r="J582" i="19"/>
  <c r="K582" i="19"/>
  <c r="L582" i="19"/>
  <c r="M582" i="19"/>
  <c r="C583" i="19"/>
  <c r="D583" i="19"/>
  <c r="E583" i="19"/>
  <c r="F583" i="19"/>
  <c r="G583" i="19"/>
  <c r="H583" i="19"/>
  <c r="I583" i="19"/>
  <c r="J583" i="19"/>
  <c r="K583" i="19"/>
  <c r="L583" i="19"/>
  <c r="M583" i="19"/>
  <c r="C584" i="19"/>
  <c r="D584" i="19"/>
  <c r="E584" i="19"/>
  <c r="F584" i="19"/>
  <c r="G584" i="19"/>
  <c r="H584" i="19"/>
  <c r="I584" i="19"/>
  <c r="J584" i="19"/>
  <c r="K584" i="19"/>
  <c r="L584" i="19"/>
  <c r="M584" i="19"/>
  <c r="C577" i="19"/>
  <c r="D577" i="19"/>
  <c r="E577" i="19"/>
  <c r="F577" i="19"/>
  <c r="G577" i="19"/>
  <c r="H577" i="19"/>
  <c r="I577" i="19"/>
  <c r="J577" i="19"/>
  <c r="K577" i="19"/>
  <c r="L577" i="19"/>
  <c r="M577" i="19"/>
  <c r="C567" i="19"/>
  <c r="D567" i="19"/>
  <c r="E567" i="19"/>
  <c r="F567" i="19"/>
  <c r="G567" i="19"/>
  <c r="H567" i="19"/>
  <c r="I567" i="19"/>
  <c r="J567" i="19"/>
  <c r="K567" i="19"/>
  <c r="L567" i="19"/>
  <c r="M567" i="19"/>
  <c r="C568" i="19"/>
  <c r="D568" i="19"/>
  <c r="E568" i="19"/>
  <c r="F568" i="19"/>
  <c r="G568" i="19"/>
  <c r="H568" i="19"/>
  <c r="I568" i="19"/>
  <c r="J568" i="19"/>
  <c r="K568" i="19"/>
  <c r="L568" i="19"/>
  <c r="M568" i="19"/>
  <c r="C569" i="19"/>
  <c r="D569" i="19"/>
  <c r="E569" i="19"/>
  <c r="F569" i="19"/>
  <c r="G569" i="19"/>
  <c r="H569" i="19"/>
  <c r="I569" i="19"/>
  <c r="J569" i="19"/>
  <c r="K569" i="19"/>
  <c r="L569" i="19"/>
  <c r="M569" i="19"/>
  <c r="C570" i="19"/>
  <c r="D570" i="19"/>
  <c r="E570" i="19"/>
  <c r="F570" i="19"/>
  <c r="G570" i="19"/>
  <c r="H570" i="19"/>
  <c r="I570" i="19"/>
  <c r="J570" i="19"/>
  <c r="K570" i="19"/>
  <c r="L570" i="19"/>
  <c r="M570" i="19"/>
  <c r="C571" i="19"/>
  <c r="D571" i="19"/>
  <c r="E571" i="19"/>
  <c r="F571" i="19"/>
  <c r="G571" i="19"/>
  <c r="H571" i="19"/>
  <c r="I571" i="19"/>
  <c r="J571" i="19"/>
  <c r="K571" i="19"/>
  <c r="L571" i="19"/>
  <c r="M571" i="19"/>
  <c r="C572" i="19"/>
  <c r="D572" i="19"/>
  <c r="E572" i="19"/>
  <c r="F572" i="19"/>
  <c r="G572" i="19"/>
  <c r="H572" i="19"/>
  <c r="I572" i="19"/>
  <c r="J572" i="19"/>
  <c r="K572" i="19"/>
  <c r="L572" i="19"/>
  <c r="M572" i="19"/>
  <c r="C573" i="19"/>
  <c r="D573" i="19"/>
  <c r="E573" i="19"/>
  <c r="F573" i="19"/>
  <c r="G573" i="19"/>
  <c r="H573" i="19"/>
  <c r="I573" i="19"/>
  <c r="J573" i="19"/>
  <c r="K573" i="19"/>
  <c r="L573" i="19"/>
  <c r="M573" i="19"/>
  <c r="C574" i="19"/>
  <c r="D574" i="19"/>
  <c r="E574" i="19"/>
  <c r="F574" i="19"/>
  <c r="G574" i="19"/>
  <c r="H574" i="19"/>
  <c r="I574" i="19"/>
  <c r="J574" i="19"/>
  <c r="K574" i="19"/>
  <c r="L574" i="19"/>
  <c r="M574" i="19"/>
  <c r="C575" i="19"/>
  <c r="D575" i="19"/>
  <c r="E575" i="19"/>
  <c r="F575" i="19"/>
  <c r="G575" i="19"/>
  <c r="H575" i="19"/>
  <c r="I575" i="19"/>
  <c r="J575" i="19"/>
  <c r="K575" i="19"/>
  <c r="L575" i="19"/>
  <c r="M575" i="19"/>
  <c r="B577" i="19"/>
  <c r="B591" i="19"/>
  <c r="B589" i="19"/>
  <c r="B587" i="19"/>
  <c r="B588" i="19"/>
  <c r="B586" i="19"/>
  <c r="B584" i="19"/>
  <c r="B583" i="19"/>
  <c r="B582" i="19"/>
  <c r="B581" i="19"/>
  <c r="B580" i="19"/>
  <c r="B579" i="19"/>
  <c r="C578" i="19"/>
  <c r="D578" i="19"/>
  <c r="E578" i="19"/>
  <c r="F578" i="19"/>
  <c r="G578" i="19"/>
  <c r="H578" i="19"/>
  <c r="I578" i="19"/>
  <c r="J578" i="19"/>
  <c r="K578" i="19"/>
  <c r="L578" i="19"/>
  <c r="M578" i="19"/>
  <c r="B578" i="19"/>
  <c r="B575" i="19"/>
  <c r="B574" i="19"/>
  <c r="B573" i="19"/>
  <c r="B572" i="19"/>
  <c r="B571" i="19"/>
  <c r="B570" i="19"/>
  <c r="B569" i="19"/>
  <c r="B568" i="19"/>
  <c r="B567" i="19"/>
  <c r="C566" i="19"/>
  <c r="D566" i="19"/>
  <c r="E566" i="19"/>
  <c r="F566" i="19"/>
  <c r="G566" i="19"/>
  <c r="H566" i="19"/>
  <c r="I566" i="19"/>
  <c r="J566" i="19"/>
  <c r="K566" i="19"/>
  <c r="L566" i="19"/>
  <c r="M566" i="19"/>
  <c r="B566" i="19"/>
  <c r="AV4" i="19"/>
  <c r="S3" i="20" l="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2" i="20"/>
  <c r="D428" i="19"/>
  <c r="E428" i="19"/>
  <c r="F428" i="19"/>
  <c r="G428" i="19"/>
  <c r="H428" i="19"/>
  <c r="I428" i="19"/>
  <c r="C428" i="19"/>
  <c r="E439" i="19" l="1"/>
  <c r="F439" i="19"/>
  <c r="G439" i="19"/>
  <c r="H439" i="19"/>
  <c r="I439" i="19"/>
  <c r="J439" i="19"/>
  <c r="K439" i="19"/>
  <c r="L439" i="19"/>
  <c r="M439" i="19"/>
  <c r="N439" i="19"/>
  <c r="O439" i="19"/>
  <c r="P439" i="19"/>
  <c r="Q439" i="19"/>
  <c r="R439" i="19"/>
  <c r="S439" i="19"/>
  <c r="T439" i="19"/>
  <c r="U439" i="19"/>
  <c r="V439" i="19"/>
  <c r="W439" i="19"/>
  <c r="X439" i="19"/>
  <c r="Y439" i="19"/>
  <c r="Z439" i="19"/>
  <c r="AA439" i="19"/>
  <c r="AB439" i="19"/>
  <c r="AC439" i="19"/>
  <c r="AD439" i="19"/>
  <c r="AE439" i="19"/>
  <c r="AF439" i="19"/>
  <c r="AG439" i="19"/>
  <c r="AH439" i="19"/>
  <c r="AI439" i="19"/>
  <c r="AJ439" i="19"/>
  <c r="C439" i="19"/>
  <c r="D439" i="19"/>
  <c r="B439" i="19"/>
  <c r="B435" i="19" s="1"/>
  <c r="F435" i="19"/>
  <c r="G435" i="19"/>
  <c r="H435" i="19"/>
  <c r="I435" i="19"/>
  <c r="J435" i="19"/>
  <c r="K435" i="19"/>
  <c r="L435" i="19"/>
  <c r="M435" i="19"/>
  <c r="N435" i="19"/>
  <c r="O435" i="19"/>
  <c r="P435" i="19"/>
  <c r="Q435" i="19"/>
  <c r="R435" i="19"/>
  <c r="S435" i="19"/>
  <c r="T435" i="19"/>
  <c r="U435" i="19"/>
  <c r="V435" i="19"/>
  <c r="W435" i="19"/>
  <c r="X435" i="19"/>
  <c r="Y435" i="19"/>
  <c r="Z435" i="19"/>
  <c r="AA435" i="19"/>
  <c r="AB435" i="19"/>
  <c r="AC435" i="19"/>
  <c r="AD435" i="19"/>
  <c r="AE435" i="19"/>
  <c r="AF435" i="19"/>
  <c r="AG435" i="19"/>
  <c r="AH435" i="19"/>
  <c r="AI435" i="19"/>
  <c r="AJ435" i="19"/>
  <c r="D435" i="19"/>
  <c r="E435" i="19"/>
  <c r="C435" i="19"/>
  <c r="B431" i="19"/>
  <c r="CE8" i="19" l="1"/>
  <c r="CF8" i="19"/>
  <c r="CG8" i="19"/>
  <c r="CH8" i="19"/>
  <c r="CI8" i="19"/>
  <c r="CJ8" i="19"/>
  <c r="CK8" i="19"/>
  <c r="CL8" i="19"/>
  <c r="CM8" i="19"/>
  <c r="CN8" i="19"/>
  <c r="CO8" i="19"/>
  <c r="CP8" i="19"/>
  <c r="CQ8" i="19"/>
  <c r="CR8" i="19"/>
  <c r="CS8" i="19"/>
  <c r="CT8" i="19"/>
  <c r="CE9" i="19"/>
  <c r="CF9" i="19"/>
  <c r="CG9" i="19"/>
  <c r="CH9" i="19"/>
  <c r="CI9" i="19"/>
  <c r="CJ9" i="19"/>
  <c r="CK9" i="19"/>
  <c r="CL9" i="19"/>
  <c r="CM9" i="19"/>
  <c r="CN9" i="19"/>
  <c r="CO9" i="19"/>
  <c r="CP9" i="19"/>
  <c r="CQ9" i="19"/>
  <c r="CR9" i="19"/>
  <c r="CS9" i="19"/>
  <c r="CT9" i="19"/>
  <c r="CE10" i="19"/>
  <c r="CF10" i="19"/>
  <c r="CG10" i="19"/>
  <c r="CH10" i="19"/>
  <c r="CI10" i="19"/>
  <c r="CJ10" i="19"/>
  <c r="CK10" i="19"/>
  <c r="CL10" i="19"/>
  <c r="CM10" i="19"/>
  <c r="CN10" i="19"/>
  <c r="CO10" i="19"/>
  <c r="CP10" i="19"/>
  <c r="CQ10" i="19"/>
  <c r="CR10" i="19"/>
  <c r="CS10" i="19"/>
  <c r="CT10" i="19"/>
  <c r="CE11" i="19"/>
  <c r="CF11" i="19"/>
  <c r="CG11" i="19"/>
  <c r="CH11" i="19"/>
  <c r="CI11" i="19"/>
  <c r="CJ11" i="19"/>
  <c r="CK11" i="19"/>
  <c r="CL11" i="19"/>
  <c r="CM11" i="19"/>
  <c r="CN11" i="19"/>
  <c r="CO11" i="19"/>
  <c r="CP11" i="19"/>
  <c r="CQ11" i="19"/>
  <c r="CR11" i="19"/>
  <c r="CS11" i="19"/>
  <c r="CT11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CS12" i="19"/>
  <c r="CT12" i="19"/>
  <c r="CE13" i="19"/>
  <c r="CF13" i="19"/>
  <c r="CG13" i="19"/>
  <c r="CH13" i="19"/>
  <c r="CI13" i="19"/>
  <c r="CJ13" i="19"/>
  <c r="CK13" i="19"/>
  <c r="CL13" i="19"/>
  <c r="CM13" i="19"/>
  <c r="CN13" i="19"/>
  <c r="CO13" i="19"/>
  <c r="CP13" i="19"/>
  <c r="CQ13" i="19"/>
  <c r="CR13" i="19"/>
  <c r="CS13" i="19"/>
  <c r="CT13" i="19"/>
  <c r="CE14" i="19"/>
  <c r="CF14" i="19"/>
  <c r="CG14" i="19"/>
  <c r="CH14" i="19"/>
  <c r="CI14" i="19"/>
  <c r="CJ14" i="19"/>
  <c r="CK14" i="19"/>
  <c r="CL14" i="19"/>
  <c r="CM14" i="19"/>
  <c r="CN14" i="19"/>
  <c r="CO14" i="19"/>
  <c r="CP14" i="19"/>
  <c r="CQ14" i="19"/>
  <c r="CR14" i="19"/>
  <c r="CS14" i="19"/>
  <c r="CT14" i="19"/>
  <c r="CE15" i="19"/>
  <c r="CF15" i="19"/>
  <c r="CG15" i="19"/>
  <c r="CH15" i="19"/>
  <c r="CI15" i="19"/>
  <c r="CJ15" i="19"/>
  <c r="CK15" i="19"/>
  <c r="CL15" i="19"/>
  <c r="CM15" i="19"/>
  <c r="CN15" i="19"/>
  <c r="CO15" i="19"/>
  <c r="CP15" i="19"/>
  <c r="CQ15" i="19"/>
  <c r="CR15" i="19"/>
  <c r="CS15" i="19"/>
  <c r="CT15" i="19"/>
  <c r="CE16" i="19"/>
  <c r="CF16" i="19"/>
  <c r="CG16" i="19"/>
  <c r="CH16" i="19"/>
  <c r="CI16" i="19"/>
  <c r="CJ16" i="19"/>
  <c r="CK16" i="19"/>
  <c r="CL16" i="19"/>
  <c r="CM16" i="19"/>
  <c r="CN16" i="19"/>
  <c r="CO16" i="19"/>
  <c r="CP16" i="19"/>
  <c r="CQ16" i="19"/>
  <c r="CR16" i="19"/>
  <c r="CS16" i="19"/>
  <c r="CT16" i="19"/>
  <c r="CE17" i="19"/>
  <c r="CF17" i="19"/>
  <c r="CG17" i="19"/>
  <c r="CH17" i="19"/>
  <c r="CI17" i="19"/>
  <c r="CJ17" i="19"/>
  <c r="CK17" i="19"/>
  <c r="CL17" i="19"/>
  <c r="CM17" i="19"/>
  <c r="CN17" i="19"/>
  <c r="CO17" i="19"/>
  <c r="CP17" i="19"/>
  <c r="CQ17" i="19"/>
  <c r="CR17" i="19"/>
  <c r="CS17" i="19"/>
  <c r="CT17" i="19"/>
  <c r="CE18" i="19"/>
  <c r="CF18" i="19"/>
  <c r="CG18" i="19"/>
  <c r="CH18" i="19"/>
  <c r="CI18" i="19"/>
  <c r="CJ18" i="19"/>
  <c r="CK18" i="19"/>
  <c r="CL18" i="19"/>
  <c r="CM18" i="19"/>
  <c r="CN18" i="19"/>
  <c r="CO18" i="19"/>
  <c r="CP18" i="19"/>
  <c r="CQ18" i="19"/>
  <c r="CR18" i="19"/>
  <c r="CS18" i="19"/>
  <c r="CT18" i="19"/>
  <c r="CE19" i="19"/>
  <c r="CF19" i="19"/>
  <c r="CG19" i="19"/>
  <c r="CH19" i="19"/>
  <c r="CI19" i="19"/>
  <c r="CJ19" i="19"/>
  <c r="CK19" i="19"/>
  <c r="CL19" i="19"/>
  <c r="CM19" i="19"/>
  <c r="CN19" i="19"/>
  <c r="CO19" i="19"/>
  <c r="CP19" i="19"/>
  <c r="CQ19" i="19"/>
  <c r="CR19" i="19"/>
  <c r="CS19" i="19"/>
  <c r="CT19" i="19"/>
  <c r="CE20" i="19"/>
  <c r="CF20" i="19"/>
  <c r="CG20" i="19"/>
  <c r="CH20" i="19"/>
  <c r="CI20" i="19"/>
  <c r="CJ20" i="19"/>
  <c r="CK20" i="19"/>
  <c r="CL20" i="19"/>
  <c r="CM20" i="19"/>
  <c r="CN20" i="19"/>
  <c r="CO20" i="19"/>
  <c r="CP20" i="19"/>
  <c r="CQ20" i="19"/>
  <c r="CR20" i="19"/>
  <c r="CS20" i="19"/>
  <c r="CT20" i="19"/>
  <c r="CE21" i="19"/>
  <c r="CF21" i="19"/>
  <c r="CG21" i="19"/>
  <c r="CH21" i="19"/>
  <c r="CI21" i="19"/>
  <c r="CJ21" i="19"/>
  <c r="CK21" i="19"/>
  <c r="CL21" i="19"/>
  <c r="CM21" i="19"/>
  <c r="CN21" i="19"/>
  <c r="CO21" i="19"/>
  <c r="CP21" i="19"/>
  <c r="CQ21" i="19"/>
  <c r="CR21" i="19"/>
  <c r="CS21" i="19"/>
  <c r="CT21" i="19"/>
  <c r="CE22" i="19"/>
  <c r="CF22" i="19"/>
  <c r="CG22" i="19"/>
  <c r="CH22" i="19"/>
  <c r="CI22" i="19"/>
  <c r="CJ22" i="19"/>
  <c r="CK22" i="19"/>
  <c r="CL22" i="19"/>
  <c r="CM22" i="19"/>
  <c r="CN22" i="19"/>
  <c r="CO22" i="19"/>
  <c r="CP22" i="19"/>
  <c r="CQ22" i="19"/>
  <c r="CR22" i="19"/>
  <c r="CS22" i="19"/>
  <c r="CT22" i="19"/>
  <c r="CE23" i="19"/>
  <c r="CF23" i="19"/>
  <c r="CG23" i="19"/>
  <c r="CH23" i="19"/>
  <c r="CI23" i="19"/>
  <c r="CJ23" i="19"/>
  <c r="CK23" i="19"/>
  <c r="CL23" i="19"/>
  <c r="CM23" i="19"/>
  <c r="CN23" i="19"/>
  <c r="CO23" i="19"/>
  <c r="CP23" i="19"/>
  <c r="CQ23" i="19"/>
  <c r="CR23" i="19"/>
  <c r="CS23" i="19"/>
  <c r="CT23" i="19"/>
  <c r="CE24" i="19"/>
  <c r="CF24" i="19"/>
  <c r="CG24" i="19"/>
  <c r="CH24" i="19"/>
  <c r="CI24" i="19"/>
  <c r="CJ24" i="19"/>
  <c r="CK24" i="19"/>
  <c r="CL24" i="19"/>
  <c r="CM24" i="19"/>
  <c r="CN24" i="19"/>
  <c r="CO24" i="19"/>
  <c r="CP24" i="19"/>
  <c r="CQ24" i="19"/>
  <c r="CR24" i="19"/>
  <c r="CS24" i="19"/>
  <c r="CT24" i="19"/>
  <c r="CE25" i="19"/>
  <c r="CF25" i="19"/>
  <c r="CG25" i="19"/>
  <c r="CH25" i="19"/>
  <c r="CI25" i="19"/>
  <c r="CJ25" i="19"/>
  <c r="CK25" i="19"/>
  <c r="CL25" i="19"/>
  <c r="CM25" i="19"/>
  <c r="CN25" i="19"/>
  <c r="CO25" i="19"/>
  <c r="CP25" i="19"/>
  <c r="CQ25" i="19"/>
  <c r="CR25" i="19"/>
  <c r="CS25" i="19"/>
  <c r="CT25" i="19"/>
  <c r="CE26" i="19"/>
  <c r="CF26" i="19"/>
  <c r="CG26" i="19"/>
  <c r="CH26" i="19"/>
  <c r="CI26" i="19"/>
  <c r="CJ26" i="19"/>
  <c r="CK26" i="19"/>
  <c r="CL26" i="19"/>
  <c r="CM26" i="19"/>
  <c r="CN26" i="19"/>
  <c r="CO26" i="19"/>
  <c r="CP26" i="19"/>
  <c r="CQ26" i="19"/>
  <c r="CR26" i="19"/>
  <c r="CS26" i="19"/>
  <c r="CT26" i="19"/>
  <c r="CE27" i="19"/>
  <c r="CF27" i="19"/>
  <c r="CG27" i="19"/>
  <c r="CH27" i="19"/>
  <c r="CI27" i="19"/>
  <c r="CJ27" i="19"/>
  <c r="CK27" i="19"/>
  <c r="CL27" i="19"/>
  <c r="CM27" i="19"/>
  <c r="CN27" i="19"/>
  <c r="CO27" i="19"/>
  <c r="CP27" i="19"/>
  <c r="CQ27" i="19"/>
  <c r="CR27" i="19"/>
  <c r="CS27" i="19"/>
  <c r="CT27" i="19"/>
  <c r="CE28" i="19"/>
  <c r="CF28" i="19"/>
  <c r="CG28" i="19"/>
  <c r="CH28" i="19"/>
  <c r="CI28" i="19"/>
  <c r="CJ28" i="19"/>
  <c r="CK28" i="19"/>
  <c r="CL28" i="19"/>
  <c r="CM28" i="19"/>
  <c r="CN28" i="19"/>
  <c r="CO28" i="19"/>
  <c r="CP28" i="19"/>
  <c r="CQ28" i="19"/>
  <c r="CR28" i="19"/>
  <c r="CS28" i="19"/>
  <c r="CT28" i="19"/>
  <c r="CE29" i="19"/>
  <c r="CF29" i="19"/>
  <c r="CG29" i="19"/>
  <c r="CH29" i="19"/>
  <c r="CI29" i="19"/>
  <c r="CJ29" i="19"/>
  <c r="CK29" i="19"/>
  <c r="CL29" i="19"/>
  <c r="CM29" i="19"/>
  <c r="CN29" i="19"/>
  <c r="CO29" i="19"/>
  <c r="CP29" i="19"/>
  <c r="CQ29" i="19"/>
  <c r="CR29" i="19"/>
  <c r="CS29" i="19"/>
  <c r="CT29" i="19"/>
  <c r="CE30" i="19"/>
  <c r="CF30" i="19"/>
  <c r="CG30" i="19"/>
  <c r="CH30" i="19"/>
  <c r="CI30" i="19"/>
  <c r="CJ30" i="19"/>
  <c r="CK30" i="19"/>
  <c r="CL30" i="19"/>
  <c r="CM30" i="19"/>
  <c r="CN30" i="19"/>
  <c r="CO30" i="19"/>
  <c r="CP30" i="19"/>
  <c r="CQ30" i="19"/>
  <c r="CR30" i="19"/>
  <c r="CS30" i="19"/>
  <c r="CT30" i="19"/>
  <c r="CE31" i="19"/>
  <c r="CF31" i="19"/>
  <c r="CG31" i="19"/>
  <c r="CH31" i="19"/>
  <c r="CI31" i="19"/>
  <c r="CJ31" i="19"/>
  <c r="CK31" i="19"/>
  <c r="CL31" i="19"/>
  <c r="CM31" i="19"/>
  <c r="CN31" i="19"/>
  <c r="CO31" i="19"/>
  <c r="CP31" i="19"/>
  <c r="CQ31" i="19"/>
  <c r="CR31" i="19"/>
  <c r="CS31" i="19"/>
  <c r="CT31" i="19"/>
  <c r="CE32" i="19"/>
  <c r="CF32" i="19"/>
  <c r="CG32" i="19"/>
  <c r="CH32" i="19"/>
  <c r="CI32" i="19"/>
  <c r="CJ32" i="19"/>
  <c r="CK32" i="19"/>
  <c r="CL32" i="19"/>
  <c r="CM32" i="19"/>
  <c r="CN32" i="19"/>
  <c r="CO32" i="19"/>
  <c r="CP32" i="19"/>
  <c r="CQ32" i="19"/>
  <c r="CR32" i="19"/>
  <c r="CS32" i="19"/>
  <c r="CT32" i="19"/>
  <c r="CE33" i="19"/>
  <c r="CF33" i="19"/>
  <c r="CG33" i="19"/>
  <c r="CH33" i="19"/>
  <c r="CI33" i="19"/>
  <c r="CJ33" i="19"/>
  <c r="CK33" i="19"/>
  <c r="CL33" i="19"/>
  <c r="CM33" i="19"/>
  <c r="CN33" i="19"/>
  <c r="CO33" i="19"/>
  <c r="CP33" i="19"/>
  <c r="CQ33" i="19"/>
  <c r="CR33" i="19"/>
  <c r="CS33" i="19"/>
  <c r="CT33" i="19"/>
  <c r="CF7" i="19"/>
  <c r="CG7" i="19"/>
  <c r="CH7" i="19"/>
  <c r="CI7" i="19"/>
  <c r="CJ7" i="19"/>
  <c r="CK7" i="19"/>
  <c r="CL7" i="19"/>
  <c r="CM7" i="19"/>
  <c r="CN7" i="19"/>
  <c r="CO7" i="19"/>
  <c r="CP7" i="19"/>
  <c r="CQ7" i="19"/>
  <c r="CR7" i="19"/>
  <c r="CS7" i="19"/>
  <c r="CT7" i="19"/>
  <c r="CE7" i="19"/>
  <c r="AB253" i="19" l="1"/>
  <c r="AB254" i="19"/>
  <c r="AB255" i="19"/>
  <c r="AB256" i="19"/>
  <c r="AB257" i="19"/>
  <c r="AB252" i="19"/>
  <c r="AB240" i="19"/>
  <c r="AB241" i="19"/>
  <c r="AB242" i="19"/>
  <c r="AB243" i="19"/>
  <c r="AB244" i="19"/>
  <c r="AB239" i="19"/>
  <c r="AA499" i="19"/>
  <c r="AA500" i="19"/>
  <c r="AA501" i="19"/>
  <c r="AA502" i="19"/>
  <c r="AA503" i="19"/>
  <c r="AA504" i="19"/>
  <c r="AA505" i="19"/>
  <c r="AA506" i="19"/>
  <c r="AA507" i="19"/>
  <c r="AA508" i="19"/>
  <c r="AA509" i="19"/>
  <c r="AA498" i="19"/>
  <c r="AB225" i="19"/>
  <c r="AB226" i="19"/>
  <c r="AB227" i="19"/>
  <c r="AB228" i="19"/>
  <c r="AB229" i="19"/>
  <c r="AB230" i="19"/>
  <c r="AB231" i="19"/>
  <c r="AB232" i="19"/>
  <c r="AB233" i="19"/>
  <c r="AB234" i="19"/>
  <c r="AB235" i="19"/>
  <c r="AB224" i="19"/>
  <c r="V499" i="19"/>
  <c r="V500" i="19"/>
  <c r="V501" i="19"/>
  <c r="V502" i="19"/>
  <c r="V503" i="19"/>
  <c r="V504" i="19"/>
  <c r="V505" i="19"/>
  <c r="V506" i="19"/>
  <c r="V507" i="19"/>
  <c r="V508" i="19"/>
  <c r="V509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9" i="19"/>
  <c r="W240" i="19"/>
  <c r="W241" i="19"/>
  <c r="W242" i="19"/>
  <c r="W243" i="19"/>
  <c r="W244" i="19"/>
  <c r="W252" i="19"/>
  <c r="W253" i="19"/>
  <c r="W254" i="19"/>
  <c r="W255" i="19"/>
  <c r="W256" i="19"/>
  <c r="W257" i="19"/>
  <c r="V498" i="19"/>
  <c r="CF35" i="19" l="1"/>
  <c r="CG35" i="19"/>
  <c r="CH35" i="19"/>
  <c r="CI35" i="19"/>
  <c r="CJ35" i="19"/>
  <c r="CK35" i="19"/>
  <c r="CL35" i="19"/>
  <c r="CM35" i="19"/>
  <c r="CN35" i="19"/>
  <c r="CO35" i="19"/>
  <c r="CP35" i="19"/>
  <c r="CQ35" i="19"/>
  <c r="CR35" i="19"/>
  <c r="CS35" i="19"/>
  <c r="CT35" i="19"/>
  <c r="CF36" i="19"/>
  <c r="CG36" i="19"/>
  <c r="CH36" i="19"/>
  <c r="CI36" i="19"/>
  <c r="CJ36" i="19"/>
  <c r="CK36" i="19"/>
  <c r="CL36" i="19"/>
  <c r="CM36" i="19"/>
  <c r="CN36" i="19"/>
  <c r="CO36" i="19"/>
  <c r="CP36" i="19"/>
  <c r="CQ36" i="19"/>
  <c r="CR36" i="19"/>
  <c r="CS36" i="19"/>
  <c r="CT36" i="19"/>
  <c r="CF37" i="19"/>
  <c r="CG37" i="19"/>
  <c r="CH37" i="19"/>
  <c r="CI37" i="19"/>
  <c r="CJ37" i="19"/>
  <c r="CK37" i="19"/>
  <c r="CL37" i="19"/>
  <c r="CM37" i="19"/>
  <c r="CN37" i="19"/>
  <c r="CO37" i="19"/>
  <c r="CP37" i="19"/>
  <c r="CQ37" i="19"/>
  <c r="CR37" i="19"/>
  <c r="CS37" i="19"/>
  <c r="CT37" i="19"/>
  <c r="CF38" i="19"/>
  <c r="CG38" i="19"/>
  <c r="CH38" i="19"/>
  <c r="CI38" i="19"/>
  <c r="CJ38" i="19"/>
  <c r="CK38" i="19"/>
  <c r="CL38" i="19"/>
  <c r="CM38" i="19"/>
  <c r="CN38" i="19"/>
  <c r="CO38" i="19"/>
  <c r="CP38" i="19"/>
  <c r="CQ38" i="19"/>
  <c r="CR38" i="19"/>
  <c r="CS38" i="19"/>
  <c r="CT38" i="19"/>
  <c r="CF39" i="19"/>
  <c r="CG39" i="19"/>
  <c r="CH39" i="19"/>
  <c r="CI39" i="19"/>
  <c r="CJ39" i="19"/>
  <c r="CK39" i="19"/>
  <c r="CL39" i="19"/>
  <c r="CM39" i="19"/>
  <c r="CN39" i="19"/>
  <c r="CO39" i="19"/>
  <c r="CP39" i="19"/>
  <c r="CQ39" i="19"/>
  <c r="CR39" i="19"/>
  <c r="CS39" i="19"/>
  <c r="CT39" i="19"/>
  <c r="CF40" i="19"/>
  <c r="CG40" i="19"/>
  <c r="CH40" i="19"/>
  <c r="CI40" i="19"/>
  <c r="CJ40" i="19"/>
  <c r="CK40" i="19"/>
  <c r="CL40" i="19"/>
  <c r="CM40" i="19"/>
  <c r="CN40" i="19"/>
  <c r="CO40" i="19"/>
  <c r="CP40" i="19"/>
  <c r="CQ40" i="19"/>
  <c r="CR40" i="19"/>
  <c r="CS40" i="19"/>
  <c r="CT40" i="19"/>
  <c r="CF41" i="19"/>
  <c r="CG41" i="19"/>
  <c r="CH41" i="19"/>
  <c r="CI41" i="19"/>
  <c r="CJ41" i="19"/>
  <c r="CK41" i="19"/>
  <c r="CL41" i="19"/>
  <c r="CM41" i="19"/>
  <c r="CN41" i="19"/>
  <c r="CO41" i="19"/>
  <c r="CP41" i="19"/>
  <c r="CQ41" i="19"/>
  <c r="CR41" i="19"/>
  <c r="CS41" i="19"/>
  <c r="CT41" i="19"/>
  <c r="CE41" i="19"/>
  <c r="CE40" i="19"/>
  <c r="CE39" i="19"/>
  <c r="CE38" i="19"/>
  <c r="CE37" i="19"/>
  <c r="CE36" i="19"/>
  <c r="CE35" i="19"/>
  <c r="CF34" i="19"/>
  <c r="CG34" i="19"/>
  <c r="CH34" i="19"/>
  <c r="CI34" i="19"/>
  <c r="CJ34" i="19"/>
  <c r="CK34" i="19"/>
  <c r="CL34" i="19"/>
  <c r="CM34" i="19"/>
  <c r="CN34" i="19"/>
  <c r="CO34" i="19"/>
  <c r="CP34" i="19"/>
  <c r="CQ34" i="19"/>
  <c r="CR34" i="19"/>
  <c r="CS34" i="19"/>
  <c r="CT34" i="19"/>
  <c r="CE34" i="19"/>
  <c r="AP7" i="19"/>
  <c r="BJ7" i="19" s="1"/>
  <c r="CD7" i="19" s="1"/>
  <c r="AP8" i="19"/>
  <c r="BJ8" i="19" s="1"/>
  <c r="CD8" i="19" s="1"/>
  <c r="AP9" i="19"/>
  <c r="BJ9" i="19" s="1"/>
  <c r="CD9" i="19" s="1"/>
  <c r="AP10" i="19"/>
  <c r="BJ10" i="19" s="1"/>
  <c r="CD10" i="19" s="1"/>
  <c r="AP11" i="19"/>
  <c r="BJ11" i="19" s="1"/>
  <c r="CD11" i="19" s="1"/>
  <c r="AP12" i="19"/>
  <c r="BJ12" i="19" s="1"/>
  <c r="CD12" i="19" s="1"/>
  <c r="AP13" i="19"/>
  <c r="BJ13" i="19" s="1"/>
  <c r="CD13" i="19" s="1"/>
  <c r="AP14" i="19"/>
  <c r="BJ14" i="19" s="1"/>
  <c r="CD14" i="19" s="1"/>
  <c r="AP15" i="19"/>
  <c r="BJ15" i="19" s="1"/>
  <c r="CD15" i="19" s="1"/>
  <c r="AP16" i="19"/>
  <c r="BJ16" i="19" s="1"/>
  <c r="CD16" i="19" s="1"/>
  <c r="AP17" i="19"/>
  <c r="BJ17" i="19" s="1"/>
  <c r="CD17" i="19" s="1"/>
  <c r="AP18" i="19"/>
  <c r="BJ18" i="19" s="1"/>
  <c r="CD18" i="19" s="1"/>
  <c r="AP19" i="19"/>
  <c r="BJ19" i="19" s="1"/>
  <c r="CD19" i="19" s="1"/>
  <c r="AP20" i="19"/>
  <c r="BJ20" i="19" s="1"/>
  <c r="CD20" i="19" s="1"/>
  <c r="AP21" i="19"/>
  <c r="BJ21" i="19" s="1"/>
  <c r="CD21" i="19" s="1"/>
  <c r="AP22" i="19"/>
  <c r="BJ22" i="19" s="1"/>
  <c r="CD22" i="19" s="1"/>
  <c r="AP23" i="19"/>
  <c r="BJ23" i="19" s="1"/>
  <c r="CD23" i="19" s="1"/>
  <c r="AP24" i="19"/>
  <c r="BJ24" i="19" s="1"/>
  <c r="CD24" i="19" s="1"/>
  <c r="AP25" i="19"/>
  <c r="BJ25" i="19" s="1"/>
  <c r="CD25" i="19" s="1"/>
  <c r="AP26" i="19"/>
  <c r="BJ26" i="19" s="1"/>
  <c r="CD26" i="19" s="1"/>
  <c r="AP27" i="19"/>
  <c r="BJ27" i="19" s="1"/>
  <c r="CD27" i="19" s="1"/>
  <c r="AP28" i="19"/>
  <c r="BJ28" i="19" s="1"/>
  <c r="CD28" i="19" s="1"/>
  <c r="AP29" i="19"/>
  <c r="BJ29" i="19" s="1"/>
  <c r="CD29" i="19" s="1"/>
  <c r="AP30" i="19"/>
  <c r="BJ30" i="19" s="1"/>
  <c r="CD30" i="19" s="1"/>
  <c r="AP31" i="19"/>
  <c r="BJ31" i="19" s="1"/>
  <c r="CD31" i="19" s="1"/>
  <c r="AP32" i="19"/>
  <c r="BJ32" i="19" s="1"/>
  <c r="CD32" i="19" s="1"/>
  <c r="AP33" i="19"/>
  <c r="BJ33" i="19" s="1"/>
  <c r="CD33" i="19" s="1"/>
  <c r="AP34" i="19"/>
  <c r="BJ34" i="19" s="1"/>
  <c r="CD34" i="19" s="1"/>
  <c r="AP35" i="19"/>
  <c r="BJ35" i="19" s="1"/>
  <c r="CD35" i="19" s="1"/>
  <c r="AP36" i="19"/>
  <c r="BJ36" i="19" s="1"/>
  <c r="CD36" i="19" s="1"/>
  <c r="AP37" i="19"/>
  <c r="BJ37" i="19" s="1"/>
  <c r="CD37" i="19" s="1"/>
  <c r="AP38" i="19"/>
  <c r="BJ38" i="19" s="1"/>
  <c r="CD38" i="19" s="1"/>
  <c r="AP39" i="19"/>
  <c r="BJ39" i="19" s="1"/>
  <c r="CD39" i="19" s="1"/>
  <c r="AP40" i="19"/>
  <c r="BJ40" i="19" s="1"/>
  <c r="CD40" i="19" s="1"/>
  <c r="AP41" i="19"/>
  <c r="BJ41" i="19" s="1"/>
  <c r="CD41" i="19" s="1"/>
  <c r="AP42" i="19"/>
  <c r="BJ42" i="19" s="1"/>
  <c r="AP43" i="19"/>
  <c r="BJ43" i="19" s="1"/>
  <c r="AP44" i="19"/>
  <c r="BJ44" i="19" s="1"/>
  <c r="AP45" i="19"/>
  <c r="BJ45" i="19" s="1"/>
  <c r="AP46" i="19"/>
  <c r="BJ46" i="19" s="1"/>
  <c r="AP47" i="19"/>
  <c r="BJ47" i="19" s="1"/>
  <c r="AP48" i="19"/>
  <c r="BJ48" i="19" s="1"/>
  <c r="AP49" i="19"/>
  <c r="BJ49" i="19" s="1"/>
  <c r="AP50" i="19"/>
  <c r="BJ50" i="19" s="1"/>
  <c r="AP51" i="19"/>
  <c r="BJ51" i="19" s="1"/>
  <c r="AP52" i="19"/>
  <c r="BJ52" i="19" s="1"/>
  <c r="AP53" i="19"/>
  <c r="BJ53" i="19" s="1"/>
  <c r="AP54" i="19"/>
  <c r="BJ54" i="19" s="1"/>
  <c r="AP55" i="19"/>
  <c r="BJ55" i="19" s="1"/>
  <c r="AP56" i="19"/>
  <c r="BJ56" i="19" s="1"/>
  <c r="AP57" i="19"/>
  <c r="BJ57" i="19" s="1"/>
  <c r="AP58" i="19"/>
  <c r="BJ58" i="19" s="1"/>
  <c r="AP59" i="19"/>
  <c r="BJ59" i="19" s="1"/>
  <c r="AP60" i="19"/>
  <c r="BJ60" i="19" s="1"/>
  <c r="AP61" i="19"/>
  <c r="BJ61" i="19" s="1"/>
  <c r="AP62" i="19"/>
  <c r="BJ62" i="19" s="1"/>
  <c r="AP63" i="19"/>
  <c r="BJ63" i="19" s="1"/>
  <c r="AP64" i="19"/>
  <c r="BJ64" i="19" s="1"/>
  <c r="AP65" i="19"/>
  <c r="BJ65" i="19" s="1"/>
  <c r="AP66" i="19"/>
  <c r="BJ66" i="19" s="1"/>
  <c r="AP67" i="19"/>
  <c r="BJ67" i="19" s="1"/>
  <c r="AP68" i="19"/>
  <c r="BJ68" i="19" s="1"/>
  <c r="AP69" i="19"/>
  <c r="BJ69" i="19" s="1"/>
  <c r="AP70" i="19"/>
  <c r="BJ70" i="19" s="1"/>
  <c r="AP71" i="19"/>
  <c r="BJ71" i="19" s="1"/>
  <c r="AP72" i="19"/>
  <c r="BJ72" i="19" s="1"/>
  <c r="AP73" i="19"/>
  <c r="BJ73" i="19" s="1"/>
  <c r="AP74" i="19"/>
  <c r="BJ74" i="19" s="1"/>
  <c r="AP75" i="19"/>
  <c r="BJ75" i="19" s="1"/>
  <c r="AP76" i="19"/>
  <c r="BJ76" i="19" s="1"/>
  <c r="AO8" i="19"/>
  <c r="BI8" i="19" s="1"/>
  <c r="AO9" i="19"/>
  <c r="BI9" i="19" s="1"/>
  <c r="AO10" i="19"/>
  <c r="BI10" i="19" s="1"/>
  <c r="AO11" i="19"/>
  <c r="BI11" i="19" s="1"/>
  <c r="AO12" i="19"/>
  <c r="BI12" i="19" s="1"/>
  <c r="AO13" i="19"/>
  <c r="BI13" i="19" s="1"/>
  <c r="AO14" i="19"/>
  <c r="BI14" i="19" s="1"/>
  <c r="AO15" i="19"/>
  <c r="BI15" i="19" s="1"/>
  <c r="AO16" i="19"/>
  <c r="BI16" i="19" s="1"/>
  <c r="AO17" i="19"/>
  <c r="BI17" i="19" s="1"/>
  <c r="AO18" i="19"/>
  <c r="BI18" i="19" s="1"/>
  <c r="AO19" i="19"/>
  <c r="BI19" i="19" s="1"/>
  <c r="AO20" i="19"/>
  <c r="BI20" i="19" s="1"/>
  <c r="AO21" i="19"/>
  <c r="BI21" i="19" s="1"/>
  <c r="AO22" i="19"/>
  <c r="BI22" i="19" s="1"/>
  <c r="AO23" i="19"/>
  <c r="BI23" i="19" s="1"/>
  <c r="AO24" i="19"/>
  <c r="BI24" i="19" s="1"/>
  <c r="AO25" i="19"/>
  <c r="BI25" i="19" s="1"/>
  <c r="AO26" i="19"/>
  <c r="BI26" i="19" s="1"/>
  <c r="AO27" i="19"/>
  <c r="BI27" i="19" s="1"/>
  <c r="AO28" i="19"/>
  <c r="BI28" i="19" s="1"/>
  <c r="AO29" i="19"/>
  <c r="BI29" i="19" s="1"/>
  <c r="AO30" i="19"/>
  <c r="BI30" i="19" s="1"/>
  <c r="AO31" i="19"/>
  <c r="BI31" i="19" s="1"/>
  <c r="AO32" i="19"/>
  <c r="BI32" i="19" s="1"/>
  <c r="AO33" i="19"/>
  <c r="BI33" i="19" s="1"/>
  <c r="AO34" i="19"/>
  <c r="BI34" i="19" s="1"/>
  <c r="AO35" i="19"/>
  <c r="BI35" i="19" s="1"/>
  <c r="AO36" i="19"/>
  <c r="BI36" i="19" s="1"/>
  <c r="AO37" i="19"/>
  <c r="BI37" i="19" s="1"/>
  <c r="AO38" i="19"/>
  <c r="BI38" i="19" s="1"/>
  <c r="AO39" i="19"/>
  <c r="BI39" i="19" s="1"/>
  <c r="AO40" i="19"/>
  <c r="BI40" i="19" s="1"/>
  <c r="AO41" i="19"/>
  <c r="BI41" i="19" s="1"/>
  <c r="AO42" i="19"/>
  <c r="BI42" i="19" s="1"/>
  <c r="AO43" i="19"/>
  <c r="BI43" i="19" s="1"/>
  <c r="AO44" i="19"/>
  <c r="BI44" i="19" s="1"/>
  <c r="AO45" i="19"/>
  <c r="BI45" i="19" s="1"/>
  <c r="AO46" i="19"/>
  <c r="BI46" i="19" s="1"/>
  <c r="AO47" i="19"/>
  <c r="BI47" i="19" s="1"/>
  <c r="AO48" i="19"/>
  <c r="BI48" i="19" s="1"/>
  <c r="AO49" i="19"/>
  <c r="BI49" i="19" s="1"/>
  <c r="AO50" i="19"/>
  <c r="BI50" i="19" s="1"/>
  <c r="AO51" i="19"/>
  <c r="BI51" i="19" s="1"/>
  <c r="AO52" i="19"/>
  <c r="BI52" i="19" s="1"/>
  <c r="AO53" i="19"/>
  <c r="BI53" i="19" s="1"/>
  <c r="AO54" i="19"/>
  <c r="BI54" i="19" s="1"/>
  <c r="AO55" i="19"/>
  <c r="BI55" i="19" s="1"/>
  <c r="AO56" i="19"/>
  <c r="BI56" i="19" s="1"/>
  <c r="AO57" i="19"/>
  <c r="BI57" i="19" s="1"/>
  <c r="AO58" i="19"/>
  <c r="BI58" i="19" s="1"/>
  <c r="AO59" i="19"/>
  <c r="BI59" i="19" s="1"/>
  <c r="AO60" i="19"/>
  <c r="BI60" i="19" s="1"/>
  <c r="AO61" i="19"/>
  <c r="BI61" i="19" s="1"/>
  <c r="AO62" i="19"/>
  <c r="BI62" i="19" s="1"/>
  <c r="AO63" i="19"/>
  <c r="BI63" i="19" s="1"/>
  <c r="AO64" i="19"/>
  <c r="BI64" i="19" s="1"/>
  <c r="AO65" i="19"/>
  <c r="BI65" i="19" s="1"/>
  <c r="AO66" i="19"/>
  <c r="BI66" i="19" s="1"/>
  <c r="AO67" i="19"/>
  <c r="BI67" i="19" s="1"/>
  <c r="AO68" i="19"/>
  <c r="BI68" i="19" s="1"/>
  <c r="AO69" i="19"/>
  <c r="BI69" i="19" s="1"/>
  <c r="AO70" i="19"/>
  <c r="BI70" i="19" s="1"/>
  <c r="AO71" i="19"/>
  <c r="BI71" i="19" s="1"/>
  <c r="AO72" i="19"/>
  <c r="BI72" i="19" s="1"/>
  <c r="AO73" i="19"/>
  <c r="BI73" i="19" s="1"/>
  <c r="AO74" i="19"/>
  <c r="BI74" i="19" s="1"/>
  <c r="AO75" i="19"/>
  <c r="BI75" i="19" s="1"/>
  <c r="AO76" i="19"/>
  <c r="BI76" i="19" s="1"/>
  <c r="AO7" i="19"/>
  <c r="BI7" i="19" s="1"/>
  <c r="AR6" i="19"/>
  <c r="BL6" i="19" s="1"/>
  <c r="AS6" i="19"/>
  <c r="BM6" i="19" s="1"/>
  <c r="AT6" i="19"/>
  <c r="BN6" i="19" s="1"/>
  <c r="AU6" i="19"/>
  <c r="BO6" i="19" s="1"/>
  <c r="AV6" i="19"/>
  <c r="BP6" i="19" s="1"/>
  <c r="AW6" i="19"/>
  <c r="BQ6" i="19" s="1"/>
  <c r="AX6" i="19"/>
  <c r="BR6" i="19" s="1"/>
  <c r="AY6" i="19"/>
  <c r="BS6" i="19" s="1"/>
  <c r="AZ6" i="19"/>
  <c r="BT6" i="19" s="1"/>
  <c r="BA6" i="19"/>
  <c r="BU6" i="19" s="1"/>
  <c r="BB6" i="19"/>
  <c r="BV6" i="19" s="1"/>
  <c r="BC6" i="19"/>
  <c r="BW6" i="19" s="1"/>
  <c r="BD6" i="19"/>
  <c r="BX6" i="19" s="1"/>
  <c r="BE6" i="19"/>
  <c r="BY6" i="19" s="1"/>
  <c r="BF6" i="19"/>
  <c r="BZ6" i="19" s="1"/>
  <c r="BG6" i="19"/>
  <c r="CA6" i="19" s="1"/>
  <c r="AQ6" i="19"/>
  <c r="BK6" i="19" s="1"/>
  <c r="AI161" i="19"/>
  <c r="AH161" i="19"/>
  <c r="AG161" i="19"/>
  <c r="AI160" i="19"/>
  <c r="AH160" i="19"/>
  <c r="AG160" i="19"/>
  <c r="AI159" i="19"/>
  <c r="AH159" i="19"/>
  <c r="AG159" i="19"/>
  <c r="AI158" i="19"/>
  <c r="AH158" i="19"/>
  <c r="AG158" i="19"/>
  <c r="AI157" i="19"/>
  <c r="AH157" i="19"/>
  <c r="AG157" i="19"/>
  <c r="AI156" i="19"/>
  <c r="AH156" i="19"/>
  <c r="AG156" i="19"/>
  <c r="AI155" i="19"/>
  <c r="AH155" i="19"/>
  <c r="AG155" i="19"/>
  <c r="AI154" i="19"/>
  <c r="AH154" i="19"/>
  <c r="AG154" i="19"/>
  <c r="AI153" i="19"/>
  <c r="AH153" i="19"/>
  <c r="AG153" i="19"/>
  <c r="AI152" i="19"/>
  <c r="AH152" i="19"/>
  <c r="AG152" i="19"/>
  <c r="AI151" i="19"/>
  <c r="AH151" i="19"/>
  <c r="AG151" i="19"/>
  <c r="AI150" i="19"/>
  <c r="AH150" i="19"/>
  <c r="AG150" i="19"/>
  <c r="AI149" i="19"/>
  <c r="AH149" i="19"/>
  <c r="AG149" i="19"/>
  <c r="AI148" i="19"/>
  <c r="AH148" i="19"/>
  <c r="AG148" i="19"/>
  <c r="AI147" i="19"/>
  <c r="AH147" i="19"/>
  <c r="AG147" i="19"/>
  <c r="AI146" i="19"/>
  <c r="AH146" i="19"/>
  <c r="AG146" i="19"/>
  <c r="AI145" i="19"/>
  <c r="AH145" i="19"/>
  <c r="AG145" i="19"/>
  <c r="AI144" i="19"/>
  <c r="AH144" i="19"/>
  <c r="AG144" i="19"/>
  <c r="AI143" i="19"/>
  <c r="AH143" i="19"/>
  <c r="AG143" i="19"/>
  <c r="AI142" i="19"/>
  <c r="AH142" i="19"/>
  <c r="AG142" i="19"/>
  <c r="AI141" i="19"/>
  <c r="AH141" i="19"/>
  <c r="AG141" i="19"/>
  <c r="AI140" i="19"/>
  <c r="AH140" i="19"/>
  <c r="AG140" i="19"/>
  <c r="AI139" i="19"/>
  <c r="AH139" i="19"/>
  <c r="AG139" i="19"/>
  <c r="AI138" i="19"/>
  <c r="AH138" i="19"/>
  <c r="AG138" i="19"/>
  <c r="AI137" i="19"/>
  <c r="AH137" i="19"/>
  <c r="AG137" i="19"/>
  <c r="AI136" i="19"/>
  <c r="AH136" i="19"/>
  <c r="AG136" i="19"/>
  <c r="AI135" i="19"/>
  <c r="AH135" i="19"/>
  <c r="AG135" i="19"/>
  <c r="AI134" i="19"/>
  <c r="AH134" i="19"/>
  <c r="AG134" i="19"/>
  <c r="AI133" i="19"/>
  <c r="AH133" i="19"/>
  <c r="AG133" i="19"/>
  <c r="AI132" i="19"/>
  <c r="AH132" i="19"/>
  <c r="AG132" i="19"/>
  <c r="AI131" i="19"/>
  <c r="AH131" i="19"/>
  <c r="AG131" i="19"/>
  <c r="AI130" i="19"/>
  <c r="AH130" i="19"/>
  <c r="AG130" i="19"/>
  <c r="AI129" i="19"/>
  <c r="AH129" i="19"/>
  <c r="AG129" i="19"/>
  <c r="AI128" i="19"/>
  <c r="AH128" i="19"/>
  <c r="AG128" i="19"/>
  <c r="AI127" i="19"/>
  <c r="AH127" i="19"/>
  <c r="AG127" i="19"/>
  <c r="AI126" i="19"/>
  <c r="AH126" i="19"/>
  <c r="AG126" i="19"/>
  <c r="AI125" i="19"/>
  <c r="AH125" i="19"/>
  <c r="AG125" i="19"/>
  <c r="AI124" i="19"/>
  <c r="AH124" i="19"/>
  <c r="AG124" i="19"/>
  <c r="AI123" i="19"/>
  <c r="AH123" i="19"/>
  <c r="AG123" i="19"/>
  <c r="AI122" i="19"/>
  <c r="AH122" i="19"/>
  <c r="AG122" i="19"/>
  <c r="AI121" i="19"/>
  <c r="AH121" i="19"/>
  <c r="AG121" i="19"/>
  <c r="AI120" i="19"/>
  <c r="AH120" i="19"/>
  <c r="AG120" i="19"/>
  <c r="AI119" i="19"/>
  <c r="AH119" i="19"/>
  <c r="AG119" i="19"/>
  <c r="AI118" i="19"/>
  <c r="AH118" i="19"/>
  <c r="AG118" i="19"/>
  <c r="AI117" i="19"/>
  <c r="AH117" i="19"/>
  <c r="AG117" i="19"/>
  <c r="AI116" i="19"/>
  <c r="AH116" i="19"/>
  <c r="AG116" i="19"/>
  <c r="AI115" i="19"/>
  <c r="AH115" i="19"/>
  <c r="AG115" i="19"/>
  <c r="AI114" i="19"/>
  <c r="AH114" i="19"/>
  <c r="AG114" i="19"/>
  <c r="AI113" i="19"/>
  <c r="AH113" i="19"/>
  <c r="AG113" i="19"/>
  <c r="AI112" i="19"/>
  <c r="AH112" i="19"/>
  <c r="AG112" i="19"/>
  <c r="AI111" i="19"/>
  <c r="AH111" i="19"/>
  <c r="AG111" i="19"/>
  <c r="AI110" i="19"/>
  <c r="AH110" i="19"/>
  <c r="AG110" i="19"/>
  <c r="AI109" i="19"/>
  <c r="AH109" i="19"/>
  <c r="AG109" i="19"/>
  <c r="AI108" i="19"/>
  <c r="AH108" i="19"/>
  <c r="AG108" i="19"/>
  <c r="AI107" i="19"/>
  <c r="AH107" i="19"/>
  <c r="AG107" i="19"/>
  <c r="AI106" i="19"/>
  <c r="AH106" i="19"/>
  <c r="AG106" i="19"/>
  <c r="AI105" i="19"/>
  <c r="AH105" i="19"/>
  <c r="AG105" i="19"/>
  <c r="AI104" i="19"/>
  <c r="AH104" i="19"/>
  <c r="AG104" i="19"/>
  <c r="AI103" i="19"/>
  <c r="AH103" i="19"/>
  <c r="AG103" i="19"/>
  <c r="AI102" i="19"/>
  <c r="AH102" i="19"/>
  <c r="AG102" i="19"/>
  <c r="AI101" i="19"/>
  <c r="AH101" i="19"/>
  <c r="AG101" i="19"/>
  <c r="AI100" i="19"/>
  <c r="AH100" i="19"/>
  <c r="AG100" i="19"/>
  <c r="AI99" i="19"/>
  <c r="AH99" i="19"/>
  <c r="AG99" i="19"/>
  <c r="AI98" i="19"/>
  <c r="AH98" i="19"/>
  <c r="AG98" i="19"/>
  <c r="AI97" i="19"/>
  <c r="AH97" i="19"/>
  <c r="AG97" i="19"/>
  <c r="AI96" i="19"/>
  <c r="AH96" i="19"/>
  <c r="AG96" i="19"/>
  <c r="AI95" i="19"/>
  <c r="AH95" i="19"/>
  <c r="AG95" i="19"/>
  <c r="AI94" i="19"/>
  <c r="AH94" i="19"/>
  <c r="AG94" i="19"/>
  <c r="AI93" i="19"/>
  <c r="AH93" i="19"/>
  <c r="AG93" i="19"/>
  <c r="AI92" i="19"/>
  <c r="AH92" i="19"/>
  <c r="AG92" i="19"/>
  <c r="B443" i="19"/>
  <c r="AJ431" i="19"/>
  <c r="AF431" i="19"/>
  <c r="AG431" i="19"/>
  <c r="AH431" i="19"/>
  <c r="AI431" i="19"/>
  <c r="E431" i="19"/>
  <c r="F431" i="19"/>
  <c r="G431" i="19"/>
  <c r="H431" i="19"/>
  <c r="I431" i="19"/>
  <c r="J431" i="19"/>
  <c r="K431" i="19"/>
  <c r="L431" i="19"/>
  <c r="M431" i="19"/>
  <c r="N431" i="19"/>
  <c r="O431" i="19"/>
  <c r="P431" i="19"/>
  <c r="Q431" i="19"/>
  <c r="R431" i="19"/>
  <c r="S431" i="19"/>
  <c r="T431" i="19"/>
  <c r="U431" i="19"/>
  <c r="V431" i="19"/>
  <c r="W431" i="19"/>
  <c r="X431" i="19"/>
  <c r="Y431" i="19"/>
  <c r="Z431" i="19"/>
  <c r="AA431" i="19"/>
  <c r="AB431" i="19"/>
  <c r="AC431" i="19"/>
  <c r="AD431" i="19"/>
  <c r="AE431" i="19"/>
  <c r="C431" i="19"/>
  <c r="D431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C391" i="19"/>
  <c r="D391" i="19"/>
  <c r="E391" i="19"/>
  <c r="F391" i="19"/>
  <c r="G391" i="19"/>
  <c r="H391" i="19"/>
  <c r="I391" i="19"/>
  <c r="B393" i="19"/>
  <c r="B388" i="19"/>
  <c r="B381" i="19"/>
  <c r="B382" i="19"/>
  <c r="B383" i="19"/>
  <c r="B384" i="19"/>
  <c r="B385" i="19"/>
  <c r="B386" i="19"/>
  <c r="B387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D352" i="19"/>
  <c r="E352" i="19"/>
  <c r="F352" i="19"/>
  <c r="G352" i="19"/>
  <c r="H352" i="19"/>
  <c r="I352" i="19"/>
  <c r="C352" i="19"/>
  <c r="B354" i="19"/>
  <c r="B346" i="19"/>
  <c r="B347" i="19"/>
  <c r="B348" i="19"/>
  <c r="B349" i="19"/>
  <c r="B337" i="19"/>
  <c r="B338" i="19"/>
  <c r="B339" i="19"/>
  <c r="B340" i="19"/>
  <c r="B341" i="19"/>
  <c r="B342" i="19"/>
  <c r="B343" i="19"/>
  <c r="B344" i="19"/>
  <c r="B345" i="19"/>
  <c r="B326" i="19"/>
  <c r="B327" i="19"/>
  <c r="B328" i="19"/>
  <c r="B329" i="19"/>
  <c r="B330" i="19"/>
  <c r="B331" i="19"/>
  <c r="B332" i="19"/>
  <c r="B333" i="19"/>
  <c r="B334" i="19"/>
  <c r="B335" i="19"/>
  <c r="B336" i="19"/>
  <c r="B316" i="19"/>
  <c r="B317" i="19"/>
  <c r="B318" i="19"/>
  <c r="B319" i="19"/>
  <c r="B320" i="19"/>
  <c r="B321" i="19"/>
  <c r="B322" i="19"/>
  <c r="B323" i="19"/>
  <c r="B324" i="19"/>
  <c r="B325" i="19"/>
  <c r="D313" i="19"/>
  <c r="E313" i="19"/>
  <c r="F313" i="19"/>
  <c r="G313" i="19"/>
  <c r="H313" i="19"/>
  <c r="I313" i="19"/>
  <c r="C313" i="19"/>
  <c r="B315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W6" i="19"/>
  <c r="U8" i="19"/>
  <c r="V8" i="19"/>
  <c r="U9" i="19"/>
  <c r="V9" i="19"/>
  <c r="U10" i="19"/>
  <c r="V10" i="19"/>
  <c r="U11" i="19"/>
  <c r="V11" i="19"/>
  <c r="U12" i="19"/>
  <c r="V12" i="19"/>
  <c r="U13" i="19"/>
  <c r="V13" i="19"/>
  <c r="U14" i="19"/>
  <c r="V14" i="19"/>
  <c r="U15" i="19"/>
  <c r="V15" i="19"/>
  <c r="U16" i="19"/>
  <c r="V16" i="19"/>
  <c r="U17" i="19"/>
  <c r="V17" i="19"/>
  <c r="U18" i="19"/>
  <c r="V18" i="19"/>
  <c r="U19" i="19"/>
  <c r="V19" i="19"/>
  <c r="U20" i="19"/>
  <c r="V20" i="19"/>
  <c r="U21" i="19"/>
  <c r="V21" i="19"/>
  <c r="U22" i="19"/>
  <c r="V22" i="19"/>
  <c r="U23" i="19"/>
  <c r="V23" i="19"/>
  <c r="U24" i="19"/>
  <c r="V24" i="19"/>
  <c r="U25" i="19"/>
  <c r="V25" i="19"/>
  <c r="U26" i="19"/>
  <c r="V26" i="19"/>
  <c r="U27" i="19"/>
  <c r="V27" i="19"/>
  <c r="U28" i="19"/>
  <c r="V28" i="19"/>
  <c r="U29" i="19"/>
  <c r="V29" i="19"/>
  <c r="U30" i="19"/>
  <c r="V30" i="19"/>
  <c r="U31" i="19"/>
  <c r="V31" i="19"/>
  <c r="U32" i="19"/>
  <c r="V32" i="19"/>
  <c r="U33" i="19"/>
  <c r="V33" i="19"/>
  <c r="U34" i="19"/>
  <c r="V34" i="19"/>
  <c r="U35" i="19"/>
  <c r="V35" i="19"/>
  <c r="U36" i="19"/>
  <c r="V36" i="19"/>
  <c r="U37" i="19"/>
  <c r="V37" i="19"/>
  <c r="U38" i="19"/>
  <c r="V38" i="19"/>
  <c r="U39" i="19"/>
  <c r="V39" i="19"/>
  <c r="U40" i="19"/>
  <c r="V40" i="19"/>
  <c r="U41" i="19"/>
  <c r="V41" i="19"/>
  <c r="U42" i="19"/>
  <c r="V42" i="19"/>
  <c r="U43" i="19"/>
  <c r="V43" i="19"/>
  <c r="U44" i="19"/>
  <c r="V44" i="19"/>
  <c r="U45" i="19"/>
  <c r="V45" i="19"/>
  <c r="U46" i="19"/>
  <c r="V46" i="19"/>
  <c r="U47" i="19"/>
  <c r="V47" i="19"/>
  <c r="U48" i="19"/>
  <c r="V48" i="19"/>
  <c r="U49" i="19"/>
  <c r="V49" i="19"/>
  <c r="U50" i="19"/>
  <c r="V50" i="19"/>
  <c r="U51" i="19"/>
  <c r="V51" i="19"/>
  <c r="U52" i="19"/>
  <c r="V52" i="19"/>
  <c r="U53" i="19"/>
  <c r="V53" i="19"/>
  <c r="U54" i="19"/>
  <c r="V54" i="19"/>
  <c r="U55" i="19"/>
  <c r="V55" i="19"/>
  <c r="U56" i="19"/>
  <c r="V56" i="19"/>
  <c r="U57" i="19"/>
  <c r="V57" i="19"/>
  <c r="U58" i="19"/>
  <c r="V58" i="19"/>
  <c r="U59" i="19"/>
  <c r="V59" i="19"/>
  <c r="U60" i="19"/>
  <c r="V60" i="19"/>
  <c r="U61" i="19"/>
  <c r="V61" i="19"/>
  <c r="U62" i="19"/>
  <c r="V62" i="19"/>
  <c r="U63" i="19"/>
  <c r="V63" i="19"/>
  <c r="U64" i="19"/>
  <c r="V64" i="19"/>
  <c r="U65" i="19"/>
  <c r="V65" i="19"/>
  <c r="U66" i="19"/>
  <c r="V66" i="19"/>
  <c r="U67" i="19"/>
  <c r="V67" i="19"/>
  <c r="U68" i="19"/>
  <c r="V68" i="19"/>
  <c r="U69" i="19"/>
  <c r="V69" i="19"/>
  <c r="U70" i="19"/>
  <c r="V70" i="19"/>
  <c r="U71" i="19"/>
  <c r="V71" i="19"/>
  <c r="U72" i="19"/>
  <c r="V72" i="19"/>
  <c r="U73" i="19"/>
  <c r="V73" i="19"/>
  <c r="U74" i="19"/>
  <c r="V74" i="19"/>
  <c r="U75" i="19"/>
  <c r="V75" i="19"/>
  <c r="U76" i="19"/>
  <c r="V76" i="19"/>
  <c r="V7" i="19"/>
  <c r="U7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C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57" i="19"/>
  <c r="A58" i="19"/>
  <c r="A59" i="19"/>
  <c r="A60" i="19"/>
  <c r="A61" i="19"/>
  <c r="A62" i="19"/>
  <c r="A63" i="19"/>
  <c r="A64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7" i="19"/>
  <c r="BE25" i="18"/>
  <c r="BF25" i="18"/>
  <c r="BG25" i="18"/>
  <c r="BH25" i="18"/>
  <c r="BI25" i="18"/>
  <c r="BJ25" i="18"/>
  <c r="BE26" i="18"/>
  <c r="BF26" i="18"/>
  <c r="BG26" i="18"/>
  <c r="BH26" i="18"/>
  <c r="BI26" i="18"/>
  <c r="BJ26" i="18"/>
  <c r="BE27" i="18"/>
  <c r="BF27" i="18"/>
  <c r="BG27" i="18"/>
  <c r="BH27" i="18"/>
  <c r="BI27" i="18"/>
  <c r="BJ27" i="18"/>
  <c r="BE28" i="18"/>
  <c r="BF28" i="18"/>
  <c r="BG28" i="18"/>
  <c r="BH28" i="18"/>
  <c r="BI28" i="18"/>
  <c r="BJ28" i="18"/>
  <c r="BE29" i="18"/>
  <c r="BF29" i="18"/>
  <c r="BG29" i="18"/>
  <c r="BH29" i="18"/>
  <c r="BI29" i="18"/>
  <c r="BJ29" i="18"/>
  <c r="BE30" i="18"/>
  <c r="BF30" i="18"/>
  <c r="BG30" i="18"/>
  <c r="BH30" i="18"/>
  <c r="BI30" i="18"/>
  <c r="BJ30" i="18"/>
  <c r="BE31" i="18"/>
  <c r="BF31" i="18"/>
  <c r="BG31" i="18"/>
  <c r="BH31" i="18"/>
  <c r="BI31" i="18"/>
  <c r="BJ31" i="18"/>
  <c r="BE32" i="18"/>
  <c r="BF32" i="18"/>
  <c r="BG32" i="18"/>
  <c r="BH32" i="18"/>
  <c r="BI32" i="18"/>
  <c r="BJ32" i="18"/>
  <c r="BE33" i="18"/>
  <c r="BF33" i="18"/>
  <c r="BG33" i="18"/>
  <c r="BH33" i="18"/>
  <c r="BI33" i="18"/>
  <c r="BJ33" i="18"/>
  <c r="BE34" i="18"/>
  <c r="BF34" i="18"/>
  <c r="BG34" i="18"/>
  <c r="BH34" i="18"/>
  <c r="BI34" i="18"/>
  <c r="BJ34" i="18"/>
  <c r="BE35" i="18"/>
  <c r="BF35" i="18"/>
  <c r="BG35" i="18"/>
  <c r="BH35" i="18"/>
  <c r="BI35" i="18"/>
  <c r="BJ35" i="18"/>
  <c r="BE36" i="18"/>
  <c r="BF36" i="18"/>
  <c r="BG36" i="18"/>
  <c r="BH36" i="18"/>
  <c r="BI36" i="18"/>
  <c r="BJ36" i="18"/>
  <c r="BE37" i="18"/>
  <c r="BF37" i="18"/>
  <c r="BG37" i="18"/>
  <c r="BH37" i="18"/>
  <c r="BI37" i="18"/>
  <c r="BJ37" i="18"/>
  <c r="BE38" i="18"/>
  <c r="BF38" i="18"/>
  <c r="BG38" i="18"/>
  <c r="BH38" i="18"/>
  <c r="BI38" i="18"/>
  <c r="BJ38" i="18"/>
  <c r="BE39" i="18"/>
  <c r="BF39" i="18"/>
  <c r="BG39" i="18"/>
  <c r="BH39" i="18"/>
  <c r="BI39" i="18"/>
  <c r="BJ39" i="18"/>
  <c r="BE40" i="18"/>
  <c r="BF40" i="18"/>
  <c r="BG40" i="18"/>
  <c r="BH40" i="18"/>
  <c r="BI40" i="18"/>
  <c r="BJ40" i="18"/>
  <c r="BE41" i="18"/>
  <c r="BF41" i="18"/>
  <c r="BG41" i="18"/>
  <c r="BH41" i="18"/>
  <c r="BI41" i="18"/>
  <c r="BJ41" i="18"/>
  <c r="BE42" i="18"/>
  <c r="BF42" i="18"/>
  <c r="BG42" i="18"/>
  <c r="BH42" i="18"/>
  <c r="BI42" i="18"/>
  <c r="BJ42" i="18"/>
  <c r="BE43" i="18"/>
  <c r="BF43" i="18"/>
  <c r="BG43" i="18"/>
  <c r="BH43" i="18"/>
  <c r="BI43" i="18"/>
  <c r="BJ43" i="18"/>
  <c r="BE44" i="18"/>
  <c r="BF44" i="18"/>
  <c r="BG44" i="18"/>
  <c r="BH44" i="18"/>
  <c r="BI44" i="18"/>
  <c r="BJ44" i="18"/>
  <c r="BE45" i="18"/>
  <c r="BF45" i="18"/>
  <c r="BG45" i="18"/>
  <c r="BH45" i="18"/>
  <c r="BI45" i="18"/>
  <c r="BJ45" i="18"/>
  <c r="BE46" i="18"/>
  <c r="BF46" i="18"/>
  <c r="BG46" i="18"/>
  <c r="BH46" i="18"/>
  <c r="BI46" i="18"/>
  <c r="BJ46" i="18"/>
  <c r="BE47" i="18"/>
  <c r="BF47" i="18"/>
  <c r="BG47" i="18"/>
  <c r="BH47" i="18"/>
  <c r="BI47" i="18"/>
  <c r="BJ47" i="18"/>
  <c r="BE48" i="18"/>
  <c r="BF48" i="18"/>
  <c r="BG48" i="18"/>
  <c r="BH48" i="18"/>
  <c r="BI48" i="18"/>
  <c r="BJ48" i="18"/>
  <c r="BE49" i="18"/>
  <c r="BF49" i="18"/>
  <c r="BG49" i="18"/>
  <c r="BH49" i="18"/>
  <c r="BI49" i="18"/>
  <c r="BJ49" i="18"/>
  <c r="BE50" i="18"/>
  <c r="BF50" i="18"/>
  <c r="BG50" i="18"/>
  <c r="BH50" i="18"/>
  <c r="BI50" i="18"/>
  <c r="BJ50" i="18"/>
  <c r="BE51" i="18"/>
  <c r="BF51" i="18"/>
  <c r="BG51" i="18"/>
  <c r="BH51" i="18"/>
  <c r="BI51" i="18"/>
  <c r="BJ51" i="18"/>
  <c r="BE52" i="18"/>
  <c r="BF52" i="18"/>
  <c r="BG52" i="18"/>
  <c r="BH52" i="18"/>
  <c r="BI52" i="18"/>
  <c r="BJ52" i="18"/>
  <c r="BE53" i="18"/>
  <c r="BF53" i="18"/>
  <c r="BG53" i="18"/>
  <c r="BH53" i="18"/>
  <c r="BI53" i="18"/>
  <c r="BJ53" i="18"/>
  <c r="BE54" i="18"/>
  <c r="BF54" i="18"/>
  <c r="BG54" i="18"/>
  <c r="BH54" i="18"/>
  <c r="BI54" i="18"/>
  <c r="BJ54" i="18"/>
  <c r="BE55" i="18"/>
  <c r="BF55" i="18"/>
  <c r="BG55" i="18"/>
  <c r="BH55" i="18"/>
  <c r="BI55" i="18"/>
  <c r="BJ55" i="18"/>
  <c r="BE56" i="18"/>
  <c r="BF56" i="18"/>
  <c r="BG56" i="18"/>
  <c r="BH56" i="18"/>
  <c r="BI56" i="18"/>
  <c r="BJ56" i="18"/>
  <c r="BE57" i="18"/>
  <c r="BF57" i="18"/>
  <c r="BG57" i="18"/>
  <c r="BH57" i="18"/>
  <c r="BI57" i="18"/>
  <c r="BJ57" i="18"/>
  <c r="BE58" i="18"/>
  <c r="BF58" i="18"/>
  <c r="BG58" i="18"/>
  <c r="BH58" i="18"/>
  <c r="BI58" i="18"/>
  <c r="BJ58" i="18"/>
  <c r="BE59" i="18"/>
  <c r="BF59" i="18"/>
  <c r="BG59" i="18"/>
  <c r="BH59" i="18"/>
  <c r="BI59" i="18"/>
  <c r="BJ59" i="18"/>
  <c r="BD26" i="18"/>
  <c r="BD27" i="18"/>
  <c r="BD28" i="18"/>
  <c r="BD29" i="18"/>
  <c r="BD30" i="18"/>
  <c r="BD31" i="18"/>
  <c r="BD32" i="18"/>
  <c r="BD33" i="18"/>
  <c r="BD34" i="18"/>
  <c r="BD35" i="18"/>
  <c r="BD36" i="18"/>
  <c r="BD37" i="18"/>
  <c r="BD38" i="18"/>
  <c r="BD39" i="18"/>
  <c r="BD40" i="18"/>
  <c r="BD41" i="18"/>
  <c r="BD42" i="18"/>
  <c r="BD43" i="18"/>
  <c r="BD44" i="18"/>
  <c r="BD45" i="18"/>
  <c r="BD46" i="18"/>
  <c r="BD47" i="18"/>
  <c r="BD48" i="18"/>
  <c r="BD49" i="18"/>
  <c r="BD50" i="18"/>
  <c r="BD51" i="18"/>
  <c r="BD52" i="18"/>
  <c r="BD53" i="18"/>
  <c r="BD54" i="18"/>
  <c r="BD55" i="18"/>
  <c r="BD56" i="18"/>
  <c r="BD57" i="18"/>
  <c r="BD58" i="18"/>
  <c r="BD59" i="18"/>
  <c r="BD25" i="18"/>
  <c r="AV25" i="18"/>
  <c r="AW25" i="18"/>
  <c r="AX25" i="18"/>
  <c r="AY25" i="18"/>
  <c r="AZ25" i="18"/>
  <c r="BA25" i="18"/>
  <c r="AV26" i="18"/>
  <c r="AW26" i="18"/>
  <c r="AX26" i="18"/>
  <c r="AY26" i="18"/>
  <c r="AZ26" i="18"/>
  <c r="BA26" i="18"/>
  <c r="AV27" i="18"/>
  <c r="AW27" i="18"/>
  <c r="AX27" i="18"/>
  <c r="AY27" i="18"/>
  <c r="AZ27" i="18"/>
  <c r="BA27" i="18"/>
  <c r="AV28" i="18"/>
  <c r="AW28" i="18"/>
  <c r="AX28" i="18"/>
  <c r="AY28" i="18"/>
  <c r="AZ28" i="18"/>
  <c r="BA28" i="18"/>
  <c r="AV29" i="18"/>
  <c r="AW29" i="18"/>
  <c r="AX29" i="18"/>
  <c r="AY29" i="18"/>
  <c r="AZ29" i="18"/>
  <c r="BA29" i="18"/>
  <c r="AV30" i="18"/>
  <c r="AW30" i="18"/>
  <c r="AX30" i="18"/>
  <c r="AY30" i="18"/>
  <c r="AZ30" i="18"/>
  <c r="BA30" i="18"/>
  <c r="AV31" i="18"/>
  <c r="AW31" i="18"/>
  <c r="AX31" i="18"/>
  <c r="AY31" i="18"/>
  <c r="AZ31" i="18"/>
  <c r="BA31" i="18"/>
  <c r="AV32" i="18"/>
  <c r="AW32" i="18"/>
  <c r="AX32" i="18"/>
  <c r="AY32" i="18"/>
  <c r="AZ32" i="18"/>
  <c r="BA32" i="18"/>
  <c r="AV33" i="18"/>
  <c r="AW33" i="18"/>
  <c r="AX33" i="18"/>
  <c r="AY33" i="18"/>
  <c r="AZ33" i="18"/>
  <c r="BA33" i="18"/>
  <c r="AV34" i="18"/>
  <c r="AW34" i="18"/>
  <c r="AX34" i="18"/>
  <c r="AY34" i="18"/>
  <c r="AZ34" i="18"/>
  <c r="BA34" i="18"/>
  <c r="AV35" i="18"/>
  <c r="AW35" i="18"/>
  <c r="AX35" i="18"/>
  <c r="AY35" i="18"/>
  <c r="AZ35" i="18"/>
  <c r="BA35" i="18"/>
  <c r="AV36" i="18"/>
  <c r="AW36" i="18"/>
  <c r="AX36" i="18"/>
  <c r="AY36" i="18"/>
  <c r="AZ36" i="18"/>
  <c r="BA36" i="18"/>
  <c r="AV37" i="18"/>
  <c r="AW37" i="18"/>
  <c r="AX37" i="18"/>
  <c r="AY37" i="18"/>
  <c r="AZ37" i="18"/>
  <c r="BA37" i="18"/>
  <c r="AV38" i="18"/>
  <c r="AW38" i="18"/>
  <c r="AX38" i="18"/>
  <c r="AY38" i="18"/>
  <c r="AZ38" i="18"/>
  <c r="BA38" i="18"/>
  <c r="AV39" i="18"/>
  <c r="AW39" i="18"/>
  <c r="AX39" i="18"/>
  <c r="AY39" i="18"/>
  <c r="AZ39" i="18"/>
  <c r="BA39" i="18"/>
  <c r="AV40" i="18"/>
  <c r="AW40" i="18"/>
  <c r="AX40" i="18"/>
  <c r="AY40" i="18"/>
  <c r="AZ40" i="18"/>
  <c r="BA40" i="18"/>
  <c r="AV41" i="18"/>
  <c r="AW41" i="18"/>
  <c r="AX41" i="18"/>
  <c r="AY41" i="18"/>
  <c r="AZ41" i="18"/>
  <c r="BA41" i="18"/>
  <c r="AV42" i="18"/>
  <c r="AW42" i="18"/>
  <c r="AX42" i="18"/>
  <c r="AY42" i="18"/>
  <c r="AZ42" i="18"/>
  <c r="BA42" i="18"/>
  <c r="AV43" i="18"/>
  <c r="AW43" i="18"/>
  <c r="AX43" i="18"/>
  <c r="AY43" i="18"/>
  <c r="AZ43" i="18"/>
  <c r="BA43" i="18"/>
  <c r="AV44" i="18"/>
  <c r="AW44" i="18"/>
  <c r="AX44" i="18"/>
  <c r="AY44" i="18"/>
  <c r="AZ44" i="18"/>
  <c r="BA44" i="18"/>
  <c r="AV45" i="18"/>
  <c r="AW45" i="18"/>
  <c r="AX45" i="18"/>
  <c r="AY45" i="18"/>
  <c r="AZ45" i="18"/>
  <c r="BA45" i="18"/>
  <c r="AV46" i="18"/>
  <c r="AW46" i="18"/>
  <c r="AX46" i="18"/>
  <c r="AY46" i="18"/>
  <c r="AZ46" i="18"/>
  <c r="BA46" i="18"/>
  <c r="AV47" i="18"/>
  <c r="AW47" i="18"/>
  <c r="AX47" i="18"/>
  <c r="AY47" i="18"/>
  <c r="AZ47" i="18"/>
  <c r="BA47" i="18"/>
  <c r="AV48" i="18"/>
  <c r="AW48" i="18"/>
  <c r="AX48" i="18"/>
  <c r="AY48" i="18"/>
  <c r="AZ48" i="18"/>
  <c r="BA48" i="18"/>
  <c r="AV49" i="18"/>
  <c r="AW49" i="18"/>
  <c r="AX49" i="18"/>
  <c r="AY49" i="18"/>
  <c r="AZ49" i="18"/>
  <c r="BA49" i="18"/>
  <c r="AV50" i="18"/>
  <c r="AW50" i="18"/>
  <c r="AX50" i="18"/>
  <c r="AY50" i="18"/>
  <c r="AZ50" i="18"/>
  <c r="BA50" i="18"/>
  <c r="AV51" i="18"/>
  <c r="AW51" i="18"/>
  <c r="AX51" i="18"/>
  <c r="AY51" i="18"/>
  <c r="AZ51" i="18"/>
  <c r="BA51" i="18"/>
  <c r="AV52" i="18"/>
  <c r="AW52" i="18"/>
  <c r="AX52" i="18"/>
  <c r="AY52" i="18"/>
  <c r="AZ52" i="18"/>
  <c r="BA52" i="18"/>
  <c r="AV53" i="18"/>
  <c r="AW53" i="18"/>
  <c r="AX53" i="18"/>
  <c r="AY53" i="18"/>
  <c r="AZ53" i="18"/>
  <c r="BA53" i="18"/>
  <c r="AV54" i="18"/>
  <c r="AW54" i="18"/>
  <c r="AX54" i="18"/>
  <c r="AY54" i="18"/>
  <c r="AZ54" i="18"/>
  <c r="BA54" i="18"/>
  <c r="AV55" i="18"/>
  <c r="AW55" i="18"/>
  <c r="AX55" i="18"/>
  <c r="AY55" i="18"/>
  <c r="AZ55" i="18"/>
  <c r="BA55" i="18"/>
  <c r="AV56" i="18"/>
  <c r="AW56" i="18"/>
  <c r="AX56" i="18"/>
  <c r="AY56" i="18"/>
  <c r="AZ56" i="18"/>
  <c r="BA56" i="18"/>
  <c r="AV57" i="18"/>
  <c r="AW57" i="18"/>
  <c r="AX57" i="18"/>
  <c r="AY57" i="18"/>
  <c r="AZ57" i="18"/>
  <c r="BA57" i="18"/>
  <c r="AV58" i="18"/>
  <c r="AW58" i="18"/>
  <c r="AX58" i="18"/>
  <c r="AY58" i="18"/>
  <c r="AZ58" i="18"/>
  <c r="BA58" i="18"/>
  <c r="AV59" i="18"/>
  <c r="AW59" i="18"/>
  <c r="AX59" i="18"/>
  <c r="AY59" i="18"/>
  <c r="AZ59" i="18"/>
  <c r="BA59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U58" i="18"/>
  <c r="AU59" i="18"/>
  <c r="AU25" i="18"/>
  <c r="AM25" i="18"/>
  <c r="AN25" i="18"/>
  <c r="AO25" i="18"/>
  <c r="AP25" i="18"/>
  <c r="AQ25" i="18"/>
  <c r="AR25" i="18"/>
  <c r="AM26" i="18"/>
  <c r="AN26" i="18"/>
  <c r="AO26" i="18"/>
  <c r="AP26" i="18"/>
  <c r="AQ26" i="18"/>
  <c r="AR26" i="18"/>
  <c r="AM27" i="18"/>
  <c r="AN27" i="18"/>
  <c r="AO27" i="18"/>
  <c r="AP27" i="18"/>
  <c r="AQ27" i="18"/>
  <c r="AR27" i="18"/>
  <c r="AM28" i="18"/>
  <c r="AN28" i="18"/>
  <c r="AO28" i="18"/>
  <c r="AP28" i="18"/>
  <c r="AQ28" i="18"/>
  <c r="AR28" i="18"/>
  <c r="AM29" i="18"/>
  <c r="AN29" i="18"/>
  <c r="AO29" i="18"/>
  <c r="AP29" i="18"/>
  <c r="AQ29" i="18"/>
  <c r="AR29" i="18"/>
  <c r="AM30" i="18"/>
  <c r="AN30" i="18"/>
  <c r="AO30" i="18"/>
  <c r="AP30" i="18"/>
  <c r="AQ30" i="18"/>
  <c r="AR30" i="18"/>
  <c r="AM31" i="18"/>
  <c r="AN31" i="18"/>
  <c r="AO31" i="18"/>
  <c r="AP31" i="18"/>
  <c r="AQ31" i="18"/>
  <c r="AR31" i="18"/>
  <c r="AM32" i="18"/>
  <c r="AN32" i="18"/>
  <c r="AO32" i="18"/>
  <c r="AP32" i="18"/>
  <c r="AQ32" i="18"/>
  <c r="AR32" i="18"/>
  <c r="AM33" i="18"/>
  <c r="AN33" i="18"/>
  <c r="AO33" i="18"/>
  <c r="AP33" i="18"/>
  <c r="AQ33" i="18"/>
  <c r="AR33" i="18"/>
  <c r="AM34" i="18"/>
  <c r="AN34" i="18"/>
  <c r="AO34" i="18"/>
  <c r="AP34" i="18"/>
  <c r="AQ34" i="18"/>
  <c r="AR34" i="18"/>
  <c r="AM35" i="18"/>
  <c r="AN35" i="18"/>
  <c r="AO35" i="18"/>
  <c r="AP35" i="18"/>
  <c r="AQ35" i="18"/>
  <c r="AR35" i="18"/>
  <c r="AM36" i="18"/>
  <c r="AN36" i="18"/>
  <c r="AO36" i="18"/>
  <c r="AP36" i="18"/>
  <c r="AQ36" i="18"/>
  <c r="AR36" i="18"/>
  <c r="AM37" i="18"/>
  <c r="AN37" i="18"/>
  <c r="AO37" i="18"/>
  <c r="AP37" i="18"/>
  <c r="AQ37" i="18"/>
  <c r="AR37" i="18"/>
  <c r="AM38" i="18"/>
  <c r="AN38" i="18"/>
  <c r="AO38" i="18"/>
  <c r="AP38" i="18"/>
  <c r="AQ38" i="18"/>
  <c r="AR38" i="18"/>
  <c r="AM39" i="18"/>
  <c r="AN39" i="18"/>
  <c r="AO39" i="18"/>
  <c r="AP39" i="18"/>
  <c r="AQ39" i="18"/>
  <c r="AR39" i="18"/>
  <c r="AM40" i="18"/>
  <c r="AN40" i="18"/>
  <c r="AO40" i="18"/>
  <c r="AP40" i="18"/>
  <c r="AQ40" i="18"/>
  <c r="AR40" i="18"/>
  <c r="AM41" i="18"/>
  <c r="AN41" i="18"/>
  <c r="AO41" i="18"/>
  <c r="AP41" i="18"/>
  <c r="AQ41" i="18"/>
  <c r="AR41" i="18"/>
  <c r="AM42" i="18"/>
  <c r="AN42" i="18"/>
  <c r="AO42" i="18"/>
  <c r="AP42" i="18"/>
  <c r="AQ42" i="18"/>
  <c r="AR42" i="18"/>
  <c r="AM43" i="18"/>
  <c r="AN43" i="18"/>
  <c r="AO43" i="18"/>
  <c r="AP43" i="18"/>
  <c r="AQ43" i="18"/>
  <c r="AR43" i="18"/>
  <c r="AM44" i="18"/>
  <c r="AN44" i="18"/>
  <c r="AO44" i="18"/>
  <c r="AP44" i="18"/>
  <c r="AQ44" i="18"/>
  <c r="AR44" i="18"/>
  <c r="AM45" i="18"/>
  <c r="AN45" i="18"/>
  <c r="AO45" i="18"/>
  <c r="AP45" i="18"/>
  <c r="AQ45" i="18"/>
  <c r="AR45" i="18"/>
  <c r="AM46" i="18"/>
  <c r="AN46" i="18"/>
  <c r="AO46" i="18"/>
  <c r="AP46" i="18"/>
  <c r="AQ46" i="18"/>
  <c r="AR46" i="18"/>
  <c r="AM47" i="18"/>
  <c r="AN47" i="18"/>
  <c r="AO47" i="18"/>
  <c r="AP47" i="18"/>
  <c r="AQ47" i="18"/>
  <c r="AR47" i="18"/>
  <c r="AM48" i="18"/>
  <c r="AN48" i="18"/>
  <c r="AO48" i="18"/>
  <c r="AP48" i="18"/>
  <c r="AQ48" i="18"/>
  <c r="AR48" i="18"/>
  <c r="AM49" i="18"/>
  <c r="AN49" i="18"/>
  <c r="AO49" i="18"/>
  <c r="AP49" i="18"/>
  <c r="AQ49" i="18"/>
  <c r="AR49" i="18"/>
  <c r="AM50" i="18"/>
  <c r="AN50" i="18"/>
  <c r="AO50" i="18"/>
  <c r="AP50" i="18"/>
  <c r="AQ50" i="18"/>
  <c r="AR50" i="18"/>
  <c r="AM51" i="18"/>
  <c r="AN51" i="18"/>
  <c r="AO51" i="18"/>
  <c r="AP51" i="18"/>
  <c r="AQ51" i="18"/>
  <c r="AR51" i="18"/>
  <c r="AM52" i="18"/>
  <c r="AN52" i="18"/>
  <c r="AO52" i="18"/>
  <c r="AP52" i="18"/>
  <c r="AQ52" i="18"/>
  <c r="AR52" i="18"/>
  <c r="AM53" i="18"/>
  <c r="AN53" i="18"/>
  <c r="AO53" i="18"/>
  <c r="AP53" i="18"/>
  <c r="AQ53" i="18"/>
  <c r="AR53" i="18"/>
  <c r="AM54" i="18"/>
  <c r="AN54" i="18"/>
  <c r="AO54" i="18"/>
  <c r="AP54" i="18"/>
  <c r="AQ54" i="18"/>
  <c r="AR54" i="18"/>
  <c r="AM55" i="18"/>
  <c r="AN55" i="18"/>
  <c r="AO55" i="18"/>
  <c r="AP55" i="18"/>
  <c r="AQ55" i="18"/>
  <c r="AR55" i="18"/>
  <c r="AM56" i="18"/>
  <c r="AN56" i="18"/>
  <c r="AO56" i="18"/>
  <c r="AP56" i="18"/>
  <c r="AQ56" i="18"/>
  <c r="AR56" i="18"/>
  <c r="AM57" i="18"/>
  <c r="AN57" i="18"/>
  <c r="AO57" i="18"/>
  <c r="AP57" i="18"/>
  <c r="AQ57" i="18"/>
  <c r="AR57" i="18"/>
  <c r="AM58" i="18"/>
  <c r="AN58" i="18"/>
  <c r="AO58" i="18"/>
  <c r="AP58" i="18"/>
  <c r="AQ58" i="18"/>
  <c r="AR58" i="18"/>
  <c r="AM59" i="18"/>
  <c r="AN59" i="18"/>
  <c r="AO59" i="18"/>
  <c r="AP59" i="18"/>
  <c r="AQ59" i="18"/>
  <c r="AR59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25" i="18"/>
  <c r="F719" i="8" l="1"/>
  <c r="E719" i="8"/>
  <c r="D719" i="8"/>
  <c r="C719" i="8"/>
  <c r="D718" i="8"/>
  <c r="E718" i="8"/>
  <c r="F718" i="8"/>
  <c r="G718" i="8"/>
  <c r="H718" i="8"/>
  <c r="I718" i="8"/>
  <c r="J718" i="8"/>
  <c r="K718" i="8"/>
  <c r="L718" i="8"/>
  <c r="M718" i="8"/>
  <c r="M719" i="8" s="1"/>
  <c r="N718" i="8"/>
  <c r="O718" i="8"/>
  <c r="P718" i="8"/>
  <c r="Q718" i="8"/>
  <c r="C718" i="8"/>
  <c r="H715" i="8"/>
  <c r="I715" i="8"/>
  <c r="J715" i="8"/>
  <c r="K715" i="8"/>
  <c r="L715" i="8"/>
  <c r="M715" i="8"/>
  <c r="N715" i="8"/>
  <c r="O715" i="8"/>
  <c r="P715" i="8"/>
  <c r="P719" i="8" s="1"/>
  <c r="Q715" i="8"/>
  <c r="G715" i="8"/>
  <c r="C693" i="8" a="1"/>
  <c r="D693" i="8" s="1"/>
  <c r="C694" i="8" a="1"/>
  <c r="C694" i="8" s="1"/>
  <c r="C695" i="8" a="1"/>
  <c r="C695" i="8" s="1"/>
  <c r="C696" i="8" a="1"/>
  <c r="C697" i="8" a="1"/>
  <c r="D697" i="8" s="1"/>
  <c r="C698" i="8" a="1"/>
  <c r="C698" i="8" s="1"/>
  <c r="C699" i="8" a="1"/>
  <c r="C699" i="8" s="1"/>
  <c r="C700" i="8" a="1"/>
  <c r="C692" i="8" a="1"/>
  <c r="D692" i="8" s="1"/>
  <c r="C674" i="8"/>
  <c r="B674" i="8"/>
  <c r="J675" i="8"/>
  <c r="I675" i="8"/>
  <c r="H675" i="8"/>
  <c r="G675" i="8"/>
  <c r="F675" i="8"/>
  <c r="E675" i="8"/>
  <c r="D675" i="8"/>
  <c r="C675" i="8"/>
  <c r="B675" i="8"/>
  <c r="J674" i="8"/>
  <c r="I674" i="8"/>
  <c r="H674" i="8"/>
  <c r="G674" i="8"/>
  <c r="F674" i="8"/>
  <c r="E674" i="8"/>
  <c r="D674" i="8"/>
  <c r="A670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D44" i="8"/>
  <c r="D45" i="8"/>
  <c r="D46" i="8"/>
  <c r="D47" i="8"/>
  <c r="D48" i="8"/>
  <c r="D49" i="8"/>
  <c r="D50" i="8"/>
  <c r="D51" i="8"/>
  <c r="D52" i="8"/>
  <c r="C52" i="8"/>
  <c r="C51" i="8"/>
  <c r="C50" i="8"/>
  <c r="C49" i="8"/>
  <c r="C48" i="8"/>
  <c r="C47" i="8"/>
  <c r="C46" i="8"/>
  <c r="C45" i="8"/>
  <c r="C44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T13" i="8"/>
  <c r="S13" i="8"/>
  <c r="R13" i="8"/>
  <c r="Q13" i="8"/>
  <c r="Q21" i="8" s="1"/>
  <c r="P13" i="8"/>
  <c r="O13" i="8"/>
  <c r="O21" i="8" s="1"/>
  <c r="N13" i="8"/>
  <c r="N21" i="8" s="1"/>
  <c r="M13" i="8"/>
  <c r="L13" i="8"/>
  <c r="L21" i="8" s="1"/>
  <c r="K13" i="8"/>
  <c r="J13" i="8"/>
  <c r="I13" i="8"/>
  <c r="H13" i="8"/>
  <c r="G13" i="8"/>
  <c r="F13" i="8"/>
  <c r="E13" i="8"/>
  <c r="D13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T4" i="8"/>
  <c r="T12" i="8" s="1"/>
  <c r="S4" i="8"/>
  <c r="R4" i="8"/>
  <c r="Q4" i="8"/>
  <c r="P4" i="8"/>
  <c r="O4" i="8"/>
  <c r="N4" i="8"/>
  <c r="N12" i="8" s="1"/>
  <c r="M4" i="8"/>
  <c r="L4" i="8"/>
  <c r="K4" i="8"/>
  <c r="K12" i="8" s="1"/>
  <c r="J4" i="8"/>
  <c r="J12" i="8" s="1"/>
  <c r="I4" i="8"/>
  <c r="H4" i="8"/>
  <c r="H12" i="8" s="1"/>
  <c r="G4" i="8"/>
  <c r="G12" i="8" s="1"/>
  <c r="F4" i="8"/>
  <c r="F12" i="8" s="1"/>
  <c r="E4" i="8"/>
  <c r="D4" i="8"/>
  <c r="D12" i="8" s="1"/>
  <c r="O719" i="8" l="1"/>
  <c r="K719" i="8"/>
  <c r="J719" i="8"/>
  <c r="H719" i="8"/>
  <c r="L12" i="8"/>
  <c r="M21" i="8"/>
  <c r="I12" i="8"/>
  <c r="M12" i="8"/>
  <c r="D21" i="8"/>
  <c r="T21" i="8"/>
  <c r="C693" i="8"/>
  <c r="R21" i="8"/>
  <c r="F21" i="8"/>
  <c r="J554" i="8" a="1"/>
  <c r="J554" i="8" s="1"/>
  <c r="J539" i="8" a="1"/>
  <c r="K539" i="8" s="1"/>
  <c r="J551" i="8" a="1"/>
  <c r="K551" i="8" s="1"/>
  <c r="J540" i="8" a="1"/>
  <c r="J540" i="8" s="1"/>
  <c r="S12" i="8"/>
  <c r="R12" i="8"/>
  <c r="Q12" i="8"/>
  <c r="P12" i="8"/>
  <c r="O12" i="8"/>
  <c r="K21" i="8"/>
  <c r="J21" i="8"/>
  <c r="I21" i="8"/>
  <c r="H21" i="8"/>
  <c r="G21" i="8"/>
  <c r="E21" i="8"/>
  <c r="C692" i="8"/>
  <c r="E12" i="8"/>
  <c r="S21" i="8"/>
  <c r="P21" i="8"/>
  <c r="D699" i="8"/>
  <c r="J553" i="8" a="1"/>
  <c r="D698" i="8"/>
  <c r="N719" i="8"/>
  <c r="I719" i="8"/>
  <c r="C697" i="8"/>
  <c r="L719" i="8"/>
  <c r="G719" i="8"/>
  <c r="J531" i="8" a="1"/>
  <c r="D695" i="8"/>
  <c r="J538" i="8" a="1"/>
  <c r="J538" i="8" s="1"/>
  <c r="D694" i="8"/>
  <c r="Q719" i="8"/>
  <c r="D700" i="8"/>
  <c r="C700" i="8"/>
  <c r="D696" i="8"/>
  <c r="C696" i="8"/>
  <c r="D504" i="8" a="1"/>
  <c r="F504" i="8" s="1"/>
  <c r="D507" i="8" a="1"/>
  <c r="F507" i="8" s="1"/>
  <c r="D510" i="8" a="1"/>
  <c r="E510" i="8" s="1"/>
  <c r="D509" i="8" a="1"/>
  <c r="D509" i="8" s="1"/>
  <c r="P510" i="8" a="1"/>
  <c r="P509" i="8" a="1"/>
  <c r="P512" i="8" a="1"/>
  <c r="P512" i="8" s="1"/>
  <c r="P511" i="8" a="1"/>
  <c r="J549" i="8" a="1"/>
  <c r="L549" i="8" s="1"/>
  <c r="J548" i="8" a="1"/>
  <c r="J547" i="8" a="1"/>
  <c r="K547" i="8" s="1"/>
  <c r="J550" i="8" a="1"/>
  <c r="L550" i="8" s="1"/>
  <c r="D589" i="8" a="1"/>
  <c r="D589" i="8" s="1"/>
  <c r="D574" i="8" a="1"/>
  <c r="D577" i="8" a="1"/>
  <c r="D577" i="8" s="1"/>
  <c r="D580" i="8" a="1"/>
  <c r="E580" i="8" s="1"/>
  <c r="D575" i="8" a="1"/>
  <c r="E575" i="8" s="1"/>
  <c r="P577" i="8" a="1"/>
  <c r="Q577" i="8" s="1"/>
  <c r="P580" i="8" a="1"/>
  <c r="R580" i="8" s="1"/>
  <c r="P579" i="8" a="1"/>
  <c r="Q579" i="8" s="1"/>
  <c r="P578" i="8" a="1"/>
  <c r="D500" i="8" a="1"/>
  <c r="D495" i="8" a="1"/>
  <c r="F495" i="8" s="1"/>
  <c r="D502" i="8" a="1"/>
  <c r="D497" i="8" a="1"/>
  <c r="F497" i="8" s="1"/>
  <c r="P498" i="8" a="1"/>
  <c r="P489" i="8" a="1"/>
  <c r="P489" i="8" s="1"/>
  <c r="P501" i="8" a="1"/>
  <c r="R501" i="8" s="1"/>
  <c r="P491" i="8" a="1"/>
  <c r="Q491" i="8" s="1"/>
  <c r="J537" i="8" a="1"/>
  <c r="J521" i="8" a="1"/>
  <c r="J521" i="8" s="1"/>
  <c r="J524" i="8" a="1"/>
  <c r="J524" i="8" s="1"/>
  <c r="J523" i="8" a="1"/>
  <c r="J523" i="8" s="1"/>
  <c r="J522" i="8" a="1"/>
  <c r="L522" i="8" s="1"/>
  <c r="D558" i="8" a="1"/>
  <c r="D558" i="8" s="1"/>
  <c r="D557" i="8" a="1"/>
  <c r="D557" i="8" s="1"/>
  <c r="D560" i="8" a="1"/>
  <c r="D563" i="8" a="1"/>
  <c r="P561" i="8" a="1"/>
  <c r="R561" i="8" s="1"/>
  <c r="P564" i="8" a="1"/>
  <c r="P567" i="8" a="1"/>
  <c r="Q567" i="8" s="1"/>
  <c r="P566" i="8" a="1"/>
  <c r="J514" i="8" a="1"/>
  <c r="J514" i="8" s="1"/>
  <c r="J513" i="8" a="1"/>
  <c r="K513" i="8" s="1"/>
  <c r="J512" i="8" a="1"/>
  <c r="L512" i="8" s="1"/>
  <c r="J515" i="8" a="1"/>
  <c r="D551" i="8" a="1"/>
  <c r="F551" i="8" s="1"/>
  <c r="D554" i="8" a="1"/>
  <c r="D554" i="8" s="1"/>
  <c r="D538" i="8" a="1"/>
  <c r="F538" i="8" s="1"/>
  <c r="D541" i="8" a="1"/>
  <c r="F541" i="8" s="1"/>
  <c r="D540" i="8" a="1"/>
  <c r="E540" i="8" s="1"/>
  <c r="P541" i="8" a="1"/>
  <c r="P541" i="8" s="1"/>
  <c r="P540" i="8" a="1"/>
  <c r="P539" i="8" a="1"/>
  <c r="P542" i="8" a="1"/>
  <c r="P542" i="8" s="1"/>
  <c r="J579" i="8" a="1"/>
  <c r="J578" i="8" a="1"/>
  <c r="L578" i="8" s="1"/>
  <c r="J581" i="8" a="1"/>
  <c r="J584" i="8" a="1"/>
  <c r="L584" i="8" s="1"/>
  <c r="J502" i="8" a="1"/>
  <c r="K502" i="8" s="1"/>
  <c r="J486" i="8" a="1"/>
  <c r="J486" i="8" s="1"/>
  <c r="J493" i="8" a="1"/>
  <c r="J488" i="8" a="1"/>
  <c r="K488" i="8" s="1"/>
  <c r="D535" i="8" a="1"/>
  <c r="E535" i="8" s="1"/>
  <c r="D534" i="8" a="1"/>
  <c r="D534" i="8" s="1"/>
  <c r="D537" i="8" a="1"/>
  <c r="E537" i="8" s="1"/>
  <c r="D521" i="8" a="1"/>
  <c r="F521" i="8" s="1"/>
  <c r="D524" i="8" a="1"/>
  <c r="E524" i="8" s="1"/>
  <c r="P523" i="8" a="1"/>
  <c r="P522" i="8" a="1"/>
  <c r="P525" i="8" a="1"/>
  <c r="Q525" i="8" s="1"/>
  <c r="P526" i="8" a="1"/>
  <c r="Q526" i="8" s="1"/>
  <c r="J563" i="8" a="1"/>
  <c r="J563" i="8" s="1"/>
  <c r="J562" i="8" a="1"/>
  <c r="J561" i="8" a="1"/>
  <c r="L561" i="8" s="1"/>
  <c r="J564" i="8" a="1"/>
  <c r="L564" i="8" s="1"/>
  <c r="D517" i="8" a="1"/>
  <c r="D517" i="8" s="1"/>
  <c r="D511" i="8" a="1"/>
  <c r="E511" i="8" s="1"/>
  <c r="D503" i="8" a="1"/>
  <c r="F503" i="8" s="1"/>
  <c r="D506" i="8" a="1"/>
  <c r="D505" i="8" a="1"/>
  <c r="F505" i="8" s="1"/>
  <c r="P506" i="8" a="1"/>
  <c r="Q506" i="8" s="1"/>
  <c r="P505" i="8" a="1"/>
  <c r="Q505" i="8" s="1"/>
  <c r="P508" i="8" a="1"/>
  <c r="R508" i="8" s="1"/>
  <c r="P507" i="8" a="1"/>
  <c r="J545" i="8" a="1"/>
  <c r="J544" i="8" a="1"/>
  <c r="L544" i="8" s="1"/>
  <c r="J543" i="8" a="1"/>
  <c r="J546" i="8" a="1"/>
  <c r="L546" i="8" s="1"/>
  <c r="D586" i="8" a="1"/>
  <c r="D588" i="8" a="1"/>
  <c r="E588" i="8" s="1"/>
  <c r="D573" i="8" a="1"/>
  <c r="E573" i="8" s="1"/>
  <c r="D576" i="8" a="1"/>
  <c r="E576" i="8" s="1"/>
  <c r="P589" i="8" a="1"/>
  <c r="R589" i="8" s="1"/>
  <c r="P573" i="8" a="1"/>
  <c r="R573" i="8" s="1"/>
  <c r="P576" i="8" a="1"/>
  <c r="P576" i="8" s="1"/>
  <c r="P575" i="8" a="1"/>
  <c r="R575" i="8" s="1"/>
  <c r="P574" i="8" a="1"/>
  <c r="Q574" i="8" s="1"/>
  <c r="D496" i="8" a="1"/>
  <c r="D496" i="8" s="1"/>
  <c r="D491" i="8" a="1"/>
  <c r="E491" i="8" s="1"/>
  <c r="D498" i="8" a="1"/>
  <c r="D493" i="8" a="1"/>
  <c r="P494" i="8" a="1"/>
  <c r="Q494" i="8" s="1"/>
  <c r="P500" i="8" a="1"/>
  <c r="P497" i="8" a="1"/>
  <c r="P497" i="8" s="1"/>
  <c r="P496" i="8" a="1"/>
  <c r="J533" i="8" a="1"/>
  <c r="K533" i="8" s="1"/>
  <c r="J536" i="8" a="1"/>
  <c r="J536" i="8" s="1"/>
  <c r="J535" i="8" a="1"/>
  <c r="L535" i="8" s="1"/>
  <c r="J534" i="8" a="1"/>
  <c r="L534" i="8" s="1"/>
  <c r="D570" i="8" a="1"/>
  <c r="F570" i="8" s="1"/>
  <c r="D569" i="8" a="1"/>
  <c r="D569" i="8" s="1"/>
  <c r="D572" i="8" a="1"/>
  <c r="E572" i="8" s="1"/>
  <c r="D556" i="8" a="1"/>
  <c r="E556" i="8" s="1"/>
  <c r="D559" i="8" a="1"/>
  <c r="D559" i="8" s="1"/>
  <c r="P557" i="8" a="1"/>
  <c r="P557" i="8" s="1"/>
  <c r="P560" i="8" a="1"/>
  <c r="P563" i="8" a="1"/>
  <c r="P562" i="8" a="1"/>
  <c r="Q562" i="8" s="1"/>
  <c r="J510" i="8" a="1"/>
  <c r="J509" i="8" a="1"/>
  <c r="L509" i="8" s="1"/>
  <c r="J508" i="8" a="1"/>
  <c r="J511" i="8" a="1"/>
  <c r="J511" i="8" s="1"/>
  <c r="D547" i="8" a="1"/>
  <c r="E547" i="8" s="1"/>
  <c r="D550" i="8" a="1"/>
  <c r="D550" i="8" s="1"/>
  <c r="D553" i="8" a="1"/>
  <c r="E553" i="8" s="1"/>
  <c r="D552" i="8" a="1"/>
  <c r="F552" i="8" s="1"/>
  <c r="P553" i="8" a="1"/>
  <c r="R553" i="8" s="1"/>
  <c r="P552" i="8" a="1"/>
  <c r="P552" i="8" s="1"/>
  <c r="P551" i="8" a="1"/>
  <c r="P551" i="8" s="1"/>
  <c r="P554" i="8" a="1"/>
  <c r="Q554" i="8" s="1"/>
  <c r="P538" i="8" a="1"/>
  <c r="R538" i="8" s="1"/>
  <c r="J575" i="8" a="1"/>
  <c r="J574" i="8" a="1"/>
  <c r="J577" i="8" a="1"/>
  <c r="K577" i="8" s="1"/>
  <c r="J580" i="8" a="1"/>
  <c r="J498" i="8" a="1"/>
  <c r="L498" i="8" s="1"/>
  <c r="J501" i="8" a="1"/>
  <c r="J500" i="8" a="1"/>
  <c r="L500" i="8" s="1"/>
  <c r="J499" i="8" a="1"/>
  <c r="L499" i="8" s="1"/>
  <c r="D531" i="8" a="1"/>
  <c r="F531" i="8" s="1"/>
  <c r="D530" i="8" a="1"/>
  <c r="D530" i="8" s="1"/>
  <c r="D533" i="8" a="1"/>
  <c r="F533" i="8" s="1"/>
  <c r="D536" i="8" a="1"/>
  <c r="D536" i="8" s="1"/>
  <c r="P537" i="8" a="1"/>
  <c r="R537" i="8" s="1"/>
  <c r="P536" i="8" a="1"/>
  <c r="R536" i="8" s="1"/>
  <c r="P535" i="8" a="1"/>
  <c r="P535" i="8" s="1"/>
  <c r="P521" i="8" a="1"/>
  <c r="R521" i="8" s="1"/>
  <c r="P524" i="8" a="1"/>
  <c r="J559" i="8" a="1"/>
  <c r="J558" i="8" a="1"/>
  <c r="J558" i="8" s="1"/>
  <c r="J557" i="8" a="1"/>
  <c r="L557" i="8" s="1"/>
  <c r="J560" i="8" a="1"/>
  <c r="J560" i="8" s="1"/>
  <c r="J562" i="8"/>
  <c r="K563" i="8"/>
  <c r="D501" i="8" a="1"/>
  <c r="E501" i="8" s="1"/>
  <c r="D499" i="8" a="1"/>
  <c r="D499" i="8" s="1"/>
  <c r="D486" i="8" a="1"/>
  <c r="P488" i="8" a="1"/>
  <c r="R488" i="8" s="1"/>
  <c r="P487" i="8" a="1"/>
  <c r="R487" i="8" s="1"/>
  <c r="J532" i="8" a="1"/>
  <c r="K532" i="8" s="1"/>
  <c r="J530" i="8" a="1"/>
  <c r="L530" i="8" s="1"/>
  <c r="D565" i="8" a="1"/>
  <c r="D565" i="8" s="1"/>
  <c r="D571" i="8" a="1"/>
  <c r="F571" i="8" s="1"/>
  <c r="P572" i="8" a="1"/>
  <c r="Q572" i="8" s="1"/>
  <c r="P559" i="8" a="1"/>
  <c r="J506" i="8" a="1"/>
  <c r="J506" i="8" s="1"/>
  <c r="J504" i="8" a="1"/>
  <c r="L504" i="8" s="1"/>
  <c r="D543" i="8" a="1"/>
  <c r="F543" i="8" s="1"/>
  <c r="D549" i="8" a="1"/>
  <c r="P549" i="8" a="1"/>
  <c r="Q549" i="8" s="1"/>
  <c r="P547" i="8" a="1"/>
  <c r="Q547" i="8" s="1"/>
  <c r="J587" i="8" a="1"/>
  <c r="K587" i="8" s="1"/>
  <c r="J589" i="8" a="1"/>
  <c r="J576" i="8" a="1"/>
  <c r="K576" i="8" s="1"/>
  <c r="J497" i="8" a="1"/>
  <c r="J497" i="8" s="1"/>
  <c r="J491" i="8" a="1"/>
  <c r="L491" i="8" s="1"/>
  <c r="D526" i="8" a="1"/>
  <c r="F526" i="8" s="1"/>
  <c r="D532" i="8" a="1"/>
  <c r="F532" i="8" s="1"/>
  <c r="P532" i="8" a="1"/>
  <c r="R532" i="8" s="1"/>
  <c r="P534" i="8" a="1"/>
  <c r="Q534" i="8" s="1"/>
  <c r="J570" i="8" a="1"/>
  <c r="J572" i="8" a="1"/>
  <c r="L572" i="8" s="1"/>
  <c r="L563" i="8"/>
  <c r="Q522" i="8"/>
  <c r="L488" i="8"/>
  <c r="L493" i="8"/>
  <c r="L581" i="8"/>
  <c r="J579" i="8"/>
  <c r="R542" i="8"/>
  <c r="Q539" i="8"/>
  <c r="J515" i="8"/>
  <c r="Q566" i="8"/>
  <c r="P564" i="8"/>
  <c r="E563" i="8"/>
  <c r="L521" i="8"/>
  <c r="K537" i="8"/>
  <c r="R498" i="8"/>
  <c r="E502" i="8"/>
  <c r="E500" i="8"/>
  <c r="E574" i="8"/>
  <c r="L547" i="8"/>
  <c r="K548" i="8"/>
  <c r="P511" i="8"/>
  <c r="Q509" i="8"/>
  <c r="D492" i="8" a="1"/>
  <c r="D490" i="8" a="1"/>
  <c r="P499" i="8" a="1"/>
  <c r="P499" i="8" s="1"/>
  <c r="J529" i="8" a="1"/>
  <c r="K529" i="8" s="1"/>
  <c r="J527" i="8" a="1"/>
  <c r="K527" i="8" s="1"/>
  <c r="D561" i="8" a="1"/>
  <c r="F561" i="8" s="1"/>
  <c r="P569" i="8" a="1"/>
  <c r="P569" i="8" s="1"/>
  <c r="P571" i="8" a="1"/>
  <c r="R571" i="8" s="1"/>
  <c r="J517" i="8" a="1"/>
  <c r="K517" i="8" s="1"/>
  <c r="J507" i="8" a="1"/>
  <c r="J507" i="8" s="1"/>
  <c r="D542" i="8" a="1"/>
  <c r="E542" i="8" s="1"/>
  <c r="P545" i="8" a="1"/>
  <c r="Q545" i="8" s="1"/>
  <c r="P545" i="8"/>
  <c r="P550" i="8" a="1"/>
  <c r="Q550" i="8" s="1"/>
  <c r="J582" i="8" a="1"/>
  <c r="K582" i="8" s="1"/>
  <c r="J495" i="8" a="1"/>
  <c r="K495" i="8" s="1"/>
  <c r="J496" i="8" a="1"/>
  <c r="J496" i="8" s="1"/>
  <c r="D523" i="8" a="1"/>
  <c r="E523" i="8" s="1"/>
  <c r="D528" i="8" a="1"/>
  <c r="F528" i="8" s="1"/>
  <c r="P531" i="8" a="1"/>
  <c r="Q531" i="8" s="1"/>
  <c r="J567" i="8" a="1"/>
  <c r="L567" i="8" s="1"/>
  <c r="J568" i="8" a="1"/>
  <c r="J568" i="8" s="1"/>
  <c r="K562" i="8"/>
  <c r="P525" i="8"/>
  <c r="P523" i="8"/>
  <c r="J493" i="8"/>
  <c r="P540" i="8"/>
  <c r="K515" i="8"/>
  <c r="R567" i="8"/>
  <c r="D560" i="8"/>
  <c r="K524" i="8"/>
  <c r="J537" i="8"/>
  <c r="P578" i="8"/>
  <c r="D574" i="8"/>
  <c r="F589" i="8"/>
  <c r="P510" i="8"/>
  <c r="D507" i="8"/>
  <c r="D542" i="8"/>
  <c r="D488" i="8" a="1"/>
  <c r="D488" i="8" s="1"/>
  <c r="P502" i="8" a="1"/>
  <c r="R502" i="8" s="1"/>
  <c r="P492" i="8" a="1"/>
  <c r="P492" i="8" s="1"/>
  <c r="J525" i="8" a="1"/>
  <c r="L525" i="8" s="1"/>
  <c r="J526" i="8" a="1"/>
  <c r="K526" i="8" s="1"/>
  <c r="D568" i="8" a="1"/>
  <c r="D568" i="8" s="1"/>
  <c r="P565" i="8" a="1"/>
  <c r="Q565" i="8" s="1"/>
  <c r="P570" i="8" a="1"/>
  <c r="P570" i="8" s="1"/>
  <c r="J505" i="8" a="1"/>
  <c r="J505" i="8" s="1"/>
  <c r="J503" i="8" a="1"/>
  <c r="L503" i="8" s="1"/>
  <c r="D545" i="8" a="1"/>
  <c r="F545" i="8" s="1"/>
  <c r="P548" i="8" a="1"/>
  <c r="R548" i="8" s="1"/>
  <c r="D487" i="8" a="1"/>
  <c r="F487" i="8" s="1"/>
  <c r="P493" i="8" a="1"/>
  <c r="R493" i="8" s="1"/>
  <c r="D566" i="8" a="1"/>
  <c r="E566" i="8" s="1"/>
  <c r="P568" i="8" a="1"/>
  <c r="R568" i="8" s="1"/>
  <c r="J516" i="8" a="1"/>
  <c r="J516" i="8" s="1"/>
  <c r="D548" i="8" a="1"/>
  <c r="E548" i="8" s="1"/>
  <c r="P546" i="8" a="1"/>
  <c r="R546" i="8" s="1"/>
  <c r="J573" i="8" a="1"/>
  <c r="K573" i="8" s="1"/>
  <c r="J489" i="8" a="1"/>
  <c r="J489" i="8" s="1"/>
  <c r="D522" i="8" a="1"/>
  <c r="D522" i="8" s="1"/>
  <c r="P529" i="8" a="1"/>
  <c r="R529" i="8" s="1"/>
  <c r="J571" i="8" a="1"/>
  <c r="L571" i="8" s="1"/>
  <c r="J556" i="8" a="1"/>
  <c r="J556" i="8" s="1"/>
  <c r="P526" i="8"/>
  <c r="R522" i="8"/>
  <c r="K581" i="8"/>
  <c r="K579" i="8"/>
  <c r="Q540" i="8"/>
  <c r="L515" i="8"/>
  <c r="Q561" i="8"/>
  <c r="E560" i="8"/>
  <c r="L524" i="8"/>
  <c r="D500" i="8"/>
  <c r="D575" i="8"/>
  <c r="J548" i="8"/>
  <c r="R511" i="8"/>
  <c r="R509" i="8"/>
  <c r="Q499" i="8"/>
  <c r="J572" i="8"/>
  <c r="J570" i="8"/>
  <c r="R531" i="8"/>
  <c r="K589" i="8"/>
  <c r="R550" i="8"/>
  <c r="E549" i="8"/>
  <c r="P559" i="8"/>
  <c r="Q487" i="8"/>
  <c r="P488" i="8"/>
  <c r="F486" i="8"/>
  <c r="E499" i="8"/>
  <c r="F492" i="8"/>
  <c r="P524" i="8"/>
  <c r="E533" i="8"/>
  <c r="K580" i="8"/>
  <c r="L577" i="8"/>
  <c r="K575" i="8"/>
  <c r="L510" i="8"/>
  <c r="P560" i="8"/>
  <c r="F569" i="8"/>
  <c r="E570" i="8"/>
  <c r="R500" i="8"/>
  <c r="D498" i="8"/>
  <c r="P575" i="8"/>
  <c r="J546" i="8"/>
  <c r="L543" i="8"/>
  <c r="K544" i="8"/>
  <c r="P507" i="8"/>
  <c r="F506" i="8"/>
  <c r="D494" i="8" a="1"/>
  <c r="F494" i="8" s="1"/>
  <c r="P495" i="8" a="1"/>
  <c r="R495" i="8" s="1"/>
  <c r="D562" i="8" a="1"/>
  <c r="E562" i="8" s="1"/>
  <c r="P556" i="8" a="1"/>
  <c r="Q556" i="8" s="1"/>
  <c r="J519" i="8" a="1"/>
  <c r="K519" i="8" s="1"/>
  <c r="D544" i="8" a="1"/>
  <c r="E544" i="8" s="1"/>
  <c r="J583" i="8" a="1"/>
  <c r="L583" i="8" s="1"/>
  <c r="J588" i="8" a="1"/>
  <c r="L588" i="8" s="1"/>
  <c r="J492" i="8" a="1"/>
  <c r="J492" i="8" s="1"/>
  <c r="D529" i="8" a="1"/>
  <c r="F529" i="8" s="1"/>
  <c r="P528" i="8" a="1"/>
  <c r="Q528" i="8" s="1"/>
  <c r="J566" i="8" a="1"/>
  <c r="K566" i="8" s="1"/>
  <c r="R526" i="8"/>
  <c r="Q523" i="8"/>
  <c r="K493" i="8"/>
  <c r="J578" i="8"/>
  <c r="R540" i="8"/>
  <c r="E554" i="8"/>
  <c r="D563" i="8"/>
  <c r="F557" i="8"/>
  <c r="Q498" i="8"/>
  <c r="F502" i="8"/>
  <c r="F500" i="8"/>
  <c r="P580" i="8"/>
  <c r="L548" i="8"/>
  <c r="Q511" i="8"/>
  <c r="R510" i="8"/>
  <c r="D510" i="8"/>
  <c r="J582" i="8"/>
  <c r="E490" i="8"/>
  <c r="K570" i="8"/>
  <c r="P534" i="8"/>
  <c r="K496" i="8"/>
  <c r="L576" i="8"/>
  <c r="J589" i="8"/>
  <c r="K504" i="8"/>
  <c r="Q559" i="8"/>
  <c r="P572" i="8"/>
  <c r="E492" i="8"/>
  <c r="K557" i="8"/>
  <c r="J559" i="8"/>
  <c r="R524" i="8"/>
  <c r="J501" i="8"/>
  <c r="L580" i="8"/>
  <c r="K574" i="8"/>
  <c r="L575" i="8"/>
  <c r="D553" i="8"/>
  <c r="K508" i="8"/>
  <c r="J509" i="8"/>
  <c r="K510" i="8"/>
  <c r="P563" i="8"/>
  <c r="Q560" i="8"/>
  <c r="E569" i="8"/>
  <c r="J534" i="8"/>
  <c r="Q496" i="8"/>
  <c r="R497" i="8"/>
  <c r="Q500" i="8"/>
  <c r="D493" i="8"/>
  <c r="F498" i="8"/>
  <c r="D586" i="8"/>
  <c r="K543" i="8"/>
  <c r="J545" i="8"/>
  <c r="R507" i="8"/>
  <c r="Q508" i="8"/>
  <c r="D506" i="8"/>
  <c r="P490" i="8" a="1"/>
  <c r="R490" i="8" s="1"/>
  <c r="D564" i="8" a="1"/>
  <c r="D564" i="8" s="1"/>
  <c r="D539" i="8" a="1"/>
  <c r="F539" i="8" s="1"/>
  <c r="J586" i="8" a="1"/>
  <c r="K586" i="8" s="1"/>
  <c r="J487" i="8" a="1"/>
  <c r="J487" i="8" s="1"/>
  <c r="P527" i="8" a="1"/>
  <c r="R527" i="8" s="1"/>
  <c r="R523" i="8"/>
  <c r="F535" i="8"/>
  <c r="P539" i="8"/>
  <c r="Q564" i="8"/>
  <c r="E558" i="8"/>
  <c r="P498" i="8"/>
  <c r="Q578" i="8"/>
  <c r="F490" i="8"/>
  <c r="L589" i="8"/>
  <c r="D549" i="8"/>
  <c r="R572" i="8"/>
  <c r="D486" i="8"/>
  <c r="F499" i="8"/>
  <c r="J557" i="8"/>
  <c r="L559" i="8"/>
  <c r="J580" i="8"/>
  <c r="J574" i="8"/>
  <c r="P553" i="8"/>
  <c r="J510" i="8"/>
  <c r="Q563" i="8"/>
  <c r="K534" i="8"/>
  <c r="P500" i="8"/>
  <c r="F493" i="8"/>
  <c r="J543" i="8"/>
  <c r="L545" i="8"/>
  <c r="E506" i="8"/>
  <c r="F511" i="8"/>
  <c r="P566" i="8"/>
  <c r="F563" i="8"/>
  <c r="D502" i="8"/>
  <c r="F574" i="8"/>
  <c r="J549" i="8"/>
  <c r="Q510" i="8"/>
  <c r="L582" i="8"/>
  <c r="L570" i="8"/>
  <c r="L496" i="8"/>
  <c r="L587" i="8"/>
  <c r="R559" i="8"/>
  <c r="Q488" i="8"/>
  <c r="P522" i="8"/>
  <c r="L579" i="8"/>
  <c r="E551" i="8"/>
  <c r="R566" i="8"/>
  <c r="F560" i="8"/>
  <c r="K523" i="8"/>
  <c r="P577" i="8"/>
  <c r="K549" i="8"/>
  <c r="K559" i="8"/>
  <c r="K498" i="8"/>
  <c r="L574" i="8"/>
  <c r="R563" i="8"/>
  <c r="E493" i="8"/>
  <c r="Q589" i="8"/>
  <c r="D511" i="8"/>
  <c r="P486" i="8" a="1"/>
  <c r="R486" i="8" s="1"/>
  <c r="D567" i="8" a="1"/>
  <c r="F567" i="8" s="1"/>
  <c r="D546" i="8" a="1"/>
  <c r="E546" i="8" s="1"/>
  <c r="J585" i="8" a="1"/>
  <c r="K585" i="8" s="1"/>
  <c r="D527" i="8" a="1"/>
  <c r="E527" i="8" s="1"/>
  <c r="P530" i="8" a="1"/>
  <c r="R530" i="8" s="1"/>
  <c r="L562" i="8"/>
  <c r="J581" i="8"/>
  <c r="R539" i="8"/>
  <c r="R564" i="8"/>
  <c r="L537" i="8"/>
  <c r="E497" i="8"/>
  <c r="R578" i="8"/>
  <c r="F580" i="8"/>
  <c r="P509" i="8"/>
  <c r="F542" i="8"/>
  <c r="R499" i="8"/>
  <c r="D490" i="8"/>
  <c r="F549" i="8"/>
  <c r="J504" i="8"/>
  <c r="E486" i="8"/>
  <c r="D492" i="8"/>
  <c r="K558" i="8"/>
  <c r="Q524" i="8"/>
  <c r="K501" i="8"/>
  <c r="J575" i="8"/>
  <c r="D552" i="8"/>
  <c r="L508" i="8"/>
  <c r="R560" i="8"/>
  <c r="D570" i="8"/>
  <c r="K535" i="8"/>
  <c r="P496" i="8"/>
  <c r="P494" i="8"/>
  <c r="E498" i="8"/>
  <c r="F586" i="8"/>
  <c r="Q507" i="8"/>
  <c r="D503" i="8"/>
  <c r="L558" i="8"/>
  <c r="L501" i="8"/>
  <c r="E552" i="8"/>
  <c r="J508" i="8"/>
  <c r="R496" i="8"/>
  <c r="E586" i="8"/>
  <c r="K545" i="8"/>
  <c r="P502" i="8" l="1"/>
  <c r="P529" i="8"/>
  <c r="R489" i="8"/>
  <c r="Q501" i="8"/>
  <c r="P530" i="8"/>
  <c r="J583" i="8"/>
  <c r="L536" i="8"/>
  <c r="F568" i="8"/>
  <c r="J513" i="8"/>
  <c r="F548" i="8"/>
  <c r="J547" i="8"/>
  <c r="D588" i="8"/>
  <c r="R534" i="8"/>
  <c r="L533" i="8"/>
  <c r="K550" i="8"/>
  <c r="P531" i="8"/>
  <c r="Q530" i="8"/>
  <c r="K546" i="8"/>
  <c r="J500" i="8"/>
  <c r="K578" i="8"/>
  <c r="L492" i="8"/>
  <c r="F588" i="8"/>
  <c r="J498" i="8"/>
  <c r="P567" i="8"/>
  <c r="K514" i="8"/>
  <c r="F540" i="8"/>
  <c r="Q497" i="8"/>
  <c r="J584" i="8"/>
  <c r="D497" i="8"/>
  <c r="J533" i="8"/>
  <c r="D543" i="8"/>
  <c r="Q580" i="8"/>
  <c r="R505" i="8"/>
  <c r="L516" i="8"/>
  <c r="F572" i="8"/>
  <c r="K509" i="8"/>
  <c r="L560" i="8"/>
  <c r="Q489" i="8"/>
  <c r="J529" i="8"/>
  <c r="P550" i="8"/>
  <c r="L511" i="8"/>
  <c r="K584" i="8"/>
  <c r="D545" i="8"/>
  <c r="K500" i="8"/>
  <c r="K560" i="8"/>
  <c r="D504" i="8"/>
  <c r="J561" i="8"/>
  <c r="Q492" i="8"/>
  <c r="K516" i="8"/>
  <c r="K511" i="8"/>
  <c r="L556" i="8"/>
  <c r="D540" i="8"/>
  <c r="K556" i="8"/>
  <c r="K561" i="8"/>
  <c r="D505" i="8"/>
  <c r="E543" i="8"/>
  <c r="P565" i="8"/>
  <c r="F534" i="8"/>
  <c r="L514" i="8"/>
  <c r="E488" i="8"/>
  <c r="E521" i="8"/>
  <c r="E504" i="8"/>
  <c r="R545" i="8"/>
  <c r="K489" i="8"/>
  <c r="D548" i="8"/>
  <c r="D538" i="8"/>
  <c r="F565" i="8"/>
  <c r="P537" i="8"/>
  <c r="F496" i="8"/>
  <c r="D567" i="8"/>
  <c r="Q537" i="8"/>
  <c r="R565" i="8"/>
  <c r="D572" i="8"/>
  <c r="E559" i="8"/>
  <c r="E494" i="8"/>
  <c r="Q551" i="8"/>
  <c r="D532" i="8"/>
  <c r="F558" i="8"/>
  <c r="P505" i="8"/>
  <c r="Q536" i="8"/>
  <c r="F575" i="8"/>
  <c r="E505" i="8"/>
  <c r="P493" i="8"/>
  <c r="Q552" i="8"/>
  <c r="E538" i="8"/>
  <c r="Q575" i="8"/>
  <c r="R552" i="8"/>
  <c r="E534" i="8"/>
  <c r="L523" i="8"/>
  <c r="E565" i="8"/>
  <c r="Q493" i="8"/>
  <c r="K588" i="8"/>
  <c r="F510" i="8"/>
  <c r="L551" i="8"/>
  <c r="D556" i="8"/>
  <c r="R554" i="8"/>
  <c r="R512" i="8"/>
  <c r="F556" i="8"/>
  <c r="K497" i="8"/>
  <c r="P521" i="8"/>
  <c r="K507" i="8"/>
  <c r="K492" i="8"/>
  <c r="P548" i="8"/>
  <c r="E557" i="8"/>
  <c r="P562" i="8"/>
  <c r="E567" i="8"/>
  <c r="P554" i="8"/>
  <c r="Q532" i="8"/>
  <c r="P487" i="8"/>
  <c r="R557" i="8"/>
  <c r="E536" i="8"/>
  <c r="Q548" i="8"/>
  <c r="K530" i="8"/>
  <c r="P561" i="8"/>
  <c r="F509" i="8"/>
  <c r="P536" i="8"/>
  <c r="R576" i="8"/>
  <c r="Q521" i="8"/>
  <c r="L497" i="8"/>
  <c r="Q542" i="8"/>
  <c r="Q573" i="8"/>
  <c r="F536" i="8"/>
  <c r="D580" i="8"/>
  <c r="D535" i="8"/>
  <c r="Q557" i="8"/>
  <c r="E571" i="8"/>
  <c r="P506" i="8"/>
  <c r="R551" i="8"/>
  <c r="E532" i="8"/>
  <c r="J503" i="8"/>
  <c r="R506" i="8"/>
  <c r="K505" i="8"/>
  <c r="Q512" i="8"/>
  <c r="Q576" i="8"/>
  <c r="R562" i="8"/>
  <c r="K506" i="8"/>
  <c r="Q546" i="8"/>
  <c r="F554" i="8"/>
  <c r="R577" i="8"/>
  <c r="D521" i="8"/>
  <c r="D571" i="8"/>
  <c r="P532" i="8"/>
  <c r="Q535" i="8"/>
  <c r="R541" i="8"/>
  <c r="D524" i="8"/>
  <c r="E526" i="8"/>
  <c r="E561" i="8"/>
  <c r="P574" i="8"/>
  <c r="P508" i="8"/>
  <c r="K583" i="8"/>
  <c r="R574" i="8"/>
  <c r="F564" i="8"/>
  <c r="D491" i="8"/>
  <c r="E496" i="8"/>
  <c r="P579" i="8"/>
  <c r="P573" i="8"/>
  <c r="D533" i="8"/>
  <c r="J488" i="8"/>
  <c r="P528" i="8"/>
  <c r="R494" i="8"/>
  <c r="D526" i="8"/>
  <c r="Q553" i="8"/>
  <c r="F491" i="8"/>
  <c r="R579" i="8"/>
  <c r="R525" i="8"/>
  <c r="F577" i="8"/>
  <c r="J527" i="8"/>
  <c r="R535" i="8"/>
  <c r="E507" i="8"/>
  <c r="E503" i="8"/>
  <c r="J544" i="8"/>
  <c r="J577" i="8"/>
  <c r="E577" i="8"/>
  <c r="F524" i="8"/>
  <c r="E509" i="8"/>
  <c r="D551" i="8"/>
  <c r="R492" i="8"/>
  <c r="Q490" i="8"/>
  <c r="K572" i="8"/>
  <c r="E495" i="8"/>
  <c r="Q541" i="8"/>
  <c r="F559" i="8"/>
  <c r="J530" i="8"/>
  <c r="K521" i="8"/>
  <c r="P568" i="8"/>
  <c r="D495" i="8"/>
  <c r="P538" i="8"/>
  <c r="Q538" i="8"/>
  <c r="L505" i="8"/>
  <c r="K503" i="8"/>
  <c r="J576" i="8"/>
  <c r="F537" i="8"/>
  <c r="E531" i="8"/>
  <c r="P491" i="8"/>
  <c r="F488" i="8"/>
  <c r="F517" i="8"/>
  <c r="P546" i="8"/>
  <c r="R491" i="8"/>
  <c r="P556" i="8"/>
  <c r="L517" i="8"/>
  <c r="P571" i="8"/>
  <c r="P549" i="8"/>
  <c r="K567" i="8"/>
  <c r="J588" i="8"/>
  <c r="F547" i="8"/>
  <c r="P547" i="8"/>
  <c r="R556" i="8"/>
  <c r="F501" i="8"/>
  <c r="Q502" i="8"/>
  <c r="D561" i="8"/>
  <c r="K564" i="8"/>
  <c r="J535" i="8"/>
  <c r="F573" i="8"/>
  <c r="J551" i="8"/>
  <c r="J512" i="8"/>
  <c r="P501" i="8"/>
  <c r="L540" i="8"/>
  <c r="K540" i="8"/>
  <c r="D576" i="8"/>
  <c r="E550" i="8"/>
  <c r="P490" i="8"/>
  <c r="L486" i="8"/>
  <c r="P495" i="8"/>
  <c r="Q527" i="8"/>
  <c r="Q495" i="8"/>
  <c r="L489" i="8"/>
  <c r="D501" i="8"/>
  <c r="J499" i="8"/>
  <c r="J567" i="8"/>
  <c r="F550" i="8"/>
  <c r="J564" i="8"/>
  <c r="D547" i="8"/>
  <c r="Q568" i="8"/>
  <c r="K499" i="8"/>
  <c r="K486" i="8"/>
  <c r="E517" i="8"/>
  <c r="K512" i="8"/>
  <c r="K568" i="8"/>
  <c r="J550" i="8"/>
  <c r="K554" i="8"/>
  <c r="K536" i="8"/>
  <c r="D546" i="8"/>
  <c r="D531" i="8"/>
  <c r="E589" i="8"/>
  <c r="F576" i="8"/>
  <c r="F546" i="8"/>
  <c r="P527" i="8"/>
  <c r="R547" i="8"/>
  <c r="E487" i="8"/>
  <c r="L539" i="8"/>
  <c r="L513" i="8"/>
  <c r="D573" i="8"/>
  <c r="L568" i="8"/>
  <c r="D539" i="8"/>
  <c r="L506" i="8"/>
  <c r="J502" i="8"/>
  <c r="L502" i="8"/>
  <c r="F522" i="8"/>
  <c r="R549" i="8"/>
  <c r="L554" i="8"/>
  <c r="K487" i="8"/>
  <c r="K525" i="8"/>
  <c r="F544" i="8"/>
  <c r="J525" i="8"/>
  <c r="D544" i="8"/>
  <c r="L527" i="8"/>
  <c r="J539" i="8"/>
  <c r="L487" i="8"/>
  <c r="L529" i="8"/>
  <c r="L532" i="8"/>
  <c r="L586" i="8"/>
  <c r="J573" i="8"/>
  <c r="F553" i="8"/>
  <c r="E568" i="8"/>
  <c r="Q529" i="8"/>
  <c r="E564" i="8"/>
  <c r="R528" i="8"/>
  <c r="J532" i="8"/>
  <c r="D566" i="8"/>
  <c r="D494" i="8"/>
  <c r="J526" i="8"/>
  <c r="J491" i="8"/>
  <c r="F523" i="8"/>
  <c r="J522" i="8"/>
  <c r="K491" i="8"/>
  <c r="D527" i="8"/>
  <c r="Q486" i="8"/>
  <c r="L507" i="8"/>
  <c r="P589" i="8"/>
  <c r="J587" i="8"/>
  <c r="D541" i="8"/>
  <c r="L519" i="8"/>
  <c r="F566" i="8"/>
  <c r="E528" i="8"/>
  <c r="E541" i="8"/>
  <c r="P486" i="8"/>
  <c r="Q570" i="8"/>
  <c r="Q571" i="8"/>
  <c r="E529" i="8"/>
  <c r="J519" i="8"/>
  <c r="R570" i="8"/>
  <c r="F527" i="8"/>
  <c r="D529" i="8"/>
  <c r="K571" i="8"/>
  <c r="J571" i="8"/>
  <c r="J517" i="8"/>
  <c r="R569" i="8"/>
  <c r="J553" i="8"/>
  <c r="K553" i="8"/>
  <c r="L553" i="8"/>
  <c r="D562" i="8"/>
  <c r="L585" i="8"/>
  <c r="F530" i="8"/>
  <c r="E530" i="8"/>
  <c r="K522" i="8"/>
  <c r="J531" i="8"/>
  <c r="K531" i="8"/>
  <c r="J585" i="8"/>
  <c r="L495" i="8"/>
  <c r="L573" i="8"/>
  <c r="L526" i="8"/>
  <c r="J586" i="8"/>
  <c r="J495" i="8"/>
  <c r="E522" i="8"/>
  <c r="D523" i="8"/>
  <c r="L538" i="8"/>
  <c r="Q569" i="8"/>
  <c r="F562" i="8"/>
  <c r="D487" i="8"/>
  <c r="D528" i="8"/>
  <c r="K538" i="8"/>
  <c r="L531" i="8"/>
  <c r="D537" i="8"/>
  <c r="E539" i="8"/>
  <c r="L566" i="8"/>
  <c r="E545" i="8"/>
  <c r="J566" i="8"/>
  <c r="P518" i="8" a="1"/>
  <c r="Q518" i="8" s="1"/>
  <c r="P586" i="8" a="1"/>
  <c r="R586" i="8" s="1"/>
  <c r="D578" i="8" a="1"/>
  <c r="E578" i="8" s="1"/>
  <c r="D585" i="8" a="1"/>
  <c r="D585" i="8" s="1"/>
  <c r="P514" i="8" a="1"/>
  <c r="R514" i="8" s="1"/>
  <c r="P582" i="8" a="1"/>
  <c r="R582" i="8" s="1"/>
  <c r="P513" i="8" a="1"/>
  <c r="R513" i="8" s="1"/>
  <c r="P517" i="8" a="1"/>
  <c r="P517" i="8" s="1"/>
  <c r="D582" i="8" a="1"/>
  <c r="D582" i="8" s="1"/>
  <c r="D489" i="8" a="1"/>
  <c r="F489" i="8" s="1"/>
  <c r="D581" i="8" a="1"/>
  <c r="E581" i="8" s="1"/>
  <c r="P519" i="8" a="1"/>
  <c r="Q519" i="8" s="1"/>
  <c r="D587" i="8" a="1"/>
  <c r="F587" i="8" s="1"/>
  <c r="D584" i="8" a="1"/>
  <c r="E584" i="8" s="1"/>
  <c r="D513" i="8" a="1"/>
  <c r="D513" i="8" s="1"/>
  <c r="P503" i="8" a="1"/>
  <c r="Q503" i="8" s="1"/>
  <c r="D583" i="8" a="1"/>
  <c r="F583" i="8" s="1"/>
  <c r="P543" i="8" a="1"/>
  <c r="P543" i="8" s="1"/>
  <c r="F578" i="8"/>
  <c r="D516" i="8" a="1"/>
  <c r="E516" i="8" s="1"/>
  <c r="P585" i="8" a="1"/>
  <c r="R585" i="8" s="1"/>
  <c r="J490" i="8" a="1"/>
  <c r="J490" i="8" s="1"/>
  <c r="D508" i="8" a="1"/>
  <c r="E508" i="8" s="1"/>
  <c r="D579" i="8" a="1"/>
  <c r="D579" i="8" s="1"/>
  <c r="J494" i="8" a="1"/>
  <c r="K494" i="8" s="1"/>
  <c r="J541" i="8" a="1"/>
  <c r="L541" i="8" s="1"/>
  <c r="J552" i="8" a="1"/>
  <c r="J552" i="8" s="1"/>
  <c r="Q586" i="8"/>
  <c r="P518" i="8" l="1"/>
  <c r="P586" i="8"/>
  <c r="P519" i="8"/>
  <c r="R543" i="8"/>
  <c r="K552" i="8"/>
  <c r="R519" i="8"/>
  <c r="L552" i="8"/>
  <c r="E585" i="8"/>
  <c r="F516" i="8"/>
  <c r="D584" i="8"/>
  <c r="F584" i="8"/>
  <c r="F585" i="8"/>
  <c r="D587" i="8"/>
  <c r="D489" i="8"/>
  <c r="Q582" i="8"/>
  <c r="E587" i="8"/>
  <c r="P582" i="8"/>
  <c r="J541" i="8"/>
  <c r="L494" i="8"/>
  <c r="F579" i="8"/>
  <c r="D583" i="8"/>
  <c r="D516" i="8"/>
  <c r="Q543" i="8"/>
  <c r="K490" i="8"/>
  <c r="K541" i="8"/>
  <c r="P585" i="8"/>
  <c r="F513" i="8"/>
  <c r="E579" i="8"/>
  <c r="Q585" i="8"/>
  <c r="E513" i="8"/>
  <c r="Q514" i="8"/>
  <c r="F508" i="8"/>
  <c r="F582" i="8"/>
  <c r="D508" i="8"/>
  <c r="E582" i="8"/>
  <c r="D578" i="8"/>
  <c r="F581" i="8"/>
  <c r="J494" i="8"/>
  <c r="L490" i="8"/>
  <c r="D581" i="8"/>
  <c r="P514" i="8"/>
  <c r="R517" i="8"/>
  <c r="E583" i="8"/>
  <c r="E489" i="8"/>
  <c r="R518" i="8"/>
  <c r="R503" i="8"/>
  <c r="Q513" i="8"/>
  <c r="Q517" i="8"/>
  <c r="P503" i="8"/>
  <c r="P513" i="8"/>
  <c r="P584" i="8" l="1" a="1"/>
  <c r="R584" i="8" s="1"/>
  <c r="D519" i="8" a="1"/>
  <c r="F519" i="8" s="1"/>
  <c r="D512" i="8" a="1"/>
  <c r="D512" i="8" s="1"/>
  <c r="P583" i="8" a="1"/>
  <c r="P583" i="8" s="1"/>
  <c r="P504" i="8" a="1"/>
  <c r="P504" i="8" s="1"/>
  <c r="J569" i="8" a="1"/>
  <c r="J569" i="8" s="1"/>
  <c r="J528" i="8" a="1"/>
  <c r="K528" i="8" s="1"/>
  <c r="P515" i="8" a="1"/>
  <c r="Q515" i="8" s="1"/>
  <c r="P581" i="8" a="1"/>
  <c r="R581" i="8" s="1"/>
  <c r="P588" i="8" a="1"/>
  <c r="Q588" i="8" s="1"/>
  <c r="P587" i="8" a="1"/>
  <c r="Q587" i="8" s="1"/>
  <c r="Q584" i="8"/>
  <c r="E519" i="8"/>
  <c r="R588" i="8" l="1"/>
  <c r="R504" i="8"/>
  <c r="E512" i="8"/>
  <c r="P581" i="8"/>
  <c r="P515" i="8"/>
  <c r="P587" i="8"/>
  <c r="R515" i="8"/>
  <c r="J528" i="8"/>
  <c r="L569" i="8"/>
  <c r="Q504" i="8"/>
  <c r="L528" i="8"/>
  <c r="P588" i="8"/>
  <c r="K569" i="8"/>
  <c r="P584" i="8"/>
  <c r="R583" i="8"/>
  <c r="Q583" i="8"/>
  <c r="D519" i="8"/>
  <c r="R587" i="8"/>
  <c r="F512" i="8"/>
  <c r="Q581" i="8"/>
  <c r="D515" i="8" l="1" a="1"/>
  <c r="D515" i="8" s="1"/>
  <c r="D518" i="8" a="1"/>
  <c r="E518" i="8" s="1"/>
  <c r="D514" i="8" a="1"/>
  <c r="D514" i="8" s="1"/>
  <c r="J542" i="8" a="1"/>
  <c r="J542" i="8" s="1"/>
  <c r="P544" i="8" a="1"/>
  <c r="R544" i="8" s="1"/>
  <c r="J518" i="8" a="1"/>
  <c r="K518" i="8" s="1"/>
  <c r="F518" i="8" l="1"/>
  <c r="E515" i="8"/>
  <c r="F515" i="8"/>
  <c r="E514" i="8"/>
  <c r="P544" i="8"/>
  <c r="J518" i="8"/>
  <c r="F514" i="8"/>
  <c r="L542" i="8"/>
  <c r="K542" i="8"/>
  <c r="L518" i="8"/>
  <c r="D518" i="8"/>
  <c r="Q544" i="8"/>
  <c r="P516" i="8" a="1"/>
  <c r="Q516" i="8" s="1"/>
  <c r="P533" i="8" a="1"/>
  <c r="R533" i="8" s="1"/>
  <c r="D525" i="8" a="1"/>
  <c r="F525" i="8" s="1"/>
  <c r="P558" i="8" a="1"/>
  <c r="Q558" i="8" s="1"/>
  <c r="Q533" i="8" l="1"/>
  <c r="P533" i="8"/>
  <c r="E525" i="8"/>
  <c r="P516" i="8"/>
  <c r="R558" i="8"/>
  <c r="D525" i="8"/>
  <c r="P558" i="8"/>
  <c r="R516" i="8"/>
  <c r="J565" i="8" l="1" a="1"/>
  <c r="K565" i="8"/>
  <c r="L565" i="8"/>
  <c r="J565" i="8"/>
</calcChain>
</file>

<file path=xl/sharedStrings.xml><?xml version="1.0" encoding="utf-8"?>
<sst xmlns="http://schemas.openxmlformats.org/spreadsheetml/2006/main" count="5599" uniqueCount="469">
  <si>
    <t>2005</t>
  </si>
  <si>
    <t>0 - 4</t>
  </si>
  <si>
    <t>Female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</si>
  <si>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</si>
  <si>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</si>
  <si>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</si>
  <si>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</si>
  <si>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</si>
  <si>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</si>
  <si>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</si>
  <si>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</si>
  <si>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</si>
  <si>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</si>
  <si>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</si>
  <si>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</si>
  <si>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</si>
  <si>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</si>
  <si>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</si>
  <si>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</si>
  <si>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</si>
  <si>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</si>
  <si>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</si>
  <si>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</si>
  <si>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</si>
  <si>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</si>
  <si>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</si>
  <si>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</si>
  <si>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Male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</si>
  <si>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</si>
  <si>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</si>
  <si>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</si>
  <si>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</si>
  <si>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</si>
  <si>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</si>
  <si>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</si>
  <si>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</si>
  <si>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</si>
  <si>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</si>
  <si>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</si>
  <si>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</si>
  <si>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</si>
  <si>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</si>
  <si>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</si>
  <si>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80+</t>
  </si>
  <si>
    <t>GENDER</t>
  </si>
  <si>
    <t>REGION</t>
  </si>
  <si>
    <t>EU27</t>
  </si>
  <si>
    <t>UK</t>
  </si>
  <si>
    <t>CHINA</t>
  </si>
  <si>
    <t>EASOC</t>
  </si>
  <si>
    <t>INDIA</t>
  </si>
  <si>
    <t>LATAM</t>
  </si>
  <si>
    <t>RUSSIA</t>
  </si>
  <si>
    <t>USMCA</t>
  </si>
  <si>
    <t>LROW</t>
  </si>
  <si>
    <t xml:space="preserve">Austria </t>
  </si>
  <si>
    <t>Czech Republic</t>
  </si>
  <si>
    <t xml:space="preserve">Lithuania </t>
  </si>
  <si>
    <t>IND</t>
  </si>
  <si>
    <t>RUS</t>
  </si>
  <si>
    <t>Snapshot 2005</t>
  </si>
  <si>
    <t>https://w3.unece.org/PXWeb2015/pxweb/en/STAT/STAT__30-GE__01-Pop/001_en_GEPOAGESEX_REG_r.px/table/tableViewLayout1/</t>
  </si>
  <si>
    <t>https://population.un.org/wpp/DataQuery/</t>
  </si>
  <si>
    <t>https://population.un.org/wpp/Download/Standard/Population/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</si>
  <si>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</si>
  <si>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</si>
  <si>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</si>
  <si>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</si>
  <si>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</si>
  <si>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</si>
  <si>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</si>
  <si>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</si>
  <si>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</si>
  <si>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</si>
  <si>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</si>
  <si>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</si>
  <si>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</si>
  <si>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</si>
  <si>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</si>
  <si>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</si>
  <si>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male</t>
  </si>
  <si>
    <t>female</t>
  </si>
  <si>
    <t>Sources</t>
  </si>
  <si>
    <t>people</t>
  </si>
  <si>
    <t>Fertility rate</t>
  </si>
  <si>
    <t>births per 1000 women</t>
  </si>
  <si>
    <t>Birth ratio</t>
  </si>
  <si>
    <t>Simulation Time</t>
  </si>
  <si>
    <t>Life expectancy at birth</t>
  </si>
  <si>
    <t>years</t>
  </si>
  <si>
    <t>AGE</t>
  </si>
  <si>
    <t>Population</t>
  </si>
  <si>
    <t>CNHK</t>
  </si>
  <si>
    <t>EASTOC</t>
  </si>
  <si>
    <t>2005-2010</t>
  </si>
  <si>
    <t>2010-2015</t>
  </si>
  <si>
    <t>2015-2020</t>
  </si>
  <si>
    <t>gender</t>
  </si>
  <si>
    <t>region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</si>
  <si>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</si>
  <si>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</si>
  <si>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</si>
  <si>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</si>
  <si>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</si>
  <si>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</si>
  <si>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</si>
  <si>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</si>
  <si>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</si>
  <si>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</si>
  <si>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</si>
  <si>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</si>
  <si>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</si>
  <si>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</si>
  <si>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</si>
  <si>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men/women</t>
  </si>
  <si>
    <t>country_id</t>
  </si>
  <si>
    <t>country</t>
  </si>
  <si>
    <t>Mortality rates</t>
  </si>
  <si>
    <t>Region</t>
  </si>
  <si>
    <t>Year</t>
  </si>
  <si>
    <t>Sex</t>
  </si>
  <si>
    <t xml:space="preserve">20-24 </t>
  </si>
  <si>
    <t xml:space="preserve">15-19 </t>
  </si>
  <si>
    <t xml:space="preserve">25-29 </t>
  </si>
  <si>
    <t xml:space="preserve">35-39 </t>
  </si>
  <si>
    <t xml:space="preserve">45-49 </t>
  </si>
  <si>
    <t xml:space="preserve">30-34 </t>
  </si>
  <si>
    <t xml:space="preserve">40-44 </t>
  </si>
  <si>
    <t xml:space="preserve">70-74 </t>
  </si>
  <si>
    <t xml:space="preserve">60-64 </t>
  </si>
  <si>
    <t xml:space="preserve">50-54 </t>
  </si>
  <si>
    <t xml:space="preserve">65-69 </t>
  </si>
  <si>
    <t xml:space="preserve">55-59 </t>
  </si>
  <si>
    <t xml:space="preserve">75-79 </t>
  </si>
  <si>
    <t>Ecuations mortality 2-degree</t>
  </si>
  <si>
    <t>a</t>
  </si>
  <si>
    <t>b</t>
  </si>
  <si>
    <t>c</t>
  </si>
  <si>
    <t>age cohort</t>
  </si>
  <si>
    <t>sex</t>
  </si>
  <si>
    <t>+80</t>
  </si>
  <si>
    <t>Parameters polynomial equations 2 degree life expectancy at birth and death ratios</t>
  </si>
  <si>
    <t>y = a + bx + cx^2</t>
  </si>
  <si>
    <t>y = death rate</t>
  </si>
  <si>
    <t>x = life expectancy at birth</t>
  </si>
  <si>
    <t>Snapshot 2004</t>
  </si>
  <si>
    <t>Minimum historical of mortality rate</t>
  </si>
  <si>
    <t>Mortality in the first year of life (c0, births)</t>
  </si>
  <si>
    <t>Note: this data was directly calculated from the World Bank datasets about rural and urban populations. The calculations can be shown in the Excel file named "Rural_Urban_Data.xlsx of the folder containing this file.</t>
  </si>
  <si>
    <t>y = a * x + b</t>
  </si>
  <si>
    <t>RURAL AREAS</t>
  </si>
  <si>
    <t>Minimum (%)</t>
  </si>
  <si>
    <t>HOUSEHOLDS COMPOSITION</t>
  </si>
  <si>
    <t>Source: Eurostats</t>
  </si>
  <si>
    <t>Single adult with children</t>
  </si>
  <si>
    <t>Single adult without children</t>
  </si>
  <si>
    <t>Couple with children</t>
  </si>
  <si>
    <t>Couple without children</t>
  </si>
  <si>
    <t>Other type with children</t>
  </si>
  <si>
    <t>Other type without children</t>
  </si>
  <si>
    <t>Total</t>
  </si>
  <si>
    <t>Number of private households (1000) by household composition in Europe</t>
  </si>
  <si>
    <t>EU households composition (%)</t>
  </si>
  <si>
    <t>Note: these numbers were calculated from the Excel file named "data_households_composition.xlsx"</t>
  </si>
  <si>
    <t>Total EU27 Population</t>
  </si>
  <si>
    <t>Ratio of households in population</t>
  </si>
  <si>
    <t>0to4</t>
  </si>
  <si>
    <t>5to9</t>
  </si>
  <si>
    <t>10to14</t>
  </si>
  <si>
    <t>15to19</t>
  </si>
  <si>
    <t>20to24</t>
  </si>
  <si>
    <t>25to29</t>
  </si>
  <si>
    <t>30to34</t>
  </si>
  <si>
    <t>35to39</t>
  </si>
  <si>
    <t>40to44</t>
  </si>
  <si>
    <t>45to49</t>
  </si>
  <si>
    <t>50to54</t>
  </si>
  <si>
    <t>55to59</t>
  </si>
  <si>
    <t>60to64</t>
  </si>
  <si>
    <t>65to69</t>
  </si>
  <si>
    <t>70to74</t>
  </si>
  <si>
    <t>75to79</t>
  </si>
  <si>
    <t>AUSTRIA</t>
  </si>
  <si>
    <t>BELGIUM</t>
  </si>
  <si>
    <t>BULGARIA</t>
  </si>
  <si>
    <t>CROATIA</t>
  </si>
  <si>
    <t>CYPRUS</t>
  </si>
  <si>
    <t>CZECH_REPUBLIC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</si>
  <si>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</si>
  <si>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</si>
  <si>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</si>
  <si>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</si>
  <si>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</si>
  <si>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</si>
  <si>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</si>
  <si>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</si>
  <si>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</si>
  <si>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</si>
  <si>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</si>
  <si>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</si>
  <si>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</si>
  <si>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</si>
  <si>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</si>
  <si>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</si>
  <si>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</si>
  <si>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</si>
  <si>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</si>
  <si>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</si>
  <si>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</si>
  <si>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Population ages 00-04, female</t>
  </si>
  <si>
    <t>Population ages 00-04, male</t>
  </si>
  <si>
    <t>Population ages 0-14, female</t>
  </si>
  <si>
    <t>Population ages 0-14, male</t>
  </si>
  <si>
    <t>Population ages 05-09, female</t>
  </si>
  <si>
    <t>Population ages 05-09, male</t>
  </si>
  <si>
    <t>Population ages 10-14, female</t>
  </si>
  <si>
    <t>Population ages 10-14, male</t>
  </si>
  <si>
    <t>Population ages 15-19, female</t>
  </si>
  <si>
    <t>Population ages 15-19, male</t>
  </si>
  <si>
    <t>Population ages 15-64, female</t>
  </si>
  <si>
    <t>Population ages 15-64, male</t>
  </si>
  <si>
    <t>Population ages 20-24, female</t>
  </si>
  <si>
    <t>Population ages 20-24, male</t>
  </si>
  <si>
    <t>Population ages 25-29, female</t>
  </si>
  <si>
    <t>Population ages 25-29, male</t>
  </si>
  <si>
    <t>Population ages 30-34, female</t>
  </si>
  <si>
    <t>Population ages 30-34, male</t>
  </si>
  <si>
    <t>Population ages 35-39, female</t>
  </si>
  <si>
    <t>Population ages 35-39, male</t>
  </si>
  <si>
    <t>Population ages 40-44, female</t>
  </si>
  <si>
    <t>Population ages 40-44, male</t>
  </si>
  <si>
    <t>Population ages 45-49, female</t>
  </si>
  <si>
    <t>Population ages 45-49, male</t>
  </si>
  <si>
    <t>Population ages 50-54, female</t>
  </si>
  <si>
    <t>Population ages 50-54, male</t>
  </si>
  <si>
    <t>Population ages 55-59, female</t>
  </si>
  <si>
    <t>Population ages 55-59, male</t>
  </si>
  <si>
    <t>Population ages 60-64, female</t>
  </si>
  <si>
    <t>Population ages 60-64, male</t>
  </si>
  <si>
    <t>Population ages 65-69, female</t>
  </si>
  <si>
    <t>Population ages 65-69, male</t>
  </si>
  <si>
    <t>Population ages 70-74, female</t>
  </si>
  <si>
    <t>Population ages 70-74, male</t>
  </si>
  <si>
    <t>Population ages 75-79, female</t>
  </si>
  <si>
    <t>Population ages 75-79, male</t>
  </si>
  <si>
    <t>Population ages 80 and above, male</t>
  </si>
  <si>
    <t>Population ages 80 and above, female</t>
  </si>
  <si>
    <t>Update data</t>
  </si>
  <si>
    <t>y = a*x^2 + bx + c</t>
  </si>
  <si>
    <t>SCEN-Low</t>
  </si>
  <si>
    <t>SCEN-Medium</t>
  </si>
  <si>
    <t>SCEN-HIGH</t>
  </si>
  <si>
    <t>LOW</t>
  </si>
  <si>
    <t>MEDIUM</t>
  </si>
  <si>
    <t>HIGH</t>
  </si>
  <si>
    <t>SCENARIOS</t>
  </si>
  <si>
    <t>HISTORICAL DATA</t>
  </si>
  <si>
    <t>Population 2004</t>
  </si>
  <si>
    <t>Unit: people</t>
  </si>
  <si>
    <t>Population 2005</t>
  </si>
  <si>
    <t>Fertility</t>
  </si>
  <si>
    <t>Fertility rate 2005-2010</t>
  </si>
  <si>
    <t>Unit: births/(1000 woman)</t>
  </si>
  <si>
    <t>GDP per capita  (Constant 2015 US$)</t>
  </si>
  <si>
    <t>Population 2015</t>
  </si>
  <si>
    <t>Snapshot 2015</t>
  </si>
  <si>
    <t>Population 2016</t>
  </si>
  <si>
    <t>OWR</t>
  </si>
  <si>
    <t>Rural Other type of household with children</t>
  </si>
  <si>
    <t>min_slope_ratio_households</t>
  </si>
  <si>
    <t>OOR</t>
  </si>
  <si>
    <t>Rural Other type of household without children</t>
  </si>
  <si>
    <t>CWR</t>
  </si>
  <si>
    <t>Rural Couple with children</t>
  </si>
  <si>
    <t>COR</t>
  </si>
  <si>
    <t>Rural Couple without children</t>
  </si>
  <si>
    <t>SWR</t>
  </si>
  <si>
    <t>Rural Single adult with children</t>
  </si>
  <si>
    <t>SOR</t>
  </si>
  <si>
    <t>Rural Single adult without children</t>
  </si>
  <si>
    <t>OWU</t>
  </si>
  <si>
    <t>Urban Other type of household with children</t>
  </si>
  <si>
    <t>OOU</t>
  </si>
  <si>
    <t>Urban Other type of household without children</t>
  </si>
  <si>
    <t>CWU</t>
  </si>
  <si>
    <t>Urban Couple with children</t>
  </si>
  <si>
    <t>COU</t>
  </si>
  <si>
    <t>Urban Couple without children</t>
  </si>
  <si>
    <t>SWU</t>
  </si>
  <si>
    <t>Urban Single adult with children</t>
  </si>
  <si>
    <t>SOU</t>
  </si>
  <si>
    <t>Urban Single adult without children</t>
  </si>
  <si>
    <t>max_slope_ratio_households</t>
  </si>
  <si>
    <t>mean_slope_ratio_households</t>
  </si>
  <si>
    <t>TOTAL</t>
  </si>
  <si>
    <t>SUECIA</t>
  </si>
  <si>
    <t>ESPAÑA</t>
  </si>
  <si>
    <t>FEMALE</t>
  </si>
  <si>
    <t>MALE</t>
  </si>
  <si>
    <t>Parameters of the exponential equations to link life expectancy at birth to mortality rates)</t>
  </si>
  <si>
    <t>GET_DIRECT_DATA( 'model_parameters/demography/demography.xlsx', 'Calibration', 'HISTORICAL_TIME_POPULATION', 'HISTORICAL_POPULATION')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</si>
  <si>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</si>
  <si>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</si>
  <si>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</si>
  <si>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</si>
  <si>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</si>
  <si>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</si>
  <si>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</si>
  <si>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</si>
  <si>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</si>
  <si>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</si>
  <si>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</si>
  <si>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</si>
  <si>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</si>
  <si>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</si>
  <si>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</si>
  <si>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</si>
  <si>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</si>
  <si>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</si>
  <si>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</si>
  <si>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</si>
  <si>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</si>
  <si>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</si>
  <si>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</si>
  <si>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</si>
  <si>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</si>
  <si>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</si>
  <si>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</si>
  <si>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</si>
  <si>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CHI</t>
  </si>
  <si>
    <t>% (emigration / population)</t>
  </si>
  <si>
    <t>A_EXPONENTIAL_LEAB_TO_MR</t>
  </si>
  <si>
    <t>SEX_I|AGE_COHORTS_I</t>
  </si>
  <si>
    <t>B_EXPONENTIAL_LEAB_TO_MR</t>
  </si>
  <si>
    <t>HISTORICAL_FERTILITY_RATES_2005_2010</t>
  </si>
  <si>
    <t>REGIONS_35_I|FEMALE|FERTILITY_AGES_I</t>
  </si>
  <si>
    <t>HISTORICAL_FERTILITY_RATES_2010_2015</t>
  </si>
  <si>
    <t>births/(100 women)</t>
  </si>
  <si>
    <t>HISTORICAL_FERTILITY_RATES_2015_2020</t>
  </si>
  <si>
    <t>HISTORICAL_GENDER_BIRTH_RATIO_2005_2010</t>
  </si>
  <si>
    <t>REGIONS_35_I</t>
  </si>
  <si>
    <t>HISTORICAL_GENDER_BIRTH_RATIO_2010_2015</t>
  </si>
  <si>
    <t>HISTORICAL_GENDER_BIRTH_RATIO_2015_2020</t>
  </si>
  <si>
    <t>dmnl</t>
  </si>
  <si>
    <t>[Dmnl]</t>
  </si>
  <si>
    <t>MIN_HISTORICAL_MORTALITY_RATE</t>
  </si>
  <si>
    <t>deaths/(1000*people*Year)</t>
  </si>
  <si>
    <t xml:space="preserve">historical_time </t>
  </si>
  <si>
    <t>year</t>
  </si>
  <si>
    <t>HISTORIC_EMIGRATIONS_RATE</t>
  </si>
  <si>
    <t>INITIAL_RATIO_EU_HOUSEHOLDS_PER_100_PEOPLE</t>
  </si>
  <si>
    <t>households/person</t>
  </si>
  <si>
    <t>REGIONS_EU27_I|HOUSEHOLDS_DEMOGRAPHY_I</t>
  </si>
  <si>
    <t xml:space="preserve">HISTORICAL_LIFE_EXPECTANCY_AT_BIRTH (to be placed here) </t>
  </si>
  <si>
    <t>Feedback parameters</t>
  </si>
  <si>
    <t>COEFFICIENT_FEEDBACK_CO2_EMISSIONS_TO_LIFE_EXPECTANCY_AT_BIRTH</t>
  </si>
  <si>
    <t>Source: (Majeed et all, 2020)</t>
  </si>
  <si>
    <t>COEFFICIENT_FEEDBACK_HEALTH_EXPENDITURE_TO_LIFE_EXPECTANCY_AT_BIRTH</t>
  </si>
  <si>
    <t>Source: (Rahman et al., 2022)</t>
  </si>
  <si>
    <t>MAXIMUM_INCREASE_LIFE_EXPECTANCY_AT_BIRTH_BY_HEALTH_EXPENDITURE</t>
  </si>
  <si>
    <t>COEFFICIENT_FEEDBACK_EDUCATION_EXPENDITURE_TO_LIFE_EXPECTANCY_AT_BIRTH</t>
  </si>
  <si>
    <t>Source: (Wigley and Akkoyunly-Wigley, 2006)</t>
  </si>
  <si>
    <t>Source:  (Aisa et al., 2014)</t>
  </si>
  <si>
    <t>AVERAGE EU</t>
  </si>
  <si>
    <t>Shares Immigration 
(ROW-ORIGIN\COLUMN-DESTINATION
SUM_COLS_OF_ROW = 1</t>
  </si>
  <si>
    <t>Minimum and maximum ratio (households/100 people)</t>
  </si>
  <si>
    <t>Min</t>
  </si>
  <si>
    <t>Max</t>
  </si>
  <si>
    <t>Mean</t>
  </si>
  <si>
    <t>PARAMETERS TO MAXIMIZE THE URBANIZATION</t>
  </si>
  <si>
    <t>PARAMETERS TO MAXIMIZE THE RURALIZATION</t>
  </si>
  <si>
    <t>Persons by household (Microdata from Eurostats)</t>
  </si>
  <si>
    <t>AUSTRIA (2015)</t>
  </si>
  <si>
    <t>BELGIUM (2015)</t>
  </si>
  <si>
    <t>BULGARIA (2015)</t>
  </si>
  <si>
    <t>CYPRUS (2015)</t>
  </si>
  <si>
    <t>CZECH_REPUBLIC (2015)</t>
  </si>
  <si>
    <t>DENMARK (2015)</t>
  </si>
  <si>
    <t>ESTONIA (2015)</t>
  </si>
  <si>
    <t>FINLAND (2015)</t>
  </si>
  <si>
    <t>FRANCE (2015)</t>
  </si>
  <si>
    <t>GERMANY (2014)</t>
  </si>
  <si>
    <t>GREECE (2015)</t>
  </si>
  <si>
    <t>HUNGARY (2015)</t>
  </si>
  <si>
    <t>IRELAND (2015)</t>
  </si>
  <si>
    <t>ITALY (2015)</t>
  </si>
  <si>
    <t>LATVIA (2015)</t>
  </si>
  <si>
    <t>LITHUANIA (2015)</t>
  </si>
  <si>
    <t>LUXEMBOURG (2015)</t>
  </si>
  <si>
    <t>MALTA (2015)</t>
  </si>
  <si>
    <t>NETHERLANDS (BELGIUM)</t>
  </si>
  <si>
    <t>POLAND (2015)</t>
  </si>
  <si>
    <t>PORTUGAL (2015)</t>
  </si>
  <si>
    <t>ROMANIA (2015)</t>
  </si>
  <si>
    <t>SLOVAKIA (2015)</t>
  </si>
  <si>
    <t>SPAIN (2015)</t>
  </si>
  <si>
    <t>CROATIA (2015)</t>
  </si>
  <si>
    <t>Persons by household (minimum)</t>
  </si>
  <si>
    <t>Variation2005-2015</t>
  </si>
  <si>
    <t xml:space="preserve">AUSTRIA </t>
  </si>
  <si>
    <t xml:space="preserve">BELGIUM </t>
  </si>
  <si>
    <t xml:space="preserve">BULGARIA </t>
  </si>
  <si>
    <t xml:space="preserve">CROATIA </t>
  </si>
  <si>
    <t xml:space="preserve">CYPRUS </t>
  </si>
  <si>
    <t xml:space="preserve">CZECH_REPUBLIC </t>
  </si>
  <si>
    <t xml:space="preserve">DENMARK </t>
  </si>
  <si>
    <t xml:space="preserve">ESTONIA </t>
  </si>
  <si>
    <t xml:space="preserve">FINLAND </t>
  </si>
  <si>
    <t xml:space="preserve">FRANCE </t>
  </si>
  <si>
    <t xml:space="preserve">GREECE </t>
  </si>
  <si>
    <t xml:space="preserve">HUNGARY </t>
  </si>
  <si>
    <t xml:space="preserve">IRELAND </t>
  </si>
  <si>
    <t xml:space="preserve">ITALY </t>
  </si>
  <si>
    <t xml:space="preserve">LATVIA </t>
  </si>
  <si>
    <t xml:space="preserve">LITHUANIA </t>
  </si>
  <si>
    <t xml:space="preserve">LUXEMBOURG </t>
  </si>
  <si>
    <t xml:space="preserve">MALTA </t>
  </si>
  <si>
    <t xml:space="preserve">POLAND </t>
  </si>
  <si>
    <t xml:space="preserve">PORTUGAL </t>
  </si>
  <si>
    <t xml:space="preserve">ROMANIA </t>
  </si>
  <si>
    <t xml:space="preserve">SLOVAKIA </t>
  </si>
  <si>
    <t xml:space="preserve">SLOVENIA </t>
  </si>
  <si>
    <t xml:space="preserve">SPAIN </t>
  </si>
  <si>
    <t>Number of households by type in 2015</t>
  </si>
  <si>
    <t>Country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</si>
  <si>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</si>
  <si>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</si>
  <si>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</si>
  <si>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</si>
  <si>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</si>
  <si>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</si>
  <si>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</si>
  <si>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</si>
  <si>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</si>
  <si>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</si>
  <si>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</si>
  <si>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</si>
  <si>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AT</t>
  </si>
  <si>
    <t>BE</t>
  </si>
  <si>
    <t>BG</t>
  </si>
  <si>
    <t>CY</t>
  </si>
  <si>
    <t>CZ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</si>
  <si>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</si>
  <si>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</si>
  <si>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</si>
  <si>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</si>
  <si>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</si>
  <si>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</si>
  <si>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</si>
  <si>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</si>
  <si>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</si>
  <si>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</si>
  <si>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</si>
  <si>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</si>
  <si>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</si>
  <si>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</si>
  <si>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PL</t>
  </si>
  <si>
    <t>PT</t>
  </si>
  <si>
    <t>RO</t>
  </si>
  <si>
    <t>SE</t>
  </si>
  <si>
    <t>SK</t>
  </si>
  <si>
    <t>SLOVENIA (CROATIA)</t>
  </si>
  <si>
    <t>SWEDEN (2015)</t>
  </si>
  <si>
    <t>Speed to adjust the compensation of unbalancing effects between the number of households and population. Range of the value: 0.01-1</t>
  </si>
  <si>
    <t>Persons by household (maximum)</t>
  </si>
  <si>
    <t>MIN</t>
  </si>
  <si>
    <t>USCMA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</si>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</sst>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;\-0.00;0"/>
    <numFmt numFmtId="166" formatCode="0.00000000000000"/>
    <numFmt numFmtId="167" formatCode="0.0000000"/>
    <numFmt numFmtId="168" formatCode="0.00000000"/>
    <numFmt numFmtId="169" formatCode="0.000000000"/>
    <numFmt numFmtId="170" formatCode="0.0000%"/>
  </numFmts>
  <fonts count="3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charset val="161"/>
    </font>
    <font>
      <sz val="10"/>
      <color indexed="8"/>
      <name val="Arial"/>
      <family val="2"/>
      <charset val="16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i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charset val="161"/>
    </font>
    <font>
      <sz val="11"/>
      <color theme="0"/>
      <name val="Calibri"/>
      <family val="2"/>
      <charset val="161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1"/>
      <name val="Calibri"/>
      <family val="2"/>
      <charset val="161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indexed="22"/>
        <bgColor indexed="0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0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0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4" borderId="1" applyNumberFormat="0" applyAlignment="0" applyProtection="0"/>
    <xf numFmtId="0" fontId="4" fillId="5" borderId="3" applyNumberFormat="0" applyFont="0" applyAlignment="0" applyProtection="0"/>
    <xf numFmtId="0" fontId="6" fillId="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6" fillId="21" borderId="15" applyNumberFormat="0" applyAlignment="0" applyProtection="0"/>
    <xf numFmtId="0" fontId="17" fillId="21" borderId="1" applyNumberFormat="0" applyAlignment="0" applyProtection="0"/>
    <xf numFmtId="0" fontId="18" fillId="0" borderId="16" applyNumberFormat="0" applyFill="0" applyAlignment="0" applyProtection="0"/>
    <xf numFmtId="0" fontId="19" fillId="22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2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23" fillId="46" borderId="0" applyNumberFormat="0" applyBorder="0" applyAlignment="0" applyProtection="0"/>
    <xf numFmtId="0" fontId="24" fillId="0" borderId="0"/>
    <xf numFmtId="0" fontId="24" fillId="0" borderId="0"/>
    <xf numFmtId="0" fontId="25" fillId="0" borderId="0" applyNumberFormat="0" applyFill="0" applyBorder="0" applyAlignment="0" applyProtection="0"/>
    <xf numFmtId="0" fontId="24" fillId="0" borderId="0"/>
    <xf numFmtId="0" fontId="24" fillId="0" borderId="0"/>
    <xf numFmtId="0" fontId="26" fillId="0" borderId="0"/>
    <xf numFmtId="0" fontId="2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3" fillId="2" borderId="1" xfId="2" applyBorder="1"/>
    <xf numFmtId="1" fontId="3" fillId="2" borderId="0" xfId="2" applyNumberFormat="1" applyProtection="1"/>
    <xf numFmtId="0" fontId="3" fillId="2" borderId="0" xfId="2" applyProtection="1"/>
    <xf numFmtId="0" fontId="3" fillId="2" borderId="0" xfId="2"/>
    <xf numFmtId="1" fontId="3" fillId="2" borderId="0" xfId="2" applyNumberFormat="1"/>
    <xf numFmtId="0" fontId="0" fillId="5" borderId="3" xfId="4" applyFont="1"/>
    <xf numFmtId="0" fontId="6" fillId="6" borderId="0" xfId="5"/>
    <xf numFmtId="0" fontId="5" fillId="4" borderId="1" xfId="3"/>
    <xf numFmtId="0" fontId="7" fillId="0" borderId="4" xfId="6" applyFont="1" applyBorder="1" applyAlignment="1">
      <alignment horizontal="right" wrapText="1"/>
    </xf>
    <xf numFmtId="0" fontId="7" fillId="0" borderId="4" xfId="6" applyFont="1" applyBorder="1" applyAlignment="1">
      <alignment wrapText="1"/>
    </xf>
    <xf numFmtId="0" fontId="7" fillId="0" borderId="4" xfId="8" applyFont="1" applyBorder="1" applyAlignment="1">
      <alignment wrapText="1"/>
    </xf>
    <xf numFmtId="0" fontId="7" fillId="0" borderId="4" xfId="8" applyFont="1" applyBorder="1" applyAlignment="1">
      <alignment horizontal="right" wrapText="1"/>
    </xf>
    <xf numFmtId="0" fontId="7" fillId="7" borderId="5" xfId="9" applyFont="1" applyFill="1" applyBorder="1" applyAlignment="1">
      <alignment horizontal="center"/>
    </xf>
    <xf numFmtId="0" fontId="7" fillId="0" borderId="4" xfId="9" applyFont="1" applyBorder="1" applyAlignment="1">
      <alignment horizontal="right" wrapText="1"/>
    </xf>
    <xf numFmtId="0" fontId="7" fillId="0" borderId="4" xfId="9" applyFont="1" applyBorder="1" applyAlignment="1">
      <alignment wrapText="1"/>
    </xf>
    <xf numFmtId="164" fontId="7" fillId="0" borderId="4" xfId="9" applyNumberFormat="1" applyFont="1" applyBorder="1" applyAlignment="1">
      <alignment wrapText="1"/>
    </xf>
    <xf numFmtId="0" fontId="7" fillId="7" borderId="5" xfId="8" applyFont="1" applyFill="1" applyBorder="1" applyAlignment="1">
      <alignment horizontal="center"/>
    </xf>
    <xf numFmtId="165" fontId="7" fillId="0" borderId="4" xfId="9" applyNumberFormat="1" applyFont="1" applyBorder="1" applyAlignment="1">
      <alignment horizontal="right" wrapText="1"/>
    </xf>
    <xf numFmtId="0" fontId="7" fillId="7" borderId="5" xfId="10" applyFont="1" applyFill="1" applyBorder="1" applyAlignment="1">
      <alignment horizontal="center"/>
    </xf>
    <xf numFmtId="0" fontId="7" fillId="0" borderId="4" xfId="10" applyFont="1" applyBorder="1" applyAlignment="1">
      <alignment wrapText="1"/>
    </xf>
    <xf numFmtId="0" fontId="7" fillId="0" borderId="4" xfId="10" applyFont="1" applyBorder="1" applyAlignment="1">
      <alignment horizontal="right" wrapText="1"/>
    </xf>
    <xf numFmtId="0" fontId="10" fillId="7" borderId="5" xfId="11" applyFont="1" applyFill="1" applyBorder="1" applyAlignment="1">
      <alignment horizontal="center"/>
    </xf>
    <xf numFmtId="0" fontId="7" fillId="7" borderId="6" xfId="8" applyFont="1" applyFill="1" applyBorder="1" applyAlignment="1">
      <alignment horizontal="center"/>
    </xf>
    <xf numFmtId="0" fontId="5" fillId="4" borderId="7" xfId="3" applyBorder="1"/>
    <xf numFmtId="0" fontId="10" fillId="0" borderId="0" xfId="11" applyFont="1" applyAlignment="1">
      <alignment wrapText="1"/>
    </xf>
    <xf numFmtId="0" fontId="10" fillId="0" borderId="8" xfId="11" applyFont="1" applyBorder="1" applyAlignment="1">
      <alignment wrapText="1"/>
    </xf>
    <xf numFmtId="0" fontId="10" fillId="8" borderId="5" xfId="11" applyFont="1" applyFill="1" applyBorder="1" applyAlignment="1">
      <alignment horizontal="center"/>
    </xf>
    <xf numFmtId="49" fontId="0" fillId="0" borderId="0" xfId="0" applyNumberFormat="1"/>
    <xf numFmtId="0" fontId="11" fillId="0" borderId="0" xfId="11" applyFont="1" applyAlignment="1">
      <alignment wrapText="1"/>
    </xf>
    <xf numFmtId="0" fontId="5" fillId="0" borderId="1" xfId="3" applyFill="1"/>
    <xf numFmtId="0" fontId="7" fillId="9" borderId="4" xfId="8" applyFont="1" applyFill="1" applyBorder="1" applyAlignment="1">
      <alignment horizontal="right" wrapText="1"/>
    </xf>
    <xf numFmtId="166" fontId="10" fillId="0" borderId="0" xfId="11" applyNumberFormat="1" applyFont="1" applyAlignment="1">
      <alignment horizontal="center" vertical="center"/>
    </xf>
    <xf numFmtId="166" fontId="7" fillId="0" borderId="0" xfId="8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10" fillId="10" borderId="4" xfId="11" applyNumberFormat="1" applyFont="1" applyFill="1" applyBorder="1" applyAlignment="1">
      <alignment wrapText="1"/>
    </xf>
    <xf numFmtId="166" fontId="10" fillId="10" borderId="9" xfId="11" applyNumberFormat="1" applyFont="1" applyFill="1" applyBorder="1" applyAlignment="1">
      <alignment wrapText="1"/>
    </xf>
    <xf numFmtId="0" fontId="0" fillId="10" borderId="0" xfId="0" applyFill="1"/>
    <xf numFmtId="0" fontId="7" fillId="11" borderId="4" xfId="8" applyFont="1" applyFill="1" applyBorder="1" applyAlignment="1">
      <alignment wrapText="1"/>
    </xf>
    <xf numFmtId="0" fontId="7" fillId="12" borderId="4" xfId="8" applyFont="1" applyFill="1" applyBorder="1" applyAlignment="1">
      <alignment wrapText="1"/>
    </xf>
    <xf numFmtId="0" fontId="7" fillId="13" borderId="4" xfId="8" applyFont="1" applyFill="1" applyBorder="1" applyAlignment="1">
      <alignment wrapText="1"/>
    </xf>
    <xf numFmtId="0" fontId="7" fillId="14" borderId="4" xfId="8" applyFont="1" applyFill="1" applyBorder="1" applyAlignment="1">
      <alignment wrapText="1"/>
    </xf>
    <xf numFmtId="0" fontId="7" fillId="15" borderId="4" xfId="8" applyFont="1" applyFill="1" applyBorder="1" applyAlignment="1">
      <alignment wrapText="1"/>
    </xf>
    <xf numFmtId="167" fontId="10" fillId="0" borderId="0" xfId="11" applyNumberFormat="1" applyFont="1" applyAlignment="1">
      <alignment wrapText="1"/>
    </xf>
    <xf numFmtId="168" fontId="10" fillId="0" borderId="0" xfId="11" applyNumberFormat="1" applyFont="1" applyAlignment="1">
      <alignment wrapText="1"/>
    </xf>
    <xf numFmtId="169" fontId="10" fillId="0" borderId="0" xfId="11" applyNumberFormat="1" applyFont="1" applyAlignment="1">
      <alignment wrapText="1"/>
    </xf>
    <xf numFmtId="0" fontId="7" fillId="16" borderId="4" xfId="8" applyFont="1" applyFill="1" applyBorder="1" applyAlignment="1">
      <alignment wrapText="1"/>
    </xf>
    <xf numFmtId="0" fontId="7" fillId="17" borderId="4" xfId="8" applyFont="1" applyFill="1" applyBorder="1" applyAlignment="1">
      <alignment wrapText="1"/>
    </xf>
    <xf numFmtId="0" fontId="0" fillId="18" borderId="0" xfId="0" applyFill="1"/>
    <xf numFmtId="49" fontId="0" fillId="18" borderId="0" xfId="0" applyNumberFormat="1" applyFill="1"/>
    <xf numFmtId="0" fontId="7" fillId="19" borderId="4" xfId="8" applyFont="1" applyFill="1" applyBorder="1" applyAlignment="1">
      <alignment wrapText="1"/>
    </xf>
    <xf numFmtId="0" fontId="27" fillId="0" borderId="4" xfId="11" applyFont="1" applyBorder="1" applyAlignment="1">
      <alignment horizontal="right" wrapText="1"/>
    </xf>
    <xf numFmtId="166" fontId="0" fillId="0" borderId="0" xfId="0" applyNumberFormat="1"/>
    <xf numFmtId="0" fontId="22" fillId="0" borderId="0" xfId="0" applyFont="1"/>
    <xf numFmtId="166" fontId="10" fillId="0" borderId="0" xfId="11" applyNumberFormat="1" applyFont="1" applyAlignment="1">
      <alignment wrapText="1"/>
    </xf>
    <xf numFmtId="0" fontId="8" fillId="0" borderId="0" xfId="7"/>
    <xf numFmtId="0" fontId="0" fillId="3" borderId="19" xfId="0" applyFill="1" applyBorder="1"/>
    <xf numFmtId="0" fontId="28" fillId="0" borderId="0" xfId="7" applyFont="1"/>
    <xf numFmtId="0" fontId="10" fillId="0" borderId="23" xfId="11" applyFont="1" applyBorder="1" applyAlignment="1">
      <alignment wrapText="1"/>
    </xf>
    <xf numFmtId="0" fontId="0" fillId="0" borderId="23" xfId="0" applyBorder="1"/>
    <xf numFmtId="0" fontId="10" fillId="0" borderId="24" xfId="11" applyFont="1" applyBorder="1" applyAlignment="1">
      <alignment wrapText="1"/>
    </xf>
    <xf numFmtId="0" fontId="17" fillId="21" borderId="25" xfId="19" applyBorder="1" applyAlignment="1">
      <alignment wrapText="1"/>
    </xf>
    <xf numFmtId="0" fontId="17" fillId="21" borderId="26" xfId="19" applyBorder="1" applyAlignment="1">
      <alignment wrapText="1"/>
    </xf>
    <xf numFmtId="0" fontId="17" fillId="21" borderId="27" xfId="19" applyBorder="1" applyAlignment="1">
      <alignment wrapText="1"/>
    </xf>
    <xf numFmtId="0" fontId="17" fillId="21" borderId="28" xfId="19" applyBorder="1" applyAlignment="1">
      <alignment wrapText="1"/>
    </xf>
    <xf numFmtId="0" fontId="17" fillId="21" borderId="29" xfId="19" applyBorder="1" applyAlignment="1">
      <alignment wrapText="1"/>
    </xf>
    <xf numFmtId="0" fontId="17" fillId="21" borderId="30" xfId="19" applyBorder="1" applyAlignment="1">
      <alignment wrapText="1"/>
    </xf>
    <xf numFmtId="0" fontId="8" fillId="0" borderId="21" xfId="7" applyBorder="1" applyAlignment="1">
      <alignment horizontal="center" vertical="center"/>
    </xf>
    <xf numFmtId="0" fontId="10" fillId="0" borderId="22" xfId="11" applyFont="1" applyBorder="1" applyAlignment="1">
      <alignment horizontal="center" vertical="center" wrapText="1"/>
    </xf>
    <xf numFmtId="0" fontId="8" fillId="0" borderId="20" xfId="7" applyBorder="1" applyAlignment="1">
      <alignment horizontal="right" vertical="center"/>
    </xf>
    <xf numFmtId="0" fontId="10" fillId="0" borderId="20" xfId="11" applyFont="1" applyBorder="1" applyAlignment="1">
      <alignment wrapText="1"/>
    </xf>
    <xf numFmtId="0" fontId="10" fillId="0" borderId="21" xfId="11" applyFont="1" applyBorder="1" applyAlignment="1">
      <alignment wrapText="1"/>
    </xf>
    <xf numFmtId="0" fontId="10" fillId="0" borderId="22" xfId="11" applyFont="1" applyBorder="1" applyAlignment="1">
      <alignment wrapText="1"/>
    </xf>
    <xf numFmtId="0" fontId="5" fillId="4" borderId="1" xfId="3" applyAlignment="1">
      <alignment wrapText="1"/>
    </xf>
    <xf numFmtId="0" fontId="5" fillId="4" borderId="28" xfId="3" applyBorder="1" applyAlignment="1">
      <alignment wrapText="1"/>
    </xf>
    <xf numFmtId="0" fontId="0" fillId="0" borderId="24" xfId="0" applyBorder="1"/>
    <xf numFmtId="0" fontId="5" fillId="4" borderId="31" xfId="3" applyBorder="1"/>
    <xf numFmtId="0" fontId="5" fillId="4" borderId="30" xfId="3" applyBorder="1"/>
    <xf numFmtId="0" fontId="10" fillId="0" borderId="32" xfId="11" applyFont="1" applyBorder="1" applyAlignment="1">
      <alignment wrapText="1"/>
    </xf>
    <xf numFmtId="0" fontId="5" fillId="4" borderId="33" xfId="3" applyBorder="1" applyAlignment="1">
      <alignment wrapText="1"/>
    </xf>
    <xf numFmtId="0" fontId="10" fillId="3" borderId="19" xfId="11" applyFont="1" applyFill="1" applyBorder="1" applyAlignment="1">
      <alignment wrapText="1"/>
    </xf>
    <xf numFmtId="0" fontId="29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2" borderId="2" xfId="2" applyBorder="1"/>
    <xf numFmtId="0" fontId="3" fillId="2" borderId="34" xfId="2" applyBorder="1"/>
    <xf numFmtId="0" fontId="3" fillId="2" borderId="35" xfId="2" applyBorder="1"/>
    <xf numFmtId="0" fontId="3" fillId="2" borderId="36" xfId="2" applyBorder="1"/>
    <xf numFmtId="0" fontId="0" fillId="0" borderId="32" xfId="0" applyBorder="1"/>
    <xf numFmtId="0" fontId="0" fillId="0" borderId="37" xfId="0" applyBorder="1"/>
    <xf numFmtId="0" fontId="17" fillId="21" borderId="38" xfId="19" applyBorder="1"/>
    <xf numFmtId="0" fontId="17" fillId="21" borderId="33" xfId="19" applyBorder="1"/>
    <xf numFmtId="0" fontId="5" fillId="4" borderId="31" xfId="3" applyBorder="1" applyAlignment="1">
      <alignment wrapText="1"/>
    </xf>
    <xf numFmtId="0" fontId="5" fillId="4" borderId="30" xfId="3" applyBorder="1" applyAlignment="1">
      <alignment wrapText="1"/>
    </xf>
    <xf numFmtId="0" fontId="0" fillId="0" borderId="40" xfId="0" applyBorder="1"/>
    <xf numFmtId="0" fontId="0" fillId="0" borderId="39" xfId="0" applyBorder="1"/>
    <xf numFmtId="0" fontId="17" fillId="21" borderId="31" xfId="19" applyBorder="1"/>
    <xf numFmtId="0" fontId="5" fillId="4" borderId="10" xfId="3" applyBorder="1" applyAlignment="1">
      <alignment vertical="center" wrapText="1"/>
    </xf>
    <xf numFmtId="0" fontId="5" fillId="4" borderId="11" xfId="3" applyBorder="1" applyAlignment="1">
      <alignment vertical="center" wrapText="1"/>
    </xf>
    <xf numFmtId="0" fontId="4" fillId="0" borderId="4" xfId="2" applyFont="1" applyFill="1" applyBorder="1" applyAlignment="1">
      <alignment wrapText="1"/>
    </xf>
    <xf numFmtId="0" fontId="30" fillId="0" borderId="4" xfId="9" applyFont="1" applyBorder="1" applyAlignment="1">
      <alignment wrapText="1"/>
    </xf>
    <xf numFmtId="165" fontId="31" fillId="0" borderId="4" xfId="9" applyNumberFormat="1" applyFont="1" applyBorder="1" applyAlignment="1">
      <alignment horizontal="right" wrapText="1"/>
    </xf>
    <xf numFmtId="0" fontId="8" fillId="0" borderId="0" xfId="6"/>
    <xf numFmtId="0" fontId="32" fillId="47" borderId="4" xfId="9" applyFont="1" applyFill="1" applyBorder="1" applyAlignment="1">
      <alignment horizontal="right" wrapText="1"/>
    </xf>
    <xf numFmtId="0" fontId="9" fillId="0" borderId="0" xfId="11"/>
    <xf numFmtId="0" fontId="7" fillId="48" borderId="41" xfId="9" applyFont="1" applyFill="1" applyBorder="1" applyAlignment="1">
      <alignment horizontal="left"/>
    </xf>
    <xf numFmtId="0" fontId="9" fillId="0" borderId="0" xfId="12"/>
    <xf numFmtId="0" fontId="7" fillId="0" borderId="42" xfId="6" applyFont="1" applyBorder="1" applyAlignment="1">
      <alignment wrapText="1"/>
    </xf>
    <xf numFmtId="0" fontId="0" fillId="0" borderId="43" xfId="0" applyBorder="1"/>
    <xf numFmtId="0" fontId="7" fillId="48" borderId="32" xfId="8" applyFont="1" applyFill="1" applyBorder="1" applyAlignment="1">
      <alignment horizontal="center"/>
    </xf>
    <xf numFmtId="0" fontId="7" fillId="48" borderId="44" xfId="8" applyFont="1" applyFill="1" applyBorder="1" applyAlignment="1">
      <alignment horizontal="center"/>
    </xf>
    <xf numFmtId="0" fontId="7" fillId="48" borderId="45" xfId="8" applyFont="1" applyFill="1" applyBorder="1" applyAlignment="1">
      <alignment horizontal="center"/>
    </xf>
    <xf numFmtId="0" fontId="6" fillId="6" borderId="0" xfId="5" applyNumberFormat="1"/>
    <xf numFmtId="0" fontId="35" fillId="0" borderId="0" xfId="0" applyFont="1" applyAlignment="1">
      <alignment horizontal="center"/>
    </xf>
    <xf numFmtId="170" fontId="0" fillId="0" borderId="0" xfId="56" applyNumberFormat="1" applyFont="1"/>
    <xf numFmtId="170" fontId="20" fillId="0" borderId="0" xfId="0" applyNumberFormat="1" applyFont="1"/>
    <xf numFmtId="10" fontId="0" fillId="0" borderId="0" xfId="56" applyNumberFormat="1" applyFont="1"/>
    <xf numFmtId="0" fontId="22" fillId="0" borderId="0" xfId="0" applyFont="1" applyAlignment="1">
      <alignment horizontal="center"/>
    </xf>
    <xf numFmtId="0" fontId="20" fillId="0" borderId="0" xfId="0" applyFont="1"/>
    <xf numFmtId="10" fontId="0" fillId="0" borderId="0" xfId="0" applyNumberFormat="1"/>
    <xf numFmtId="0" fontId="15" fillId="20" borderId="0" xfId="17"/>
    <xf numFmtId="0" fontId="0" fillId="52" borderId="20" xfId="0" applyFill="1" applyBorder="1"/>
    <xf numFmtId="0" fontId="0" fillId="52" borderId="21" xfId="0" applyFill="1" applyBorder="1"/>
    <xf numFmtId="0" fontId="0" fillId="52" borderId="22" xfId="0" applyFill="1" applyBorder="1"/>
    <xf numFmtId="0" fontId="0" fillId="0" borderId="2" xfId="0" applyBorder="1"/>
    <xf numFmtId="0" fontId="0" fillId="53" borderId="2" xfId="0" applyFill="1" applyBorder="1"/>
    <xf numFmtId="0" fontId="0" fillId="54" borderId="2" xfId="0" applyFill="1" applyBorder="1"/>
    <xf numFmtId="0" fontId="0" fillId="53" borderId="2" xfId="0" quotePrefix="1" applyFill="1" applyBorder="1"/>
    <xf numFmtId="0" fontId="0" fillId="53" borderId="49" xfId="0" applyFill="1" applyBorder="1"/>
    <xf numFmtId="0" fontId="0" fillId="53" borderId="50" xfId="0" applyFill="1" applyBorder="1"/>
    <xf numFmtId="0" fontId="0" fillId="0" borderId="0" xfId="0" applyAlignment="1">
      <alignment horizontal="center"/>
    </xf>
    <xf numFmtId="0" fontId="36" fillId="55" borderId="2" xfId="5" applyFont="1" applyFill="1" applyBorder="1" applyAlignment="1">
      <alignment horizontal="center"/>
    </xf>
    <xf numFmtId="0" fontId="36" fillId="0" borderId="0" xfId="5" applyFont="1" applyFill="1" applyBorder="1" applyAlignment="1">
      <alignment horizontal="center" vertical="center"/>
    </xf>
    <xf numFmtId="0" fontId="36" fillId="0" borderId="0" xfId="0" applyFont="1"/>
    <xf numFmtId="0" fontId="0" fillId="0" borderId="46" xfId="0" applyBorder="1"/>
    <xf numFmtId="0" fontId="6" fillId="0" borderId="0" xfId="5" applyFill="1"/>
    <xf numFmtId="0" fontId="36" fillId="0" borderId="2" xfId="5" applyFont="1" applyFill="1" applyBorder="1"/>
    <xf numFmtId="0" fontId="7" fillId="0" borderId="0" xfId="8" applyFont="1" applyAlignment="1">
      <alignment horizontal="center"/>
    </xf>
    <xf numFmtId="0" fontId="37" fillId="56" borderId="2" xfId="8" applyFont="1" applyFill="1" applyBorder="1" applyAlignment="1">
      <alignment horizontal="center"/>
    </xf>
    <xf numFmtId="0" fontId="0" fillId="53" borderId="2" xfId="0" applyFill="1" applyBorder="1" applyAlignment="1">
      <alignment horizontal="center"/>
    </xf>
    <xf numFmtId="0" fontId="0" fillId="0" borderId="50" xfId="0" applyBorder="1"/>
    <xf numFmtId="0" fontId="36" fillId="54" borderId="2" xfId="0" applyFont="1" applyFill="1" applyBorder="1"/>
    <xf numFmtId="0" fontId="0" fillId="53" borderId="0" xfId="0" applyFill="1"/>
    <xf numFmtId="0" fontId="0" fillId="53" borderId="32" xfId="0" applyFill="1" applyBorder="1" applyAlignment="1">
      <alignment horizontal="center"/>
    </xf>
    <xf numFmtId="0" fontId="0" fillId="0" borderId="51" xfId="0" applyBorder="1"/>
    <xf numFmtId="0" fontId="0" fillId="53" borderId="20" xfId="0" applyFill="1" applyBorder="1" applyAlignment="1">
      <alignment horizontal="center"/>
    </xf>
    <xf numFmtId="0" fontId="0" fillId="53" borderId="24" xfId="0" applyFill="1" applyBorder="1" applyAlignment="1">
      <alignment horizontal="center"/>
    </xf>
    <xf numFmtId="0" fontId="36" fillId="3" borderId="0" xfId="0" applyFont="1" applyFill="1"/>
    <xf numFmtId="0" fontId="0" fillId="0" borderId="0" xfId="0" applyAlignment="1">
      <alignment wrapText="1"/>
    </xf>
    <xf numFmtId="0" fontId="22" fillId="0" borderId="0" xfId="0" applyFont="1" applyAlignment="1">
      <alignment horizontal="center" vertical="center"/>
    </xf>
    <xf numFmtId="0" fontId="0" fillId="3" borderId="20" xfId="0" applyFill="1" applyBorder="1"/>
    <xf numFmtId="0" fontId="36" fillId="0" borderId="23" xfId="0" applyFont="1" applyBorder="1"/>
    <xf numFmtId="0" fontId="36" fillId="0" borderId="24" xfId="0" applyFont="1" applyBorder="1"/>
    <xf numFmtId="0" fontId="0" fillId="3" borderId="2" xfId="0" applyFill="1" applyBorder="1" applyAlignment="1">
      <alignment horizontal="center" vertical="top"/>
    </xf>
    <xf numFmtId="0" fontId="22" fillId="0" borderId="2" xfId="0" applyFont="1" applyBorder="1" applyAlignment="1">
      <alignment horizontal="center" vertical="top"/>
    </xf>
    <xf numFmtId="0" fontId="0" fillId="3" borderId="0" xfId="0" applyFill="1" applyAlignment="1">
      <alignment wrapText="1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53" borderId="50" xfId="5" applyFont="1" applyFill="1" applyBorder="1" applyAlignment="1">
      <alignment horizontal="center" vertical="center"/>
    </xf>
    <xf numFmtId="0" fontId="36" fillId="53" borderId="2" xfId="5" applyFont="1" applyFill="1" applyBorder="1" applyAlignment="1">
      <alignment horizontal="center" vertical="center"/>
    </xf>
    <xf numFmtId="0" fontId="0" fillId="55" borderId="47" xfId="0" applyFill="1" applyBorder="1" applyAlignment="1">
      <alignment horizontal="center"/>
    </xf>
    <xf numFmtId="0" fontId="0" fillId="55" borderId="48" xfId="0" applyFill="1" applyBorder="1" applyAlignment="1">
      <alignment horizontal="center"/>
    </xf>
    <xf numFmtId="0" fontId="36" fillId="55" borderId="2" xfId="5" applyFont="1" applyFill="1" applyBorder="1" applyAlignment="1">
      <alignment horizontal="center"/>
    </xf>
    <xf numFmtId="0" fontId="0" fillId="55" borderId="46" xfId="0" applyFill="1" applyBorder="1" applyAlignment="1">
      <alignment horizontal="center"/>
    </xf>
    <xf numFmtId="0" fontId="0" fillId="53" borderId="2" xfId="0" applyFill="1" applyBorder="1" applyAlignment="1">
      <alignment horizontal="center" vertical="center"/>
    </xf>
    <xf numFmtId="0" fontId="19" fillId="51" borderId="0" xfId="0" applyFont="1" applyFill="1" applyAlignment="1">
      <alignment horizontal="center" vertical="center"/>
    </xf>
    <xf numFmtId="0" fontId="33" fillId="50" borderId="0" xfId="0" applyFont="1" applyFill="1" applyAlignment="1">
      <alignment horizontal="center" vertical="center"/>
    </xf>
    <xf numFmtId="0" fontId="0" fillId="49" borderId="39" xfId="0" applyFill="1" applyBorder="1" applyAlignment="1">
      <alignment horizontal="center"/>
    </xf>
    <xf numFmtId="0" fontId="0" fillId="18" borderId="0" xfId="0" applyFill="1" applyAlignment="1">
      <alignment horizontal="center" vertical="center" wrapText="1"/>
    </xf>
    <xf numFmtId="0" fontId="5" fillId="4" borderId="10" xfId="3" applyBorder="1" applyAlignment="1">
      <alignment horizontal="center" vertical="center" wrapText="1"/>
    </xf>
    <xf numFmtId="0" fontId="5" fillId="4" borderId="11" xfId="3" applyBorder="1" applyAlignment="1">
      <alignment horizontal="center" vertical="center" wrapText="1"/>
    </xf>
  </cellXfs>
  <cellStyles count="57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2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3" builtinId="16" customBuiltin="1"/>
    <cellStyle name="Encabezado 4" xfId="16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3" builtinId="20" customBuiltin="1"/>
    <cellStyle name="Hipervínculo" xfId="1" builtinId="8"/>
    <cellStyle name="Incorrecto" xfId="17" builtinId="27" customBuiltin="1"/>
    <cellStyle name="Neutral" xfId="5" builtinId="28" customBuiltin="1"/>
    <cellStyle name="Normal" xfId="0" builtinId="0"/>
    <cellStyle name="Normal 2" xfId="49" xr:uid="{00000000-0005-0000-0000-000023000000}"/>
    <cellStyle name="Normal 2 2" xfId="52" xr:uid="{00000000-0005-0000-0000-000024000000}"/>
    <cellStyle name="Normal 2 2 2" xfId="53" xr:uid="{00000000-0005-0000-0000-000025000000}"/>
    <cellStyle name="Normal 3" xfId="54" xr:uid="{00000000-0005-0000-0000-000026000000}"/>
    <cellStyle name="Normal 4" xfId="50" xr:uid="{00000000-0005-0000-0000-000027000000}"/>
    <cellStyle name="Normal_EASTOC_2" xfId="12" xr:uid="{00000000-0005-0000-0000-000028000000}"/>
    <cellStyle name="Normal_EU27" xfId="9" xr:uid="{00000000-0005-0000-0000-000029000000}"/>
    <cellStyle name="Normal_EU27_1" xfId="6" xr:uid="{00000000-0005-0000-0000-00002A000000}"/>
    <cellStyle name="Normal_USMCA" xfId="7" xr:uid="{00000000-0005-0000-0000-00002B000000}"/>
    <cellStyle name="Normal_World" xfId="8" xr:uid="{00000000-0005-0000-0000-00002C000000}"/>
    <cellStyle name="Normal_World_1" xfId="10" xr:uid="{00000000-0005-0000-0000-00002D000000}"/>
    <cellStyle name="Normal_World_2" xfId="11" xr:uid="{00000000-0005-0000-0000-00002E000000}"/>
    <cellStyle name="Notas" xfId="4" builtinId="10" customBuiltin="1"/>
    <cellStyle name="Porcentaje" xfId="56" builtinId="5"/>
    <cellStyle name="Salida" xfId="18" builtinId="21" customBuiltin="1"/>
    <cellStyle name="Texto de advertencia" xfId="22" builtinId="11" customBuiltin="1"/>
    <cellStyle name="Texto explicativo" xfId="23" builtinId="53" customBuiltin="1"/>
    <cellStyle name="Título 2" xfId="14" builtinId="17" customBuiltin="1"/>
    <cellStyle name="Título 3" xfId="15" builtinId="18" customBuiltin="1"/>
    <cellStyle name="Título 4" xfId="55" xr:uid="{00000000-0005-0000-0000-000036000000}"/>
    <cellStyle name="Título 5" xfId="51" xr:uid="{00000000-0005-0000-0000-000037000000}"/>
    <cellStyle name="Total" xfId="24" builtinId="25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60960</xdr:colOff>
      <xdr:row>1</xdr:row>
      <xdr:rowOff>53340</xdr:rowOff>
    </xdr:from>
    <xdr:ext cx="9509760" cy="59330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164960" y="236220"/>
          <a:ext cx="9509760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rgbClr val="FF0000"/>
              </a:solidFill>
            </a:rPr>
            <a:t>CORREGIR ESTO PARA</a:t>
          </a:r>
          <a:r>
            <a:rPr lang="en-GB" sz="3200" baseline="0">
              <a:solidFill>
                <a:srgbClr val="FF0000"/>
              </a:solidFill>
            </a:rPr>
            <a:t> CALIBRAR LA POBLACIÓN</a:t>
          </a:r>
          <a:endParaRPr lang="en-GB" sz="3200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134471</xdr:colOff>
      <xdr:row>518</xdr:row>
      <xdr:rowOff>8965</xdr:rowOff>
    </xdr:from>
    <xdr:to>
      <xdr:col>0</xdr:col>
      <xdr:colOff>2904565</xdr:colOff>
      <xdr:row>531</xdr:row>
      <xdr:rowOff>17929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11EAD1B-16BD-9594-5545-86ACB63959EC}"/>
            </a:ext>
          </a:extLst>
        </xdr:cNvPr>
        <xdr:cNvSpPr txBox="1"/>
      </xdr:nvSpPr>
      <xdr:spPr>
        <a:xfrm>
          <a:off x="134471" y="92972965"/>
          <a:ext cx="2770094" cy="2339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Maximum</a:t>
          </a:r>
          <a:r>
            <a:rPr lang="en-GB" sz="1600" baseline="0"/>
            <a:t> and minimum historical values for the demographic households. Values come from another Excel (Gonzalo Parrado Hernando, UVa) with historical data.</a:t>
          </a:r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231588</xdr:colOff>
      <xdr:row>16</xdr:row>
      <xdr:rowOff>37353</xdr:rowOff>
    </xdr:from>
    <xdr:to>
      <xdr:col>37</xdr:col>
      <xdr:colOff>964826</xdr:colOff>
      <xdr:row>19</xdr:row>
      <xdr:rowOff>80905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60F6B6-878C-44FE-93FC-274314580ADB}"/>
            </a:ext>
          </a:extLst>
        </xdr:cNvPr>
        <xdr:cNvSpPr txBox="1"/>
      </xdr:nvSpPr>
      <xdr:spPr>
        <a:xfrm>
          <a:off x="32960235" y="3204882"/>
          <a:ext cx="4124885" cy="6038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</a:t>
          </a:r>
          <a:r>
            <a:rPr lang="en-GB" sz="1100" baseline="0"/>
            <a:t> values are copied and pasted into the file named 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scenario_parameters.xlsx" for Deliverable 9.2.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population.un.org/wpp/DataQuery/" TargetMode="External"/><Relationship Id="rId1" Type="http://schemas.openxmlformats.org/officeDocument/2006/relationships/hyperlink" Target="https://w3.unece.org/PXWeb2015/pxweb/en/STAT/STAT__30-GE__01-Pop/001_en_GEPOAGESEX_REG_r.px/table/tableViewLayout1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594"/>
  <sheetViews>
    <sheetView tabSelected="1" topLeftCell="A335" zoomScale="115" zoomScaleNormal="115" workbookViewId="0">
      <selection activeCell="P346" sqref="P346"/>
    </sheetView>
  </sheetViews>
  <sheetFormatPr baseColWidth="10" defaultColWidth="11.5546875" defaultRowHeight="14.4" x14ac:dyDescent="0.3"/>
  <cols>
    <col min="1" max="1" width="36.77734375" customWidth="1"/>
    <col min="2" max="2" width="13.44140625" customWidth="1"/>
    <col min="6" max="7" width="12" bestFit="1" customWidth="1"/>
    <col min="11" max="11" width="12.5546875" customWidth="1"/>
    <col min="12" max="12" width="12" bestFit="1" customWidth="1"/>
    <col min="13" max="13" width="12.33203125" customWidth="1"/>
    <col min="17" max="17" width="30.77734375" bestFit="1" customWidth="1"/>
    <col min="18" max="18" width="27.77734375" bestFit="1" customWidth="1"/>
    <col min="19" max="19" width="26.77734375" bestFit="1" customWidth="1"/>
    <col min="20" max="20" width="24" bestFit="1" customWidth="1"/>
    <col min="21" max="21" width="41.88671875" bestFit="1" customWidth="1"/>
    <col min="22" max="22" width="38.88671875" bestFit="1" customWidth="1"/>
    <col min="23" max="23" width="29.88671875" bestFit="1" customWidth="1"/>
    <col min="24" max="24" width="26.88671875" bestFit="1" customWidth="1"/>
    <col min="25" max="25" width="26" bestFit="1" customWidth="1"/>
    <col min="26" max="26" width="23.109375" bestFit="1" customWidth="1"/>
    <col min="27" max="27" width="41" bestFit="1" customWidth="1"/>
    <col min="28" max="28" width="38" bestFit="1" customWidth="1"/>
    <col min="29" max="29" width="13.6640625" bestFit="1" customWidth="1"/>
    <col min="41" max="41" width="16.21875" bestFit="1" customWidth="1"/>
    <col min="42" max="42" width="11.21875" bestFit="1" customWidth="1"/>
    <col min="82" max="82" width="15.77734375" bestFit="1" customWidth="1"/>
  </cols>
  <sheetData>
    <row r="1" spans="1:98" x14ac:dyDescent="0.3">
      <c r="A1" s="172" t="s">
        <v>256</v>
      </c>
      <c r="B1" s="172"/>
      <c r="C1" s="172"/>
      <c r="D1" s="172"/>
      <c r="E1" s="172"/>
      <c r="F1" s="172"/>
      <c r="G1" s="172"/>
      <c r="H1" s="172"/>
      <c r="I1" s="172"/>
      <c r="J1" s="172" t="s">
        <v>256</v>
      </c>
      <c r="K1" s="172"/>
      <c r="L1" s="172"/>
      <c r="M1" s="172"/>
      <c r="N1" s="172"/>
      <c r="O1" s="172"/>
      <c r="P1" s="172"/>
      <c r="Q1" s="172"/>
      <c r="R1" s="172"/>
      <c r="S1" s="172" t="s">
        <v>256</v>
      </c>
      <c r="T1" s="172"/>
      <c r="U1" s="172"/>
      <c r="V1" s="172"/>
      <c r="W1" s="172"/>
      <c r="X1" s="172"/>
      <c r="Y1" s="172"/>
      <c r="Z1" s="172"/>
      <c r="AA1" s="172"/>
      <c r="AB1" s="172" t="s">
        <v>256</v>
      </c>
      <c r="AC1" s="172"/>
      <c r="AD1" s="172"/>
      <c r="AE1" s="172"/>
      <c r="AF1" s="172"/>
      <c r="AG1" s="172"/>
      <c r="AH1" s="172"/>
      <c r="AI1" s="172"/>
      <c r="AJ1" s="172"/>
      <c r="AK1" s="172" t="s">
        <v>256</v>
      </c>
      <c r="AL1" s="172"/>
      <c r="AM1" s="172"/>
      <c r="AN1" s="172"/>
      <c r="AO1" s="172"/>
      <c r="AP1" s="172"/>
      <c r="AQ1" s="172"/>
      <c r="AR1" s="172"/>
      <c r="AS1" s="172"/>
    </row>
    <row r="2" spans="1:98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</row>
    <row r="4" spans="1:98" x14ac:dyDescent="0.3">
      <c r="A4" s="171" t="s">
        <v>91</v>
      </c>
      <c r="B4" s="171"/>
      <c r="C4" s="171"/>
      <c r="D4" s="171"/>
      <c r="E4" s="171"/>
      <c r="F4" s="171"/>
      <c r="G4" s="171"/>
      <c r="H4" s="171"/>
      <c r="I4" s="171"/>
      <c r="J4" s="171" t="s">
        <v>91</v>
      </c>
      <c r="K4" s="171"/>
      <c r="L4" s="171"/>
      <c r="M4" s="171"/>
      <c r="N4" s="171"/>
      <c r="O4" s="171"/>
      <c r="P4" s="171"/>
      <c r="Q4" s="171"/>
      <c r="R4" s="171"/>
      <c r="S4" s="171" t="s">
        <v>91</v>
      </c>
      <c r="T4" s="171"/>
      <c r="U4" s="171"/>
      <c r="V4" s="171"/>
      <c r="W4" s="171"/>
      <c r="X4" s="171"/>
      <c r="Y4" s="171"/>
      <c r="Z4" s="171"/>
      <c r="AA4" s="171"/>
      <c r="AB4" s="171" t="s">
        <v>91</v>
      </c>
      <c r="AC4" s="171"/>
      <c r="AD4" s="171"/>
      <c r="AE4" s="171"/>
      <c r="AF4" s="171"/>
      <c r="AG4" s="171"/>
      <c r="AH4" s="171"/>
      <c r="AI4" s="171"/>
      <c r="AJ4" s="171"/>
      <c r="AK4" s="171" t="s">
        <v>91</v>
      </c>
      <c r="AL4" s="171"/>
      <c r="AM4" s="171"/>
      <c r="AN4" s="171"/>
      <c r="AO4" s="171"/>
      <c r="AP4" s="171"/>
      <c r="AQ4" s="171"/>
      <c r="AR4" s="171"/>
      <c r="AS4" s="171"/>
      <c r="AV4">
        <f>SUM(AQ54:BG54)+SUM(AQ19:BG19)</f>
        <v>9777925</v>
      </c>
    </row>
    <row r="5" spans="1:98" x14ac:dyDescent="0.3">
      <c r="A5" s="171"/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</row>
    <row r="6" spans="1:98" x14ac:dyDescent="0.3">
      <c r="A6" s="10" t="s">
        <v>257</v>
      </c>
      <c r="B6" s="10" t="s">
        <v>258</v>
      </c>
      <c r="C6" t="str">
        <f>WORLD_35!O89</f>
        <v>0 - 4</v>
      </c>
      <c r="D6" t="str">
        <f>WORLD_35!P89</f>
        <v>5 - 9</v>
      </c>
      <c r="E6" t="str">
        <f>WORLD_35!Q89</f>
        <v>10 - 14</v>
      </c>
      <c r="F6" t="str">
        <f>WORLD_35!R89</f>
        <v>15 - 19</v>
      </c>
      <c r="G6" t="str">
        <f>WORLD_35!S89</f>
        <v>20 - 24</v>
      </c>
      <c r="H6" t="str">
        <f>WORLD_35!T89</f>
        <v>25 - 29</v>
      </c>
      <c r="I6" t="str">
        <f>WORLD_35!U89</f>
        <v>30 - 34</v>
      </c>
      <c r="J6" t="str">
        <f>WORLD_35!V89</f>
        <v>35 - 39</v>
      </c>
      <c r="K6" t="str">
        <f>WORLD_35!W89</f>
        <v>40 - 44</v>
      </c>
      <c r="L6" t="str">
        <f>WORLD_35!X89</f>
        <v>45 - 49</v>
      </c>
      <c r="M6" t="str">
        <f>WORLD_35!Y89</f>
        <v>50 - 54</v>
      </c>
      <c r="N6" t="str">
        <f>WORLD_35!Z89</f>
        <v>55 - 59</v>
      </c>
      <c r="O6" t="str">
        <f>WORLD_35!AA89</f>
        <v>60 - 64</v>
      </c>
      <c r="P6" t="str">
        <f>WORLD_35!AB89</f>
        <v>65 - 69</v>
      </c>
      <c r="Q6" t="str">
        <f>WORLD_35!AC89</f>
        <v>70 - 74</v>
      </c>
      <c r="R6" t="str">
        <f>WORLD_35!AD89</f>
        <v>75 - 79</v>
      </c>
      <c r="S6" t="str">
        <f>WORLD_35!AE89</f>
        <v>80+</v>
      </c>
      <c r="U6" s="10" t="s">
        <v>259</v>
      </c>
      <c r="V6" s="10" t="s">
        <v>258</v>
      </c>
      <c r="W6" t="str">
        <f>WORLD_35!O17</f>
        <v>0 - 4</v>
      </c>
      <c r="X6" t="str">
        <f>WORLD_35!P17</f>
        <v>5 - 9</v>
      </c>
      <c r="Y6" t="str">
        <f>WORLD_35!Q17</f>
        <v>10 - 14</v>
      </c>
      <c r="Z6" t="str">
        <f>WORLD_35!R17</f>
        <v>15 - 19</v>
      </c>
      <c r="AA6" t="str">
        <f>WORLD_35!S17</f>
        <v>20 - 24</v>
      </c>
      <c r="AB6" t="str">
        <f>WORLD_35!T17</f>
        <v>25 - 29</v>
      </c>
      <c r="AC6" t="str">
        <f>WORLD_35!U17</f>
        <v>30 - 34</v>
      </c>
      <c r="AD6" t="str">
        <f>WORLD_35!V17</f>
        <v>35 - 39</v>
      </c>
      <c r="AE6" t="str">
        <f>WORLD_35!W17</f>
        <v>40 - 44</v>
      </c>
      <c r="AF6" t="str">
        <f>WORLD_35!X17</f>
        <v>45 - 49</v>
      </c>
      <c r="AG6" t="str">
        <f>WORLD_35!Y17</f>
        <v>50 - 54</v>
      </c>
      <c r="AH6" t="str">
        <f>WORLD_35!Z17</f>
        <v>55 - 59</v>
      </c>
      <c r="AI6" t="str">
        <f>WORLD_35!AA17</f>
        <v>60 - 64</v>
      </c>
      <c r="AJ6" t="str">
        <f>WORLD_35!AB17</f>
        <v>65 - 69</v>
      </c>
      <c r="AK6" t="str">
        <f>WORLD_35!AC17</f>
        <v>70 - 74</v>
      </c>
      <c r="AL6" t="str">
        <f>WORLD_35!AD17</f>
        <v>75 - 79</v>
      </c>
      <c r="AM6" t="str">
        <f>WORLD_35!AE17</f>
        <v>80+</v>
      </c>
      <c r="AO6" s="10" t="s">
        <v>264</v>
      </c>
      <c r="AP6" s="10" t="s">
        <v>258</v>
      </c>
      <c r="AQ6" t="str">
        <f>WORLD_35!AJ89</f>
        <v>0 - 4</v>
      </c>
      <c r="AR6" t="str">
        <f>WORLD_35!AK89</f>
        <v>5 - 9</v>
      </c>
      <c r="AS6" t="str">
        <f>WORLD_35!AL89</f>
        <v>10 - 14</v>
      </c>
      <c r="AT6" t="str">
        <f>WORLD_35!AM89</f>
        <v>15 - 19</v>
      </c>
      <c r="AU6" t="str">
        <f>WORLD_35!AN89</f>
        <v>20 - 24</v>
      </c>
      <c r="AV6" t="str">
        <f>WORLD_35!AO89</f>
        <v>25 - 29</v>
      </c>
      <c r="AW6" t="str">
        <f>WORLD_35!AP89</f>
        <v>30 - 34</v>
      </c>
      <c r="AX6" t="str">
        <f>WORLD_35!AQ89</f>
        <v>35 - 39</v>
      </c>
      <c r="AY6" t="str">
        <f>WORLD_35!AR89</f>
        <v>40 - 44</v>
      </c>
      <c r="AZ6" t="str">
        <f>WORLD_35!AS89</f>
        <v>45 - 49</v>
      </c>
      <c r="BA6" t="str">
        <f>WORLD_35!AT89</f>
        <v>50 - 54</v>
      </c>
      <c r="BB6" t="str">
        <f>WORLD_35!AU89</f>
        <v>55 - 59</v>
      </c>
      <c r="BC6" t="str">
        <f>WORLD_35!AV89</f>
        <v>60 - 64</v>
      </c>
      <c r="BD6" t="str">
        <f>WORLD_35!AW89</f>
        <v>65 - 69</v>
      </c>
      <c r="BE6" t="str">
        <f>WORLD_35!AX89</f>
        <v>70 - 74</v>
      </c>
      <c r="BF6" t="str">
        <f>WORLD_35!AY89</f>
        <v>75 - 79</v>
      </c>
      <c r="BG6" t="str">
        <f>WORLD_35!AZ89</f>
        <v>80+</v>
      </c>
      <c r="BI6" s="10" t="s">
        <v>266</v>
      </c>
      <c r="BJ6" s="10" t="s">
        <v>258</v>
      </c>
      <c r="BK6" t="str">
        <f>AQ6</f>
        <v>0 - 4</v>
      </c>
      <c r="BL6" t="str">
        <f t="shared" ref="BL6:CA6" si="0">AR6</f>
        <v>5 - 9</v>
      </c>
      <c r="BM6" t="str">
        <f t="shared" si="0"/>
        <v>10 - 14</v>
      </c>
      <c r="BN6" t="str">
        <f t="shared" si="0"/>
        <v>15 - 19</v>
      </c>
      <c r="BO6" t="str">
        <f t="shared" si="0"/>
        <v>20 - 24</v>
      </c>
      <c r="BP6" t="str">
        <f t="shared" si="0"/>
        <v>25 - 29</v>
      </c>
      <c r="BQ6" t="str">
        <f t="shared" si="0"/>
        <v>30 - 34</v>
      </c>
      <c r="BR6" t="str">
        <f t="shared" si="0"/>
        <v>35 - 39</v>
      </c>
      <c r="BS6" t="str">
        <f t="shared" si="0"/>
        <v>40 - 44</v>
      </c>
      <c r="BT6" t="str">
        <f t="shared" si="0"/>
        <v>45 - 49</v>
      </c>
      <c r="BU6" t="str">
        <f t="shared" si="0"/>
        <v>50 - 54</v>
      </c>
      <c r="BV6" t="str">
        <f t="shared" si="0"/>
        <v>55 - 59</v>
      </c>
      <c r="BW6" t="str">
        <f t="shared" si="0"/>
        <v>60 - 64</v>
      </c>
      <c r="BX6" t="str">
        <f t="shared" si="0"/>
        <v>65 - 69</v>
      </c>
      <c r="BY6" t="str">
        <f t="shared" si="0"/>
        <v>70 - 74</v>
      </c>
      <c r="BZ6" t="str">
        <f t="shared" si="0"/>
        <v>75 - 79</v>
      </c>
      <c r="CA6" t="str">
        <f t="shared" si="0"/>
        <v>80+</v>
      </c>
      <c r="CD6" t="s">
        <v>91</v>
      </c>
      <c r="CE6">
        <v>2005</v>
      </c>
      <c r="CF6">
        <v>2006</v>
      </c>
      <c r="CG6">
        <v>2007</v>
      </c>
      <c r="CH6">
        <v>2008</v>
      </c>
      <c r="CI6">
        <v>2009</v>
      </c>
      <c r="CJ6">
        <v>2010</v>
      </c>
      <c r="CK6">
        <v>2011</v>
      </c>
      <c r="CL6">
        <v>2012</v>
      </c>
      <c r="CM6">
        <v>2013</v>
      </c>
      <c r="CN6">
        <v>2014</v>
      </c>
      <c r="CO6">
        <v>2015</v>
      </c>
      <c r="CP6">
        <v>2016</v>
      </c>
      <c r="CQ6">
        <v>2017</v>
      </c>
      <c r="CR6">
        <v>2018</v>
      </c>
      <c r="CS6">
        <v>2019</v>
      </c>
      <c r="CT6">
        <v>2020</v>
      </c>
    </row>
    <row r="7" spans="1:98" x14ac:dyDescent="0.3">
      <c r="A7" t="str">
        <f>WORLD_35!M90</f>
        <v>Female</v>
      </c>
      <c r="B7" t="str">
        <f>WORLD_35!N90</f>
        <v>AUSTRIA</v>
      </c>
      <c r="C7">
        <v>192748</v>
      </c>
      <c r="D7">
        <v>214486</v>
      </c>
      <c r="E7">
        <v>236996</v>
      </c>
      <c r="F7">
        <v>238396</v>
      </c>
      <c r="G7">
        <v>251462</v>
      </c>
      <c r="H7">
        <v>250848</v>
      </c>
      <c r="I7">
        <v>300420</v>
      </c>
      <c r="J7">
        <v>352371</v>
      </c>
      <c r="K7">
        <v>342211</v>
      </c>
      <c r="L7">
        <v>292964</v>
      </c>
      <c r="M7">
        <v>244205</v>
      </c>
      <c r="N7">
        <v>245195</v>
      </c>
      <c r="O7">
        <v>247268</v>
      </c>
      <c r="P7">
        <v>197806</v>
      </c>
      <c r="Q7">
        <v>169162</v>
      </c>
      <c r="R7">
        <v>177459</v>
      </c>
      <c r="S7">
        <v>246661</v>
      </c>
      <c r="U7" t="str">
        <f>WORLD_35!M18</f>
        <v>Female</v>
      </c>
      <c r="V7" t="str">
        <f>WORLD_35!N18</f>
        <v>AUSTRIA</v>
      </c>
      <c r="W7">
        <v>193920</v>
      </c>
      <c r="X7">
        <v>210315</v>
      </c>
      <c r="Y7">
        <v>237926</v>
      </c>
      <c r="Z7">
        <v>239891</v>
      </c>
      <c r="AA7">
        <v>257697.99999999997</v>
      </c>
      <c r="AB7">
        <v>252484</v>
      </c>
      <c r="AC7">
        <v>292361</v>
      </c>
      <c r="AD7">
        <v>349587</v>
      </c>
      <c r="AE7">
        <v>349884</v>
      </c>
      <c r="AF7">
        <v>306281</v>
      </c>
      <c r="AG7">
        <v>250738</v>
      </c>
      <c r="AH7">
        <v>243152</v>
      </c>
      <c r="AI7">
        <v>252369</v>
      </c>
      <c r="AJ7">
        <v>206766</v>
      </c>
      <c r="AK7">
        <v>169321</v>
      </c>
      <c r="AL7">
        <v>172830</v>
      </c>
      <c r="AM7">
        <v>256074</v>
      </c>
      <c r="AO7" t="str">
        <f>WORLD_35!AH90</f>
        <v>Female</v>
      </c>
      <c r="AP7" t="str">
        <f>WORLD_35!AI90</f>
        <v>AUSTRIA</v>
      </c>
      <c r="AQ7">
        <v>197428</v>
      </c>
      <c r="AR7">
        <v>195581</v>
      </c>
      <c r="AS7">
        <v>203322</v>
      </c>
      <c r="AT7">
        <v>222244</v>
      </c>
      <c r="AU7">
        <v>269666</v>
      </c>
      <c r="AV7">
        <v>284832</v>
      </c>
      <c r="AW7">
        <v>295077</v>
      </c>
      <c r="AX7">
        <v>272570</v>
      </c>
      <c r="AY7">
        <v>302104</v>
      </c>
      <c r="AZ7">
        <v>354598</v>
      </c>
      <c r="BA7">
        <v>348848</v>
      </c>
      <c r="BB7">
        <v>303265</v>
      </c>
      <c r="BC7">
        <v>245513</v>
      </c>
      <c r="BD7">
        <v>232975</v>
      </c>
      <c r="BE7">
        <v>235087</v>
      </c>
      <c r="BF7">
        <v>181512</v>
      </c>
      <c r="BG7">
        <v>285389</v>
      </c>
      <c r="BI7" t="str">
        <f>AO7</f>
        <v>Female</v>
      </c>
      <c r="BJ7" t="str">
        <f>AP7</f>
        <v>AUSTRIA</v>
      </c>
      <c r="BK7" s="12">
        <v>201047</v>
      </c>
      <c r="BL7" s="12">
        <v>197213</v>
      </c>
      <c r="BM7" s="12">
        <v>204148</v>
      </c>
      <c r="BN7" s="12">
        <v>220395</v>
      </c>
      <c r="BO7" s="12">
        <v>267132</v>
      </c>
      <c r="BP7" s="12">
        <v>287001</v>
      </c>
      <c r="BQ7" s="12">
        <v>299329</v>
      </c>
      <c r="BR7" s="12">
        <v>276529</v>
      </c>
      <c r="BS7" s="12">
        <v>294058</v>
      </c>
      <c r="BT7" s="12">
        <v>348179</v>
      </c>
      <c r="BU7" s="12">
        <v>354142</v>
      </c>
      <c r="BV7" s="12">
        <v>313973</v>
      </c>
      <c r="BW7" s="12">
        <v>252895</v>
      </c>
      <c r="BX7" s="12">
        <v>230545</v>
      </c>
      <c r="BY7" s="12">
        <v>234895</v>
      </c>
      <c r="BZ7" s="12">
        <v>188537</v>
      </c>
      <c r="CA7" s="12">
        <v>289192</v>
      </c>
      <c r="CD7" t="str">
        <f>BJ7</f>
        <v>AUSTRIA</v>
      </c>
      <c r="CE7" s="124">
        <f>C7</f>
        <v>192748</v>
      </c>
      <c r="CF7" s="124">
        <f t="shared" ref="CF7:CT7" si="1">D7</f>
        <v>214486</v>
      </c>
      <c r="CG7" s="124">
        <f t="shared" si="1"/>
        <v>236996</v>
      </c>
      <c r="CH7" s="124">
        <f t="shared" si="1"/>
        <v>238396</v>
      </c>
      <c r="CI7" s="124">
        <f t="shared" si="1"/>
        <v>251462</v>
      </c>
      <c r="CJ7" s="124">
        <f t="shared" si="1"/>
        <v>250848</v>
      </c>
      <c r="CK7" s="124">
        <f t="shared" si="1"/>
        <v>300420</v>
      </c>
      <c r="CL7" s="124">
        <f t="shared" si="1"/>
        <v>352371</v>
      </c>
      <c r="CM7" s="124">
        <f t="shared" si="1"/>
        <v>342211</v>
      </c>
      <c r="CN7" s="124">
        <f t="shared" si="1"/>
        <v>292964</v>
      </c>
      <c r="CO7" s="124">
        <f t="shared" si="1"/>
        <v>244205</v>
      </c>
      <c r="CP7" s="124">
        <f t="shared" si="1"/>
        <v>245195</v>
      </c>
      <c r="CQ7" s="124">
        <f t="shared" si="1"/>
        <v>247268</v>
      </c>
      <c r="CR7" s="124">
        <f t="shared" si="1"/>
        <v>197806</v>
      </c>
      <c r="CS7" s="124">
        <f t="shared" si="1"/>
        <v>169162</v>
      </c>
      <c r="CT7" s="124">
        <f t="shared" si="1"/>
        <v>177459</v>
      </c>
    </row>
    <row r="8" spans="1:98" x14ac:dyDescent="0.3">
      <c r="A8" t="str">
        <f>WORLD_35!M91</f>
        <v>Female</v>
      </c>
      <c r="B8" t="str">
        <f>WORLD_35!N91</f>
        <v>BELGIUM</v>
      </c>
      <c r="C8">
        <v>279771</v>
      </c>
      <c r="D8">
        <v>291533</v>
      </c>
      <c r="E8">
        <v>306238</v>
      </c>
      <c r="F8">
        <v>303724</v>
      </c>
      <c r="G8">
        <v>313219</v>
      </c>
      <c r="H8">
        <v>321553</v>
      </c>
      <c r="I8">
        <v>349443</v>
      </c>
      <c r="J8">
        <v>383591</v>
      </c>
      <c r="K8">
        <v>401387</v>
      </c>
      <c r="L8">
        <v>377309</v>
      </c>
      <c r="M8">
        <v>351324</v>
      </c>
      <c r="N8">
        <v>327781</v>
      </c>
      <c r="O8">
        <v>254927</v>
      </c>
      <c r="P8">
        <v>264912</v>
      </c>
      <c r="Q8">
        <v>258274</v>
      </c>
      <c r="R8">
        <v>228134</v>
      </c>
      <c r="S8">
        <v>297279</v>
      </c>
      <c r="U8" t="str">
        <f>WORLD_35!M19</f>
        <v>Female</v>
      </c>
      <c r="V8" t="str">
        <f>WORLD_35!N19</f>
        <v>BELGIUM</v>
      </c>
      <c r="W8">
        <v>284996</v>
      </c>
      <c r="X8">
        <v>290637</v>
      </c>
      <c r="Y8">
        <v>308848</v>
      </c>
      <c r="Z8">
        <v>306507</v>
      </c>
      <c r="AA8">
        <v>318281</v>
      </c>
      <c r="AB8">
        <v>324511</v>
      </c>
      <c r="AC8">
        <v>346942</v>
      </c>
      <c r="AD8">
        <v>380658</v>
      </c>
      <c r="AE8">
        <v>404988</v>
      </c>
      <c r="AF8">
        <v>385818</v>
      </c>
      <c r="AG8">
        <v>355372</v>
      </c>
      <c r="AH8">
        <v>341717</v>
      </c>
      <c r="AI8">
        <v>261574</v>
      </c>
      <c r="AJ8">
        <v>263035</v>
      </c>
      <c r="AK8">
        <v>259848</v>
      </c>
      <c r="AL8">
        <v>230095</v>
      </c>
      <c r="AM8">
        <v>308823</v>
      </c>
      <c r="AO8" t="str">
        <f>WORLD_35!AH91</f>
        <v>Female</v>
      </c>
      <c r="AP8" t="str">
        <f>WORLD_35!AI91</f>
        <v>BELGIUM</v>
      </c>
      <c r="AQ8">
        <v>315080</v>
      </c>
      <c r="AR8">
        <v>319136</v>
      </c>
      <c r="AS8">
        <v>303985</v>
      </c>
      <c r="AT8">
        <v>308498</v>
      </c>
      <c r="AU8">
        <v>342988</v>
      </c>
      <c r="AV8">
        <v>359955</v>
      </c>
      <c r="AW8">
        <v>371933</v>
      </c>
      <c r="AX8">
        <v>366315</v>
      </c>
      <c r="AY8">
        <v>373308</v>
      </c>
      <c r="AZ8">
        <v>392007</v>
      </c>
      <c r="BA8">
        <v>402007</v>
      </c>
      <c r="BB8">
        <v>379037</v>
      </c>
      <c r="BC8">
        <v>338826</v>
      </c>
      <c r="BD8">
        <v>311488</v>
      </c>
      <c r="BE8">
        <v>231855</v>
      </c>
      <c r="BF8">
        <v>223019</v>
      </c>
      <c r="BG8">
        <v>399860</v>
      </c>
      <c r="BI8" t="str">
        <f t="shared" ref="BI8:BI71" si="2">AO8</f>
        <v>Female</v>
      </c>
      <c r="BJ8" t="str">
        <f t="shared" ref="BJ8:BJ71" si="3">AP8</f>
        <v>BELGIUM</v>
      </c>
      <c r="BK8" s="12">
        <v>312289</v>
      </c>
      <c r="BL8" s="12">
        <v>322719</v>
      </c>
      <c r="BM8" s="12">
        <v>308133</v>
      </c>
      <c r="BN8" s="12">
        <v>307260</v>
      </c>
      <c r="BO8" s="12">
        <v>339707</v>
      </c>
      <c r="BP8" s="12">
        <v>359903</v>
      </c>
      <c r="BQ8" s="12">
        <v>373110</v>
      </c>
      <c r="BR8" s="12">
        <v>368401</v>
      </c>
      <c r="BS8" s="12">
        <v>371422</v>
      </c>
      <c r="BT8" s="12">
        <v>388480</v>
      </c>
      <c r="BU8" s="12">
        <v>401989</v>
      </c>
      <c r="BV8" s="12">
        <v>384687</v>
      </c>
      <c r="BW8" s="12">
        <v>343899</v>
      </c>
      <c r="BX8" s="12">
        <v>318639</v>
      </c>
      <c r="BY8" s="12">
        <v>240320</v>
      </c>
      <c r="BZ8" s="12">
        <v>218133</v>
      </c>
      <c r="CA8" s="12">
        <v>406525</v>
      </c>
      <c r="CD8" t="str">
        <f t="shared" ref="CD8:CD41" si="4">BJ8</f>
        <v>BELGIUM</v>
      </c>
      <c r="CE8" s="124">
        <f t="shared" ref="CE8:CE33" si="5">C8</f>
        <v>279771</v>
      </c>
      <c r="CF8" s="124">
        <f t="shared" ref="CF8:CF33" si="6">D8</f>
        <v>291533</v>
      </c>
      <c r="CG8" s="124">
        <f t="shared" ref="CG8:CG33" si="7">E8</f>
        <v>306238</v>
      </c>
      <c r="CH8" s="124">
        <f t="shared" ref="CH8:CH33" si="8">F8</f>
        <v>303724</v>
      </c>
      <c r="CI8" s="124">
        <f t="shared" ref="CI8:CI33" si="9">G8</f>
        <v>313219</v>
      </c>
      <c r="CJ8" s="124">
        <f t="shared" ref="CJ8:CJ33" si="10">H8</f>
        <v>321553</v>
      </c>
      <c r="CK8" s="124">
        <f t="shared" ref="CK8:CK33" si="11">I8</f>
        <v>349443</v>
      </c>
      <c r="CL8" s="124">
        <f t="shared" ref="CL8:CL33" si="12">J8</f>
        <v>383591</v>
      </c>
      <c r="CM8" s="124">
        <f t="shared" ref="CM8:CM33" si="13">K8</f>
        <v>401387</v>
      </c>
      <c r="CN8" s="124">
        <f t="shared" ref="CN8:CN33" si="14">L8</f>
        <v>377309</v>
      </c>
      <c r="CO8" s="124">
        <f t="shared" ref="CO8:CO33" si="15">M8</f>
        <v>351324</v>
      </c>
      <c r="CP8" s="124">
        <f t="shared" ref="CP8:CP33" si="16">N8</f>
        <v>327781</v>
      </c>
      <c r="CQ8" s="124">
        <f t="shared" ref="CQ8:CQ33" si="17">O8</f>
        <v>254927</v>
      </c>
      <c r="CR8" s="124">
        <f t="shared" ref="CR8:CR33" si="18">P8</f>
        <v>264912</v>
      </c>
      <c r="CS8" s="124">
        <f t="shared" ref="CS8:CS33" si="19">Q8</f>
        <v>258274</v>
      </c>
      <c r="CT8" s="124">
        <f t="shared" ref="CT8:CT33" si="20">R8</f>
        <v>228134</v>
      </c>
    </row>
    <row r="9" spans="1:98" x14ac:dyDescent="0.3">
      <c r="A9" t="str">
        <f>WORLD_35!M92</f>
        <v>Female</v>
      </c>
      <c r="B9" t="str">
        <f>WORLD_35!N92</f>
        <v>BULGARIA</v>
      </c>
      <c r="C9">
        <v>156332</v>
      </c>
      <c r="D9">
        <v>157623</v>
      </c>
      <c r="E9">
        <v>208580</v>
      </c>
      <c r="F9">
        <v>251552</v>
      </c>
      <c r="G9">
        <v>256638</v>
      </c>
      <c r="H9">
        <v>281020</v>
      </c>
      <c r="I9">
        <v>269205</v>
      </c>
      <c r="J9">
        <v>253894</v>
      </c>
      <c r="K9">
        <v>262805</v>
      </c>
      <c r="L9">
        <v>276577</v>
      </c>
      <c r="M9">
        <v>290428</v>
      </c>
      <c r="N9">
        <v>288781</v>
      </c>
      <c r="O9">
        <v>232094</v>
      </c>
      <c r="P9">
        <v>225965</v>
      </c>
      <c r="Q9">
        <v>224561</v>
      </c>
      <c r="R9">
        <v>172752</v>
      </c>
      <c r="S9">
        <v>152650</v>
      </c>
      <c r="U9" t="str">
        <f>WORLD_35!M20</f>
        <v>Female</v>
      </c>
      <c r="V9" t="str">
        <f>WORLD_35!N20</f>
        <v>BULGARIA</v>
      </c>
      <c r="W9">
        <v>160686</v>
      </c>
      <c r="X9">
        <v>150787</v>
      </c>
      <c r="Y9">
        <v>197020</v>
      </c>
      <c r="Z9">
        <v>247612</v>
      </c>
      <c r="AA9">
        <v>251392</v>
      </c>
      <c r="AB9">
        <v>278049</v>
      </c>
      <c r="AC9">
        <v>272193</v>
      </c>
      <c r="AD9">
        <v>254117</v>
      </c>
      <c r="AE9">
        <v>259774</v>
      </c>
      <c r="AF9">
        <v>273486</v>
      </c>
      <c r="AG9">
        <v>286438</v>
      </c>
      <c r="AH9">
        <v>296168</v>
      </c>
      <c r="AI9">
        <v>238625</v>
      </c>
      <c r="AJ9">
        <v>222317</v>
      </c>
      <c r="AK9">
        <v>224777</v>
      </c>
      <c r="AL9">
        <v>174731</v>
      </c>
      <c r="AM9">
        <v>158140</v>
      </c>
      <c r="AO9" t="str">
        <f>WORLD_35!AH92</f>
        <v>Female</v>
      </c>
      <c r="AP9" t="str">
        <f>WORLD_35!AI92</f>
        <v>BULGARIA</v>
      </c>
      <c r="AQ9">
        <v>164192</v>
      </c>
      <c r="AR9">
        <v>180653</v>
      </c>
      <c r="AS9">
        <v>154425</v>
      </c>
      <c r="AT9">
        <v>147858</v>
      </c>
      <c r="AU9">
        <v>191886</v>
      </c>
      <c r="AV9">
        <v>235585</v>
      </c>
      <c r="AW9">
        <v>230642</v>
      </c>
      <c r="AX9">
        <v>261848</v>
      </c>
      <c r="AY9">
        <v>260101.99999999997</v>
      </c>
      <c r="AZ9">
        <v>240715</v>
      </c>
      <c r="BA9">
        <v>244678</v>
      </c>
      <c r="BB9">
        <v>257935</v>
      </c>
      <c r="BC9">
        <v>269936</v>
      </c>
      <c r="BD9">
        <v>274046</v>
      </c>
      <c r="BE9">
        <v>207460</v>
      </c>
      <c r="BF9">
        <v>168417</v>
      </c>
      <c r="BG9">
        <v>207727</v>
      </c>
      <c r="BI9" t="str">
        <f t="shared" si="2"/>
        <v>Female</v>
      </c>
      <c r="BJ9" t="str">
        <f t="shared" si="3"/>
        <v>BULGARIA</v>
      </c>
      <c r="BK9" s="12">
        <v>155253</v>
      </c>
      <c r="BL9" s="12">
        <v>182514</v>
      </c>
      <c r="BM9" s="12">
        <v>159612</v>
      </c>
      <c r="BN9" s="12">
        <v>144567</v>
      </c>
      <c r="BO9" s="12">
        <v>180946</v>
      </c>
      <c r="BP9" s="12">
        <v>230634</v>
      </c>
      <c r="BQ9" s="12">
        <v>229537</v>
      </c>
      <c r="BR9" s="12">
        <v>256718.00000000003</v>
      </c>
      <c r="BS9" s="12">
        <v>262511</v>
      </c>
      <c r="BT9" s="12">
        <v>242831</v>
      </c>
      <c r="BU9" s="12">
        <v>241701</v>
      </c>
      <c r="BV9" s="12">
        <v>253512</v>
      </c>
      <c r="BW9" s="12">
        <v>264768</v>
      </c>
      <c r="BX9" s="12">
        <v>274664</v>
      </c>
      <c r="BY9" s="12">
        <v>214756</v>
      </c>
      <c r="BZ9" s="12">
        <v>167114</v>
      </c>
      <c r="CA9" s="12">
        <v>213102</v>
      </c>
      <c r="CD9" t="str">
        <f t="shared" si="4"/>
        <v>BULGARIA</v>
      </c>
      <c r="CE9" s="124">
        <f t="shared" si="5"/>
        <v>156332</v>
      </c>
      <c r="CF9" s="124">
        <f t="shared" si="6"/>
        <v>157623</v>
      </c>
      <c r="CG9" s="124">
        <f t="shared" si="7"/>
        <v>208580</v>
      </c>
      <c r="CH9" s="124">
        <f t="shared" si="8"/>
        <v>251552</v>
      </c>
      <c r="CI9" s="124">
        <f t="shared" si="9"/>
        <v>256638</v>
      </c>
      <c r="CJ9" s="124">
        <f t="shared" si="10"/>
        <v>281020</v>
      </c>
      <c r="CK9" s="124">
        <f t="shared" si="11"/>
        <v>269205</v>
      </c>
      <c r="CL9" s="124">
        <f t="shared" si="12"/>
        <v>253894</v>
      </c>
      <c r="CM9" s="124">
        <f t="shared" si="13"/>
        <v>262805</v>
      </c>
      <c r="CN9" s="124">
        <f t="shared" si="14"/>
        <v>276577</v>
      </c>
      <c r="CO9" s="124">
        <f t="shared" si="15"/>
        <v>290428</v>
      </c>
      <c r="CP9" s="124">
        <f t="shared" si="16"/>
        <v>288781</v>
      </c>
      <c r="CQ9" s="124">
        <f t="shared" si="17"/>
        <v>232094</v>
      </c>
      <c r="CR9" s="124">
        <f t="shared" si="18"/>
        <v>225965</v>
      </c>
      <c r="CS9" s="124">
        <f t="shared" si="19"/>
        <v>224561</v>
      </c>
      <c r="CT9" s="124">
        <f t="shared" si="20"/>
        <v>172752</v>
      </c>
    </row>
    <row r="10" spans="1:98" x14ac:dyDescent="0.3">
      <c r="A10" t="str">
        <f>WORLD_35!M93</f>
        <v>Female</v>
      </c>
      <c r="B10" t="str">
        <f>WORLD_35!N93</f>
        <v>CROATIA</v>
      </c>
      <c r="C10">
        <v>101504</v>
      </c>
      <c r="D10">
        <v>115015</v>
      </c>
      <c r="E10">
        <v>117942</v>
      </c>
      <c r="F10">
        <v>139165</v>
      </c>
      <c r="G10">
        <v>144773</v>
      </c>
      <c r="H10">
        <v>142074</v>
      </c>
      <c r="I10">
        <v>144377</v>
      </c>
      <c r="J10">
        <v>145212</v>
      </c>
      <c r="K10">
        <v>162659</v>
      </c>
      <c r="L10">
        <v>164585</v>
      </c>
      <c r="M10">
        <v>158068</v>
      </c>
      <c r="N10">
        <v>134919</v>
      </c>
      <c r="O10">
        <v>111874</v>
      </c>
      <c r="P10">
        <v>141292</v>
      </c>
      <c r="Q10">
        <v>126468</v>
      </c>
      <c r="R10">
        <v>95008</v>
      </c>
      <c r="S10">
        <v>87198</v>
      </c>
      <c r="U10" t="str">
        <f>WORLD_35!M21</f>
        <v>Female</v>
      </c>
      <c r="V10" t="str">
        <f>WORLD_35!N21</f>
        <v>CROATIA</v>
      </c>
      <c r="W10">
        <v>100173</v>
      </c>
      <c r="X10">
        <v>117926</v>
      </c>
      <c r="Y10">
        <v>117266</v>
      </c>
      <c r="Z10">
        <v>138522</v>
      </c>
      <c r="AA10">
        <v>147456</v>
      </c>
      <c r="AB10">
        <v>144512</v>
      </c>
      <c r="AC10">
        <v>147439</v>
      </c>
      <c r="AD10">
        <v>145470</v>
      </c>
      <c r="AE10">
        <v>163286</v>
      </c>
      <c r="AF10">
        <v>167516</v>
      </c>
      <c r="AG10">
        <v>163019</v>
      </c>
      <c r="AH10">
        <v>144014</v>
      </c>
      <c r="AI10">
        <v>111131</v>
      </c>
      <c r="AJ10">
        <v>139826</v>
      </c>
      <c r="AK10">
        <v>130625</v>
      </c>
      <c r="AL10">
        <v>99155</v>
      </c>
      <c r="AM10">
        <v>92415</v>
      </c>
      <c r="AO10" t="str">
        <f>WORLD_35!AH93</f>
        <v>Female</v>
      </c>
      <c r="AP10" t="str">
        <f>WORLD_35!AI93</f>
        <v>CROATIA</v>
      </c>
      <c r="AQ10">
        <v>98447</v>
      </c>
      <c r="AR10">
        <v>103364</v>
      </c>
      <c r="AS10">
        <v>97131</v>
      </c>
      <c r="AT10">
        <v>118287</v>
      </c>
      <c r="AU10">
        <v>119461</v>
      </c>
      <c r="AV10">
        <v>130142</v>
      </c>
      <c r="AW10">
        <v>141035</v>
      </c>
      <c r="AX10">
        <v>143830</v>
      </c>
      <c r="AY10">
        <v>135692</v>
      </c>
      <c r="AZ10">
        <v>144334</v>
      </c>
      <c r="BA10">
        <v>157839</v>
      </c>
      <c r="BB10">
        <v>155875</v>
      </c>
      <c r="BC10">
        <v>153933</v>
      </c>
      <c r="BD10">
        <v>126034</v>
      </c>
      <c r="BE10">
        <v>108489</v>
      </c>
      <c r="BF10">
        <v>112600</v>
      </c>
      <c r="BG10">
        <v>150976</v>
      </c>
      <c r="BI10" t="str">
        <f t="shared" si="2"/>
        <v>Female</v>
      </c>
      <c r="BJ10" t="str">
        <f t="shared" si="3"/>
        <v>CROATIA</v>
      </c>
      <c r="BK10" s="12">
        <v>94313</v>
      </c>
      <c r="BL10" s="12">
        <v>104336</v>
      </c>
      <c r="BM10" s="12">
        <v>96217</v>
      </c>
      <c r="BN10" s="12">
        <v>114527</v>
      </c>
      <c r="BO10" s="12">
        <v>118376</v>
      </c>
      <c r="BP10" s="12">
        <v>127071</v>
      </c>
      <c r="BQ10" s="12">
        <v>138923</v>
      </c>
      <c r="BR10" s="12">
        <v>144204</v>
      </c>
      <c r="BS10" s="12">
        <v>136212</v>
      </c>
      <c r="BT10" s="12">
        <v>141442</v>
      </c>
      <c r="BU10" s="12">
        <v>155795</v>
      </c>
      <c r="BV10" s="12">
        <v>155656</v>
      </c>
      <c r="BW10" s="12">
        <v>155197</v>
      </c>
      <c r="BX10" s="12">
        <v>130192</v>
      </c>
      <c r="BY10" s="12">
        <v>107575</v>
      </c>
      <c r="BZ10" s="12">
        <v>108830</v>
      </c>
      <c r="CA10" s="12">
        <v>155609</v>
      </c>
      <c r="CD10" t="str">
        <f t="shared" si="4"/>
        <v>CROATIA</v>
      </c>
      <c r="CE10" s="124">
        <f t="shared" si="5"/>
        <v>101504</v>
      </c>
      <c r="CF10" s="124">
        <f t="shared" si="6"/>
        <v>115015</v>
      </c>
      <c r="CG10" s="124">
        <f t="shared" si="7"/>
        <v>117942</v>
      </c>
      <c r="CH10" s="124">
        <f t="shared" si="8"/>
        <v>139165</v>
      </c>
      <c r="CI10" s="124">
        <f t="shared" si="9"/>
        <v>144773</v>
      </c>
      <c r="CJ10" s="124">
        <f t="shared" si="10"/>
        <v>142074</v>
      </c>
      <c r="CK10" s="124">
        <f t="shared" si="11"/>
        <v>144377</v>
      </c>
      <c r="CL10" s="124">
        <f t="shared" si="12"/>
        <v>145212</v>
      </c>
      <c r="CM10" s="124">
        <f t="shared" si="13"/>
        <v>162659</v>
      </c>
      <c r="CN10" s="124">
        <f t="shared" si="14"/>
        <v>164585</v>
      </c>
      <c r="CO10" s="124">
        <f t="shared" si="15"/>
        <v>158068</v>
      </c>
      <c r="CP10" s="124">
        <f t="shared" si="16"/>
        <v>134919</v>
      </c>
      <c r="CQ10" s="124">
        <f t="shared" si="17"/>
        <v>111874</v>
      </c>
      <c r="CR10" s="124">
        <f t="shared" si="18"/>
        <v>141292</v>
      </c>
      <c r="CS10" s="124">
        <f t="shared" si="19"/>
        <v>126468</v>
      </c>
      <c r="CT10" s="124">
        <f t="shared" si="20"/>
        <v>95008</v>
      </c>
    </row>
    <row r="11" spans="1:98" x14ac:dyDescent="0.3">
      <c r="A11" t="str">
        <f>WORLD_35!M94</f>
        <v>Female</v>
      </c>
      <c r="B11" t="str">
        <f>WORLD_35!N94</f>
        <v>CYPRUS</v>
      </c>
      <c r="C11">
        <v>29991</v>
      </c>
      <c r="D11">
        <v>34231</v>
      </c>
      <c r="E11">
        <v>36250</v>
      </c>
      <c r="F11">
        <v>38206</v>
      </c>
      <c r="G11">
        <v>42370</v>
      </c>
      <c r="H11">
        <v>39548</v>
      </c>
      <c r="I11">
        <v>36875</v>
      </c>
      <c r="J11">
        <v>35506</v>
      </c>
      <c r="K11">
        <v>35369</v>
      </c>
      <c r="L11">
        <v>33808</v>
      </c>
      <c r="M11">
        <v>29449</v>
      </c>
      <c r="N11">
        <v>26247</v>
      </c>
      <c r="O11">
        <v>21430</v>
      </c>
      <c r="P11">
        <v>18391</v>
      </c>
      <c r="Q11">
        <v>14993</v>
      </c>
      <c r="R11">
        <v>11743</v>
      </c>
      <c r="S11">
        <v>13995</v>
      </c>
      <c r="U11" t="str">
        <f>WORLD_35!M22</f>
        <v>Female</v>
      </c>
      <c r="V11" t="str">
        <f>WORLD_35!N22</f>
        <v>CYPRUS</v>
      </c>
      <c r="W11">
        <v>29733</v>
      </c>
      <c r="X11">
        <v>33702</v>
      </c>
      <c r="Y11">
        <v>36269</v>
      </c>
      <c r="Z11">
        <v>38229</v>
      </c>
      <c r="AA11">
        <v>43629</v>
      </c>
      <c r="AB11">
        <v>40543</v>
      </c>
      <c r="AC11">
        <v>37590</v>
      </c>
      <c r="AD11">
        <v>35904</v>
      </c>
      <c r="AE11">
        <v>35776</v>
      </c>
      <c r="AF11">
        <v>34976</v>
      </c>
      <c r="AG11">
        <v>30396</v>
      </c>
      <c r="AH11">
        <v>27365</v>
      </c>
      <c r="AI11">
        <v>22045</v>
      </c>
      <c r="AJ11">
        <v>19176</v>
      </c>
      <c r="AK11">
        <v>15434</v>
      </c>
      <c r="AL11">
        <v>12157</v>
      </c>
      <c r="AM11">
        <v>14259</v>
      </c>
      <c r="AO11" t="str">
        <f>WORLD_35!AH94</f>
        <v>Female</v>
      </c>
      <c r="AP11" t="str">
        <f>WORLD_35!AI94</f>
        <v>CYPRUS</v>
      </c>
      <c r="AQ11">
        <v>31957</v>
      </c>
      <c r="AR11">
        <v>31667</v>
      </c>
      <c r="AS11">
        <v>31279</v>
      </c>
      <c r="AT11">
        <v>37858</v>
      </c>
      <c r="AU11">
        <v>49663</v>
      </c>
      <c r="AV11">
        <v>49700</v>
      </c>
      <c r="AW11">
        <v>47835</v>
      </c>
      <c r="AX11">
        <v>44058</v>
      </c>
      <c r="AY11">
        <v>39677</v>
      </c>
      <c r="AZ11">
        <v>38103</v>
      </c>
      <c r="BA11">
        <v>34797</v>
      </c>
      <c r="BB11">
        <v>32921</v>
      </c>
      <c r="BC11">
        <v>28442</v>
      </c>
      <c r="BD11">
        <v>25711</v>
      </c>
      <c r="BE11">
        <v>20115</v>
      </c>
      <c r="BF11">
        <v>15748</v>
      </c>
      <c r="BG11">
        <v>20061</v>
      </c>
      <c r="BI11" t="str">
        <f t="shared" si="2"/>
        <v>Female</v>
      </c>
      <c r="BJ11" t="str">
        <f t="shared" si="3"/>
        <v>CYPRUS</v>
      </c>
      <c r="BK11" s="12">
        <v>31754</v>
      </c>
      <c r="BL11" s="12">
        <v>32110.999999999996</v>
      </c>
      <c r="BM11" s="12">
        <v>31602</v>
      </c>
      <c r="BN11" s="12">
        <v>37167</v>
      </c>
      <c r="BO11" s="12">
        <v>47657</v>
      </c>
      <c r="BP11" s="12">
        <v>49368</v>
      </c>
      <c r="BQ11" s="12">
        <v>48023</v>
      </c>
      <c r="BR11" s="12">
        <v>45048</v>
      </c>
      <c r="BS11" s="12">
        <v>40485</v>
      </c>
      <c r="BT11" s="12">
        <v>38639</v>
      </c>
      <c r="BU11" s="12">
        <v>35509</v>
      </c>
      <c r="BV11" s="12">
        <v>33593</v>
      </c>
      <c r="BW11" s="12">
        <v>29255</v>
      </c>
      <c r="BX11" s="12">
        <v>26182</v>
      </c>
      <c r="BY11" s="12">
        <v>20790</v>
      </c>
      <c r="BZ11" s="12">
        <v>16129.999999999998</v>
      </c>
      <c r="CA11" s="12">
        <v>20846</v>
      </c>
      <c r="CD11" t="str">
        <f t="shared" si="4"/>
        <v>CYPRUS</v>
      </c>
      <c r="CE11" s="124">
        <f t="shared" si="5"/>
        <v>29991</v>
      </c>
      <c r="CF11" s="124">
        <f t="shared" si="6"/>
        <v>34231</v>
      </c>
      <c r="CG11" s="124">
        <f t="shared" si="7"/>
        <v>36250</v>
      </c>
      <c r="CH11" s="124">
        <f t="shared" si="8"/>
        <v>38206</v>
      </c>
      <c r="CI11" s="124">
        <f t="shared" si="9"/>
        <v>42370</v>
      </c>
      <c r="CJ11" s="124">
        <f t="shared" si="10"/>
        <v>39548</v>
      </c>
      <c r="CK11" s="124">
        <f t="shared" si="11"/>
        <v>36875</v>
      </c>
      <c r="CL11" s="124">
        <f t="shared" si="12"/>
        <v>35506</v>
      </c>
      <c r="CM11" s="124">
        <f t="shared" si="13"/>
        <v>35369</v>
      </c>
      <c r="CN11" s="124">
        <f t="shared" si="14"/>
        <v>33808</v>
      </c>
      <c r="CO11" s="124">
        <f t="shared" si="15"/>
        <v>29449</v>
      </c>
      <c r="CP11" s="124">
        <f t="shared" si="16"/>
        <v>26247</v>
      </c>
      <c r="CQ11" s="124">
        <f t="shared" si="17"/>
        <v>21430</v>
      </c>
      <c r="CR11" s="124">
        <f t="shared" si="18"/>
        <v>18391</v>
      </c>
      <c r="CS11" s="124">
        <f t="shared" si="19"/>
        <v>14993</v>
      </c>
      <c r="CT11" s="124">
        <f t="shared" si="20"/>
        <v>11743</v>
      </c>
    </row>
    <row r="12" spans="1:98" x14ac:dyDescent="0.3">
      <c r="A12" t="str">
        <f>WORLD_35!M95</f>
        <v>Female</v>
      </c>
      <c r="B12" t="str">
        <f>WORLD_35!N95</f>
        <v>CZECH_REPUBLIC</v>
      </c>
      <c r="C12">
        <v>217078</v>
      </c>
      <c r="D12">
        <v>230361</v>
      </c>
      <c r="E12">
        <v>297105</v>
      </c>
      <c r="F12">
        <v>317637</v>
      </c>
      <c r="G12">
        <v>355679</v>
      </c>
      <c r="H12">
        <v>444650</v>
      </c>
      <c r="I12">
        <v>401329</v>
      </c>
      <c r="J12">
        <v>329017</v>
      </c>
      <c r="K12">
        <v>331264</v>
      </c>
      <c r="L12">
        <v>352298</v>
      </c>
      <c r="M12">
        <v>403121</v>
      </c>
      <c r="N12">
        <v>387368</v>
      </c>
      <c r="O12">
        <v>295888</v>
      </c>
      <c r="P12">
        <v>224782</v>
      </c>
      <c r="Q12">
        <v>229706</v>
      </c>
      <c r="R12">
        <v>203172</v>
      </c>
      <c r="S12">
        <v>213741</v>
      </c>
      <c r="U12" t="str">
        <f>WORLD_35!M23</f>
        <v>Female</v>
      </c>
      <c r="V12" t="str">
        <f>WORLD_35!N23</f>
        <v>CZECH_REPUBLIC</v>
      </c>
      <c r="W12">
        <v>227614</v>
      </c>
      <c r="X12">
        <v>218186</v>
      </c>
      <c r="Y12">
        <v>289315</v>
      </c>
      <c r="Z12">
        <v>317102</v>
      </c>
      <c r="AA12">
        <v>341273</v>
      </c>
      <c r="AB12">
        <v>440996</v>
      </c>
      <c r="AC12">
        <v>419004</v>
      </c>
      <c r="AD12">
        <v>338927</v>
      </c>
      <c r="AE12">
        <v>331971</v>
      </c>
      <c r="AF12">
        <v>344764</v>
      </c>
      <c r="AG12">
        <v>397844</v>
      </c>
      <c r="AH12">
        <v>398704</v>
      </c>
      <c r="AI12">
        <v>315258</v>
      </c>
      <c r="AJ12">
        <v>228934</v>
      </c>
      <c r="AK12">
        <v>227569</v>
      </c>
      <c r="AL12">
        <v>201566</v>
      </c>
      <c r="AM12">
        <v>222580</v>
      </c>
      <c r="AO12" t="str">
        <f>WORLD_35!AH95</f>
        <v>Female</v>
      </c>
      <c r="AP12" t="str">
        <f>WORLD_35!AI95</f>
        <v>CZECH_REPUBLIC</v>
      </c>
      <c r="AQ12">
        <v>267510</v>
      </c>
      <c r="AR12">
        <v>278024</v>
      </c>
      <c r="AS12">
        <v>234121</v>
      </c>
      <c r="AT12">
        <v>221715</v>
      </c>
      <c r="AU12">
        <v>300123</v>
      </c>
      <c r="AV12">
        <v>340660</v>
      </c>
      <c r="AW12">
        <v>363601</v>
      </c>
      <c r="AX12">
        <v>450551</v>
      </c>
      <c r="AY12">
        <v>423518</v>
      </c>
      <c r="AZ12">
        <v>342588</v>
      </c>
      <c r="BA12">
        <v>332548</v>
      </c>
      <c r="BB12">
        <v>339148</v>
      </c>
      <c r="BC12">
        <v>380208</v>
      </c>
      <c r="BD12">
        <v>367965</v>
      </c>
      <c r="BE12">
        <v>278045</v>
      </c>
      <c r="BF12">
        <v>186544</v>
      </c>
      <c r="BG12">
        <v>285541</v>
      </c>
      <c r="BI12" t="str">
        <f t="shared" si="2"/>
        <v>Female</v>
      </c>
      <c r="BJ12" t="str">
        <f t="shared" si="3"/>
        <v>CZECH_REPUBLIC</v>
      </c>
      <c r="BK12" s="12">
        <v>259152</v>
      </c>
      <c r="BL12" s="12">
        <v>282941</v>
      </c>
      <c r="BM12" s="12">
        <v>243633</v>
      </c>
      <c r="BN12" s="12">
        <v>218105</v>
      </c>
      <c r="BO12" s="12">
        <v>287273</v>
      </c>
      <c r="BP12" s="12">
        <v>337719</v>
      </c>
      <c r="BQ12" s="12">
        <v>354806</v>
      </c>
      <c r="BR12" s="12">
        <v>440220</v>
      </c>
      <c r="BS12" s="12">
        <v>436859</v>
      </c>
      <c r="BT12" s="12">
        <v>354944</v>
      </c>
      <c r="BU12" s="12">
        <v>331645</v>
      </c>
      <c r="BV12" s="12">
        <v>333216</v>
      </c>
      <c r="BW12" s="12">
        <v>371509</v>
      </c>
      <c r="BX12" s="12">
        <v>372725</v>
      </c>
      <c r="BY12" s="12">
        <v>292554</v>
      </c>
      <c r="BZ12" s="12">
        <v>193106</v>
      </c>
      <c r="CA12" s="12">
        <v>289422</v>
      </c>
      <c r="CD12" t="str">
        <f t="shared" si="4"/>
        <v>CZECH_REPUBLIC</v>
      </c>
      <c r="CE12" s="124">
        <f t="shared" si="5"/>
        <v>217078</v>
      </c>
      <c r="CF12" s="124">
        <f t="shared" si="6"/>
        <v>230361</v>
      </c>
      <c r="CG12" s="124">
        <f t="shared" si="7"/>
        <v>297105</v>
      </c>
      <c r="CH12" s="124">
        <f t="shared" si="8"/>
        <v>317637</v>
      </c>
      <c r="CI12" s="124">
        <f t="shared" si="9"/>
        <v>355679</v>
      </c>
      <c r="CJ12" s="124">
        <f t="shared" si="10"/>
        <v>444650</v>
      </c>
      <c r="CK12" s="124">
        <f t="shared" si="11"/>
        <v>401329</v>
      </c>
      <c r="CL12" s="124">
        <f t="shared" si="12"/>
        <v>329017</v>
      </c>
      <c r="CM12" s="124">
        <f t="shared" si="13"/>
        <v>331264</v>
      </c>
      <c r="CN12" s="124">
        <f t="shared" si="14"/>
        <v>352298</v>
      </c>
      <c r="CO12" s="124">
        <f t="shared" si="15"/>
        <v>403121</v>
      </c>
      <c r="CP12" s="124">
        <f t="shared" si="16"/>
        <v>387368</v>
      </c>
      <c r="CQ12" s="124">
        <f t="shared" si="17"/>
        <v>295888</v>
      </c>
      <c r="CR12" s="124">
        <f t="shared" si="18"/>
        <v>224782</v>
      </c>
      <c r="CS12" s="124">
        <f t="shared" si="19"/>
        <v>229706</v>
      </c>
      <c r="CT12" s="124">
        <f t="shared" si="20"/>
        <v>203172</v>
      </c>
    </row>
    <row r="13" spans="1:98" x14ac:dyDescent="0.3">
      <c r="A13" t="str">
        <f>WORLD_35!M96</f>
        <v>Female</v>
      </c>
      <c r="B13" t="str">
        <f>WORLD_35!N96</f>
        <v>DENMARK</v>
      </c>
      <c r="C13">
        <v>159478</v>
      </c>
      <c r="D13">
        <v>168186</v>
      </c>
      <c r="E13">
        <v>166456</v>
      </c>
      <c r="F13">
        <v>146168</v>
      </c>
      <c r="G13">
        <v>145731</v>
      </c>
      <c r="H13">
        <v>173098</v>
      </c>
      <c r="I13">
        <v>193247</v>
      </c>
      <c r="J13">
        <v>198888</v>
      </c>
      <c r="K13">
        <v>199983</v>
      </c>
      <c r="L13">
        <v>180378</v>
      </c>
      <c r="M13">
        <v>181033</v>
      </c>
      <c r="N13">
        <v>190874</v>
      </c>
      <c r="O13">
        <v>159712</v>
      </c>
      <c r="P13">
        <v>122467</v>
      </c>
      <c r="Q13">
        <v>103440</v>
      </c>
      <c r="R13">
        <v>91166</v>
      </c>
      <c r="S13">
        <v>148022</v>
      </c>
      <c r="U13" t="str">
        <f>WORLD_35!M24</f>
        <v>Female</v>
      </c>
      <c r="V13" t="str">
        <f>WORLD_35!N24</f>
        <v>DENMARK</v>
      </c>
      <c r="W13">
        <v>159384</v>
      </c>
      <c r="X13">
        <v>166359</v>
      </c>
      <c r="Y13">
        <v>169514</v>
      </c>
      <c r="Z13">
        <v>149942</v>
      </c>
      <c r="AA13">
        <v>144213</v>
      </c>
      <c r="AB13">
        <v>168512</v>
      </c>
      <c r="AC13">
        <v>190985</v>
      </c>
      <c r="AD13">
        <v>196984</v>
      </c>
      <c r="AE13">
        <v>203050</v>
      </c>
      <c r="AF13">
        <v>182953</v>
      </c>
      <c r="AG13">
        <v>178038</v>
      </c>
      <c r="AH13">
        <v>191618</v>
      </c>
      <c r="AI13">
        <v>166128</v>
      </c>
      <c r="AJ13">
        <v>126960</v>
      </c>
      <c r="AK13">
        <v>104245</v>
      </c>
      <c r="AL13">
        <v>90171</v>
      </c>
      <c r="AM13">
        <v>147318</v>
      </c>
      <c r="AO13" t="str">
        <f>WORLD_35!AH96</f>
        <v>Female</v>
      </c>
      <c r="AP13" t="str">
        <f>WORLD_35!AI96</f>
        <v>DENMARK</v>
      </c>
      <c r="AQ13">
        <v>143678</v>
      </c>
      <c r="AR13">
        <v>161668</v>
      </c>
      <c r="AS13">
        <v>161436</v>
      </c>
      <c r="AT13">
        <v>174523</v>
      </c>
      <c r="AU13">
        <v>189231</v>
      </c>
      <c r="AV13">
        <v>168892</v>
      </c>
      <c r="AW13">
        <v>155023</v>
      </c>
      <c r="AX13">
        <v>178502</v>
      </c>
      <c r="AY13">
        <v>189413</v>
      </c>
      <c r="AZ13">
        <v>209587</v>
      </c>
      <c r="BA13">
        <v>197716</v>
      </c>
      <c r="BB13">
        <v>178767</v>
      </c>
      <c r="BC13">
        <v>165397</v>
      </c>
      <c r="BD13">
        <v>192083</v>
      </c>
      <c r="BE13">
        <v>141508</v>
      </c>
      <c r="BF13">
        <v>102919</v>
      </c>
      <c r="BG13">
        <v>149544</v>
      </c>
      <c r="BI13" t="str">
        <f t="shared" si="2"/>
        <v>Female</v>
      </c>
      <c r="BJ13" t="str">
        <f t="shared" si="3"/>
        <v>DENMARK</v>
      </c>
      <c r="BK13" s="12">
        <v>139095</v>
      </c>
      <c r="BL13" s="12">
        <v>160876</v>
      </c>
      <c r="BM13" s="12">
        <v>161994</v>
      </c>
      <c r="BN13" s="12">
        <v>172758</v>
      </c>
      <c r="BO13" s="12">
        <v>190785</v>
      </c>
      <c r="BP13" s="12">
        <v>175227</v>
      </c>
      <c r="BQ13" s="12">
        <v>155677</v>
      </c>
      <c r="BR13" s="12">
        <v>174714</v>
      </c>
      <c r="BS13" s="12">
        <v>186909</v>
      </c>
      <c r="BT13" s="12">
        <v>207611</v>
      </c>
      <c r="BU13" s="12">
        <v>201204</v>
      </c>
      <c r="BV13" s="12">
        <v>182407</v>
      </c>
      <c r="BW13" s="12">
        <v>163248</v>
      </c>
      <c r="BX13" s="12">
        <v>189627</v>
      </c>
      <c r="BY13" s="12">
        <v>149877</v>
      </c>
      <c r="BZ13" s="12">
        <v>106378</v>
      </c>
      <c r="CA13" s="12">
        <v>152558</v>
      </c>
      <c r="CD13" t="str">
        <f t="shared" si="4"/>
        <v>DENMARK</v>
      </c>
      <c r="CE13" s="124">
        <f t="shared" si="5"/>
        <v>159478</v>
      </c>
      <c r="CF13" s="124">
        <f t="shared" si="6"/>
        <v>168186</v>
      </c>
      <c r="CG13" s="124">
        <f t="shared" si="7"/>
        <v>166456</v>
      </c>
      <c r="CH13" s="124">
        <f t="shared" si="8"/>
        <v>146168</v>
      </c>
      <c r="CI13" s="124">
        <f t="shared" si="9"/>
        <v>145731</v>
      </c>
      <c r="CJ13" s="124">
        <f t="shared" si="10"/>
        <v>173098</v>
      </c>
      <c r="CK13" s="124">
        <f t="shared" si="11"/>
        <v>193247</v>
      </c>
      <c r="CL13" s="124">
        <f t="shared" si="12"/>
        <v>198888</v>
      </c>
      <c r="CM13" s="124">
        <f t="shared" si="13"/>
        <v>199983</v>
      </c>
      <c r="CN13" s="124">
        <f t="shared" si="14"/>
        <v>180378</v>
      </c>
      <c r="CO13" s="124">
        <f t="shared" si="15"/>
        <v>181033</v>
      </c>
      <c r="CP13" s="124">
        <f t="shared" si="16"/>
        <v>190874</v>
      </c>
      <c r="CQ13" s="124">
        <f t="shared" si="17"/>
        <v>159712</v>
      </c>
      <c r="CR13" s="124">
        <f t="shared" si="18"/>
        <v>122467</v>
      </c>
      <c r="CS13" s="124">
        <f t="shared" si="19"/>
        <v>103440</v>
      </c>
      <c r="CT13" s="124">
        <f t="shared" si="20"/>
        <v>91166</v>
      </c>
    </row>
    <row r="14" spans="1:98" x14ac:dyDescent="0.3">
      <c r="A14" t="str">
        <f>WORLD_35!M97</f>
        <v>Female</v>
      </c>
      <c r="B14" t="str">
        <f>WORLD_35!N97</f>
        <v>ESTONIA</v>
      </c>
      <c r="C14">
        <v>31246</v>
      </c>
      <c r="D14">
        <v>30512</v>
      </c>
      <c r="E14">
        <v>40872</v>
      </c>
      <c r="F14">
        <v>50416</v>
      </c>
      <c r="G14">
        <v>47949</v>
      </c>
      <c r="H14">
        <v>46749</v>
      </c>
      <c r="I14">
        <v>47952</v>
      </c>
      <c r="J14">
        <v>45563</v>
      </c>
      <c r="K14">
        <v>50491</v>
      </c>
      <c r="L14">
        <v>51608</v>
      </c>
      <c r="M14">
        <v>49533</v>
      </c>
      <c r="N14">
        <v>44635</v>
      </c>
      <c r="O14">
        <v>41172</v>
      </c>
      <c r="P14">
        <v>45950</v>
      </c>
      <c r="Q14">
        <v>38150</v>
      </c>
      <c r="R14">
        <v>33429</v>
      </c>
      <c r="S14">
        <v>32673</v>
      </c>
      <c r="U14" t="str">
        <f>WORLD_35!M25</f>
        <v>Female</v>
      </c>
      <c r="V14" t="str">
        <f>WORLD_35!N25</f>
        <v>ESTONIA</v>
      </c>
      <c r="W14">
        <v>32269</v>
      </c>
      <c r="X14">
        <v>29393</v>
      </c>
      <c r="Y14">
        <v>38296</v>
      </c>
      <c r="Z14">
        <v>49608</v>
      </c>
      <c r="AA14">
        <v>48349</v>
      </c>
      <c r="AB14">
        <v>46325</v>
      </c>
      <c r="AC14">
        <v>48185</v>
      </c>
      <c r="AD14">
        <v>45029</v>
      </c>
      <c r="AE14">
        <v>49541</v>
      </c>
      <c r="AF14">
        <v>51394</v>
      </c>
      <c r="AG14">
        <v>49917</v>
      </c>
      <c r="AH14">
        <v>45603</v>
      </c>
      <c r="AI14">
        <v>40133</v>
      </c>
      <c r="AJ14">
        <v>45806</v>
      </c>
      <c r="AK14">
        <v>38284</v>
      </c>
      <c r="AL14">
        <v>33816</v>
      </c>
      <c r="AM14">
        <v>33716</v>
      </c>
      <c r="AO14" t="str">
        <f>WORLD_35!AH97</f>
        <v>Female</v>
      </c>
      <c r="AP14" t="str">
        <f>WORLD_35!AI97</f>
        <v>ESTONIA</v>
      </c>
      <c r="AQ14">
        <v>34623</v>
      </c>
      <c r="AR14">
        <v>37317</v>
      </c>
      <c r="AS14">
        <v>31194</v>
      </c>
      <c r="AT14">
        <v>28288</v>
      </c>
      <c r="AU14">
        <v>37021</v>
      </c>
      <c r="AV14">
        <v>47832</v>
      </c>
      <c r="AW14">
        <v>45622</v>
      </c>
      <c r="AX14">
        <v>43616</v>
      </c>
      <c r="AY14">
        <v>45669</v>
      </c>
      <c r="AZ14">
        <v>42720</v>
      </c>
      <c r="BA14">
        <v>46924</v>
      </c>
      <c r="BB14">
        <v>48410</v>
      </c>
      <c r="BC14">
        <v>46802</v>
      </c>
      <c r="BD14">
        <v>41749</v>
      </c>
      <c r="BE14">
        <v>35336</v>
      </c>
      <c r="BF14">
        <v>37266</v>
      </c>
      <c r="BG14">
        <v>49716</v>
      </c>
      <c r="BI14" t="str">
        <f t="shared" si="2"/>
        <v>Female</v>
      </c>
      <c r="BJ14" t="str">
        <f t="shared" si="3"/>
        <v>ESTONIA</v>
      </c>
      <c r="BK14" s="12">
        <v>33209</v>
      </c>
      <c r="BL14" s="12">
        <v>37729</v>
      </c>
      <c r="BM14" s="12">
        <v>32339</v>
      </c>
      <c r="BN14" s="12">
        <v>27915</v>
      </c>
      <c r="BO14" s="12">
        <v>35532</v>
      </c>
      <c r="BP14" s="12">
        <v>46793</v>
      </c>
      <c r="BQ14" s="12">
        <v>46229</v>
      </c>
      <c r="BR14" s="12">
        <v>43457</v>
      </c>
      <c r="BS14" s="12">
        <v>46024</v>
      </c>
      <c r="BT14" s="12">
        <v>42276</v>
      </c>
      <c r="BU14" s="12">
        <v>45939</v>
      </c>
      <c r="BV14" s="12">
        <v>48098</v>
      </c>
      <c r="BW14" s="12">
        <v>48058</v>
      </c>
      <c r="BX14" s="12">
        <v>41427</v>
      </c>
      <c r="BY14" s="12">
        <v>35826</v>
      </c>
      <c r="BZ14" s="12">
        <v>36758</v>
      </c>
      <c r="CA14" s="12">
        <v>51752</v>
      </c>
      <c r="CD14" t="str">
        <f t="shared" si="4"/>
        <v>ESTONIA</v>
      </c>
      <c r="CE14" s="124">
        <f t="shared" si="5"/>
        <v>31246</v>
      </c>
      <c r="CF14" s="124">
        <f t="shared" si="6"/>
        <v>30512</v>
      </c>
      <c r="CG14" s="124">
        <f t="shared" si="7"/>
        <v>40872</v>
      </c>
      <c r="CH14" s="124">
        <f t="shared" si="8"/>
        <v>50416</v>
      </c>
      <c r="CI14" s="124">
        <f t="shared" si="9"/>
        <v>47949</v>
      </c>
      <c r="CJ14" s="124">
        <f t="shared" si="10"/>
        <v>46749</v>
      </c>
      <c r="CK14" s="124">
        <f t="shared" si="11"/>
        <v>47952</v>
      </c>
      <c r="CL14" s="124">
        <f t="shared" si="12"/>
        <v>45563</v>
      </c>
      <c r="CM14" s="124">
        <f t="shared" si="13"/>
        <v>50491</v>
      </c>
      <c r="CN14" s="124">
        <f t="shared" si="14"/>
        <v>51608</v>
      </c>
      <c r="CO14" s="124">
        <f t="shared" si="15"/>
        <v>49533</v>
      </c>
      <c r="CP14" s="124">
        <f t="shared" si="16"/>
        <v>44635</v>
      </c>
      <c r="CQ14" s="124">
        <f t="shared" si="17"/>
        <v>41172</v>
      </c>
      <c r="CR14" s="124">
        <f t="shared" si="18"/>
        <v>45950</v>
      </c>
      <c r="CS14" s="124">
        <f t="shared" si="19"/>
        <v>38150</v>
      </c>
      <c r="CT14" s="124">
        <f t="shared" si="20"/>
        <v>33429</v>
      </c>
    </row>
    <row r="15" spans="1:98" x14ac:dyDescent="0.3">
      <c r="A15" t="str">
        <f>WORLD_35!M98</f>
        <v>Female</v>
      </c>
      <c r="B15" t="str">
        <f>WORLD_35!N98</f>
        <v>FINLAND</v>
      </c>
      <c r="C15">
        <v>137568</v>
      </c>
      <c r="D15">
        <v>148982</v>
      </c>
      <c r="E15">
        <v>161578</v>
      </c>
      <c r="F15">
        <v>156074</v>
      </c>
      <c r="G15">
        <v>163384</v>
      </c>
      <c r="H15">
        <v>158692</v>
      </c>
      <c r="I15">
        <v>151921</v>
      </c>
      <c r="J15">
        <v>176762</v>
      </c>
      <c r="K15">
        <v>187056</v>
      </c>
      <c r="L15">
        <v>189590</v>
      </c>
      <c r="M15">
        <v>201026</v>
      </c>
      <c r="N15">
        <v>199897</v>
      </c>
      <c r="O15">
        <v>139291</v>
      </c>
      <c r="P15">
        <v>127959</v>
      </c>
      <c r="Q15">
        <v>115694</v>
      </c>
      <c r="R15">
        <v>109132</v>
      </c>
      <c r="S15">
        <v>145978</v>
      </c>
      <c r="U15" t="str">
        <f>WORLD_35!M26</f>
        <v>Female</v>
      </c>
      <c r="V15" t="str">
        <f>WORLD_35!N26</f>
        <v>FINLAND</v>
      </c>
      <c r="W15">
        <v>139052</v>
      </c>
      <c r="X15">
        <v>145287</v>
      </c>
      <c r="Y15">
        <v>162102</v>
      </c>
      <c r="Z15">
        <v>156374</v>
      </c>
      <c r="AA15">
        <v>163273</v>
      </c>
      <c r="AB15">
        <v>161889</v>
      </c>
      <c r="AC15">
        <v>150373</v>
      </c>
      <c r="AD15">
        <v>173307</v>
      </c>
      <c r="AE15">
        <v>186593</v>
      </c>
      <c r="AF15">
        <v>189025</v>
      </c>
      <c r="AG15">
        <v>197509</v>
      </c>
      <c r="AH15">
        <v>207909</v>
      </c>
      <c r="AI15">
        <v>146460</v>
      </c>
      <c r="AJ15">
        <v>129966.00000000001</v>
      </c>
      <c r="AK15">
        <v>115830</v>
      </c>
      <c r="AL15">
        <v>109657</v>
      </c>
      <c r="AM15">
        <v>150321</v>
      </c>
      <c r="AO15" t="str">
        <f>WORLD_35!AH98</f>
        <v>Female</v>
      </c>
      <c r="AP15" t="str">
        <f>WORLD_35!AI98</f>
        <v>FINLAND</v>
      </c>
      <c r="AQ15">
        <v>146574</v>
      </c>
      <c r="AR15">
        <v>149998</v>
      </c>
      <c r="AS15">
        <v>142617</v>
      </c>
      <c r="AT15">
        <v>147696</v>
      </c>
      <c r="AU15">
        <v>170271</v>
      </c>
      <c r="AV15">
        <v>165281</v>
      </c>
      <c r="AW15">
        <v>172210</v>
      </c>
      <c r="AX15">
        <v>167017</v>
      </c>
      <c r="AY15">
        <v>153249</v>
      </c>
      <c r="AZ15">
        <v>175052</v>
      </c>
      <c r="BA15">
        <v>187386</v>
      </c>
      <c r="BB15">
        <v>185526</v>
      </c>
      <c r="BC15">
        <v>190899</v>
      </c>
      <c r="BD15">
        <v>199222</v>
      </c>
      <c r="BE15">
        <v>135523</v>
      </c>
      <c r="BF15">
        <v>111166</v>
      </c>
      <c r="BG15">
        <v>183826</v>
      </c>
      <c r="BI15" t="str">
        <f t="shared" si="2"/>
        <v>Female</v>
      </c>
      <c r="BJ15" t="str">
        <f t="shared" si="3"/>
        <v>FINLAND</v>
      </c>
      <c r="BK15" s="12">
        <v>143468</v>
      </c>
      <c r="BL15" s="12">
        <v>151304</v>
      </c>
      <c r="BM15" s="12">
        <v>144003</v>
      </c>
      <c r="BN15" s="12">
        <v>145734</v>
      </c>
      <c r="BO15" s="12">
        <v>168683</v>
      </c>
      <c r="BP15" s="12">
        <v>166718</v>
      </c>
      <c r="BQ15" s="12">
        <v>171835</v>
      </c>
      <c r="BR15" s="12">
        <v>169839</v>
      </c>
      <c r="BS15" s="12">
        <v>153755</v>
      </c>
      <c r="BT15" s="12">
        <v>170470</v>
      </c>
      <c r="BU15" s="12">
        <v>186114</v>
      </c>
      <c r="BV15" s="12">
        <v>185198</v>
      </c>
      <c r="BW15" s="12">
        <v>187597</v>
      </c>
      <c r="BX15" s="12">
        <v>201587</v>
      </c>
      <c r="BY15" s="12">
        <v>145156</v>
      </c>
      <c r="BZ15" s="12">
        <v>112141</v>
      </c>
      <c r="CA15" s="12">
        <v>187068</v>
      </c>
      <c r="CD15" t="str">
        <f t="shared" si="4"/>
        <v>FINLAND</v>
      </c>
      <c r="CE15" s="124">
        <f t="shared" si="5"/>
        <v>137568</v>
      </c>
      <c r="CF15" s="124">
        <f t="shared" si="6"/>
        <v>148982</v>
      </c>
      <c r="CG15" s="124">
        <f t="shared" si="7"/>
        <v>161578</v>
      </c>
      <c r="CH15" s="124">
        <f t="shared" si="8"/>
        <v>156074</v>
      </c>
      <c r="CI15" s="124">
        <f t="shared" si="9"/>
        <v>163384</v>
      </c>
      <c r="CJ15" s="124">
        <f t="shared" si="10"/>
        <v>158692</v>
      </c>
      <c r="CK15" s="124">
        <f t="shared" si="11"/>
        <v>151921</v>
      </c>
      <c r="CL15" s="124">
        <f t="shared" si="12"/>
        <v>176762</v>
      </c>
      <c r="CM15" s="124">
        <f t="shared" si="13"/>
        <v>187056</v>
      </c>
      <c r="CN15" s="124">
        <f t="shared" si="14"/>
        <v>189590</v>
      </c>
      <c r="CO15" s="124">
        <f t="shared" si="15"/>
        <v>201026</v>
      </c>
      <c r="CP15" s="124">
        <f t="shared" si="16"/>
        <v>199897</v>
      </c>
      <c r="CQ15" s="124">
        <f t="shared" si="17"/>
        <v>139291</v>
      </c>
      <c r="CR15" s="124">
        <f t="shared" si="18"/>
        <v>127959</v>
      </c>
      <c r="CS15" s="124">
        <f t="shared" si="19"/>
        <v>115694</v>
      </c>
      <c r="CT15" s="124">
        <f t="shared" si="20"/>
        <v>109132</v>
      </c>
    </row>
    <row r="16" spans="1:98" x14ac:dyDescent="0.3">
      <c r="A16" t="str">
        <f>WORLD_35!M99</f>
        <v>Female</v>
      </c>
      <c r="B16" t="str">
        <f>WORLD_35!N99</f>
        <v>FRANCE</v>
      </c>
      <c r="C16">
        <v>1921763</v>
      </c>
      <c r="D16">
        <v>1861037</v>
      </c>
      <c r="E16">
        <v>1900662</v>
      </c>
      <c r="F16">
        <v>2012870</v>
      </c>
      <c r="G16">
        <v>2001208</v>
      </c>
      <c r="H16">
        <v>1960280</v>
      </c>
      <c r="I16">
        <v>2217984</v>
      </c>
      <c r="J16">
        <v>2266902</v>
      </c>
      <c r="K16">
        <v>2285574</v>
      </c>
      <c r="L16">
        <v>2199199</v>
      </c>
      <c r="M16">
        <v>2192587</v>
      </c>
      <c r="N16">
        <v>2025501</v>
      </c>
      <c r="O16">
        <v>1394129</v>
      </c>
      <c r="P16">
        <v>1454115</v>
      </c>
      <c r="Q16">
        <v>1463413</v>
      </c>
      <c r="R16">
        <v>1321316</v>
      </c>
      <c r="S16">
        <v>1862738</v>
      </c>
      <c r="U16" t="str">
        <f>WORLD_35!M27</f>
        <v>Female</v>
      </c>
      <c r="V16" t="str">
        <f>WORLD_35!N27</f>
        <v>FRANCE</v>
      </c>
      <c r="W16">
        <v>1872482</v>
      </c>
      <c r="X16">
        <v>1812100</v>
      </c>
      <c r="Y16">
        <v>1831999</v>
      </c>
      <c r="Z16">
        <v>1944862</v>
      </c>
      <c r="AA16">
        <v>1964008</v>
      </c>
      <c r="AB16">
        <v>1877121</v>
      </c>
      <c r="AC16">
        <v>2124714</v>
      </c>
      <c r="AD16">
        <v>2191853</v>
      </c>
      <c r="AE16">
        <v>2226091</v>
      </c>
      <c r="AF16">
        <v>2140757</v>
      </c>
      <c r="AG16">
        <v>2115256</v>
      </c>
      <c r="AH16">
        <v>2061369.0000000002</v>
      </c>
      <c r="AI16">
        <v>1406118</v>
      </c>
      <c r="AJ16">
        <v>1387756</v>
      </c>
      <c r="AK16">
        <v>1416694</v>
      </c>
      <c r="AL16">
        <v>1283408</v>
      </c>
      <c r="AM16">
        <v>1873396</v>
      </c>
      <c r="AO16" t="str">
        <f>WORLD_35!AH99</f>
        <v>Female</v>
      </c>
      <c r="AP16" t="str">
        <f>WORLD_35!AI99</f>
        <v>FRANCE</v>
      </c>
      <c r="AQ16">
        <v>1902018</v>
      </c>
      <c r="AR16">
        <v>1942109</v>
      </c>
      <c r="AS16">
        <v>1933550</v>
      </c>
      <c r="AT16">
        <v>1871403</v>
      </c>
      <c r="AU16">
        <v>1843259</v>
      </c>
      <c r="AV16">
        <v>1952920</v>
      </c>
      <c r="AW16">
        <v>2025131</v>
      </c>
      <c r="AX16">
        <v>1970503</v>
      </c>
      <c r="AY16">
        <v>2193100</v>
      </c>
      <c r="AZ16">
        <v>2217994</v>
      </c>
      <c r="BA16">
        <v>2216705</v>
      </c>
      <c r="BB16">
        <v>2105541</v>
      </c>
      <c r="BC16">
        <v>2056460</v>
      </c>
      <c r="BD16">
        <v>1972036</v>
      </c>
      <c r="BE16">
        <v>1309544</v>
      </c>
      <c r="BF16">
        <v>1226284</v>
      </c>
      <c r="BG16">
        <v>2483879</v>
      </c>
      <c r="BI16" t="str">
        <f t="shared" si="2"/>
        <v>Female</v>
      </c>
      <c r="BJ16" t="str">
        <f t="shared" si="3"/>
        <v>FRANCE</v>
      </c>
      <c r="BK16" s="12">
        <v>1886199</v>
      </c>
      <c r="BL16" s="12">
        <v>1941274</v>
      </c>
      <c r="BM16" s="12">
        <v>1936524</v>
      </c>
      <c r="BN16" s="12">
        <v>1875738</v>
      </c>
      <c r="BO16" s="12">
        <v>1837657</v>
      </c>
      <c r="BP16" s="12">
        <v>1940012</v>
      </c>
      <c r="BQ16" s="12">
        <v>2035792</v>
      </c>
      <c r="BR16" s="12">
        <v>1968992</v>
      </c>
      <c r="BS16" s="12">
        <v>2161406</v>
      </c>
      <c r="BT16" s="12">
        <v>2219997</v>
      </c>
      <c r="BU16" s="12">
        <v>2222705</v>
      </c>
      <c r="BV16" s="12">
        <v>2119511</v>
      </c>
      <c r="BW16" s="12">
        <v>2051326</v>
      </c>
      <c r="BX16" s="12">
        <v>2025223</v>
      </c>
      <c r="BY16" s="12">
        <v>1397188</v>
      </c>
      <c r="BZ16" s="12">
        <v>1200967</v>
      </c>
      <c r="CA16" s="12">
        <v>2518442</v>
      </c>
      <c r="CD16" t="str">
        <f t="shared" si="4"/>
        <v>FRANCE</v>
      </c>
      <c r="CE16" s="124">
        <f t="shared" si="5"/>
        <v>1921763</v>
      </c>
      <c r="CF16" s="124">
        <f t="shared" si="6"/>
        <v>1861037</v>
      </c>
      <c r="CG16" s="124">
        <f t="shared" si="7"/>
        <v>1900662</v>
      </c>
      <c r="CH16" s="124">
        <f t="shared" si="8"/>
        <v>2012870</v>
      </c>
      <c r="CI16" s="124">
        <f t="shared" si="9"/>
        <v>2001208</v>
      </c>
      <c r="CJ16" s="124">
        <f t="shared" si="10"/>
        <v>1960280</v>
      </c>
      <c r="CK16" s="124">
        <f t="shared" si="11"/>
        <v>2217984</v>
      </c>
      <c r="CL16" s="124">
        <f t="shared" si="12"/>
        <v>2266902</v>
      </c>
      <c r="CM16" s="124">
        <f t="shared" si="13"/>
        <v>2285574</v>
      </c>
      <c r="CN16" s="124">
        <f t="shared" si="14"/>
        <v>2199199</v>
      </c>
      <c r="CO16" s="124">
        <f t="shared" si="15"/>
        <v>2192587</v>
      </c>
      <c r="CP16" s="124">
        <f t="shared" si="16"/>
        <v>2025501</v>
      </c>
      <c r="CQ16" s="124">
        <f t="shared" si="17"/>
        <v>1394129</v>
      </c>
      <c r="CR16" s="124">
        <f t="shared" si="18"/>
        <v>1454115</v>
      </c>
      <c r="CS16" s="124">
        <f t="shared" si="19"/>
        <v>1463413</v>
      </c>
      <c r="CT16" s="124">
        <f t="shared" si="20"/>
        <v>1321316</v>
      </c>
    </row>
    <row r="17" spans="1:98" x14ac:dyDescent="0.3">
      <c r="A17" t="str">
        <f>WORLD_35!M100</f>
        <v>Female</v>
      </c>
      <c r="B17" t="str">
        <f>WORLD_35!N100</f>
        <v>GERMANY</v>
      </c>
      <c r="C17">
        <v>1812412</v>
      </c>
      <c r="D17">
        <v>1968578</v>
      </c>
      <c r="E17">
        <v>2115199</v>
      </c>
      <c r="F17">
        <v>2348726</v>
      </c>
      <c r="G17">
        <v>2356597</v>
      </c>
      <c r="H17">
        <v>2349702</v>
      </c>
      <c r="I17">
        <v>2647363</v>
      </c>
      <c r="J17">
        <v>3438502</v>
      </c>
      <c r="K17">
        <v>3455349</v>
      </c>
      <c r="L17">
        <v>3054079</v>
      </c>
      <c r="M17">
        <v>2681506</v>
      </c>
      <c r="N17">
        <v>2356242</v>
      </c>
      <c r="O17">
        <v>2599185</v>
      </c>
      <c r="P17">
        <v>2708961</v>
      </c>
      <c r="Q17">
        <v>1973316</v>
      </c>
      <c r="R17">
        <v>1840062</v>
      </c>
      <c r="S17">
        <v>2516057</v>
      </c>
      <c r="U17" t="str">
        <f>WORLD_35!M28</f>
        <v>Female</v>
      </c>
      <c r="V17" t="str">
        <f>WORLD_35!N28</f>
        <v>GERMANY</v>
      </c>
      <c r="W17">
        <v>1753650</v>
      </c>
      <c r="X17">
        <v>1936804</v>
      </c>
      <c r="Y17">
        <v>2048943.0000000002</v>
      </c>
      <c r="Z17">
        <v>2298273</v>
      </c>
      <c r="AA17">
        <v>2360093</v>
      </c>
      <c r="AB17">
        <v>2350968</v>
      </c>
      <c r="AC17">
        <v>2495091</v>
      </c>
      <c r="AD17">
        <v>3301179</v>
      </c>
      <c r="AE17">
        <v>3456383</v>
      </c>
      <c r="AF17">
        <v>3091150</v>
      </c>
      <c r="AG17">
        <v>2735941</v>
      </c>
      <c r="AH17">
        <v>2337849</v>
      </c>
      <c r="AI17">
        <v>2479540</v>
      </c>
      <c r="AJ17">
        <v>2739378</v>
      </c>
      <c r="AK17">
        <v>2007635</v>
      </c>
      <c r="AL17">
        <v>1798251</v>
      </c>
      <c r="AM17">
        <v>2538140</v>
      </c>
      <c r="AO17" t="str">
        <f>WORLD_35!AH100</f>
        <v>Female</v>
      </c>
      <c r="AP17" t="str">
        <f>WORLD_35!AI100</f>
        <v>GERMANY</v>
      </c>
      <c r="AQ17">
        <v>1701092</v>
      </c>
      <c r="AR17">
        <v>1704214</v>
      </c>
      <c r="AS17">
        <v>1845814</v>
      </c>
      <c r="AT17">
        <v>2036054</v>
      </c>
      <c r="AU17">
        <v>2153673</v>
      </c>
      <c r="AV17">
        <v>2476676</v>
      </c>
      <c r="AW17">
        <v>2540866</v>
      </c>
      <c r="AX17">
        <v>2420661</v>
      </c>
      <c r="AY17">
        <v>2511999</v>
      </c>
      <c r="AZ17">
        <v>3297115</v>
      </c>
      <c r="BA17">
        <v>3419720</v>
      </c>
      <c r="BB17">
        <v>3011882</v>
      </c>
      <c r="BC17">
        <v>2624594</v>
      </c>
      <c r="BD17">
        <v>2184827</v>
      </c>
      <c r="BE17">
        <v>2254142</v>
      </c>
      <c r="BF17">
        <v>2364588</v>
      </c>
      <c r="BG17">
        <v>3014918</v>
      </c>
      <c r="BI17" t="str">
        <f t="shared" si="2"/>
        <v>Female</v>
      </c>
      <c r="BJ17" t="str">
        <f t="shared" si="3"/>
        <v>GERMANY</v>
      </c>
      <c r="BK17" s="12">
        <v>1754561</v>
      </c>
      <c r="BL17" s="12">
        <v>1718063</v>
      </c>
      <c r="BM17" s="12">
        <v>1836513</v>
      </c>
      <c r="BN17" s="12">
        <v>2033292</v>
      </c>
      <c r="BO17" s="12">
        <v>2145177</v>
      </c>
      <c r="BP17" s="12">
        <v>2455088</v>
      </c>
      <c r="BQ17" s="12">
        <v>2576770</v>
      </c>
      <c r="BR17" s="12">
        <v>2462870</v>
      </c>
      <c r="BS17" s="12">
        <v>2446442</v>
      </c>
      <c r="BT17" s="12">
        <v>3176478</v>
      </c>
      <c r="BU17" s="12">
        <v>3453275</v>
      </c>
      <c r="BV17" s="12">
        <v>3097600</v>
      </c>
      <c r="BW17" s="12">
        <v>2696952</v>
      </c>
      <c r="BX17" s="12">
        <v>2214093</v>
      </c>
      <c r="BY17" s="12">
        <v>2172339</v>
      </c>
      <c r="BZ17" s="12">
        <v>2332614</v>
      </c>
      <c r="CA17" s="12">
        <v>3157361</v>
      </c>
      <c r="CD17" t="str">
        <f t="shared" si="4"/>
        <v>GERMANY</v>
      </c>
      <c r="CE17" s="124">
        <f t="shared" si="5"/>
        <v>1812412</v>
      </c>
      <c r="CF17" s="124">
        <f t="shared" si="6"/>
        <v>1968578</v>
      </c>
      <c r="CG17" s="124">
        <f t="shared" si="7"/>
        <v>2115199</v>
      </c>
      <c r="CH17" s="124">
        <f t="shared" si="8"/>
        <v>2348726</v>
      </c>
      <c r="CI17" s="124">
        <f t="shared" si="9"/>
        <v>2356597</v>
      </c>
      <c r="CJ17" s="124">
        <f t="shared" si="10"/>
        <v>2349702</v>
      </c>
      <c r="CK17" s="124">
        <f t="shared" si="11"/>
        <v>2647363</v>
      </c>
      <c r="CL17" s="124">
        <f t="shared" si="12"/>
        <v>3438502</v>
      </c>
      <c r="CM17" s="124">
        <f t="shared" si="13"/>
        <v>3455349</v>
      </c>
      <c r="CN17" s="124">
        <f t="shared" si="14"/>
        <v>3054079</v>
      </c>
      <c r="CO17" s="124">
        <f t="shared" si="15"/>
        <v>2681506</v>
      </c>
      <c r="CP17" s="124">
        <f t="shared" si="16"/>
        <v>2356242</v>
      </c>
      <c r="CQ17" s="124">
        <f t="shared" si="17"/>
        <v>2599185</v>
      </c>
      <c r="CR17" s="124">
        <f t="shared" si="18"/>
        <v>2708961</v>
      </c>
      <c r="CS17" s="124">
        <f t="shared" si="19"/>
        <v>1973316</v>
      </c>
      <c r="CT17" s="124">
        <f t="shared" si="20"/>
        <v>1840062</v>
      </c>
    </row>
    <row r="18" spans="1:98" x14ac:dyDescent="0.3">
      <c r="A18" t="str">
        <f>WORLD_35!M101</f>
        <v>Female</v>
      </c>
      <c r="B18" t="str">
        <f>WORLD_35!N101</f>
        <v>GREECE</v>
      </c>
      <c r="C18">
        <v>256115</v>
      </c>
      <c r="D18">
        <v>262088</v>
      </c>
      <c r="E18">
        <v>271882</v>
      </c>
      <c r="F18">
        <v>306476</v>
      </c>
      <c r="G18">
        <v>384145</v>
      </c>
      <c r="H18">
        <v>414632</v>
      </c>
      <c r="I18">
        <v>421983</v>
      </c>
      <c r="J18">
        <v>426545</v>
      </c>
      <c r="K18">
        <v>394884</v>
      </c>
      <c r="L18">
        <v>384428</v>
      </c>
      <c r="M18">
        <v>340419</v>
      </c>
      <c r="N18">
        <v>320672</v>
      </c>
      <c r="O18">
        <v>264317</v>
      </c>
      <c r="P18">
        <v>316857</v>
      </c>
      <c r="Q18">
        <v>297037</v>
      </c>
      <c r="R18">
        <v>219143</v>
      </c>
      <c r="S18">
        <v>243921</v>
      </c>
      <c r="U18" t="str">
        <f>WORLD_35!M29</f>
        <v>Female</v>
      </c>
      <c r="V18" t="str">
        <f>WORLD_35!N29</f>
        <v>GREECE</v>
      </c>
      <c r="W18">
        <v>263340</v>
      </c>
      <c r="X18">
        <v>268222</v>
      </c>
      <c r="Y18">
        <v>278153</v>
      </c>
      <c r="Z18">
        <v>303790</v>
      </c>
      <c r="AA18">
        <v>384648</v>
      </c>
      <c r="AB18">
        <v>423872</v>
      </c>
      <c r="AC18">
        <v>430127</v>
      </c>
      <c r="AD18">
        <v>441042</v>
      </c>
      <c r="AE18">
        <v>407028</v>
      </c>
      <c r="AF18">
        <v>399591</v>
      </c>
      <c r="AG18">
        <v>349505</v>
      </c>
      <c r="AH18">
        <v>337768</v>
      </c>
      <c r="AI18">
        <v>266899</v>
      </c>
      <c r="AJ18">
        <v>314446</v>
      </c>
      <c r="AK18">
        <v>308299</v>
      </c>
      <c r="AL18">
        <v>234094</v>
      </c>
      <c r="AM18">
        <v>257559.00000000003</v>
      </c>
      <c r="AO18" t="str">
        <f>WORLD_35!AH101</f>
        <v>Female</v>
      </c>
      <c r="AP18" t="str">
        <f>WORLD_35!AI101</f>
        <v>GREECE</v>
      </c>
      <c r="AQ18">
        <v>229982</v>
      </c>
      <c r="AR18">
        <v>263917</v>
      </c>
      <c r="AS18">
        <v>260123</v>
      </c>
      <c r="AT18">
        <v>265487</v>
      </c>
      <c r="AU18">
        <v>259009</v>
      </c>
      <c r="AV18">
        <v>294441</v>
      </c>
      <c r="AW18">
        <v>366972</v>
      </c>
      <c r="AX18">
        <v>388044</v>
      </c>
      <c r="AY18">
        <v>400800</v>
      </c>
      <c r="AZ18">
        <v>408021</v>
      </c>
      <c r="BA18">
        <v>372503</v>
      </c>
      <c r="BB18">
        <v>363774</v>
      </c>
      <c r="BC18">
        <v>320654</v>
      </c>
      <c r="BD18">
        <v>309456</v>
      </c>
      <c r="BE18">
        <v>241265</v>
      </c>
      <c r="BF18">
        <v>273198</v>
      </c>
      <c r="BG18">
        <v>409235</v>
      </c>
      <c r="BI18" t="str">
        <f t="shared" si="2"/>
        <v>Female</v>
      </c>
      <c r="BJ18" t="str">
        <f t="shared" si="3"/>
        <v>GREECE</v>
      </c>
      <c r="BK18" s="12">
        <v>218004</v>
      </c>
      <c r="BL18" s="12">
        <v>261231</v>
      </c>
      <c r="BM18" s="12">
        <v>260491</v>
      </c>
      <c r="BN18" s="12">
        <v>264504</v>
      </c>
      <c r="BO18" s="12">
        <v>256593.00000000003</v>
      </c>
      <c r="BP18" s="12">
        <v>281788</v>
      </c>
      <c r="BQ18" s="12">
        <v>354381</v>
      </c>
      <c r="BR18" s="12">
        <v>384906</v>
      </c>
      <c r="BS18" s="12">
        <v>397628</v>
      </c>
      <c r="BT18" s="12">
        <v>409446</v>
      </c>
      <c r="BU18" s="12">
        <v>377276</v>
      </c>
      <c r="BV18" s="12">
        <v>366518</v>
      </c>
      <c r="BW18" s="12">
        <v>325579</v>
      </c>
      <c r="BX18" s="12">
        <v>314077</v>
      </c>
      <c r="BY18" s="12">
        <v>245128</v>
      </c>
      <c r="BZ18" s="12">
        <v>261894.99999999997</v>
      </c>
      <c r="CA18" s="12">
        <v>424766</v>
      </c>
      <c r="CD18" t="str">
        <f t="shared" si="4"/>
        <v>GREECE</v>
      </c>
      <c r="CE18" s="124">
        <f t="shared" si="5"/>
        <v>256115</v>
      </c>
      <c r="CF18" s="124">
        <f t="shared" si="6"/>
        <v>262088</v>
      </c>
      <c r="CG18" s="124">
        <f t="shared" si="7"/>
        <v>271882</v>
      </c>
      <c r="CH18" s="124">
        <f t="shared" si="8"/>
        <v>306476</v>
      </c>
      <c r="CI18" s="124">
        <f t="shared" si="9"/>
        <v>384145</v>
      </c>
      <c r="CJ18" s="124">
        <f t="shared" si="10"/>
        <v>414632</v>
      </c>
      <c r="CK18" s="124">
        <f t="shared" si="11"/>
        <v>421983</v>
      </c>
      <c r="CL18" s="124">
        <f t="shared" si="12"/>
        <v>426545</v>
      </c>
      <c r="CM18" s="124">
        <f t="shared" si="13"/>
        <v>394884</v>
      </c>
      <c r="CN18" s="124">
        <f t="shared" si="14"/>
        <v>384428</v>
      </c>
      <c r="CO18" s="124">
        <f t="shared" si="15"/>
        <v>340419</v>
      </c>
      <c r="CP18" s="124">
        <f t="shared" si="16"/>
        <v>320672</v>
      </c>
      <c r="CQ18" s="124">
        <f t="shared" si="17"/>
        <v>264317</v>
      </c>
      <c r="CR18" s="124">
        <f t="shared" si="18"/>
        <v>316857</v>
      </c>
      <c r="CS18" s="124">
        <f t="shared" si="19"/>
        <v>297037</v>
      </c>
      <c r="CT18" s="124">
        <f t="shared" si="20"/>
        <v>219143</v>
      </c>
    </row>
    <row r="19" spans="1:98" x14ac:dyDescent="0.3">
      <c r="A19" t="str">
        <f>WORLD_35!M102</f>
        <v>Female</v>
      </c>
      <c r="B19" t="str">
        <f>WORLD_35!N102</f>
        <v>HUNGARY</v>
      </c>
      <c r="C19">
        <v>229792</v>
      </c>
      <c r="D19">
        <v>250541</v>
      </c>
      <c r="E19">
        <v>297136</v>
      </c>
      <c r="F19">
        <v>310288</v>
      </c>
      <c r="G19">
        <v>344455</v>
      </c>
      <c r="H19">
        <v>419983</v>
      </c>
      <c r="I19">
        <v>364561</v>
      </c>
      <c r="J19">
        <v>330539</v>
      </c>
      <c r="K19">
        <v>310714</v>
      </c>
      <c r="L19">
        <v>391591</v>
      </c>
      <c r="M19">
        <v>409090</v>
      </c>
      <c r="N19">
        <v>335741</v>
      </c>
      <c r="O19">
        <v>320652</v>
      </c>
      <c r="P19">
        <v>279927</v>
      </c>
      <c r="Q19">
        <v>262895</v>
      </c>
      <c r="R19">
        <v>219980</v>
      </c>
      <c r="S19">
        <v>231496</v>
      </c>
      <c r="U19" t="str">
        <f>WORLD_35!M30</f>
        <v>Female</v>
      </c>
      <c r="V19" t="str">
        <f>WORLD_35!N30</f>
        <v>HUNGARY</v>
      </c>
      <c r="W19">
        <v>231730</v>
      </c>
      <c r="X19">
        <v>240296</v>
      </c>
      <c r="Y19">
        <v>290918</v>
      </c>
      <c r="Z19">
        <v>308952</v>
      </c>
      <c r="AA19">
        <v>329222</v>
      </c>
      <c r="AB19">
        <v>419378</v>
      </c>
      <c r="AC19">
        <v>374184</v>
      </c>
      <c r="AD19">
        <v>340557</v>
      </c>
      <c r="AE19">
        <v>303451</v>
      </c>
      <c r="AF19">
        <v>376434</v>
      </c>
      <c r="AG19">
        <v>415936</v>
      </c>
      <c r="AH19">
        <v>342063</v>
      </c>
      <c r="AI19">
        <v>324920</v>
      </c>
      <c r="AJ19">
        <v>281212</v>
      </c>
      <c r="AK19">
        <v>262712</v>
      </c>
      <c r="AL19">
        <v>218846</v>
      </c>
      <c r="AM19">
        <v>238994</v>
      </c>
      <c r="AO19" t="str">
        <f>WORLD_35!AH102</f>
        <v>Female</v>
      </c>
      <c r="AP19" t="str">
        <f>WORLD_35!AI102</f>
        <v>HUNGARY</v>
      </c>
      <c r="AQ19">
        <v>217778</v>
      </c>
      <c r="AR19">
        <v>235382</v>
      </c>
      <c r="AS19">
        <v>234507</v>
      </c>
      <c r="AT19">
        <v>249559</v>
      </c>
      <c r="AU19">
        <v>307365</v>
      </c>
      <c r="AV19">
        <v>297558</v>
      </c>
      <c r="AW19">
        <v>319105</v>
      </c>
      <c r="AX19">
        <v>405535</v>
      </c>
      <c r="AY19">
        <v>387510</v>
      </c>
      <c r="AZ19">
        <v>334677</v>
      </c>
      <c r="BA19">
        <v>297998</v>
      </c>
      <c r="BB19">
        <v>364092</v>
      </c>
      <c r="BC19">
        <v>404996</v>
      </c>
      <c r="BD19">
        <v>310617</v>
      </c>
      <c r="BE19">
        <v>270865</v>
      </c>
      <c r="BF19">
        <v>215135</v>
      </c>
      <c r="BG19">
        <v>278530</v>
      </c>
      <c r="BI19" t="str">
        <f t="shared" si="2"/>
        <v>Female</v>
      </c>
      <c r="BJ19" t="str">
        <f t="shared" si="3"/>
        <v>HUNGARY</v>
      </c>
      <c r="BK19" s="12">
        <v>213077</v>
      </c>
      <c r="BL19" s="12">
        <v>234317</v>
      </c>
      <c r="BM19" s="12">
        <v>234834</v>
      </c>
      <c r="BN19" s="12">
        <v>242900</v>
      </c>
      <c r="BO19" s="12">
        <v>300839</v>
      </c>
      <c r="BP19" s="12">
        <v>300211</v>
      </c>
      <c r="BQ19" s="12">
        <v>308339</v>
      </c>
      <c r="BR19" s="12">
        <v>394094</v>
      </c>
      <c r="BS19" s="12">
        <v>396111</v>
      </c>
      <c r="BT19" s="12">
        <v>345314</v>
      </c>
      <c r="BU19" s="12">
        <v>295969</v>
      </c>
      <c r="BV19" s="12">
        <v>346166</v>
      </c>
      <c r="BW19" s="12">
        <v>403694</v>
      </c>
      <c r="BX19" s="12">
        <v>323561</v>
      </c>
      <c r="BY19" s="12">
        <v>272087</v>
      </c>
      <c r="BZ19" s="12">
        <v>217555</v>
      </c>
      <c r="CA19" s="12">
        <v>287527</v>
      </c>
      <c r="CD19" t="str">
        <f t="shared" si="4"/>
        <v>HUNGARY</v>
      </c>
      <c r="CE19" s="124">
        <f t="shared" si="5"/>
        <v>229792</v>
      </c>
      <c r="CF19" s="124">
        <f t="shared" si="6"/>
        <v>250541</v>
      </c>
      <c r="CG19" s="124">
        <f t="shared" si="7"/>
        <v>297136</v>
      </c>
      <c r="CH19" s="124">
        <f t="shared" si="8"/>
        <v>310288</v>
      </c>
      <c r="CI19" s="124">
        <f t="shared" si="9"/>
        <v>344455</v>
      </c>
      <c r="CJ19" s="124">
        <f t="shared" si="10"/>
        <v>419983</v>
      </c>
      <c r="CK19" s="124">
        <f t="shared" si="11"/>
        <v>364561</v>
      </c>
      <c r="CL19" s="124">
        <f t="shared" si="12"/>
        <v>330539</v>
      </c>
      <c r="CM19" s="124">
        <f t="shared" si="13"/>
        <v>310714</v>
      </c>
      <c r="CN19" s="124">
        <f t="shared" si="14"/>
        <v>391591</v>
      </c>
      <c r="CO19" s="124">
        <f t="shared" si="15"/>
        <v>409090</v>
      </c>
      <c r="CP19" s="124">
        <f t="shared" si="16"/>
        <v>335741</v>
      </c>
      <c r="CQ19" s="124">
        <f t="shared" si="17"/>
        <v>320652</v>
      </c>
      <c r="CR19" s="124">
        <f t="shared" si="18"/>
        <v>279927</v>
      </c>
      <c r="CS19" s="124">
        <f t="shared" si="19"/>
        <v>262895</v>
      </c>
      <c r="CT19" s="124">
        <f t="shared" si="20"/>
        <v>219980</v>
      </c>
    </row>
    <row r="20" spans="1:98" x14ac:dyDescent="0.3">
      <c r="A20" t="str">
        <f>WORLD_35!M103</f>
        <v>Female</v>
      </c>
      <c r="B20" t="str">
        <f>WORLD_35!N103</f>
        <v>IRELAND</v>
      </c>
      <c r="C20">
        <v>140646</v>
      </c>
      <c r="D20">
        <v>128846</v>
      </c>
      <c r="E20">
        <v>131680</v>
      </c>
      <c r="F20">
        <v>150053</v>
      </c>
      <c r="G20">
        <v>175063</v>
      </c>
      <c r="H20">
        <v>175967</v>
      </c>
      <c r="I20">
        <v>164688</v>
      </c>
      <c r="J20">
        <v>145300</v>
      </c>
      <c r="K20">
        <v>141142</v>
      </c>
      <c r="L20">
        <v>128761</v>
      </c>
      <c r="M20">
        <v>124310</v>
      </c>
      <c r="N20">
        <v>109568</v>
      </c>
      <c r="O20">
        <v>83153</v>
      </c>
      <c r="P20">
        <v>68543</v>
      </c>
      <c r="Q20">
        <v>53975</v>
      </c>
      <c r="R20">
        <v>46664</v>
      </c>
      <c r="S20">
        <v>70487</v>
      </c>
      <c r="U20" t="str">
        <f>WORLD_35!M31</f>
        <v>Female</v>
      </c>
      <c r="V20" t="str">
        <f>WORLD_35!N31</f>
        <v>IRELAND</v>
      </c>
      <c r="W20">
        <v>145089</v>
      </c>
      <c r="X20">
        <v>131032.99999999999</v>
      </c>
      <c r="Y20">
        <v>130981</v>
      </c>
      <c r="Z20">
        <v>145090</v>
      </c>
      <c r="AA20">
        <v>172963</v>
      </c>
      <c r="AB20">
        <v>179551</v>
      </c>
      <c r="AC20">
        <v>172696</v>
      </c>
      <c r="AD20">
        <v>150878</v>
      </c>
      <c r="AE20">
        <v>144816</v>
      </c>
      <c r="AF20">
        <v>130804</v>
      </c>
      <c r="AG20">
        <v>125721</v>
      </c>
      <c r="AH20">
        <v>113909</v>
      </c>
      <c r="AI20">
        <v>86843</v>
      </c>
      <c r="AJ20">
        <v>70986</v>
      </c>
      <c r="AK20">
        <v>55299</v>
      </c>
      <c r="AL20">
        <v>46188</v>
      </c>
      <c r="AM20">
        <v>71056</v>
      </c>
      <c r="AO20" t="str">
        <f>WORLD_35!AH103</f>
        <v>Female</v>
      </c>
      <c r="AP20" t="str">
        <f>WORLD_35!AI103</f>
        <v>IRELAND</v>
      </c>
      <c r="AQ20">
        <v>173212</v>
      </c>
      <c r="AR20">
        <v>174007</v>
      </c>
      <c r="AS20">
        <v>150204</v>
      </c>
      <c r="AT20">
        <v>135684</v>
      </c>
      <c r="AU20">
        <v>125646</v>
      </c>
      <c r="AV20">
        <v>145499</v>
      </c>
      <c r="AW20">
        <v>190897</v>
      </c>
      <c r="AX20">
        <v>198587</v>
      </c>
      <c r="AY20">
        <v>183936</v>
      </c>
      <c r="AZ20">
        <v>156773</v>
      </c>
      <c r="BA20">
        <v>146788</v>
      </c>
      <c r="BB20">
        <v>129179</v>
      </c>
      <c r="BC20">
        <v>120954</v>
      </c>
      <c r="BD20">
        <v>105866</v>
      </c>
      <c r="BE20">
        <v>76492</v>
      </c>
      <c r="BF20">
        <v>58007</v>
      </c>
      <c r="BG20">
        <v>78145</v>
      </c>
      <c r="BI20" t="str">
        <f t="shared" si="2"/>
        <v>Female</v>
      </c>
      <c r="BJ20" t="str">
        <f t="shared" si="3"/>
        <v>IRELAND</v>
      </c>
      <c r="BK20" s="12">
        <v>168093</v>
      </c>
      <c r="BL20" s="12">
        <v>176398</v>
      </c>
      <c r="BM20" s="12">
        <v>154858</v>
      </c>
      <c r="BN20" s="12">
        <v>139310</v>
      </c>
      <c r="BO20" s="12">
        <v>127472</v>
      </c>
      <c r="BP20" s="12">
        <v>140340</v>
      </c>
      <c r="BQ20" s="12">
        <v>184794</v>
      </c>
      <c r="BR20" s="12">
        <v>199820</v>
      </c>
      <c r="BS20" s="12">
        <v>188372</v>
      </c>
      <c r="BT20" s="12">
        <v>160746</v>
      </c>
      <c r="BU20" s="12">
        <v>148457</v>
      </c>
      <c r="BV20" s="12">
        <v>131360</v>
      </c>
      <c r="BW20" s="12">
        <v>121724</v>
      </c>
      <c r="BX20" s="12">
        <v>109020</v>
      </c>
      <c r="BY20" s="12">
        <v>80446</v>
      </c>
      <c r="BZ20" s="12">
        <v>59631</v>
      </c>
      <c r="CA20" s="12">
        <v>80425</v>
      </c>
      <c r="CD20" t="str">
        <f t="shared" si="4"/>
        <v>IRELAND</v>
      </c>
      <c r="CE20" s="124">
        <f t="shared" si="5"/>
        <v>140646</v>
      </c>
      <c r="CF20" s="124">
        <f t="shared" si="6"/>
        <v>128846</v>
      </c>
      <c r="CG20" s="124">
        <f t="shared" si="7"/>
        <v>131680</v>
      </c>
      <c r="CH20" s="124">
        <f t="shared" si="8"/>
        <v>150053</v>
      </c>
      <c r="CI20" s="124">
        <f t="shared" si="9"/>
        <v>175063</v>
      </c>
      <c r="CJ20" s="124">
        <f t="shared" si="10"/>
        <v>175967</v>
      </c>
      <c r="CK20" s="124">
        <f t="shared" si="11"/>
        <v>164688</v>
      </c>
      <c r="CL20" s="124">
        <f t="shared" si="12"/>
        <v>145300</v>
      </c>
      <c r="CM20" s="124">
        <f t="shared" si="13"/>
        <v>141142</v>
      </c>
      <c r="CN20" s="124">
        <f t="shared" si="14"/>
        <v>128761</v>
      </c>
      <c r="CO20" s="124">
        <f t="shared" si="15"/>
        <v>124310</v>
      </c>
      <c r="CP20" s="124">
        <f t="shared" si="16"/>
        <v>109568</v>
      </c>
      <c r="CQ20" s="124">
        <f t="shared" si="17"/>
        <v>83153</v>
      </c>
      <c r="CR20" s="124">
        <f t="shared" si="18"/>
        <v>68543</v>
      </c>
      <c r="CS20" s="124">
        <f t="shared" si="19"/>
        <v>53975</v>
      </c>
      <c r="CT20" s="124">
        <f t="shared" si="20"/>
        <v>46664</v>
      </c>
    </row>
    <row r="21" spans="1:98" x14ac:dyDescent="0.3">
      <c r="A21" t="str">
        <f>WORLD_35!M104</f>
        <v>Female</v>
      </c>
      <c r="B21" t="str">
        <f>WORLD_35!N104</f>
        <v>ITALY</v>
      </c>
      <c r="C21">
        <v>1325131</v>
      </c>
      <c r="D21">
        <v>1304632</v>
      </c>
      <c r="E21">
        <v>1346967</v>
      </c>
      <c r="F21">
        <v>1404957</v>
      </c>
      <c r="G21">
        <v>1563610</v>
      </c>
      <c r="H21">
        <v>1895585</v>
      </c>
      <c r="I21">
        <v>2266562</v>
      </c>
      <c r="J21">
        <v>2362153</v>
      </c>
      <c r="K21">
        <v>2265043</v>
      </c>
      <c r="L21">
        <v>1978903</v>
      </c>
      <c r="M21">
        <v>1887787</v>
      </c>
      <c r="N21">
        <v>1896063</v>
      </c>
      <c r="O21">
        <v>1644303</v>
      </c>
      <c r="P21">
        <v>1745086</v>
      </c>
      <c r="Q21">
        <v>1546091</v>
      </c>
      <c r="R21">
        <v>1384728</v>
      </c>
      <c r="S21">
        <v>1868765</v>
      </c>
      <c r="U21" t="str">
        <f>WORLD_35!M32</f>
        <v>Female</v>
      </c>
      <c r="V21" t="str">
        <f>WORLD_35!N32</f>
        <v>ITALY</v>
      </c>
      <c r="W21">
        <v>1350304</v>
      </c>
      <c r="X21">
        <v>1313122</v>
      </c>
      <c r="Y21">
        <v>1352338</v>
      </c>
      <c r="Z21">
        <v>1403266</v>
      </c>
      <c r="AA21">
        <v>1534783</v>
      </c>
      <c r="AB21">
        <v>1842552</v>
      </c>
      <c r="AC21">
        <v>2248951</v>
      </c>
      <c r="AD21">
        <v>2389586</v>
      </c>
      <c r="AE21">
        <v>2338121</v>
      </c>
      <c r="AF21">
        <v>2044991</v>
      </c>
      <c r="AG21">
        <v>1893360</v>
      </c>
      <c r="AH21">
        <v>1943674</v>
      </c>
      <c r="AI21">
        <v>1655468</v>
      </c>
      <c r="AJ21">
        <v>1755341</v>
      </c>
      <c r="AK21">
        <v>1571593</v>
      </c>
      <c r="AL21">
        <v>1397274</v>
      </c>
      <c r="AM21">
        <v>1950750</v>
      </c>
      <c r="AO21" t="str">
        <f>WORLD_35!AH104</f>
        <v>Female</v>
      </c>
      <c r="AP21" t="str">
        <f>WORLD_35!AI104</f>
        <v>ITALY</v>
      </c>
      <c r="AQ21">
        <v>1279715</v>
      </c>
      <c r="AR21">
        <v>1378703</v>
      </c>
      <c r="AS21">
        <v>1366573</v>
      </c>
      <c r="AT21">
        <v>1357674</v>
      </c>
      <c r="AU21">
        <v>1464561</v>
      </c>
      <c r="AV21">
        <v>1604093</v>
      </c>
      <c r="AW21">
        <v>1769192</v>
      </c>
      <c r="AX21">
        <v>2074203</v>
      </c>
      <c r="AY21">
        <v>2424672</v>
      </c>
      <c r="AZ21">
        <v>2494648</v>
      </c>
      <c r="BA21">
        <v>2403901</v>
      </c>
      <c r="BB21">
        <v>2081574.9999999998</v>
      </c>
      <c r="BC21">
        <v>1899228</v>
      </c>
      <c r="BD21">
        <v>1881494</v>
      </c>
      <c r="BE21">
        <v>1567900</v>
      </c>
      <c r="BF21">
        <v>1564681</v>
      </c>
      <c r="BG21">
        <v>2571553</v>
      </c>
      <c r="BI21" t="str">
        <f t="shared" si="2"/>
        <v>Female</v>
      </c>
      <c r="BJ21" t="str">
        <f t="shared" si="3"/>
        <v>ITALY</v>
      </c>
      <c r="BK21" s="12">
        <v>1246836</v>
      </c>
      <c r="BL21" s="12">
        <v>1374868</v>
      </c>
      <c r="BM21" s="12">
        <v>1378686</v>
      </c>
      <c r="BN21" s="12">
        <v>1364055</v>
      </c>
      <c r="BO21" s="12">
        <v>1455171</v>
      </c>
      <c r="BP21" s="12">
        <v>1590658</v>
      </c>
      <c r="BQ21" s="12">
        <v>1737721</v>
      </c>
      <c r="BR21" s="12">
        <v>2011753</v>
      </c>
      <c r="BS21" s="12">
        <v>2377951</v>
      </c>
      <c r="BT21" s="12">
        <v>2498982</v>
      </c>
      <c r="BU21" s="12">
        <v>2444272</v>
      </c>
      <c r="BV21" s="12">
        <v>2140863</v>
      </c>
      <c r="BW21" s="12">
        <v>1911093</v>
      </c>
      <c r="BX21" s="12">
        <v>1895879</v>
      </c>
      <c r="BY21" s="12">
        <v>1593459</v>
      </c>
      <c r="BZ21" s="12">
        <v>1544512</v>
      </c>
      <c r="CA21" s="12">
        <v>2640054</v>
      </c>
      <c r="CD21" t="str">
        <f t="shared" si="4"/>
        <v>ITALY</v>
      </c>
      <c r="CE21" s="124">
        <f t="shared" si="5"/>
        <v>1325131</v>
      </c>
      <c r="CF21" s="124">
        <f t="shared" si="6"/>
        <v>1304632</v>
      </c>
      <c r="CG21" s="124">
        <f t="shared" si="7"/>
        <v>1346967</v>
      </c>
      <c r="CH21" s="124">
        <f t="shared" si="8"/>
        <v>1404957</v>
      </c>
      <c r="CI21" s="124">
        <f t="shared" si="9"/>
        <v>1563610</v>
      </c>
      <c r="CJ21" s="124">
        <f t="shared" si="10"/>
        <v>1895585</v>
      </c>
      <c r="CK21" s="124">
        <f t="shared" si="11"/>
        <v>2266562</v>
      </c>
      <c r="CL21" s="124">
        <f t="shared" si="12"/>
        <v>2362153</v>
      </c>
      <c r="CM21" s="124">
        <f t="shared" si="13"/>
        <v>2265043</v>
      </c>
      <c r="CN21" s="124">
        <f t="shared" si="14"/>
        <v>1978903</v>
      </c>
      <c r="CO21" s="124">
        <f t="shared" si="15"/>
        <v>1887787</v>
      </c>
      <c r="CP21" s="124">
        <f t="shared" si="16"/>
        <v>1896063</v>
      </c>
      <c r="CQ21" s="124">
        <f t="shared" si="17"/>
        <v>1644303</v>
      </c>
      <c r="CR21" s="124">
        <f t="shared" si="18"/>
        <v>1745086</v>
      </c>
      <c r="CS21" s="124">
        <f t="shared" si="19"/>
        <v>1546091</v>
      </c>
      <c r="CT21" s="124">
        <f t="shared" si="20"/>
        <v>1384728</v>
      </c>
    </row>
    <row r="22" spans="1:98" x14ac:dyDescent="0.3">
      <c r="A22" t="str">
        <f>WORLD_35!M105</f>
        <v>Female</v>
      </c>
      <c r="B22" t="str">
        <f>WORLD_35!N105</f>
        <v>LATVIA</v>
      </c>
      <c r="C22">
        <v>47283</v>
      </c>
      <c r="D22">
        <v>48110</v>
      </c>
      <c r="E22">
        <v>73120</v>
      </c>
      <c r="F22">
        <v>89841</v>
      </c>
      <c r="G22">
        <v>81781</v>
      </c>
      <c r="H22">
        <v>75219</v>
      </c>
      <c r="I22">
        <v>78387</v>
      </c>
      <c r="J22">
        <v>77345</v>
      </c>
      <c r="K22">
        <v>88289</v>
      </c>
      <c r="L22">
        <v>86198</v>
      </c>
      <c r="M22">
        <v>77645</v>
      </c>
      <c r="N22">
        <v>72059</v>
      </c>
      <c r="O22">
        <v>76441</v>
      </c>
      <c r="P22">
        <v>78545</v>
      </c>
      <c r="Q22">
        <v>64129</v>
      </c>
      <c r="R22">
        <v>56929</v>
      </c>
      <c r="S22">
        <v>53763</v>
      </c>
      <c r="U22" t="str">
        <f>WORLD_35!M33</f>
        <v>Female</v>
      </c>
      <c r="V22" t="str">
        <f>WORLD_35!N33</f>
        <v>LATVIA</v>
      </c>
      <c r="W22">
        <v>49168</v>
      </c>
      <c r="X22">
        <v>44534</v>
      </c>
      <c r="Y22">
        <v>67937</v>
      </c>
      <c r="Z22">
        <v>89083</v>
      </c>
      <c r="AA22">
        <v>83658</v>
      </c>
      <c r="AB22">
        <v>74991</v>
      </c>
      <c r="AC22">
        <v>78564</v>
      </c>
      <c r="AD22">
        <v>75790</v>
      </c>
      <c r="AE22">
        <v>86854</v>
      </c>
      <c r="AF22">
        <v>87082</v>
      </c>
      <c r="AG22">
        <v>79072</v>
      </c>
      <c r="AH22">
        <v>71809</v>
      </c>
      <c r="AI22">
        <v>74466</v>
      </c>
      <c r="AJ22">
        <v>79253</v>
      </c>
      <c r="AK22">
        <v>64410</v>
      </c>
      <c r="AL22">
        <v>57544</v>
      </c>
      <c r="AM22">
        <v>55282</v>
      </c>
      <c r="AO22" t="str">
        <f>WORLD_35!AH105</f>
        <v>Female</v>
      </c>
      <c r="AP22" t="str">
        <f>WORLD_35!AI105</f>
        <v>LATVIA</v>
      </c>
      <c r="AQ22">
        <v>48965</v>
      </c>
      <c r="AR22">
        <v>52227</v>
      </c>
      <c r="AS22">
        <v>45803</v>
      </c>
      <c r="AT22">
        <v>42281</v>
      </c>
      <c r="AU22">
        <v>60688</v>
      </c>
      <c r="AV22">
        <v>70895</v>
      </c>
      <c r="AW22">
        <v>66897</v>
      </c>
      <c r="AX22">
        <v>65041</v>
      </c>
      <c r="AY22">
        <v>70181</v>
      </c>
      <c r="AZ22">
        <v>69075</v>
      </c>
      <c r="BA22">
        <v>77886</v>
      </c>
      <c r="BB22">
        <v>78311</v>
      </c>
      <c r="BC22">
        <v>70344</v>
      </c>
      <c r="BD22">
        <v>62477</v>
      </c>
      <c r="BE22">
        <v>62552</v>
      </c>
      <c r="BF22">
        <v>60078</v>
      </c>
      <c r="BG22">
        <v>78247</v>
      </c>
      <c r="BI22" t="str">
        <f t="shared" si="2"/>
        <v>Female</v>
      </c>
      <c r="BJ22" t="str">
        <f t="shared" si="3"/>
        <v>LATVIA</v>
      </c>
      <c r="BK22" s="12">
        <v>47322</v>
      </c>
      <c r="BL22" s="12">
        <v>52099</v>
      </c>
      <c r="BM22" s="12">
        <v>46912</v>
      </c>
      <c r="BN22" s="12">
        <v>39559</v>
      </c>
      <c r="BO22" s="12">
        <v>56078</v>
      </c>
      <c r="BP22" s="12">
        <v>69992</v>
      </c>
      <c r="BQ22" s="12">
        <v>66664</v>
      </c>
      <c r="BR22" s="12">
        <v>63852</v>
      </c>
      <c r="BS22" s="12">
        <v>69359</v>
      </c>
      <c r="BT22" s="12">
        <v>67402</v>
      </c>
      <c r="BU22" s="12">
        <v>76473</v>
      </c>
      <c r="BV22" s="12">
        <v>78135</v>
      </c>
      <c r="BW22" s="12">
        <v>72763</v>
      </c>
      <c r="BX22" s="12">
        <v>60839</v>
      </c>
      <c r="BY22" s="12">
        <v>61911</v>
      </c>
      <c r="BZ22" s="12">
        <v>57569</v>
      </c>
      <c r="CA22" s="12">
        <v>81542</v>
      </c>
      <c r="CD22" t="str">
        <f t="shared" si="4"/>
        <v>LATVIA</v>
      </c>
      <c r="CE22" s="124">
        <f t="shared" si="5"/>
        <v>47283</v>
      </c>
      <c r="CF22" s="124">
        <f t="shared" si="6"/>
        <v>48110</v>
      </c>
      <c r="CG22" s="124">
        <f t="shared" si="7"/>
        <v>73120</v>
      </c>
      <c r="CH22" s="124">
        <f t="shared" si="8"/>
        <v>89841</v>
      </c>
      <c r="CI22" s="124">
        <f t="shared" si="9"/>
        <v>81781</v>
      </c>
      <c r="CJ22" s="124">
        <f t="shared" si="10"/>
        <v>75219</v>
      </c>
      <c r="CK22" s="124">
        <f t="shared" si="11"/>
        <v>78387</v>
      </c>
      <c r="CL22" s="124">
        <f t="shared" si="12"/>
        <v>77345</v>
      </c>
      <c r="CM22" s="124">
        <f t="shared" si="13"/>
        <v>88289</v>
      </c>
      <c r="CN22" s="124">
        <f t="shared" si="14"/>
        <v>86198</v>
      </c>
      <c r="CO22" s="124">
        <f t="shared" si="15"/>
        <v>77645</v>
      </c>
      <c r="CP22" s="124">
        <f t="shared" si="16"/>
        <v>72059</v>
      </c>
      <c r="CQ22" s="124">
        <f t="shared" si="17"/>
        <v>76441</v>
      </c>
      <c r="CR22" s="124">
        <f t="shared" si="18"/>
        <v>78545</v>
      </c>
      <c r="CS22" s="124">
        <f t="shared" si="19"/>
        <v>64129</v>
      </c>
      <c r="CT22" s="124">
        <f t="shared" si="20"/>
        <v>56929</v>
      </c>
    </row>
    <row r="23" spans="1:98" x14ac:dyDescent="0.3">
      <c r="A23" t="str">
        <f>WORLD_35!M106</f>
        <v>Female</v>
      </c>
      <c r="B23" t="str">
        <f>WORLD_35!N106</f>
        <v>LITHUANIA</v>
      </c>
      <c r="C23">
        <v>73450</v>
      </c>
      <c r="D23">
        <v>92637</v>
      </c>
      <c r="E23">
        <v>120044</v>
      </c>
      <c r="F23">
        <v>128294</v>
      </c>
      <c r="G23">
        <v>117003</v>
      </c>
      <c r="H23">
        <v>109923</v>
      </c>
      <c r="I23">
        <v>120437</v>
      </c>
      <c r="J23">
        <v>124832</v>
      </c>
      <c r="K23">
        <v>138594</v>
      </c>
      <c r="L23">
        <v>126015</v>
      </c>
      <c r="M23">
        <v>106527</v>
      </c>
      <c r="N23">
        <v>99213</v>
      </c>
      <c r="O23">
        <v>101624</v>
      </c>
      <c r="P23">
        <v>103224</v>
      </c>
      <c r="Q23">
        <v>92806</v>
      </c>
      <c r="R23">
        <v>77631</v>
      </c>
      <c r="S23">
        <v>73329</v>
      </c>
      <c r="U23" t="str">
        <f>WORLD_35!M34</f>
        <v>Female</v>
      </c>
      <c r="V23" t="str">
        <f>WORLD_35!N34</f>
        <v>LITHUANIA</v>
      </c>
      <c r="W23">
        <v>71716</v>
      </c>
      <c r="X23">
        <v>86455</v>
      </c>
      <c r="Y23">
        <v>115062</v>
      </c>
      <c r="Z23">
        <v>126835</v>
      </c>
      <c r="AA23">
        <v>117742</v>
      </c>
      <c r="AB23">
        <v>107601</v>
      </c>
      <c r="AC23">
        <v>118149</v>
      </c>
      <c r="AD23">
        <v>121129</v>
      </c>
      <c r="AE23">
        <v>137112</v>
      </c>
      <c r="AF23">
        <v>128728.00000000001</v>
      </c>
      <c r="AG23">
        <v>108632</v>
      </c>
      <c r="AH23">
        <v>98829</v>
      </c>
      <c r="AI23">
        <v>99719</v>
      </c>
      <c r="AJ23">
        <v>103216</v>
      </c>
      <c r="AK23">
        <v>93415</v>
      </c>
      <c r="AL23">
        <v>79364</v>
      </c>
      <c r="AM23">
        <v>76982</v>
      </c>
      <c r="AO23" t="str">
        <f>WORLD_35!AH106</f>
        <v>Female</v>
      </c>
      <c r="AP23" t="str">
        <f>WORLD_35!AI106</f>
        <v>LITHUANIA</v>
      </c>
      <c r="AQ23">
        <v>73813</v>
      </c>
      <c r="AR23">
        <v>67878</v>
      </c>
      <c r="AS23">
        <v>67092</v>
      </c>
      <c r="AT23">
        <v>82432</v>
      </c>
      <c r="AU23">
        <v>100156</v>
      </c>
      <c r="AV23">
        <v>95174</v>
      </c>
      <c r="AW23">
        <v>88383</v>
      </c>
      <c r="AX23">
        <v>91284</v>
      </c>
      <c r="AY23">
        <v>104351</v>
      </c>
      <c r="AZ23">
        <v>108858</v>
      </c>
      <c r="BA23">
        <v>123286</v>
      </c>
      <c r="BB23">
        <v>116357</v>
      </c>
      <c r="BC23">
        <v>97955</v>
      </c>
      <c r="BD23">
        <v>87025</v>
      </c>
      <c r="BE23">
        <v>84352</v>
      </c>
      <c r="BF23">
        <v>81658</v>
      </c>
      <c r="BG23">
        <v>111681</v>
      </c>
      <c r="BI23" t="str">
        <f t="shared" si="2"/>
        <v>Female</v>
      </c>
      <c r="BJ23" t="str">
        <f t="shared" si="3"/>
        <v>LITHUANIA</v>
      </c>
      <c r="BK23" s="12">
        <v>74292</v>
      </c>
      <c r="BL23" s="12">
        <v>67514</v>
      </c>
      <c r="BM23" s="12">
        <v>64465</v>
      </c>
      <c r="BN23" s="12">
        <v>75299</v>
      </c>
      <c r="BO23" s="12">
        <v>95253</v>
      </c>
      <c r="BP23" s="12">
        <v>95752</v>
      </c>
      <c r="BQ23" s="12">
        <v>86322</v>
      </c>
      <c r="BR23" s="12">
        <v>87226</v>
      </c>
      <c r="BS23" s="12">
        <v>101483</v>
      </c>
      <c r="BT23" s="12">
        <v>104680</v>
      </c>
      <c r="BU23" s="12">
        <v>122199</v>
      </c>
      <c r="BV23" s="12">
        <v>117211</v>
      </c>
      <c r="BW23" s="12">
        <v>101671</v>
      </c>
      <c r="BX23" s="12">
        <v>85377</v>
      </c>
      <c r="BY23" s="12">
        <v>83062</v>
      </c>
      <c r="BZ23" s="12">
        <v>78588</v>
      </c>
      <c r="CA23" s="12">
        <v>117212</v>
      </c>
      <c r="CD23" t="str">
        <f t="shared" si="4"/>
        <v>LITHUANIA</v>
      </c>
      <c r="CE23" s="124">
        <f t="shared" si="5"/>
        <v>73450</v>
      </c>
      <c r="CF23" s="124">
        <f t="shared" si="6"/>
        <v>92637</v>
      </c>
      <c r="CG23" s="124">
        <f t="shared" si="7"/>
        <v>120044</v>
      </c>
      <c r="CH23" s="124">
        <f t="shared" si="8"/>
        <v>128294</v>
      </c>
      <c r="CI23" s="124">
        <f t="shared" si="9"/>
        <v>117003</v>
      </c>
      <c r="CJ23" s="124">
        <f t="shared" si="10"/>
        <v>109923</v>
      </c>
      <c r="CK23" s="124">
        <f t="shared" si="11"/>
        <v>120437</v>
      </c>
      <c r="CL23" s="124">
        <f t="shared" si="12"/>
        <v>124832</v>
      </c>
      <c r="CM23" s="124">
        <f t="shared" si="13"/>
        <v>138594</v>
      </c>
      <c r="CN23" s="124">
        <f t="shared" si="14"/>
        <v>126015</v>
      </c>
      <c r="CO23" s="124">
        <f t="shared" si="15"/>
        <v>106527</v>
      </c>
      <c r="CP23" s="124">
        <f t="shared" si="16"/>
        <v>99213</v>
      </c>
      <c r="CQ23" s="124">
        <f t="shared" si="17"/>
        <v>101624</v>
      </c>
      <c r="CR23" s="124">
        <f t="shared" si="18"/>
        <v>103224</v>
      </c>
      <c r="CS23" s="124">
        <f t="shared" si="19"/>
        <v>92806</v>
      </c>
      <c r="CT23" s="124">
        <f t="shared" si="20"/>
        <v>77631</v>
      </c>
    </row>
    <row r="24" spans="1:98" x14ac:dyDescent="0.3">
      <c r="A24" t="str">
        <f>WORLD_35!M107</f>
        <v>Female</v>
      </c>
      <c r="B24" t="str">
        <f>WORLD_35!N107</f>
        <v>LUXEMBOURG</v>
      </c>
      <c r="C24">
        <v>13401</v>
      </c>
      <c r="D24">
        <v>14290</v>
      </c>
      <c r="E24">
        <v>13988</v>
      </c>
      <c r="F24">
        <v>12998</v>
      </c>
      <c r="G24">
        <v>12783</v>
      </c>
      <c r="H24">
        <v>14720</v>
      </c>
      <c r="I24">
        <v>17651</v>
      </c>
      <c r="J24">
        <v>19690</v>
      </c>
      <c r="K24">
        <v>18970</v>
      </c>
      <c r="L24">
        <v>16866</v>
      </c>
      <c r="M24">
        <v>14620</v>
      </c>
      <c r="N24">
        <v>12596</v>
      </c>
      <c r="O24">
        <v>10576</v>
      </c>
      <c r="P24">
        <v>10158</v>
      </c>
      <c r="Q24">
        <v>9501</v>
      </c>
      <c r="R24">
        <v>8533</v>
      </c>
      <c r="S24">
        <v>10857</v>
      </c>
      <c r="U24" t="str">
        <f>WORLD_35!M35</f>
        <v>Female</v>
      </c>
      <c r="V24" t="str">
        <f>WORLD_35!N35</f>
        <v>LUXEMBOURG</v>
      </c>
      <c r="W24">
        <v>13235</v>
      </c>
      <c r="X24">
        <v>14131</v>
      </c>
      <c r="Y24">
        <v>14021</v>
      </c>
      <c r="Z24">
        <v>13155</v>
      </c>
      <c r="AA24">
        <v>12685</v>
      </c>
      <c r="AB24">
        <v>14427</v>
      </c>
      <c r="AC24">
        <v>17213</v>
      </c>
      <c r="AD24">
        <v>19520</v>
      </c>
      <c r="AE24">
        <v>19150</v>
      </c>
      <c r="AF24">
        <v>17163</v>
      </c>
      <c r="AG24">
        <v>14844</v>
      </c>
      <c r="AH24">
        <v>12852</v>
      </c>
      <c r="AI24">
        <v>10565</v>
      </c>
      <c r="AJ24">
        <v>10020</v>
      </c>
      <c r="AK24">
        <v>9355</v>
      </c>
      <c r="AL24">
        <v>8517</v>
      </c>
      <c r="AM24">
        <v>11060</v>
      </c>
      <c r="AO24" t="str">
        <f>WORLD_35!AH107</f>
        <v>Female</v>
      </c>
      <c r="AP24" t="str">
        <f>WORLD_35!AI107</f>
        <v>LUXEMBOURG</v>
      </c>
      <c r="AQ24">
        <v>15252</v>
      </c>
      <c r="AR24">
        <v>14735</v>
      </c>
      <c r="AS24">
        <v>15218</v>
      </c>
      <c r="AT24">
        <v>16530</v>
      </c>
      <c r="AU24">
        <v>17425</v>
      </c>
      <c r="AV24">
        <v>19529</v>
      </c>
      <c r="AW24">
        <v>22518</v>
      </c>
      <c r="AX24">
        <v>20766</v>
      </c>
      <c r="AY24">
        <v>21508</v>
      </c>
      <c r="AZ24">
        <v>22126</v>
      </c>
      <c r="BA24">
        <v>20513</v>
      </c>
      <c r="BB24">
        <v>17556</v>
      </c>
      <c r="BC24">
        <v>14405</v>
      </c>
      <c r="BD24">
        <v>11648</v>
      </c>
      <c r="BE24">
        <v>9930</v>
      </c>
      <c r="BF24">
        <v>8051</v>
      </c>
      <c r="BG24">
        <v>14590</v>
      </c>
      <c r="BI24" t="str">
        <f t="shared" si="2"/>
        <v>Female</v>
      </c>
      <c r="BJ24" t="str">
        <f t="shared" si="3"/>
        <v>LUXEMBOURG</v>
      </c>
      <c r="BK24" s="12">
        <v>15567</v>
      </c>
      <c r="BL24" s="12">
        <v>14920</v>
      </c>
      <c r="BM24" s="12">
        <v>15323</v>
      </c>
      <c r="BN24" s="12">
        <v>16798</v>
      </c>
      <c r="BO24" s="12">
        <v>18069</v>
      </c>
      <c r="BP24" s="12">
        <v>20022</v>
      </c>
      <c r="BQ24" s="12">
        <v>22797</v>
      </c>
      <c r="BR24" s="12">
        <v>21403</v>
      </c>
      <c r="BS24" s="12">
        <v>21573</v>
      </c>
      <c r="BT24" s="12">
        <v>22318</v>
      </c>
      <c r="BU24" s="12">
        <v>21060</v>
      </c>
      <c r="BV24" s="12">
        <v>18158</v>
      </c>
      <c r="BW24" s="12">
        <v>14879</v>
      </c>
      <c r="BX24" s="12">
        <v>12091</v>
      </c>
      <c r="BY24" s="12">
        <v>10054</v>
      </c>
      <c r="BZ24" s="12">
        <v>8132.9999999999991</v>
      </c>
      <c r="CA24" s="12">
        <v>14809</v>
      </c>
      <c r="CD24" t="str">
        <f t="shared" si="4"/>
        <v>LUXEMBOURG</v>
      </c>
      <c r="CE24" s="124">
        <f t="shared" si="5"/>
        <v>13401</v>
      </c>
      <c r="CF24" s="124">
        <f t="shared" si="6"/>
        <v>14290</v>
      </c>
      <c r="CG24" s="124">
        <f t="shared" si="7"/>
        <v>13988</v>
      </c>
      <c r="CH24" s="124">
        <f t="shared" si="8"/>
        <v>12998</v>
      </c>
      <c r="CI24" s="124">
        <f t="shared" si="9"/>
        <v>12783</v>
      </c>
      <c r="CJ24" s="124">
        <f t="shared" si="10"/>
        <v>14720</v>
      </c>
      <c r="CK24" s="124">
        <f t="shared" si="11"/>
        <v>17651</v>
      </c>
      <c r="CL24" s="124">
        <f t="shared" si="12"/>
        <v>19690</v>
      </c>
      <c r="CM24" s="124">
        <f t="shared" si="13"/>
        <v>18970</v>
      </c>
      <c r="CN24" s="124">
        <f t="shared" si="14"/>
        <v>16866</v>
      </c>
      <c r="CO24" s="124">
        <f t="shared" si="15"/>
        <v>14620</v>
      </c>
      <c r="CP24" s="124">
        <f t="shared" si="16"/>
        <v>12596</v>
      </c>
      <c r="CQ24" s="124">
        <f t="shared" si="17"/>
        <v>10576</v>
      </c>
      <c r="CR24" s="124">
        <f t="shared" si="18"/>
        <v>10158</v>
      </c>
      <c r="CS24" s="124">
        <f t="shared" si="19"/>
        <v>9501</v>
      </c>
      <c r="CT24" s="124">
        <f t="shared" si="20"/>
        <v>8533</v>
      </c>
    </row>
    <row r="25" spans="1:98" x14ac:dyDescent="0.3">
      <c r="A25" t="str">
        <f>WORLD_35!M108</f>
        <v>Female</v>
      </c>
      <c r="B25" t="str">
        <f>WORLD_35!N108</f>
        <v>MALTA</v>
      </c>
      <c r="C25">
        <v>10058</v>
      </c>
      <c r="D25">
        <v>11732</v>
      </c>
      <c r="E25">
        <v>13257</v>
      </c>
      <c r="F25">
        <v>13981</v>
      </c>
      <c r="G25">
        <v>14318</v>
      </c>
      <c r="H25">
        <v>14067</v>
      </c>
      <c r="I25">
        <v>12990</v>
      </c>
      <c r="J25">
        <v>12086</v>
      </c>
      <c r="K25">
        <v>14108</v>
      </c>
      <c r="L25">
        <v>15072</v>
      </c>
      <c r="M25">
        <v>14485</v>
      </c>
      <c r="N25">
        <v>14855</v>
      </c>
      <c r="O25">
        <v>10215</v>
      </c>
      <c r="P25">
        <v>9337</v>
      </c>
      <c r="Q25">
        <v>8180</v>
      </c>
      <c r="R25">
        <v>6200</v>
      </c>
      <c r="S25">
        <v>7286</v>
      </c>
      <c r="U25" t="str">
        <f>WORLD_35!M36</f>
        <v>Female</v>
      </c>
      <c r="V25" t="str">
        <f>WORLD_35!N36</f>
        <v>MALTA</v>
      </c>
      <c r="W25">
        <v>9773</v>
      </c>
      <c r="X25">
        <v>11396</v>
      </c>
      <c r="Y25">
        <v>13186</v>
      </c>
      <c r="Z25">
        <v>13969</v>
      </c>
      <c r="AA25">
        <v>14373</v>
      </c>
      <c r="AB25">
        <v>14270</v>
      </c>
      <c r="AC25">
        <v>13325</v>
      </c>
      <c r="AD25">
        <v>12050</v>
      </c>
      <c r="AE25">
        <v>13774</v>
      </c>
      <c r="AF25">
        <v>15202</v>
      </c>
      <c r="AG25">
        <v>14392</v>
      </c>
      <c r="AH25">
        <v>15514</v>
      </c>
      <c r="AI25">
        <v>10845</v>
      </c>
      <c r="AJ25">
        <v>9527</v>
      </c>
      <c r="AK25">
        <v>8434</v>
      </c>
      <c r="AL25">
        <v>6401</v>
      </c>
      <c r="AM25">
        <v>7538</v>
      </c>
      <c r="AO25" t="str">
        <f>WORLD_35!AH108</f>
        <v>Female</v>
      </c>
      <c r="AP25" t="str">
        <f>WORLD_35!AI108</f>
        <v>MALTA</v>
      </c>
      <c r="AQ25">
        <v>10259</v>
      </c>
      <c r="AR25">
        <v>9782</v>
      </c>
      <c r="AS25">
        <v>9797</v>
      </c>
      <c r="AT25">
        <v>11692</v>
      </c>
      <c r="AU25">
        <v>14012</v>
      </c>
      <c r="AV25">
        <v>15524</v>
      </c>
      <c r="AW25">
        <v>15403</v>
      </c>
      <c r="AX25">
        <v>15014</v>
      </c>
      <c r="AY25">
        <v>13732</v>
      </c>
      <c r="AZ25">
        <v>12328</v>
      </c>
      <c r="BA25">
        <v>14129</v>
      </c>
      <c r="BB25">
        <v>15448</v>
      </c>
      <c r="BC25">
        <v>14346</v>
      </c>
      <c r="BD25">
        <v>15297</v>
      </c>
      <c r="BE25">
        <v>10281</v>
      </c>
      <c r="BF25">
        <v>8196</v>
      </c>
      <c r="BG25">
        <v>11348</v>
      </c>
      <c r="BI25" t="str">
        <f t="shared" si="2"/>
        <v>Female</v>
      </c>
      <c r="BJ25" t="str">
        <f t="shared" si="3"/>
        <v>MALTA</v>
      </c>
      <c r="BK25" s="12">
        <v>10335</v>
      </c>
      <c r="BL25" s="12">
        <v>9905</v>
      </c>
      <c r="BM25" s="12">
        <v>9713</v>
      </c>
      <c r="BN25" s="12">
        <v>11338</v>
      </c>
      <c r="BO25" s="12">
        <v>13690</v>
      </c>
      <c r="BP25" s="12">
        <v>15446</v>
      </c>
      <c r="BQ25" s="12">
        <v>15540</v>
      </c>
      <c r="BR25" s="12">
        <v>15208</v>
      </c>
      <c r="BS25" s="12">
        <v>14093</v>
      </c>
      <c r="BT25" s="12">
        <v>12395</v>
      </c>
      <c r="BU25" s="12">
        <v>13705</v>
      </c>
      <c r="BV25" s="12">
        <v>15382</v>
      </c>
      <c r="BW25" s="12">
        <v>14346</v>
      </c>
      <c r="BX25" s="12">
        <v>15409</v>
      </c>
      <c r="BY25" s="12">
        <v>11052</v>
      </c>
      <c r="BZ25" s="12">
        <v>8280</v>
      </c>
      <c r="CA25" s="12">
        <v>11823</v>
      </c>
      <c r="CD25" t="str">
        <f t="shared" si="4"/>
        <v>MALTA</v>
      </c>
      <c r="CE25" s="124">
        <f t="shared" si="5"/>
        <v>10058</v>
      </c>
      <c r="CF25" s="124">
        <f t="shared" si="6"/>
        <v>11732</v>
      </c>
      <c r="CG25" s="124">
        <f t="shared" si="7"/>
        <v>13257</v>
      </c>
      <c r="CH25" s="124">
        <f t="shared" si="8"/>
        <v>13981</v>
      </c>
      <c r="CI25" s="124">
        <f t="shared" si="9"/>
        <v>14318</v>
      </c>
      <c r="CJ25" s="124">
        <f t="shared" si="10"/>
        <v>14067</v>
      </c>
      <c r="CK25" s="124">
        <f t="shared" si="11"/>
        <v>12990</v>
      </c>
      <c r="CL25" s="124">
        <f t="shared" si="12"/>
        <v>12086</v>
      </c>
      <c r="CM25" s="124">
        <f t="shared" si="13"/>
        <v>14108</v>
      </c>
      <c r="CN25" s="124">
        <f t="shared" si="14"/>
        <v>15072</v>
      </c>
      <c r="CO25" s="124">
        <f t="shared" si="15"/>
        <v>14485</v>
      </c>
      <c r="CP25" s="124">
        <f t="shared" si="16"/>
        <v>14855</v>
      </c>
      <c r="CQ25" s="124">
        <f t="shared" si="17"/>
        <v>10215</v>
      </c>
      <c r="CR25" s="124">
        <f t="shared" si="18"/>
        <v>9337</v>
      </c>
      <c r="CS25" s="124">
        <f t="shared" si="19"/>
        <v>8180</v>
      </c>
      <c r="CT25" s="124">
        <f t="shared" si="20"/>
        <v>6200</v>
      </c>
    </row>
    <row r="26" spans="1:98" x14ac:dyDescent="0.3">
      <c r="A26" t="str">
        <f>WORLD_35!M109</f>
        <v>Female</v>
      </c>
      <c r="B26" t="str">
        <f>WORLD_35!N109</f>
        <v>NETHERLANDS</v>
      </c>
      <c r="C26">
        <v>487205</v>
      </c>
      <c r="D26">
        <v>482548</v>
      </c>
      <c r="E26">
        <v>490177</v>
      </c>
      <c r="F26">
        <v>478361</v>
      </c>
      <c r="G26">
        <v>470523</v>
      </c>
      <c r="H26">
        <v>501693</v>
      </c>
      <c r="I26">
        <v>594436</v>
      </c>
      <c r="J26">
        <v>657844</v>
      </c>
      <c r="K26">
        <v>639193</v>
      </c>
      <c r="L26">
        <v>587481</v>
      </c>
      <c r="M26">
        <v>560994</v>
      </c>
      <c r="N26">
        <v>542672</v>
      </c>
      <c r="O26">
        <v>398839</v>
      </c>
      <c r="P26">
        <v>349358</v>
      </c>
      <c r="Q26">
        <v>315016</v>
      </c>
      <c r="R26">
        <v>266455</v>
      </c>
      <c r="S26">
        <v>387436</v>
      </c>
      <c r="U26" t="str">
        <f>WORLD_35!M37</f>
        <v>Female</v>
      </c>
      <c r="V26" t="str">
        <f>WORLD_35!N37</f>
        <v>NETHERLANDS</v>
      </c>
      <c r="W26">
        <v>487987</v>
      </c>
      <c r="X26">
        <v>481605</v>
      </c>
      <c r="Y26">
        <v>491341</v>
      </c>
      <c r="Z26">
        <v>482409</v>
      </c>
      <c r="AA26">
        <v>473726</v>
      </c>
      <c r="AB26">
        <v>493283</v>
      </c>
      <c r="AC26">
        <v>578988</v>
      </c>
      <c r="AD26">
        <v>652913</v>
      </c>
      <c r="AE26">
        <v>646571</v>
      </c>
      <c r="AF26">
        <v>596562</v>
      </c>
      <c r="AG26">
        <v>558300</v>
      </c>
      <c r="AH26">
        <v>559501</v>
      </c>
      <c r="AI26">
        <v>416938</v>
      </c>
      <c r="AJ26">
        <v>353403</v>
      </c>
      <c r="AK26">
        <v>318206</v>
      </c>
      <c r="AL26">
        <v>267471</v>
      </c>
      <c r="AM26">
        <v>391874</v>
      </c>
      <c r="AO26" t="str">
        <f>WORLD_35!AH109</f>
        <v>Female</v>
      </c>
      <c r="AP26" t="str">
        <f>WORLD_35!AI109</f>
        <v>NETHERLANDS</v>
      </c>
      <c r="AQ26">
        <v>433366</v>
      </c>
      <c r="AR26">
        <v>455124</v>
      </c>
      <c r="AS26">
        <v>491899</v>
      </c>
      <c r="AT26">
        <v>492434</v>
      </c>
      <c r="AU26">
        <v>520995</v>
      </c>
      <c r="AV26">
        <v>525812</v>
      </c>
      <c r="AW26">
        <v>501684</v>
      </c>
      <c r="AX26">
        <v>499754</v>
      </c>
      <c r="AY26">
        <v>575208</v>
      </c>
      <c r="AZ26">
        <v>638497</v>
      </c>
      <c r="BA26">
        <v>627316</v>
      </c>
      <c r="BB26">
        <v>573664</v>
      </c>
      <c r="BC26">
        <v>526197</v>
      </c>
      <c r="BD26">
        <v>515116.99999999994</v>
      </c>
      <c r="BE26">
        <v>371918</v>
      </c>
      <c r="BF26">
        <v>297543</v>
      </c>
      <c r="BG26">
        <v>471577</v>
      </c>
      <c r="BI26" t="str">
        <f t="shared" si="2"/>
        <v>Female</v>
      </c>
      <c r="BJ26" t="str">
        <f t="shared" si="3"/>
        <v>NETHERLANDS</v>
      </c>
      <c r="BK26" s="12">
        <v>433323</v>
      </c>
      <c r="BL26" s="12">
        <v>448343</v>
      </c>
      <c r="BM26" s="12">
        <v>487663</v>
      </c>
      <c r="BN26" s="12">
        <v>491920</v>
      </c>
      <c r="BO26" s="12">
        <v>517393</v>
      </c>
      <c r="BP26" s="12">
        <v>529039</v>
      </c>
      <c r="BQ26" s="12">
        <v>507319</v>
      </c>
      <c r="BR26" s="12">
        <v>494244</v>
      </c>
      <c r="BS26" s="12">
        <v>558220</v>
      </c>
      <c r="BT26" s="12">
        <v>630306</v>
      </c>
      <c r="BU26" s="12">
        <v>632957</v>
      </c>
      <c r="BV26" s="12">
        <v>583187</v>
      </c>
      <c r="BW26" s="12">
        <v>528222</v>
      </c>
      <c r="BX26" s="12">
        <v>521948</v>
      </c>
      <c r="BY26" s="12">
        <v>392241</v>
      </c>
      <c r="BZ26" s="12">
        <v>300077</v>
      </c>
      <c r="CA26" s="12">
        <v>479907</v>
      </c>
      <c r="CD26" t="str">
        <f t="shared" si="4"/>
        <v>NETHERLANDS</v>
      </c>
      <c r="CE26" s="124">
        <f t="shared" si="5"/>
        <v>487205</v>
      </c>
      <c r="CF26" s="124">
        <f t="shared" si="6"/>
        <v>482548</v>
      </c>
      <c r="CG26" s="124">
        <f t="shared" si="7"/>
        <v>490177</v>
      </c>
      <c r="CH26" s="124">
        <f t="shared" si="8"/>
        <v>478361</v>
      </c>
      <c r="CI26" s="124">
        <f t="shared" si="9"/>
        <v>470523</v>
      </c>
      <c r="CJ26" s="124">
        <f t="shared" si="10"/>
        <v>501693</v>
      </c>
      <c r="CK26" s="124">
        <f t="shared" si="11"/>
        <v>594436</v>
      </c>
      <c r="CL26" s="124">
        <f t="shared" si="12"/>
        <v>657844</v>
      </c>
      <c r="CM26" s="124">
        <f t="shared" si="13"/>
        <v>639193</v>
      </c>
      <c r="CN26" s="124">
        <f t="shared" si="14"/>
        <v>587481</v>
      </c>
      <c r="CO26" s="124">
        <f t="shared" si="15"/>
        <v>560994</v>
      </c>
      <c r="CP26" s="124">
        <f t="shared" si="16"/>
        <v>542672</v>
      </c>
      <c r="CQ26" s="124">
        <f t="shared" si="17"/>
        <v>398839</v>
      </c>
      <c r="CR26" s="124">
        <f t="shared" si="18"/>
        <v>349358</v>
      </c>
      <c r="CS26" s="124">
        <f t="shared" si="19"/>
        <v>315016</v>
      </c>
      <c r="CT26" s="124">
        <f t="shared" si="20"/>
        <v>266455</v>
      </c>
    </row>
    <row r="27" spans="1:98" x14ac:dyDescent="0.3">
      <c r="A27" t="str">
        <f>WORLD_35!M110</f>
        <v>Female</v>
      </c>
      <c r="B27" t="str">
        <f>WORLD_35!N110</f>
        <v>POLAND</v>
      </c>
      <c r="C27">
        <v>867302</v>
      </c>
      <c r="D27">
        <v>1038093</v>
      </c>
      <c r="E27">
        <v>1274547</v>
      </c>
      <c r="F27">
        <v>1460510</v>
      </c>
      <c r="G27">
        <v>1627074</v>
      </c>
      <c r="H27">
        <v>1498678</v>
      </c>
      <c r="I27">
        <v>1297578</v>
      </c>
      <c r="J27">
        <v>1173747</v>
      </c>
      <c r="K27">
        <v>1319449</v>
      </c>
      <c r="L27">
        <v>1581447</v>
      </c>
      <c r="M27">
        <v>1477857</v>
      </c>
      <c r="N27">
        <v>1178050</v>
      </c>
      <c r="O27">
        <v>809410</v>
      </c>
      <c r="P27">
        <v>909672</v>
      </c>
      <c r="Q27">
        <v>837329</v>
      </c>
      <c r="R27">
        <v>679952</v>
      </c>
      <c r="S27">
        <v>655411</v>
      </c>
      <c r="U27" t="str">
        <f>WORLD_35!M38</f>
        <v>Female</v>
      </c>
      <c r="V27" t="str">
        <f>WORLD_35!N38</f>
        <v>POLAND</v>
      </c>
      <c r="W27">
        <v>869825</v>
      </c>
      <c r="X27">
        <v>994308</v>
      </c>
      <c r="Y27">
        <v>1239563</v>
      </c>
      <c r="Z27">
        <v>1422233</v>
      </c>
      <c r="AA27">
        <v>1627503</v>
      </c>
      <c r="AB27">
        <v>1538893</v>
      </c>
      <c r="AC27">
        <v>1340869</v>
      </c>
      <c r="AD27">
        <v>1182146</v>
      </c>
      <c r="AE27">
        <v>1270697</v>
      </c>
      <c r="AF27">
        <v>1565043</v>
      </c>
      <c r="AG27">
        <v>1515722</v>
      </c>
      <c r="AH27">
        <v>1265871</v>
      </c>
      <c r="AI27">
        <v>829780</v>
      </c>
      <c r="AJ27">
        <v>896256</v>
      </c>
      <c r="AK27">
        <v>844997</v>
      </c>
      <c r="AL27">
        <v>698244</v>
      </c>
      <c r="AM27">
        <v>690005</v>
      </c>
      <c r="AO27" t="str">
        <f>WORLD_35!AH110</f>
        <v>Female</v>
      </c>
      <c r="AP27" t="str">
        <f>WORLD_35!AI110</f>
        <v>POLAND</v>
      </c>
      <c r="AQ27">
        <v>919841</v>
      </c>
      <c r="AR27">
        <v>969245</v>
      </c>
      <c r="AS27">
        <v>859148</v>
      </c>
      <c r="AT27">
        <v>977061</v>
      </c>
      <c r="AU27">
        <v>1209792</v>
      </c>
      <c r="AV27">
        <v>1369789</v>
      </c>
      <c r="AW27">
        <v>1552593</v>
      </c>
      <c r="AX27">
        <v>1473152</v>
      </c>
      <c r="AY27">
        <v>1300799</v>
      </c>
      <c r="AZ27">
        <v>1148339</v>
      </c>
      <c r="BA27">
        <v>1227501</v>
      </c>
      <c r="BB27">
        <v>1496881</v>
      </c>
      <c r="BC27">
        <v>1423161</v>
      </c>
      <c r="BD27">
        <v>1155387</v>
      </c>
      <c r="BE27">
        <v>722994</v>
      </c>
      <c r="BF27">
        <v>720411</v>
      </c>
      <c r="BG27">
        <v>1073182</v>
      </c>
      <c r="BI27" t="str">
        <f t="shared" si="2"/>
        <v>Female</v>
      </c>
      <c r="BJ27" t="str">
        <f t="shared" si="3"/>
        <v>POLAND</v>
      </c>
      <c r="BK27" s="12">
        <v>883970</v>
      </c>
      <c r="BL27" s="12">
        <v>982206</v>
      </c>
      <c r="BM27" s="12">
        <v>868494</v>
      </c>
      <c r="BN27" s="12">
        <v>938392</v>
      </c>
      <c r="BO27" s="12">
        <v>1166071</v>
      </c>
      <c r="BP27" s="12">
        <v>1333126</v>
      </c>
      <c r="BQ27" s="12">
        <v>1530389</v>
      </c>
      <c r="BR27" s="12">
        <v>1499477</v>
      </c>
      <c r="BS27" s="12">
        <v>1336397</v>
      </c>
      <c r="BT27" s="12">
        <v>1161097</v>
      </c>
      <c r="BU27" s="12">
        <v>1183718</v>
      </c>
      <c r="BV27" s="12">
        <v>1452937</v>
      </c>
      <c r="BW27" s="12">
        <v>1445727</v>
      </c>
      <c r="BX27" s="12">
        <v>1215291</v>
      </c>
      <c r="BY27" s="12">
        <v>765871</v>
      </c>
      <c r="BZ27" s="12">
        <v>696277</v>
      </c>
      <c r="CA27" s="12">
        <v>1113533</v>
      </c>
      <c r="CD27" t="str">
        <f t="shared" si="4"/>
        <v>POLAND</v>
      </c>
      <c r="CE27" s="124">
        <f t="shared" si="5"/>
        <v>867302</v>
      </c>
      <c r="CF27" s="124">
        <f t="shared" si="6"/>
        <v>1038093</v>
      </c>
      <c r="CG27" s="124">
        <f t="shared" si="7"/>
        <v>1274547</v>
      </c>
      <c r="CH27" s="124">
        <f t="shared" si="8"/>
        <v>1460510</v>
      </c>
      <c r="CI27" s="124">
        <f t="shared" si="9"/>
        <v>1627074</v>
      </c>
      <c r="CJ27" s="124">
        <f t="shared" si="10"/>
        <v>1498678</v>
      </c>
      <c r="CK27" s="124">
        <f t="shared" si="11"/>
        <v>1297578</v>
      </c>
      <c r="CL27" s="124">
        <f t="shared" si="12"/>
        <v>1173747</v>
      </c>
      <c r="CM27" s="124">
        <f t="shared" si="13"/>
        <v>1319449</v>
      </c>
      <c r="CN27" s="124">
        <f t="shared" si="14"/>
        <v>1581447</v>
      </c>
      <c r="CO27" s="124">
        <f t="shared" si="15"/>
        <v>1477857</v>
      </c>
      <c r="CP27" s="124">
        <f t="shared" si="16"/>
        <v>1178050</v>
      </c>
      <c r="CQ27" s="124">
        <f t="shared" si="17"/>
        <v>809410</v>
      </c>
      <c r="CR27" s="124">
        <f t="shared" si="18"/>
        <v>909672</v>
      </c>
      <c r="CS27" s="124">
        <f t="shared" si="19"/>
        <v>837329</v>
      </c>
      <c r="CT27" s="124">
        <f t="shared" si="20"/>
        <v>679952</v>
      </c>
    </row>
    <row r="28" spans="1:98" x14ac:dyDescent="0.3">
      <c r="A28" t="str">
        <f>WORLD_35!M111</f>
        <v>Female</v>
      </c>
      <c r="B28" t="str">
        <f>WORLD_35!N111</f>
        <v>PORTUGAL</v>
      </c>
      <c r="C28">
        <v>267170</v>
      </c>
      <c r="D28">
        <v>258789</v>
      </c>
      <c r="E28">
        <v>266873</v>
      </c>
      <c r="F28">
        <v>299354</v>
      </c>
      <c r="G28">
        <v>361476</v>
      </c>
      <c r="H28">
        <v>404502</v>
      </c>
      <c r="I28">
        <v>407538</v>
      </c>
      <c r="J28">
        <v>388982</v>
      </c>
      <c r="K28">
        <v>391926</v>
      </c>
      <c r="L28">
        <v>363125</v>
      </c>
      <c r="M28">
        <v>345907</v>
      </c>
      <c r="N28">
        <v>324679</v>
      </c>
      <c r="O28">
        <v>292504</v>
      </c>
      <c r="P28">
        <v>289588</v>
      </c>
      <c r="Q28">
        <v>268577</v>
      </c>
      <c r="R28">
        <v>216331</v>
      </c>
      <c r="S28">
        <v>266691</v>
      </c>
      <c r="U28" t="str">
        <f>WORLD_35!M39</f>
        <v>Female</v>
      </c>
      <c r="V28" t="str">
        <f>WORLD_35!N39</f>
        <v>PORTUGAL</v>
      </c>
      <c r="W28">
        <v>266800</v>
      </c>
      <c r="X28">
        <v>258813</v>
      </c>
      <c r="Y28">
        <v>264425</v>
      </c>
      <c r="Z28">
        <v>290114</v>
      </c>
      <c r="AA28">
        <v>350521</v>
      </c>
      <c r="AB28">
        <v>400090</v>
      </c>
      <c r="AC28">
        <v>412197</v>
      </c>
      <c r="AD28">
        <v>391060</v>
      </c>
      <c r="AE28">
        <v>396154</v>
      </c>
      <c r="AF28">
        <v>368396</v>
      </c>
      <c r="AG28">
        <v>348915</v>
      </c>
      <c r="AH28">
        <v>330701</v>
      </c>
      <c r="AI28">
        <v>295165</v>
      </c>
      <c r="AJ28">
        <v>288908</v>
      </c>
      <c r="AK28">
        <v>271789</v>
      </c>
      <c r="AL28">
        <v>221524</v>
      </c>
      <c r="AM28">
        <v>272956</v>
      </c>
      <c r="AO28" t="str">
        <f>WORLD_35!AH111</f>
        <v>Female</v>
      </c>
      <c r="AP28" t="str">
        <f>WORLD_35!AI111</f>
        <v>PORTUGAL</v>
      </c>
      <c r="AQ28">
        <v>214144</v>
      </c>
      <c r="AR28">
        <v>240158</v>
      </c>
      <c r="AS28">
        <v>258216.99999999997</v>
      </c>
      <c r="AT28">
        <v>272529</v>
      </c>
      <c r="AU28">
        <v>273472</v>
      </c>
      <c r="AV28">
        <v>289269</v>
      </c>
      <c r="AW28">
        <v>338505</v>
      </c>
      <c r="AX28">
        <v>398069</v>
      </c>
      <c r="AY28">
        <v>423224</v>
      </c>
      <c r="AZ28">
        <v>392781</v>
      </c>
      <c r="BA28">
        <v>395444</v>
      </c>
      <c r="BB28">
        <v>366205</v>
      </c>
      <c r="BC28">
        <v>346206</v>
      </c>
      <c r="BD28">
        <v>327863</v>
      </c>
      <c r="BE28">
        <v>281988</v>
      </c>
      <c r="BF28">
        <v>252608</v>
      </c>
      <c r="BG28">
        <v>387696</v>
      </c>
      <c r="BI28" t="str">
        <f t="shared" si="2"/>
        <v>Female</v>
      </c>
      <c r="BJ28" t="str">
        <f t="shared" si="3"/>
        <v>PORTUGAL</v>
      </c>
      <c r="BK28" s="12">
        <v>208309</v>
      </c>
      <c r="BL28" s="12">
        <v>235575</v>
      </c>
      <c r="BM28" s="12">
        <v>254595</v>
      </c>
      <c r="BN28" s="12">
        <v>270360</v>
      </c>
      <c r="BO28" s="12">
        <v>272387</v>
      </c>
      <c r="BP28" s="12">
        <v>283030</v>
      </c>
      <c r="BQ28" s="12">
        <v>326353</v>
      </c>
      <c r="BR28" s="12">
        <v>387303</v>
      </c>
      <c r="BS28" s="12">
        <v>422816</v>
      </c>
      <c r="BT28" s="12">
        <v>396536</v>
      </c>
      <c r="BU28" s="12">
        <v>395534</v>
      </c>
      <c r="BV28" s="12">
        <v>370954</v>
      </c>
      <c r="BW28" s="12">
        <v>347801</v>
      </c>
      <c r="BX28" s="12">
        <v>331127</v>
      </c>
      <c r="BY28" s="12">
        <v>286491</v>
      </c>
      <c r="BZ28" s="12">
        <v>251585</v>
      </c>
      <c r="CA28" s="12">
        <v>399757</v>
      </c>
      <c r="CD28" t="str">
        <f t="shared" si="4"/>
        <v>PORTUGAL</v>
      </c>
      <c r="CE28" s="124">
        <f t="shared" si="5"/>
        <v>267170</v>
      </c>
      <c r="CF28" s="124">
        <f t="shared" si="6"/>
        <v>258789</v>
      </c>
      <c r="CG28" s="124">
        <f t="shared" si="7"/>
        <v>266873</v>
      </c>
      <c r="CH28" s="124">
        <f t="shared" si="8"/>
        <v>299354</v>
      </c>
      <c r="CI28" s="124">
        <f t="shared" si="9"/>
        <v>361476</v>
      </c>
      <c r="CJ28" s="124">
        <f t="shared" si="10"/>
        <v>404502</v>
      </c>
      <c r="CK28" s="124">
        <f t="shared" si="11"/>
        <v>407538</v>
      </c>
      <c r="CL28" s="124">
        <f t="shared" si="12"/>
        <v>388982</v>
      </c>
      <c r="CM28" s="124">
        <f t="shared" si="13"/>
        <v>391926</v>
      </c>
      <c r="CN28" s="124">
        <f t="shared" si="14"/>
        <v>363125</v>
      </c>
      <c r="CO28" s="124">
        <f t="shared" si="15"/>
        <v>345907</v>
      </c>
      <c r="CP28" s="124">
        <f t="shared" si="16"/>
        <v>324679</v>
      </c>
      <c r="CQ28" s="124">
        <f t="shared" si="17"/>
        <v>292504</v>
      </c>
      <c r="CR28" s="124">
        <f t="shared" si="18"/>
        <v>289588</v>
      </c>
      <c r="CS28" s="124">
        <f t="shared" si="19"/>
        <v>268577</v>
      </c>
      <c r="CT28" s="124">
        <f t="shared" si="20"/>
        <v>216331</v>
      </c>
    </row>
    <row r="29" spans="1:98" x14ac:dyDescent="0.3">
      <c r="A29" t="str">
        <f>WORLD_35!M112</f>
        <v>Female</v>
      </c>
      <c r="B29" t="str">
        <f>WORLD_35!N112</f>
        <v>ROMANIA</v>
      </c>
      <c r="C29">
        <v>512922</v>
      </c>
      <c r="D29">
        <v>529437</v>
      </c>
      <c r="E29">
        <v>645284</v>
      </c>
      <c r="F29">
        <v>853798</v>
      </c>
      <c r="G29">
        <v>775671</v>
      </c>
      <c r="H29">
        <v>846724</v>
      </c>
      <c r="I29">
        <v>804708</v>
      </c>
      <c r="J29">
        <v>786461</v>
      </c>
      <c r="K29">
        <v>590499</v>
      </c>
      <c r="L29">
        <v>794480</v>
      </c>
      <c r="M29">
        <v>784313</v>
      </c>
      <c r="N29">
        <v>626937</v>
      </c>
      <c r="O29">
        <v>528225</v>
      </c>
      <c r="P29">
        <v>643425</v>
      </c>
      <c r="Q29">
        <v>522312</v>
      </c>
      <c r="R29">
        <v>404957</v>
      </c>
      <c r="S29">
        <v>337963</v>
      </c>
      <c r="U29" t="str">
        <f>WORLD_35!M40</f>
        <v>Female</v>
      </c>
      <c r="V29" t="str">
        <f>WORLD_35!N40</f>
        <v>ROMANIA</v>
      </c>
      <c r="W29">
        <v>508492</v>
      </c>
      <c r="X29">
        <v>532309</v>
      </c>
      <c r="Y29">
        <v>601119</v>
      </c>
      <c r="Z29">
        <v>847737</v>
      </c>
      <c r="AA29">
        <v>764604</v>
      </c>
      <c r="AB29">
        <v>836295</v>
      </c>
      <c r="AC29">
        <v>796002</v>
      </c>
      <c r="AD29">
        <v>825280</v>
      </c>
      <c r="AE29">
        <v>585370</v>
      </c>
      <c r="AF29">
        <v>768227</v>
      </c>
      <c r="AG29">
        <v>799915</v>
      </c>
      <c r="AH29">
        <v>662244</v>
      </c>
      <c r="AI29">
        <v>514734.00000000006</v>
      </c>
      <c r="AJ29">
        <v>635949</v>
      </c>
      <c r="AK29">
        <v>533277</v>
      </c>
      <c r="AL29">
        <v>413998</v>
      </c>
      <c r="AM29">
        <v>353159</v>
      </c>
      <c r="AO29" t="str">
        <f>WORLD_35!AH112</f>
        <v>Female</v>
      </c>
      <c r="AP29" t="str">
        <f>WORLD_35!AI112</f>
        <v>ROMANIA</v>
      </c>
      <c r="AQ29">
        <v>477772</v>
      </c>
      <c r="AR29">
        <v>530347</v>
      </c>
      <c r="AS29">
        <v>496419</v>
      </c>
      <c r="AT29">
        <v>517278</v>
      </c>
      <c r="AU29">
        <v>550454</v>
      </c>
      <c r="AV29">
        <v>698272</v>
      </c>
      <c r="AW29">
        <v>599160</v>
      </c>
      <c r="AX29">
        <v>767872</v>
      </c>
      <c r="AY29">
        <v>755359</v>
      </c>
      <c r="AZ29">
        <v>781165</v>
      </c>
      <c r="BA29">
        <v>554335</v>
      </c>
      <c r="BB29">
        <v>723348</v>
      </c>
      <c r="BC29">
        <v>740116</v>
      </c>
      <c r="BD29">
        <v>592213</v>
      </c>
      <c r="BE29">
        <v>433700</v>
      </c>
      <c r="BF29">
        <v>476637</v>
      </c>
      <c r="BG29">
        <v>530873</v>
      </c>
      <c r="BI29" t="str">
        <f t="shared" si="2"/>
        <v>Female</v>
      </c>
      <c r="BJ29" t="str">
        <f t="shared" si="3"/>
        <v>ROMANIA</v>
      </c>
      <c r="BK29" s="12">
        <v>455094</v>
      </c>
      <c r="BL29" s="12">
        <v>529819</v>
      </c>
      <c r="BM29" s="12">
        <v>499500</v>
      </c>
      <c r="BN29" s="12">
        <v>507458</v>
      </c>
      <c r="BO29" s="12">
        <v>525483</v>
      </c>
      <c r="BP29" s="12">
        <v>681501</v>
      </c>
      <c r="BQ29" s="12">
        <v>598869</v>
      </c>
      <c r="BR29" s="12">
        <v>738340</v>
      </c>
      <c r="BS29" s="12">
        <v>754076</v>
      </c>
      <c r="BT29" s="12">
        <v>795626</v>
      </c>
      <c r="BU29" s="12">
        <v>572356</v>
      </c>
      <c r="BV29" s="12">
        <v>684521</v>
      </c>
      <c r="BW29" s="12">
        <v>745303</v>
      </c>
      <c r="BX29" s="12">
        <v>619427</v>
      </c>
      <c r="BY29" s="12">
        <v>437435</v>
      </c>
      <c r="BZ29" s="12">
        <v>456143</v>
      </c>
      <c r="CA29" s="12">
        <v>557449</v>
      </c>
      <c r="CD29" t="str">
        <f t="shared" si="4"/>
        <v>ROMANIA</v>
      </c>
      <c r="CE29" s="124">
        <f t="shared" si="5"/>
        <v>512922</v>
      </c>
      <c r="CF29" s="124">
        <f t="shared" si="6"/>
        <v>529437</v>
      </c>
      <c r="CG29" s="124">
        <f t="shared" si="7"/>
        <v>645284</v>
      </c>
      <c r="CH29" s="124">
        <f t="shared" si="8"/>
        <v>853798</v>
      </c>
      <c r="CI29" s="124">
        <f t="shared" si="9"/>
        <v>775671</v>
      </c>
      <c r="CJ29" s="124">
        <f t="shared" si="10"/>
        <v>846724</v>
      </c>
      <c r="CK29" s="124">
        <f t="shared" si="11"/>
        <v>804708</v>
      </c>
      <c r="CL29" s="124">
        <f t="shared" si="12"/>
        <v>786461</v>
      </c>
      <c r="CM29" s="124">
        <f t="shared" si="13"/>
        <v>590499</v>
      </c>
      <c r="CN29" s="124">
        <f t="shared" si="14"/>
        <v>794480</v>
      </c>
      <c r="CO29" s="124">
        <f t="shared" si="15"/>
        <v>784313</v>
      </c>
      <c r="CP29" s="124">
        <f t="shared" si="16"/>
        <v>626937</v>
      </c>
      <c r="CQ29" s="124">
        <f t="shared" si="17"/>
        <v>528225</v>
      </c>
      <c r="CR29" s="124">
        <f t="shared" si="18"/>
        <v>643425</v>
      </c>
      <c r="CS29" s="124">
        <f t="shared" si="19"/>
        <v>522312</v>
      </c>
      <c r="CT29" s="124">
        <f t="shared" si="20"/>
        <v>404957</v>
      </c>
    </row>
    <row r="30" spans="1:98" x14ac:dyDescent="0.3">
      <c r="A30" t="str">
        <f>WORLD_35!M113</f>
        <v>Female</v>
      </c>
      <c r="B30" t="str">
        <f>WORLD_35!N113</f>
        <v>SLOVAKIA</v>
      </c>
      <c r="C30">
        <v>125751</v>
      </c>
      <c r="D30">
        <v>146148</v>
      </c>
      <c r="E30">
        <v>182569</v>
      </c>
      <c r="F30">
        <v>205756</v>
      </c>
      <c r="G30">
        <v>222914</v>
      </c>
      <c r="H30">
        <v>230976</v>
      </c>
      <c r="I30">
        <v>200378</v>
      </c>
      <c r="J30">
        <v>177609</v>
      </c>
      <c r="K30">
        <v>195018</v>
      </c>
      <c r="L30">
        <v>206545</v>
      </c>
      <c r="M30">
        <v>198485</v>
      </c>
      <c r="N30">
        <v>155612</v>
      </c>
      <c r="O30">
        <v>130074</v>
      </c>
      <c r="P30">
        <v>112020</v>
      </c>
      <c r="Q30">
        <v>105567</v>
      </c>
      <c r="R30">
        <v>85540</v>
      </c>
      <c r="S30">
        <v>86328</v>
      </c>
      <c r="U30" t="str">
        <f>WORLD_35!M41</f>
        <v>Female</v>
      </c>
      <c r="V30" t="str">
        <f>WORLD_35!N41</f>
        <v>SLOVAKIA</v>
      </c>
      <c r="W30">
        <v>126460</v>
      </c>
      <c r="X30">
        <v>139709</v>
      </c>
      <c r="Y30">
        <v>177037</v>
      </c>
      <c r="Z30">
        <v>202761</v>
      </c>
      <c r="AA30">
        <v>220082</v>
      </c>
      <c r="AB30">
        <v>234188</v>
      </c>
      <c r="AC30">
        <v>208375</v>
      </c>
      <c r="AD30">
        <v>178800</v>
      </c>
      <c r="AE30">
        <v>192275</v>
      </c>
      <c r="AF30">
        <v>205280</v>
      </c>
      <c r="AG30">
        <v>204609</v>
      </c>
      <c r="AH30">
        <v>162751</v>
      </c>
      <c r="AI30">
        <v>134502</v>
      </c>
      <c r="AJ30">
        <v>112901</v>
      </c>
      <c r="AK30">
        <v>106138</v>
      </c>
      <c r="AL30">
        <v>85901</v>
      </c>
      <c r="AM30">
        <v>89716</v>
      </c>
      <c r="AO30" t="str">
        <f>WORLD_35!AH113</f>
        <v>Female</v>
      </c>
      <c r="AP30" t="str">
        <f>WORLD_35!AI113</f>
        <v>SLOVAKIA</v>
      </c>
      <c r="AQ30">
        <v>138426</v>
      </c>
      <c r="AR30">
        <v>138042</v>
      </c>
      <c r="AS30">
        <v>128256</v>
      </c>
      <c r="AT30">
        <v>141292</v>
      </c>
      <c r="AU30">
        <v>177988</v>
      </c>
      <c r="AV30">
        <v>201897</v>
      </c>
      <c r="AW30">
        <v>214494</v>
      </c>
      <c r="AX30">
        <v>224420</v>
      </c>
      <c r="AY30">
        <v>200304</v>
      </c>
      <c r="AZ30">
        <v>177021</v>
      </c>
      <c r="BA30">
        <v>190509</v>
      </c>
      <c r="BB30">
        <v>198324</v>
      </c>
      <c r="BC30">
        <v>193486</v>
      </c>
      <c r="BD30">
        <v>149028</v>
      </c>
      <c r="BE30">
        <v>116456</v>
      </c>
      <c r="BF30">
        <v>87948</v>
      </c>
      <c r="BG30">
        <v>116509</v>
      </c>
      <c r="BI30" t="str">
        <f t="shared" si="2"/>
        <v>Female</v>
      </c>
      <c r="BJ30" t="str">
        <f t="shared" si="3"/>
        <v>SLOVAKIA</v>
      </c>
      <c r="BK30" s="12">
        <v>136425</v>
      </c>
      <c r="BL30" s="12">
        <v>139831</v>
      </c>
      <c r="BM30" s="12">
        <v>129104.99999999999</v>
      </c>
      <c r="BN30" s="12">
        <v>136461</v>
      </c>
      <c r="BO30" s="12">
        <v>171124</v>
      </c>
      <c r="BP30" s="12">
        <v>198224</v>
      </c>
      <c r="BQ30" s="12">
        <v>211783</v>
      </c>
      <c r="BR30" s="12">
        <v>224748</v>
      </c>
      <c r="BS30" s="12">
        <v>206134</v>
      </c>
      <c r="BT30" s="12">
        <v>178618</v>
      </c>
      <c r="BU30" s="12">
        <v>186708</v>
      </c>
      <c r="BV30" s="12">
        <v>196405</v>
      </c>
      <c r="BW30" s="12">
        <v>196178</v>
      </c>
      <c r="BX30" s="12">
        <v>156035</v>
      </c>
      <c r="BY30" s="12">
        <v>119866</v>
      </c>
      <c r="BZ30" s="12">
        <v>89287</v>
      </c>
      <c r="CA30" s="12">
        <v>119492</v>
      </c>
      <c r="CD30" t="str">
        <f t="shared" si="4"/>
        <v>SLOVAKIA</v>
      </c>
      <c r="CE30" s="124">
        <f t="shared" si="5"/>
        <v>125751</v>
      </c>
      <c r="CF30" s="124">
        <f t="shared" si="6"/>
        <v>146148</v>
      </c>
      <c r="CG30" s="124">
        <f t="shared" si="7"/>
        <v>182569</v>
      </c>
      <c r="CH30" s="124">
        <f t="shared" si="8"/>
        <v>205756</v>
      </c>
      <c r="CI30" s="124">
        <f t="shared" si="9"/>
        <v>222914</v>
      </c>
      <c r="CJ30" s="124">
        <f t="shared" si="10"/>
        <v>230976</v>
      </c>
      <c r="CK30" s="124">
        <f t="shared" si="11"/>
        <v>200378</v>
      </c>
      <c r="CL30" s="124">
        <f t="shared" si="12"/>
        <v>177609</v>
      </c>
      <c r="CM30" s="124">
        <f t="shared" si="13"/>
        <v>195018</v>
      </c>
      <c r="CN30" s="124">
        <f t="shared" si="14"/>
        <v>206545</v>
      </c>
      <c r="CO30" s="124">
        <f t="shared" si="15"/>
        <v>198485</v>
      </c>
      <c r="CP30" s="124">
        <f t="shared" si="16"/>
        <v>155612</v>
      </c>
      <c r="CQ30" s="124">
        <f t="shared" si="17"/>
        <v>130074</v>
      </c>
      <c r="CR30" s="124">
        <f t="shared" si="18"/>
        <v>112020</v>
      </c>
      <c r="CS30" s="124">
        <f t="shared" si="19"/>
        <v>105567</v>
      </c>
      <c r="CT30" s="124">
        <f t="shared" si="20"/>
        <v>85540</v>
      </c>
    </row>
    <row r="31" spans="1:98" x14ac:dyDescent="0.3">
      <c r="A31" t="str">
        <f>WORLD_35!M114</f>
        <v>Female</v>
      </c>
      <c r="B31" t="str">
        <f>WORLD_35!N114</f>
        <v>SLOVENIA</v>
      </c>
      <c r="C31">
        <v>42311</v>
      </c>
      <c r="D31">
        <v>44461</v>
      </c>
      <c r="E31">
        <v>51177</v>
      </c>
      <c r="F31">
        <v>62948</v>
      </c>
      <c r="G31">
        <v>71046</v>
      </c>
      <c r="H31">
        <v>73539</v>
      </c>
      <c r="I31">
        <v>70004</v>
      </c>
      <c r="J31">
        <v>76015</v>
      </c>
      <c r="K31">
        <v>76538</v>
      </c>
      <c r="L31">
        <v>77008</v>
      </c>
      <c r="M31">
        <v>74313</v>
      </c>
      <c r="N31">
        <v>57123</v>
      </c>
      <c r="O31">
        <v>55124</v>
      </c>
      <c r="P31">
        <v>52157</v>
      </c>
      <c r="Q31">
        <v>51397</v>
      </c>
      <c r="R31">
        <v>42315</v>
      </c>
      <c r="S31">
        <v>43863</v>
      </c>
      <c r="U31" t="str">
        <f>WORLD_35!M42</f>
        <v>Female</v>
      </c>
      <c r="V31" t="str">
        <f>WORLD_35!N42</f>
        <v>SLOVENIA</v>
      </c>
      <c r="W31">
        <v>42587</v>
      </c>
      <c r="X31">
        <v>43818</v>
      </c>
      <c r="Y31">
        <v>49051</v>
      </c>
      <c r="Z31">
        <v>60783</v>
      </c>
      <c r="AA31">
        <v>69727</v>
      </c>
      <c r="AB31">
        <v>74114</v>
      </c>
      <c r="AC31">
        <v>69577</v>
      </c>
      <c r="AD31">
        <v>75145</v>
      </c>
      <c r="AE31">
        <v>76314</v>
      </c>
      <c r="AF31">
        <v>76231</v>
      </c>
      <c r="AG31">
        <v>76457</v>
      </c>
      <c r="AH31">
        <v>58637</v>
      </c>
      <c r="AI31">
        <v>55219</v>
      </c>
      <c r="AJ31">
        <v>51575</v>
      </c>
      <c r="AK31">
        <v>51297</v>
      </c>
      <c r="AL31">
        <v>42744</v>
      </c>
      <c r="AM31">
        <v>46209</v>
      </c>
      <c r="AO31" t="str">
        <f>WORLD_35!AH114</f>
        <v>Female</v>
      </c>
      <c r="AP31" t="str">
        <f>WORLD_35!AI114</f>
        <v>SLOVENIA</v>
      </c>
      <c r="AQ31">
        <v>52771</v>
      </c>
      <c r="AR31">
        <v>50560</v>
      </c>
      <c r="AS31">
        <v>43984</v>
      </c>
      <c r="AT31">
        <v>45503</v>
      </c>
      <c r="AU31">
        <v>52389</v>
      </c>
      <c r="AV31">
        <v>63733</v>
      </c>
      <c r="AW31">
        <v>71107</v>
      </c>
      <c r="AX31">
        <v>74806</v>
      </c>
      <c r="AY31">
        <v>69800</v>
      </c>
      <c r="AZ31">
        <v>74866</v>
      </c>
      <c r="BA31">
        <v>75463</v>
      </c>
      <c r="BB31">
        <v>74434</v>
      </c>
      <c r="BC31">
        <v>73271</v>
      </c>
      <c r="BD31">
        <v>55009</v>
      </c>
      <c r="BE31">
        <v>50104</v>
      </c>
      <c r="BF31">
        <v>43763</v>
      </c>
      <c r="BG31">
        <v>70385</v>
      </c>
      <c r="BI31" t="str">
        <f t="shared" si="2"/>
        <v>Female</v>
      </c>
      <c r="BJ31" t="str">
        <f t="shared" si="3"/>
        <v>SLOVENIA</v>
      </c>
      <c r="BK31" s="12">
        <v>51980</v>
      </c>
      <c r="BL31" s="12">
        <v>51759</v>
      </c>
      <c r="BM31" s="12">
        <v>44984</v>
      </c>
      <c r="BN31" s="12">
        <v>44897</v>
      </c>
      <c r="BO31" s="12">
        <v>50753</v>
      </c>
      <c r="BP31" s="12">
        <v>61794</v>
      </c>
      <c r="BQ31" s="12">
        <v>70013</v>
      </c>
      <c r="BR31" s="12">
        <v>74986</v>
      </c>
      <c r="BS31" s="12">
        <v>70246</v>
      </c>
      <c r="BT31" s="12">
        <v>73888</v>
      </c>
      <c r="BU31" s="12">
        <v>75460</v>
      </c>
      <c r="BV31" s="12">
        <v>74217</v>
      </c>
      <c r="BW31" s="12">
        <v>74482</v>
      </c>
      <c r="BX31" s="12">
        <v>57560</v>
      </c>
      <c r="BY31" s="12">
        <v>50113</v>
      </c>
      <c r="BZ31" s="12">
        <v>43742</v>
      </c>
      <c r="CA31" s="12">
        <v>72211</v>
      </c>
      <c r="CD31" t="str">
        <f t="shared" si="4"/>
        <v>SLOVENIA</v>
      </c>
      <c r="CE31" s="124">
        <f t="shared" si="5"/>
        <v>42311</v>
      </c>
      <c r="CF31" s="124">
        <f t="shared" si="6"/>
        <v>44461</v>
      </c>
      <c r="CG31" s="124">
        <f t="shared" si="7"/>
        <v>51177</v>
      </c>
      <c r="CH31" s="124">
        <f t="shared" si="8"/>
        <v>62948</v>
      </c>
      <c r="CI31" s="124">
        <f t="shared" si="9"/>
        <v>71046</v>
      </c>
      <c r="CJ31" s="124">
        <f t="shared" si="10"/>
        <v>73539</v>
      </c>
      <c r="CK31" s="124">
        <f t="shared" si="11"/>
        <v>70004</v>
      </c>
      <c r="CL31" s="124">
        <f t="shared" si="12"/>
        <v>76015</v>
      </c>
      <c r="CM31" s="124">
        <f t="shared" si="13"/>
        <v>76538</v>
      </c>
      <c r="CN31" s="124">
        <f t="shared" si="14"/>
        <v>77008</v>
      </c>
      <c r="CO31" s="124">
        <f t="shared" si="15"/>
        <v>74313</v>
      </c>
      <c r="CP31" s="124">
        <f t="shared" si="16"/>
        <v>57123</v>
      </c>
      <c r="CQ31" s="124">
        <f t="shared" si="17"/>
        <v>55124</v>
      </c>
      <c r="CR31" s="124">
        <f t="shared" si="18"/>
        <v>52157</v>
      </c>
      <c r="CS31" s="124">
        <f t="shared" si="19"/>
        <v>51397</v>
      </c>
      <c r="CT31" s="124">
        <f t="shared" si="20"/>
        <v>42315</v>
      </c>
    </row>
    <row r="32" spans="1:98" x14ac:dyDescent="0.3">
      <c r="A32" t="str">
        <f>WORLD_35!M115</f>
        <v>Female</v>
      </c>
      <c r="B32" t="str">
        <f>WORLD_35!N115</f>
        <v>SPAIN</v>
      </c>
      <c r="C32">
        <v>1005977</v>
      </c>
      <c r="D32">
        <v>951142</v>
      </c>
      <c r="E32">
        <v>1016884</v>
      </c>
      <c r="F32">
        <v>1140070</v>
      </c>
      <c r="G32">
        <v>1441596</v>
      </c>
      <c r="H32">
        <v>1779933</v>
      </c>
      <c r="I32">
        <v>1805182</v>
      </c>
      <c r="J32">
        <v>1734367</v>
      </c>
      <c r="K32">
        <v>1675391</v>
      </c>
      <c r="L32">
        <v>1497537</v>
      </c>
      <c r="M32">
        <v>1290520</v>
      </c>
      <c r="N32">
        <v>1216448</v>
      </c>
      <c r="O32">
        <v>1074808</v>
      </c>
      <c r="P32">
        <v>1013831</v>
      </c>
      <c r="Q32">
        <v>1082131</v>
      </c>
      <c r="R32">
        <v>869470</v>
      </c>
      <c r="S32">
        <v>1171295</v>
      </c>
      <c r="U32" t="str">
        <f>WORLD_35!M43</f>
        <v>Female</v>
      </c>
      <c r="V32" t="str">
        <f>WORLD_35!N43</f>
        <v>SPAIN</v>
      </c>
      <c r="W32">
        <v>1054190</v>
      </c>
      <c r="X32">
        <v>966162</v>
      </c>
      <c r="Y32">
        <v>1026579</v>
      </c>
      <c r="Z32">
        <v>1127117</v>
      </c>
      <c r="AA32">
        <v>1403333</v>
      </c>
      <c r="AB32">
        <v>1793788</v>
      </c>
      <c r="AC32">
        <v>1870058</v>
      </c>
      <c r="AD32">
        <v>1792877</v>
      </c>
      <c r="AE32">
        <v>1736128</v>
      </c>
      <c r="AF32">
        <v>1573888</v>
      </c>
      <c r="AG32">
        <v>1340690</v>
      </c>
      <c r="AH32">
        <v>1257598</v>
      </c>
      <c r="AI32">
        <v>1118024</v>
      </c>
      <c r="AJ32">
        <v>1012832</v>
      </c>
      <c r="AK32">
        <v>1098488</v>
      </c>
      <c r="AL32">
        <v>905907</v>
      </c>
      <c r="AM32">
        <v>1225617</v>
      </c>
      <c r="AO32" t="str">
        <f>WORLD_35!AH115</f>
        <v>Female</v>
      </c>
      <c r="AP32" t="str">
        <f>WORLD_35!AI115</f>
        <v>SPAIN</v>
      </c>
      <c r="AQ32">
        <v>1083739</v>
      </c>
      <c r="AR32">
        <v>1205284</v>
      </c>
      <c r="AS32">
        <v>1080802</v>
      </c>
      <c r="AT32">
        <v>1085708</v>
      </c>
      <c r="AU32">
        <v>1138963</v>
      </c>
      <c r="AV32">
        <v>1288031</v>
      </c>
      <c r="AW32">
        <v>1637744</v>
      </c>
      <c r="AX32">
        <v>1972096</v>
      </c>
      <c r="AY32">
        <v>1929025</v>
      </c>
      <c r="AZ32">
        <v>1814001</v>
      </c>
      <c r="BA32">
        <v>1747086</v>
      </c>
      <c r="BB32">
        <v>1535569</v>
      </c>
      <c r="BC32">
        <v>1280867</v>
      </c>
      <c r="BD32">
        <v>1223853</v>
      </c>
      <c r="BE32">
        <v>1073984</v>
      </c>
      <c r="BF32">
        <v>870218</v>
      </c>
      <c r="BG32">
        <v>1788708</v>
      </c>
      <c r="BI32" t="str">
        <f t="shared" si="2"/>
        <v>Female</v>
      </c>
      <c r="BJ32" t="str">
        <f t="shared" si="3"/>
        <v>SPAIN</v>
      </c>
      <c r="BK32" s="12">
        <v>1023521</v>
      </c>
      <c r="BL32" s="12">
        <v>1210970</v>
      </c>
      <c r="BM32" s="12">
        <v>1102965</v>
      </c>
      <c r="BN32" s="12">
        <v>1082159</v>
      </c>
      <c r="BO32" s="12">
        <v>1127059</v>
      </c>
      <c r="BP32" s="12">
        <v>1244970</v>
      </c>
      <c r="BQ32" s="12">
        <v>1562117</v>
      </c>
      <c r="BR32" s="12">
        <v>1933288</v>
      </c>
      <c r="BS32" s="12">
        <v>1951761</v>
      </c>
      <c r="BT32" s="12">
        <v>1831300</v>
      </c>
      <c r="BU32" s="12">
        <v>1766303</v>
      </c>
      <c r="BV32" s="12">
        <v>1582844</v>
      </c>
      <c r="BW32" s="12">
        <v>1312235</v>
      </c>
      <c r="BX32" s="12">
        <v>1229295</v>
      </c>
      <c r="BY32" s="12">
        <v>1100731</v>
      </c>
      <c r="BZ32" s="12">
        <v>872737</v>
      </c>
      <c r="CA32" s="12">
        <v>1812050</v>
      </c>
      <c r="CD32" t="str">
        <f t="shared" si="4"/>
        <v>SPAIN</v>
      </c>
      <c r="CE32" s="124">
        <f t="shared" si="5"/>
        <v>1005977</v>
      </c>
      <c r="CF32" s="124">
        <f t="shared" si="6"/>
        <v>951142</v>
      </c>
      <c r="CG32" s="124">
        <f t="shared" si="7"/>
        <v>1016884</v>
      </c>
      <c r="CH32" s="124">
        <f t="shared" si="8"/>
        <v>1140070</v>
      </c>
      <c r="CI32" s="124">
        <f t="shared" si="9"/>
        <v>1441596</v>
      </c>
      <c r="CJ32" s="124">
        <f t="shared" si="10"/>
        <v>1779933</v>
      </c>
      <c r="CK32" s="124">
        <f t="shared" si="11"/>
        <v>1805182</v>
      </c>
      <c r="CL32" s="124">
        <f t="shared" si="12"/>
        <v>1734367</v>
      </c>
      <c r="CM32" s="124">
        <f t="shared" si="13"/>
        <v>1675391</v>
      </c>
      <c r="CN32" s="124">
        <f t="shared" si="14"/>
        <v>1497537</v>
      </c>
      <c r="CO32" s="124">
        <f t="shared" si="15"/>
        <v>1290520</v>
      </c>
      <c r="CP32" s="124">
        <f t="shared" si="16"/>
        <v>1216448</v>
      </c>
      <c r="CQ32" s="124">
        <f t="shared" si="17"/>
        <v>1074808</v>
      </c>
      <c r="CR32" s="124">
        <f t="shared" si="18"/>
        <v>1013831</v>
      </c>
      <c r="CS32" s="124">
        <f t="shared" si="19"/>
        <v>1082131</v>
      </c>
      <c r="CT32" s="124">
        <f t="shared" si="20"/>
        <v>869470</v>
      </c>
    </row>
    <row r="33" spans="1:99" x14ac:dyDescent="0.3">
      <c r="A33" t="str">
        <f>WORLD_35!M116</f>
        <v>Female</v>
      </c>
      <c r="B33" t="str">
        <f>WORLD_35!N116</f>
        <v>SWEDEN</v>
      </c>
      <c r="C33">
        <v>230395</v>
      </c>
      <c r="D33">
        <v>243978</v>
      </c>
      <c r="E33">
        <v>298965</v>
      </c>
      <c r="F33">
        <v>277805</v>
      </c>
      <c r="G33">
        <v>252938</v>
      </c>
      <c r="H33">
        <v>270767</v>
      </c>
      <c r="I33">
        <v>304073</v>
      </c>
      <c r="J33">
        <v>314478</v>
      </c>
      <c r="K33">
        <v>302220</v>
      </c>
      <c r="L33">
        <v>286029</v>
      </c>
      <c r="M33">
        <v>293694</v>
      </c>
      <c r="N33">
        <v>315481</v>
      </c>
      <c r="O33">
        <v>264769</v>
      </c>
      <c r="P33">
        <v>205428</v>
      </c>
      <c r="Q33">
        <v>186694</v>
      </c>
      <c r="R33">
        <v>180558</v>
      </c>
      <c r="S33">
        <v>308772</v>
      </c>
      <c r="U33" t="str">
        <f>WORLD_35!M44</f>
        <v>Female</v>
      </c>
      <c r="V33" t="str">
        <f>WORLD_35!N44</f>
        <v>SWEDEN</v>
      </c>
      <c r="W33">
        <v>239131</v>
      </c>
      <c r="X33">
        <v>231122</v>
      </c>
      <c r="Y33">
        <v>295952</v>
      </c>
      <c r="Z33">
        <v>285531</v>
      </c>
      <c r="AA33">
        <v>256846.99999999997</v>
      </c>
      <c r="AB33">
        <v>267646</v>
      </c>
      <c r="AC33">
        <v>300811</v>
      </c>
      <c r="AD33">
        <v>315853</v>
      </c>
      <c r="AE33">
        <v>306621</v>
      </c>
      <c r="AF33">
        <v>288633</v>
      </c>
      <c r="AG33">
        <v>288194</v>
      </c>
      <c r="AH33">
        <v>316957</v>
      </c>
      <c r="AI33">
        <v>276423</v>
      </c>
      <c r="AJ33">
        <v>212476</v>
      </c>
      <c r="AK33">
        <v>186347</v>
      </c>
      <c r="AL33">
        <v>177679</v>
      </c>
      <c r="AM33">
        <v>310314</v>
      </c>
      <c r="AO33" t="str">
        <f>WORLD_35!AH116</f>
        <v>Female</v>
      </c>
      <c r="AP33" t="str">
        <f>WORLD_35!AI116</f>
        <v>SWEDEN</v>
      </c>
      <c r="AQ33">
        <v>285892</v>
      </c>
      <c r="AR33">
        <v>282670</v>
      </c>
      <c r="AS33">
        <v>252838</v>
      </c>
      <c r="AT33">
        <v>243831</v>
      </c>
      <c r="AU33">
        <v>340446</v>
      </c>
      <c r="AV33">
        <v>326828</v>
      </c>
      <c r="AW33">
        <v>297837</v>
      </c>
      <c r="AX33">
        <v>293737</v>
      </c>
      <c r="AY33">
        <v>320645</v>
      </c>
      <c r="AZ33">
        <v>334522</v>
      </c>
      <c r="BA33">
        <v>307006</v>
      </c>
      <c r="BB33">
        <v>288158</v>
      </c>
      <c r="BC33">
        <v>274571</v>
      </c>
      <c r="BD33">
        <v>304666</v>
      </c>
      <c r="BE33">
        <v>244568</v>
      </c>
      <c r="BF33">
        <v>177200</v>
      </c>
      <c r="BG33">
        <v>308678</v>
      </c>
      <c r="BI33" t="str">
        <f t="shared" si="2"/>
        <v>Female</v>
      </c>
      <c r="BJ33" t="str">
        <f t="shared" si="3"/>
        <v>SWEDEN</v>
      </c>
      <c r="BK33" s="12">
        <v>283722</v>
      </c>
      <c r="BL33" s="12">
        <v>287301</v>
      </c>
      <c r="BM33" s="12">
        <v>261319.00000000003</v>
      </c>
      <c r="BN33" s="12">
        <v>240173</v>
      </c>
      <c r="BO33" s="12">
        <v>330726</v>
      </c>
      <c r="BP33" s="12">
        <v>336846</v>
      </c>
      <c r="BQ33" s="12">
        <v>304638</v>
      </c>
      <c r="BR33" s="12">
        <v>293064</v>
      </c>
      <c r="BS33" s="12">
        <v>315970</v>
      </c>
      <c r="BT33" s="12">
        <v>335644</v>
      </c>
      <c r="BU33" s="12">
        <v>312858</v>
      </c>
      <c r="BV33" s="12">
        <v>291340</v>
      </c>
      <c r="BW33" s="12">
        <v>271748</v>
      </c>
      <c r="BX33" s="12">
        <v>301636</v>
      </c>
      <c r="BY33" s="12">
        <v>255934</v>
      </c>
      <c r="BZ33" s="12">
        <v>183673</v>
      </c>
      <c r="CA33" s="12">
        <v>310449</v>
      </c>
      <c r="CD33" t="str">
        <f t="shared" si="4"/>
        <v>SWEDEN</v>
      </c>
      <c r="CE33" s="124">
        <f t="shared" si="5"/>
        <v>230395</v>
      </c>
      <c r="CF33" s="124">
        <f t="shared" si="6"/>
        <v>243978</v>
      </c>
      <c r="CG33" s="124">
        <f t="shared" si="7"/>
        <v>298965</v>
      </c>
      <c r="CH33" s="124">
        <f t="shared" si="8"/>
        <v>277805</v>
      </c>
      <c r="CI33" s="124">
        <f t="shared" si="9"/>
        <v>252938</v>
      </c>
      <c r="CJ33" s="124">
        <f t="shared" si="10"/>
        <v>270767</v>
      </c>
      <c r="CK33" s="124">
        <f t="shared" si="11"/>
        <v>304073</v>
      </c>
      <c r="CL33" s="124">
        <f t="shared" si="12"/>
        <v>314478</v>
      </c>
      <c r="CM33" s="124">
        <f t="shared" si="13"/>
        <v>302220</v>
      </c>
      <c r="CN33" s="124">
        <f t="shared" si="14"/>
        <v>286029</v>
      </c>
      <c r="CO33" s="124">
        <f t="shared" si="15"/>
        <v>293694</v>
      </c>
      <c r="CP33" s="124">
        <f t="shared" si="16"/>
        <v>315481</v>
      </c>
      <c r="CQ33" s="124">
        <f t="shared" si="17"/>
        <v>264769</v>
      </c>
      <c r="CR33" s="124">
        <f t="shared" si="18"/>
        <v>205428</v>
      </c>
      <c r="CS33" s="124">
        <f t="shared" si="19"/>
        <v>186694</v>
      </c>
      <c r="CT33" s="124">
        <f t="shared" si="20"/>
        <v>180558</v>
      </c>
    </row>
    <row r="34" spans="1:99" x14ac:dyDescent="0.3">
      <c r="A34" t="str">
        <f>WORLD_35!M117</f>
        <v>Female</v>
      </c>
      <c r="B34" t="str">
        <f>WORLD_35!N117</f>
        <v>UK</v>
      </c>
      <c r="C34">
        <v>1669739</v>
      </c>
      <c r="D34">
        <v>1757112</v>
      </c>
      <c r="E34">
        <v>1874621</v>
      </c>
      <c r="F34">
        <v>1912947</v>
      </c>
      <c r="G34">
        <v>1878492</v>
      </c>
      <c r="H34">
        <v>1882134</v>
      </c>
      <c r="I34">
        <v>2147979</v>
      </c>
      <c r="J34">
        <v>2383255</v>
      </c>
      <c r="K34">
        <v>2298517</v>
      </c>
      <c r="L34">
        <v>1950950</v>
      </c>
      <c r="M34">
        <v>1851965</v>
      </c>
      <c r="N34">
        <v>1940270</v>
      </c>
      <c r="O34">
        <v>1547774</v>
      </c>
      <c r="P34">
        <v>1390995</v>
      </c>
      <c r="Q34">
        <v>1255761</v>
      </c>
      <c r="R34">
        <v>1119215</v>
      </c>
      <c r="S34">
        <v>1723932</v>
      </c>
      <c r="U34" t="str">
        <f>WORLD_35!M45</f>
        <v>Female</v>
      </c>
      <c r="V34" t="str">
        <f>WORLD_35!N45</f>
        <v>UK</v>
      </c>
      <c r="W34">
        <v>1681646</v>
      </c>
      <c r="X34">
        <v>1760942</v>
      </c>
      <c r="Y34">
        <v>1877380</v>
      </c>
      <c r="Z34">
        <v>1920621</v>
      </c>
      <c r="AA34">
        <v>1959728</v>
      </c>
      <c r="AB34">
        <v>1921340</v>
      </c>
      <c r="AC34">
        <v>2113461</v>
      </c>
      <c r="AD34">
        <v>2342890</v>
      </c>
      <c r="AE34">
        <v>2325789</v>
      </c>
      <c r="AF34">
        <v>2041789</v>
      </c>
      <c r="AG34">
        <v>1858585</v>
      </c>
      <c r="AH34">
        <v>1975334</v>
      </c>
      <c r="AI34">
        <v>1595153</v>
      </c>
      <c r="AJ34">
        <v>1401766</v>
      </c>
      <c r="AK34">
        <v>1254525</v>
      </c>
      <c r="AL34">
        <v>1104708</v>
      </c>
      <c r="AM34">
        <v>1730310</v>
      </c>
      <c r="AO34" t="str">
        <f>WORLD_35!AH117</f>
        <v>Female</v>
      </c>
      <c r="AP34" t="str">
        <f>WORLD_35!AI117</f>
        <v>UK</v>
      </c>
      <c r="AQ34">
        <v>1994566</v>
      </c>
      <c r="AR34">
        <v>1920392</v>
      </c>
      <c r="AS34">
        <v>1731045</v>
      </c>
      <c r="AT34">
        <v>1872458</v>
      </c>
      <c r="AU34">
        <v>2089981.0000000002</v>
      </c>
      <c r="AV34">
        <v>2261205</v>
      </c>
      <c r="AW34">
        <v>2255396</v>
      </c>
      <c r="AX34">
        <v>2130712</v>
      </c>
      <c r="AY34">
        <v>2157666</v>
      </c>
      <c r="AZ34">
        <v>2361741</v>
      </c>
      <c r="BA34">
        <v>2333924</v>
      </c>
      <c r="BB34">
        <v>2029519</v>
      </c>
      <c r="BC34">
        <v>1799263</v>
      </c>
      <c r="BD34">
        <v>1876326</v>
      </c>
      <c r="BE34">
        <v>1452282</v>
      </c>
      <c r="BF34">
        <v>1178596</v>
      </c>
      <c r="BG34">
        <v>1953579</v>
      </c>
      <c r="BI34" t="str">
        <f t="shared" si="2"/>
        <v>Female</v>
      </c>
      <c r="BJ34" t="str">
        <f t="shared" si="3"/>
        <v>UK</v>
      </c>
      <c r="BK34" s="15">
        <v>1972709</v>
      </c>
      <c r="BL34" s="15">
        <v>1960650</v>
      </c>
      <c r="BM34" s="15">
        <v>1761365</v>
      </c>
      <c r="BN34" s="15">
        <v>1856611</v>
      </c>
      <c r="BO34" s="15">
        <v>2072862.9999999998</v>
      </c>
      <c r="BP34" s="15">
        <v>2259488</v>
      </c>
      <c r="BQ34" s="15">
        <v>2284495</v>
      </c>
      <c r="BR34" s="15">
        <v>2157770</v>
      </c>
      <c r="BS34" s="15">
        <v>2137422</v>
      </c>
      <c r="BT34" s="15">
        <v>2331234</v>
      </c>
      <c r="BU34" s="15">
        <v>2362936</v>
      </c>
      <c r="BV34" s="15">
        <v>2088257</v>
      </c>
      <c r="BW34" s="15">
        <v>1804380</v>
      </c>
      <c r="BX34" s="15">
        <v>1872917</v>
      </c>
      <c r="BY34" s="15">
        <v>1511597</v>
      </c>
      <c r="BZ34" s="15">
        <v>1189317</v>
      </c>
      <c r="CA34" s="15">
        <v>1978506</v>
      </c>
      <c r="CD34" t="str">
        <f t="shared" si="4"/>
        <v>UK</v>
      </c>
      <c r="CE34">
        <f>SUM(World!E90:E123)</f>
        <v>60287953</v>
      </c>
      <c r="CF34">
        <f>SUM(World!F90:F123)</f>
        <v>60821349</v>
      </c>
      <c r="CG34">
        <f>SUM(World!G90:G123)</f>
        <v>61455154</v>
      </c>
      <c r="CH34">
        <f>SUM(World!H90:H123)</f>
        <v>62145098</v>
      </c>
      <c r="CI34">
        <f>SUM(World!I90:I123)</f>
        <v>62828620</v>
      </c>
      <c r="CJ34">
        <f>SUM(World!J90:J123)</f>
        <v>63459801</v>
      </c>
      <c r="CK34">
        <f>SUM(World!K90:K123)</f>
        <v>64021922</v>
      </c>
      <c r="CL34">
        <f>SUM(World!L90:L123)</f>
        <v>64525300</v>
      </c>
      <c r="CM34">
        <f>SUM(World!M90:M123)</f>
        <v>64984015</v>
      </c>
      <c r="CN34">
        <f>SUM(World!N90:N123)</f>
        <v>65423048</v>
      </c>
      <c r="CO34">
        <f>SUM(World!O90:O123)</f>
        <v>65860149</v>
      </c>
      <c r="CP34">
        <f>SUM(World!P90:P123)</f>
        <v>66297944</v>
      </c>
      <c r="CQ34">
        <f>SUM(World!Q90:Q123)</f>
        <v>66727463</v>
      </c>
      <c r="CR34">
        <f>SUM(World!R90:R123)</f>
        <v>67141678</v>
      </c>
      <c r="CS34">
        <f>SUM(World!S90:S123)</f>
        <v>67530161</v>
      </c>
      <c r="CT34">
        <f>SUM(World!T90:T123)</f>
        <v>67886004</v>
      </c>
    </row>
    <row r="35" spans="1:99" x14ac:dyDescent="0.3">
      <c r="A35" t="str">
        <f>WORLD_35!M118</f>
        <v>Female</v>
      </c>
      <c r="B35" t="str">
        <f>WORLD_35!N118</f>
        <v>CHINA</v>
      </c>
      <c r="C35">
        <v>39573381</v>
      </c>
      <c r="D35">
        <v>41729292</v>
      </c>
      <c r="E35">
        <v>50705969</v>
      </c>
      <c r="F35">
        <v>62784807</v>
      </c>
      <c r="G35">
        <v>47980656</v>
      </c>
      <c r="H35">
        <v>49934858</v>
      </c>
      <c r="I35">
        <v>62010899</v>
      </c>
      <c r="J35">
        <v>61734833</v>
      </c>
      <c r="K35">
        <v>48756273</v>
      </c>
      <c r="L35">
        <v>41534205</v>
      </c>
      <c r="M35">
        <v>41212126</v>
      </c>
      <c r="N35">
        <v>27313584</v>
      </c>
      <c r="O35">
        <v>20637566</v>
      </c>
      <c r="P35">
        <v>18274210</v>
      </c>
      <c r="Q35">
        <v>14585159</v>
      </c>
      <c r="R35">
        <v>9476266</v>
      </c>
      <c r="S35">
        <v>8930571.9999999981</v>
      </c>
      <c r="U35" t="str">
        <f>WORLD_35!M46</f>
        <v>Female</v>
      </c>
      <c r="V35" t="str">
        <f>WORLD_35!N46</f>
        <v>CHINA</v>
      </c>
      <c r="W35">
        <v>38582614</v>
      </c>
      <c r="X35">
        <v>41359081</v>
      </c>
      <c r="Y35">
        <v>47158082</v>
      </c>
      <c r="Z35">
        <v>63226933</v>
      </c>
      <c r="AA35">
        <v>49592564</v>
      </c>
      <c r="AB35">
        <v>47851059</v>
      </c>
      <c r="AC35">
        <v>59874755</v>
      </c>
      <c r="AD35">
        <v>62786771</v>
      </c>
      <c r="AE35">
        <v>50836825</v>
      </c>
      <c r="AF35">
        <v>41311510</v>
      </c>
      <c r="AG35">
        <v>42397299</v>
      </c>
      <c r="AH35">
        <v>29254430</v>
      </c>
      <c r="AI35">
        <v>21184996</v>
      </c>
      <c r="AJ35">
        <v>18350002</v>
      </c>
      <c r="AK35">
        <v>14911884</v>
      </c>
      <c r="AL35">
        <v>9762460</v>
      </c>
      <c r="AM35">
        <v>8849215</v>
      </c>
      <c r="AO35" t="str">
        <f>WORLD_35!AH118</f>
        <v>Female</v>
      </c>
      <c r="AP35" t="str">
        <f>WORLD_35!AI118</f>
        <v>CHINA</v>
      </c>
      <c r="AQ35">
        <v>40627278</v>
      </c>
      <c r="AR35">
        <v>39103503</v>
      </c>
      <c r="AS35">
        <v>38498203</v>
      </c>
      <c r="AT35">
        <v>41291481</v>
      </c>
      <c r="AU35">
        <v>46954261</v>
      </c>
      <c r="AV35">
        <v>62867949</v>
      </c>
      <c r="AW35">
        <v>49337300</v>
      </c>
      <c r="AX35">
        <v>47599868</v>
      </c>
      <c r="AY35">
        <v>59441533</v>
      </c>
      <c r="AZ35">
        <v>62100391</v>
      </c>
      <c r="BA35">
        <v>50016010</v>
      </c>
      <c r="BB35">
        <v>40155747</v>
      </c>
      <c r="BC35">
        <v>40147600</v>
      </c>
      <c r="BD35">
        <v>26399462</v>
      </c>
      <c r="BE35">
        <v>17458070</v>
      </c>
      <c r="BF35">
        <v>12956205</v>
      </c>
      <c r="BG35">
        <v>13237625</v>
      </c>
      <c r="BI35" t="str">
        <f t="shared" si="2"/>
        <v>Female</v>
      </c>
      <c r="BJ35" t="str">
        <f t="shared" si="3"/>
        <v>CHINA</v>
      </c>
      <c r="BK35" s="15">
        <v>40741567</v>
      </c>
      <c r="BL35" s="15">
        <v>39413127</v>
      </c>
      <c r="BM35" s="15">
        <v>38371752</v>
      </c>
      <c r="BN35" s="15">
        <v>40547144</v>
      </c>
      <c r="BO35" s="15">
        <v>44610982</v>
      </c>
      <c r="BP35" s="15">
        <v>61689031</v>
      </c>
      <c r="BQ35" s="15">
        <v>52004342</v>
      </c>
      <c r="BR35" s="15">
        <v>46497030</v>
      </c>
      <c r="BS35" s="15">
        <v>57188571</v>
      </c>
      <c r="BT35" s="15">
        <v>62769021</v>
      </c>
      <c r="BU35" s="15">
        <v>52554020</v>
      </c>
      <c r="BV35" s="15">
        <v>40950141</v>
      </c>
      <c r="BW35" s="15">
        <v>40567050</v>
      </c>
      <c r="BX35" s="15">
        <v>28660045</v>
      </c>
      <c r="BY35" s="15">
        <v>18208369</v>
      </c>
      <c r="BZ35" s="15">
        <v>13092734</v>
      </c>
      <c r="CA35" s="15">
        <v>14023527</v>
      </c>
      <c r="CD35" t="str">
        <f t="shared" si="4"/>
        <v>CHINA</v>
      </c>
      <c r="CE35">
        <f>SUM(World!E124:E157)</f>
        <v>1337545959</v>
      </c>
      <c r="CF35">
        <f>SUM(World!F124:F157)</f>
        <v>1345210727</v>
      </c>
      <c r="CG35">
        <f>SUM(World!G124:G157)</f>
        <v>1352833908</v>
      </c>
      <c r="CH35">
        <f>SUM(World!H124:H157)</f>
        <v>1360451341</v>
      </c>
      <c r="CI35">
        <f>SUM(World!I124:I157)</f>
        <v>1368094052</v>
      </c>
      <c r="CJ35">
        <f>SUM(World!J124:J157)</f>
        <v>1375776928</v>
      </c>
      <c r="CK35">
        <f>SUM(World!K124:K157)</f>
        <v>1383504231</v>
      </c>
      <c r="CL35">
        <f>SUM(World!L124:L157)</f>
        <v>1391253255</v>
      </c>
      <c r="CM35">
        <f>SUM(World!M124:M157)</f>
        <v>1398972115</v>
      </c>
      <c r="CN35">
        <f>SUM(World!N124:N157)</f>
        <v>1406588634</v>
      </c>
      <c r="CO35">
        <f>SUM(World!O124:O157)</f>
        <v>1414033860</v>
      </c>
      <c r="CP35">
        <f>SUM(World!P124:P157)</f>
        <v>1421292894</v>
      </c>
      <c r="CQ35">
        <f>SUM(World!Q124:Q157)</f>
        <v>1428328109</v>
      </c>
      <c r="CR35">
        <f>SUM(World!R124:R157)</f>
        <v>1435019517</v>
      </c>
      <c r="CS35">
        <f>SUM(World!S124:S157)</f>
        <v>1441219849</v>
      </c>
      <c r="CT35">
        <f>SUM(World!T124:T157)</f>
        <v>1446820762</v>
      </c>
    </row>
    <row r="36" spans="1:99" x14ac:dyDescent="0.3">
      <c r="A36" t="str">
        <f>WORLD_35!M119</f>
        <v>Female</v>
      </c>
      <c r="B36" t="str">
        <f>WORLD_35!N119</f>
        <v>EASOC</v>
      </c>
      <c r="C36">
        <v>28558128</v>
      </c>
      <c r="D36">
        <v>29665420</v>
      </c>
      <c r="E36">
        <v>30448541</v>
      </c>
      <c r="F36">
        <v>29955375</v>
      </c>
      <c r="G36">
        <v>29482246</v>
      </c>
      <c r="H36">
        <v>28473311</v>
      </c>
      <c r="I36">
        <v>27979322</v>
      </c>
      <c r="J36">
        <v>25518787</v>
      </c>
      <c r="K36">
        <v>23077081</v>
      </c>
      <c r="L36">
        <v>20285116</v>
      </c>
      <c r="M36">
        <v>17502916</v>
      </c>
      <c r="N36">
        <v>14915990</v>
      </c>
      <c r="O36">
        <v>12260216</v>
      </c>
      <c r="P36">
        <v>10540343</v>
      </c>
      <c r="Q36">
        <v>8716817</v>
      </c>
      <c r="R36">
        <v>6341473</v>
      </c>
      <c r="S36">
        <v>7459318.9999999991</v>
      </c>
      <c r="U36" t="str">
        <f>WORLD_35!M47</f>
        <v>Female</v>
      </c>
      <c r="V36" t="str">
        <f>WORLD_35!N47</f>
        <v>EASOC</v>
      </c>
      <c r="W36">
        <v>28577707</v>
      </c>
      <c r="X36">
        <v>29480652</v>
      </c>
      <c r="Y36">
        <v>30484131</v>
      </c>
      <c r="Z36">
        <v>30004975.000000007</v>
      </c>
      <c r="AA36">
        <v>29526385</v>
      </c>
      <c r="AB36">
        <v>28511042.999999996</v>
      </c>
      <c r="AC36">
        <v>28205543.000000004</v>
      </c>
      <c r="AD36">
        <v>25917725</v>
      </c>
      <c r="AE36">
        <v>23495146</v>
      </c>
      <c r="AF36">
        <v>20710189</v>
      </c>
      <c r="AG36">
        <v>17953324</v>
      </c>
      <c r="AH36">
        <v>15412979.000000002</v>
      </c>
      <c r="AI36">
        <v>12581525</v>
      </c>
      <c r="AJ36">
        <v>10661759</v>
      </c>
      <c r="AK36">
        <v>8914739</v>
      </c>
      <c r="AL36">
        <v>6541505</v>
      </c>
      <c r="AM36">
        <v>7771951.9999999981</v>
      </c>
      <c r="AO36" t="str">
        <f>WORLD_35!AH119</f>
        <v>Female</v>
      </c>
      <c r="AP36" t="str">
        <f>WORLD_35!AI119</f>
        <v>EASOC</v>
      </c>
      <c r="AQ36">
        <v>29847020</v>
      </c>
      <c r="AR36">
        <v>28772179</v>
      </c>
      <c r="AS36">
        <v>28710170</v>
      </c>
      <c r="AT36">
        <v>29482468</v>
      </c>
      <c r="AU36">
        <v>29775637</v>
      </c>
      <c r="AV36">
        <v>28865416</v>
      </c>
      <c r="AW36">
        <v>29639971</v>
      </c>
      <c r="AX36">
        <v>28102944</v>
      </c>
      <c r="AY36">
        <v>28000079</v>
      </c>
      <c r="AZ36">
        <v>25684685</v>
      </c>
      <c r="BA36">
        <v>23001868</v>
      </c>
      <c r="BB36">
        <v>20008296</v>
      </c>
      <c r="BC36">
        <v>16450255</v>
      </c>
      <c r="BD36">
        <v>13838784</v>
      </c>
      <c r="BE36">
        <v>10702959</v>
      </c>
      <c r="BF36">
        <v>8494377</v>
      </c>
      <c r="BG36">
        <v>11892124</v>
      </c>
      <c r="BI36" t="str">
        <f t="shared" si="2"/>
        <v>Female</v>
      </c>
      <c r="BJ36" t="str">
        <f t="shared" si="3"/>
        <v>EASOC</v>
      </c>
      <c r="BK36" s="15">
        <v>29986749</v>
      </c>
      <c r="BL36" s="15">
        <v>28898003</v>
      </c>
      <c r="BM36" s="15">
        <v>28618574</v>
      </c>
      <c r="BN36" s="15">
        <v>29300439</v>
      </c>
      <c r="BO36" s="15">
        <v>29802932</v>
      </c>
      <c r="BP36" s="15">
        <v>28892160</v>
      </c>
      <c r="BQ36" s="15">
        <v>29598048</v>
      </c>
      <c r="BR36" s="15">
        <v>28289191</v>
      </c>
      <c r="BS36" s="15">
        <v>28080583</v>
      </c>
      <c r="BT36" s="15">
        <v>26144412</v>
      </c>
      <c r="BU36" s="15">
        <v>23456168</v>
      </c>
      <c r="BV36" s="15">
        <v>20534880</v>
      </c>
      <c r="BW36" s="15">
        <v>16945940</v>
      </c>
      <c r="BX36" s="15">
        <v>14203576</v>
      </c>
      <c r="BY36" s="15">
        <v>11044896</v>
      </c>
      <c r="BZ36" s="15">
        <v>8629457</v>
      </c>
      <c r="CA36" s="15">
        <v>12380126</v>
      </c>
      <c r="CD36" t="str">
        <f t="shared" si="4"/>
        <v>EASOC</v>
      </c>
      <c r="CE36">
        <f>SUM(World!E158:E191)</f>
        <v>706800425</v>
      </c>
      <c r="CF36">
        <f>SUM(World!F158:F191)</f>
        <v>714104638</v>
      </c>
      <c r="CG36">
        <f>SUM(World!G158:G191)</f>
        <v>721413537</v>
      </c>
      <c r="CH36">
        <f>SUM(World!H158:H191)</f>
        <v>728752743</v>
      </c>
      <c r="CI36">
        <f>SUM(World!I158:I191)</f>
        <v>736149794</v>
      </c>
      <c r="CJ36">
        <f>SUM(World!J158:J191)</f>
        <v>743616468</v>
      </c>
      <c r="CK36">
        <f>SUM(World!K158:K191)</f>
        <v>751167305</v>
      </c>
      <c r="CL36">
        <f>SUM(World!L158:L191)</f>
        <v>758775980</v>
      </c>
      <c r="CM36">
        <f>SUM(World!M158:M191)</f>
        <v>766360723</v>
      </c>
      <c r="CN36">
        <f>SUM(World!N158:N191)</f>
        <v>773810811</v>
      </c>
      <c r="CO36">
        <f>SUM(World!O158:O191)</f>
        <v>781042773</v>
      </c>
      <c r="CP36">
        <f>SUM(World!P158:P191)</f>
        <v>788024992</v>
      </c>
      <c r="CQ36">
        <f>SUM(World!Q158:Q191)</f>
        <v>794766725</v>
      </c>
      <c r="CR36">
        <f>SUM(World!R158:R191)</f>
        <v>801275821</v>
      </c>
      <c r="CS36">
        <f>SUM(World!S158:S191)</f>
        <v>807575730</v>
      </c>
      <c r="CT36">
        <f>SUM(World!T158:T191)</f>
        <v>813683817</v>
      </c>
    </row>
    <row r="37" spans="1:99" x14ac:dyDescent="0.3">
      <c r="A37" t="str">
        <f>WORLD_35!M120</f>
        <v>Female</v>
      </c>
      <c r="B37" t="str">
        <f>WORLD_35!N120</f>
        <v>INDIA</v>
      </c>
      <c r="C37">
        <v>61096422</v>
      </c>
      <c r="D37">
        <v>58829801</v>
      </c>
      <c r="E37">
        <v>56770373</v>
      </c>
      <c r="F37">
        <v>54720945</v>
      </c>
      <c r="G37">
        <v>50353273</v>
      </c>
      <c r="H37">
        <v>44358386</v>
      </c>
      <c r="I37">
        <v>39652527</v>
      </c>
      <c r="J37">
        <v>35159179</v>
      </c>
      <c r="K37">
        <v>31339559</v>
      </c>
      <c r="L37">
        <v>27380350</v>
      </c>
      <c r="M37">
        <v>23145931</v>
      </c>
      <c r="N37">
        <v>17360858</v>
      </c>
      <c r="O37">
        <v>14162061</v>
      </c>
      <c r="P37">
        <v>11401023</v>
      </c>
      <c r="Q37">
        <v>7851508</v>
      </c>
      <c r="R37">
        <v>4689400</v>
      </c>
      <c r="S37">
        <v>3702386</v>
      </c>
      <c r="U37" t="str">
        <f>WORLD_35!M48</f>
        <v>Female</v>
      </c>
      <c r="V37" t="str">
        <f>WORLD_35!N48</f>
        <v>INDIA</v>
      </c>
      <c r="W37">
        <v>61151111</v>
      </c>
      <c r="X37">
        <v>59066975</v>
      </c>
      <c r="Y37">
        <v>57010814</v>
      </c>
      <c r="Z37">
        <v>55186490</v>
      </c>
      <c r="AA37">
        <v>51305025</v>
      </c>
      <c r="AB37">
        <v>45301096</v>
      </c>
      <c r="AC37">
        <v>40477175</v>
      </c>
      <c r="AD37">
        <v>35872212</v>
      </c>
      <c r="AE37">
        <v>32018517</v>
      </c>
      <c r="AF37">
        <v>27994493</v>
      </c>
      <c r="AG37">
        <v>24078952</v>
      </c>
      <c r="AH37">
        <v>18106791</v>
      </c>
      <c r="AI37">
        <v>14464461</v>
      </c>
      <c r="AJ37">
        <v>11695731</v>
      </c>
      <c r="AK37">
        <v>8164694</v>
      </c>
      <c r="AL37">
        <v>4890681</v>
      </c>
      <c r="AM37">
        <v>3772493.0000000005</v>
      </c>
      <c r="AO37" t="str">
        <f>WORLD_35!AH120</f>
        <v>Female</v>
      </c>
      <c r="AP37" t="str">
        <f>WORLD_35!AI120</f>
        <v>INDIA</v>
      </c>
      <c r="AQ37">
        <v>56617737</v>
      </c>
      <c r="AR37">
        <v>60178746</v>
      </c>
      <c r="AS37">
        <v>59760885</v>
      </c>
      <c r="AT37">
        <v>58205670</v>
      </c>
      <c r="AU37">
        <v>55949146</v>
      </c>
      <c r="AV37">
        <v>53820136</v>
      </c>
      <c r="AW37">
        <v>49976467</v>
      </c>
      <c r="AX37">
        <v>44166159</v>
      </c>
      <c r="AY37">
        <v>39371659</v>
      </c>
      <c r="AZ37">
        <v>34660631</v>
      </c>
      <c r="BA37">
        <v>30468818</v>
      </c>
      <c r="BB37">
        <v>25936429</v>
      </c>
      <c r="BC37">
        <v>21335021</v>
      </c>
      <c r="BD37">
        <v>14868579</v>
      </c>
      <c r="BE37">
        <v>10545786</v>
      </c>
      <c r="BF37">
        <v>7144301</v>
      </c>
      <c r="BG37">
        <v>5922890</v>
      </c>
      <c r="BI37" t="str">
        <f t="shared" si="2"/>
        <v>Female</v>
      </c>
      <c r="BJ37" t="str">
        <f t="shared" si="3"/>
        <v>INDIA</v>
      </c>
      <c r="BK37" s="15">
        <v>55601232</v>
      </c>
      <c r="BL37" s="15">
        <v>59819851</v>
      </c>
      <c r="BM37" s="15">
        <v>59979534</v>
      </c>
      <c r="BN37" s="15">
        <v>58531314</v>
      </c>
      <c r="BO37" s="15">
        <v>56312741</v>
      </c>
      <c r="BP37" s="15">
        <v>54281216</v>
      </c>
      <c r="BQ37" s="15">
        <v>50881676</v>
      </c>
      <c r="BR37" s="15">
        <v>45224530</v>
      </c>
      <c r="BS37" s="15">
        <v>40209860</v>
      </c>
      <c r="BT37" s="15">
        <v>35408142</v>
      </c>
      <c r="BU37" s="15">
        <v>31088871</v>
      </c>
      <c r="BV37" s="15">
        <v>26525231</v>
      </c>
      <c r="BW37" s="15">
        <v>22004492</v>
      </c>
      <c r="BX37" s="15">
        <v>15598288</v>
      </c>
      <c r="BY37" s="15">
        <v>10802474</v>
      </c>
      <c r="BZ37" s="15">
        <v>7313494</v>
      </c>
      <c r="CA37" s="15">
        <v>6329617</v>
      </c>
      <c r="CD37" t="str">
        <f t="shared" si="4"/>
        <v>INDIA</v>
      </c>
      <c r="CE37">
        <f>SUM(World!E192:E225)</f>
        <v>1147609924</v>
      </c>
      <c r="CF37">
        <f>SUM(World!F192:F225)</f>
        <v>1165486291</v>
      </c>
      <c r="CG37">
        <f>SUM(World!G192:G225)</f>
        <v>1183209471</v>
      </c>
      <c r="CH37">
        <f>SUM(World!H192:H225)</f>
        <v>1200669762</v>
      </c>
      <c r="CI37">
        <f>SUM(World!I192:I225)</f>
        <v>1217726217</v>
      </c>
      <c r="CJ37">
        <f>SUM(World!J192:J225)</f>
        <v>1234281163</v>
      </c>
      <c r="CK37">
        <f>SUM(World!K192:K225)</f>
        <v>1250287939</v>
      </c>
      <c r="CL37">
        <f>SUM(World!L192:L225)</f>
        <v>1265780243</v>
      </c>
      <c r="CM37">
        <f>SUM(World!M192:M225)</f>
        <v>1280842119</v>
      </c>
      <c r="CN37">
        <f>SUM(World!N192:N225)</f>
        <v>1295600768</v>
      </c>
      <c r="CO37">
        <f>SUM(World!O192:O225)</f>
        <v>1310152392</v>
      </c>
      <c r="CP37">
        <f>SUM(World!P192:P225)</f>
        <v>1324517250</v>
      </c>
      <c r="CQ37">
        <f>SUM(World!Q192:Q225)</f>
        <v>1338676779</v>
      </c>
      <c r="CR37">
        <f>SUM(World!R192:R225)</f>
        <v>1352642283</v>
      </c>
      <c r="CS37">
        <f>SUM(World!S192:S225)</f>
        <v>1366417756</v>
      </c>
      <c r="CT37">
        <f>SUM(World!T192:T225)</f>
        <v>1380004385</v>
      </c>
    </row>
    <row r="38" spans="1:99" x14ac:dyDescent="0.3">
      <c r="A38" t="str">
        <f>WORLD_35!M121</f>
        <v>Female</v>
      </c>
      <c r="B38" t="str">
        <f>WORLD_35!N121</f>
        <v>LATAM</v>
      </c>
      <c r="C38">
        <v>14186861</v>
      </c>
      <c r="D38">
        <v>14710411</v>
      </c>
      <c r="E38">
        <v>14792954</v>
      </c>
      <c r="F38">
        <v>14670051</v>
      </c>
      <c r="G38">
        <v>14382484</v>
      </c>
      <c r="H38">
        <v>13239049</v>
      </c>
      <c r="I38">
        <v>11993702</v>
      </c>
      <c r="J38">
        <v>11385228</v>
      </c>
      <c r="K38">
        <v>10462948</v>
      </c>
      <c r="L38">
        <v>8920576</v>
      </c>
      <c r="M38">
        <v>7534849</v>
      </c>
      <c r="N38">
        <v>5950758</v>
      </c>
      <c r="O38">
        <v>4703776</v>
      </c>
      <c r="P38">
        <v>3918086</v>
      </c>
      <c r="Q38">
        <v>3011512</v>
      </c>
      <c r="R38">
        <v>2251843</v>
      </c>
      <c r="S38">
        <v>2243304</v>
      </c>
      <c r="U38" t="str">
        <f>WORLD_35!M49</f>
        <v>Female</v>
      </c>
      <c r="V38" t="str">
        <f>WORLD_35!N49</f>
        <v>LATAM</v>
      </c>
      <c r="W38">
        <v>14018716</v>
      </c>
      <c r="X38">
        <v>14631966</v>
      </c>
      <c r="Y38">
        <v>14787979.000000002</v>
      </c>
      <c r="Z38">
        <v>14655433</v>
      </c>
      <c r="AA38">
        <v>14484567</v>
      </c>
      <c r="AB38">
        <v>13477497.000000002</v>
      </c>
      <c r="AC38">
        <v>12150019</v>
      </c>
      <c r="AD38">
        <v>11482637.999999998</v>
      </c>
      <c r="AE38">
        <v>10685927.000000002</v>
      </c>
      <c r="AF38">
        <v>9172029.9999999981</v>
      </c>
      <c r="AG38">
        <v>7798612.0000000009</v>
      </c>
      <c r="AH38">
        <v>6206480.9999999991</v>
      </c>
      <c r="AI38">
        <v>4847518</v>
      </c>
      <c r="AJ38">
        <v>4027846.0000000005</v>
      </c>
      <c r="AK38">
        <v>3093392</v>
      </c>
      <c r="AL38">
        <v>2334298</v>
      </c>
      <c r="AM38">
        <v>2342393.9999999995</v>
      </c>
      <c r="AO38" t="str">
        <f>WORLD_35!AH121</f>
        <v>Female</v>
      </c>
      <c r="AP38" t="str">
        <f>WORLD_35!AI121</f>
        <v>LATAM</v>
      </c>
      <c r="AQ38">
        <v>12917500</v>
      </c>
      <c r="AR38">
        <v>13192283</v>
      </c>
      <c r="AS38">
        <v>13890441</v>
      </c>
      <c r="AT38">
        <v>14477217</v>
      </c>
      <c r="AU38">
        <v>14546109</v>
      </c>
      <c r="AV38">
        <v>14382906</v>
      </c>
      <c r="AW38">
        <v>14226843</v>
      </c>
      <c r="AX38">
        <v>13249758</v>
      </c>
      <c r="AY38">
        <v>11924932</v>
      </c>
      <c r="AZ38">
        <v>11207851</v>
      </c>
      <c r="BA38">
        <v>10336784</v>
      </c>
      <c r="BB38">
        <v>8749545</v>
      </c>
      <c r="BC38">
        <v>7276389</v>
      </c>
      <c r="BD38">
        <v>5589942</v>
      </c>
      <c r="BE38">
        <v>4134483</v>
      </c>
      <c r="BF38">
        <v>3130237</v>
      </c>
      <c r="BG38">
        <v>3783380</v>
      </c>
      <c r="BI38" t="str">
        <f t="shared" si="2"/>
        <v>Female</v>
      </c>
      <c r="BJ38" t="str">
        <f t="shared" si="3"/>
        <v>LATAM</v>
      </c>
      <c r="BK38" s="15">
        <v>12926194</v>
      </c>
      <c r="BL38" s="15">
        <v>13078424</v>
      </c>
      <c r="BM38" s="15">
        <v>13727723</v>
      </c>
      <c r="BN38" s="15">
        <v>14421972</v>
      </c>
      <c r="BO38" s="15">
        <v>14601407</v>
      </c>
      <c r="BP38" s="15">
        <v>14444709</v>
      </c>
      <c r="BQ38" s="15">
        <v>14334960</v>
      </c>
      <c r="BR38" s="15">
        <v>13501291</v>
      </c>
      <c r="BS38" s="15">
        <v>12134531</v>
      </c>
      <c r="BT38" s="15">
        <v>11310154</v>
      </c>
      <c r="BU38" s="15">
        <v>10525180</v>
      </c>
      <c r="BV38" s="15">
        <v>9014703</v>
      </c>
      <c r="BW38" s="15">
        <v>7513183</v>
      </c>
      <c r="BX38" s="15">
        <v>5833379</v>
      </c>
      <c r="BY38" s="15">
        <v>4283515</v>
      </c>
      <c r="BZ38" s="15">
        <v>3202961</v>
      </c>
      <c r="CA38" s="15">
        <v>3981218</v>
      </c>
      <c r="CD38" t="str">
        <f t="shared" si="4"/>
        <v>LATAM</v>
      </c>
      <c r="CE38">
        <f>SUM(World!E226:E259)</f>
        <v>316002120</v>
      </c>
      <c r="CF38">
        <f>SUM(World!F226:F259)</f>
        <v>319460113</v>
      </c>
      <c r="CG38">
        <f>SUM(World!G226:G259)</f>
        <v>322820137</v>
      </c>
      <c r="CH38">
        <f>SUM(World!H226:H259)</f>
        <v>326099192</v>
      </c>
      <c r="CI38">
        <f>SUM(World!I226:I259)</f>
        <v>329318931</v>
      </c>
      <c r="CJ38">
        <f>SUM(World!J226:J259)</f>
        <v>332499669</v>
      </c>
      <c r="CK38">
        <f>SUM(World!K226:K259)</f>
        <v>335628769</v>
      </c>
      <c r="CL38">
        <f>SUM(World!L226:L259)</f>
        <v>338713353</v>
      </c>
      <c r="CM38">
        <f>SUM(World!M226:M259)</f>
        <v>341815038</v>
      </c>
      <c r="CN38">
        <f>SUM(World!N226:N259)</f>
        <v>345013689</v>
      </c>
      <c r="CO38">
        <f>SUM(World!O226:O259)</f>
        <v>348355742</v>
      </c>
      <c r="CP38">
        <f>SUM(World!P226:P259)</f>
        <v>351881007</v>
      </c>
      <c r="CQ38">
        <f>SUM(World!Q226:Q259)</f>
        <v>355545501</v>
      </c>
      <c r="CR38">
        <f>SUM(World!R226:R259)</f>
        <v>359209400</v>
      </c>
      <c r="CS38">
        <f>SUM(World!S226:S259)</f>
        <v>362679695</v>
      </c>
      <c r="CT38">
        <f>SUM(World!T226:T259)</f>
        <v>365820239</v>
      </c>
    </row>
    <row r="39" spans="1:99" x14ac:dyDescent="0.3">
      <c r="A39" t="str">
        <f>WORLD_35!M122</f>
        <v>Female</v>
      </c>
      <c r="B39" t="str">
        <f>WORLD_35!N122</f>
        <v>RUSSIA</v>
      </c>
      <c r="C39">
        <v>3324277</v>
      </c>
      <c r="D39">
        <v>3226633</v>
      </c>
      <c r="E39">
        <v>4414696</v>
      </c>
      <c r="F39">
        <v>6131348</v>
      </c>
      <c r="G39">
        <v>5920790</v>
      </c>
      <c r="H39">
        <v>5352786</v>
      </c>
      <c r="I39">
        <v>5047378</v>
      </c>
      <c r="J39">
        <v>4960309</v>
      </c>
      <c r="K39">
        <v>6064649</v>
      </c>
      <c r="L39">
        <v>6289563</v>
      </c>
      <c r="M39">
        <v>5517373</v>
      </c>
      <c r="N39">
        <v>4210033</v>
      </c>
      <c r="O39">
        <v>3100625</v>
      </c>
      <c r="P39">
        <v>4739962</v>
      </c>
      <c r="Q39">
        <v>3122625</v>
      </c>
      <c r="R39">
        <v>3106998</v>
      </c>
      <c r="S39">
        <v>2438114</v>
      </c>
      <c r="U39" t="str">
        <f>WORLD_35!M50</f>
        <v>Female</v>
      </c>
      <c r="V39" t="str">
        <f>WORLD_35!N50</f>
        <v>RUSSIA</v>
      </c>
      <c r="W39">
        <v>3406141</v>
      </c>
      <c r="X39">
        <v>3195831</v>
      </c>
      <c r="Y39">
        <v>4054080</v>
      </c>
      <c r="Z39">
        <v>5930686</v>
      </c>
      <c r="AA39">
        <v>5993377</v>
      </c>
      <c r="AB39">
        <v>5489070</v>
      </c>
      <c r="AC39">
        <v>5173059</v>
      </c>
      <c r="AD39">
        <v>4790064</v>
      </c>
      <c r="AE39">
        <v>5830754</v>
      </c>
      <c r="AF39">
        <v>6333028</v>
      </c>
      <c r="AG39">
        <v>5802756</v>
      </c>
      <c r="AH39">
        <v>4612063</v>
      </c>
      <c r="AI39">
        <v>2878871</v>
      </c>
      <c r="AJ39">
        <v>4756686</v>
      </c>
      <c r="AK39">
        <v>3163533</v>
      </c>
      <c r="AL39">
        <v>3143059</v>
      </c>
      <c r="AM39">
        <v>2466794</v>
      </c>
      <c r="AO39" t="str">
        <f>WORLD_35!AH122</f>
        <v>Female</v>
      </c>
      <c r="AP39" t="str">
        <f>WORLD_35!AI122</f>
        <v>RUSSIA</v>
      </c>
      <c r="AQ39">
        <v>4529458</v>
      </c>
      <c r="AR39">
        <v>3964727</v>
      </c>
      <c r="AS39">
        <v>3430012</v>
      </c>
      <c r="AT39">
        <v>3199923</v>
      </c>
      <c r="AU39">
        <v>4375156</v>
      </c>
      <c r="AV39">
        <v>6223986</v>
      </c>
      <c r="AW39">
        <v>6022560</v>
      </c>
      <c r="AX39">
        <v>5506935</v>
      </c>
      <c r="AY39">
        <v>5142447</v>
      </c>
      <c r="AZ39">
        <v>4612227</v>
      </c>
      <c r="BA39">
        <v>5894964</v>
      </c>
      <c r="BB39">
        <v>6077449</v>
      </c>
      <c r="BC39">
        <v>5500061</v>
      </c>
      <c r="BD39">
        <v>3832523</v>
      </c>
      <c r="BE39">
        <v>2636271</v>
      </c>
      <c r="BF39">
        <v>3497162</v>
      </c>
      <c r="BG39">
        <v>3367843</v>
      </c>
      <c r="BI39" t="str">
        <f t="shared" si="2"/>
        <v>Female</v>
      </c>
      <c r="BJ39" t="str">
        <f t="shared" si="3"/>
        <v>RUSSIA</v>
      </c>
      <c r="BK39" s="15">
        <v>4609390</v>
      </c>
      <c r="BL39" s="15">
        <v>4091092</v>
      </c>
      <c r="BM39" s="15">
        <v>3538651</v>
      </c>
      <c r="BN39" s="15">
        <v>3155340</v>
      </c>
      <c r="BO39" s="15">
        <v>4044295</v>
      </c>
      <c r="BP39" s="15">
        <v>5991657</v>
      </c>
      <c r="BQ39" s="15">
        <v>6135456</v>
      </c>
      <c r="BR39" s="15">
        <v>5597142</v>
      </c>
      <c r="BS39" s="15">
        <v>5239258</v>
      </c>
      <c r="BT39" s="15">
        <v>4568061</v>
      </c>
      <c r="BU39" s="15">
        <v>5644624</v>
      </c>
      <c r="BV39" s="15">
        <v>6069167</v>
      </c>
      <c r="BW39" s="15">
        <v>5654380</v>
      </c>
      <c r="BX39" s="15">
        <v>4110053</v>
      </c>
      <c r="BY39" s="15">
        <v>2610862</v>
      </c>
      <c r="BZ39" s="15">
        <v>3305279</v>
      </c>
      <c r="CA39" s="15">
        <v>3604075</v>
      </c>
      <c r="CD39" t="str">
        <f t="shared" si="4"/>
        <v>RUSSIA</v>
      </c>
      <c r="CE39">
        <f>SUM(World!E260:E293)</f>
        <v>143672125</v>
      </c>
      <c r="CF39">
        <f>SUM(World!F260:F293)</f>
        <v>143403258</v>
      </c>
      <c r="CG39">
        <f>SUM(World!G260:G293)</f>
        <v>143266207</v>
      </c>
      <c r="CH39">
        <f>SUM(World!H260:H293)</f>
        <v>143248764</v>
      </c>
      <c r="CI39">
        <f>SUM(World!I260:I293)</f>
        <v>143326904</v>
      </c>
      <c r="CJ39">
        <f>SUM(World!J260:J293)</f>
        <v>143479273</v>
      </c>
      <c r="CK39">
        <f>SUM(World!K260:K293)</f>
        <v>143703027</v>
      </c>
      <c r="CL39">
        <f>SUM(World!L260:L293)</f>
        <v>143993888</v>
      </c>
      <c r="CM39">
        <f>SUM(World!M260:M293)</f>
        <v>144325456</v>
      </c>
      <c r="CN39">
        <f>SUM(World!N260:N293)</f>
        <v>144664837</v>
      </c>
      <c r="CO39">
        <f>SUM(World!O260:O293)</f>
        <v>144985059</v>
      </c>
      <c r="CP39">
        <f>SUM(World!P260:P293)</f>
        <v>145275374</v>
      </c>
      <c r="CQ39">
        <f>SUM(World!Q260:Q293)</f>
        <v>145530091</v>
      </c>
      <c r="CR39">
        <f>SUM(World!R260:R293)</f>
        <v>145734034</v>
      </c>
      <c r="CS39">
        <f>SUM(World!S260:S293)</f>
        <v>145872260</v>
      </c>
      <c r="CT39">
        <f>SUM(World!T260:T293)</f>
        <v>145934460</v>
      </c>
    </row>
    <row r="40" spans="1:99" x14ac:dyDescent="0.3">
      <c r="A40" t="str">
        <f>WORLD_35!M123</f>
        <v>Female</v>
      </c>
      <c r="B40" t="str">
        <f>WORLD_35!N123</f>
        <v>USMCA</v>
      </c>
      <c r="C40">
        <v>16207651</v>
      </c>
      <c r="D40">
        <v>16274346</v>
      </c>
      <c r="E40">
        <v>17045041</v>
      </c>
      <c r="F40">
        <v>16594715</v>
      </c>
      <c r="G40">
        <v>15853952</v>
      </c>
      <c r="H40">
        <v>15218127</v>
      </c>
      <c r="I40">
        <v>15170713</v>
      </c>
      <c r="J40">
        <v>15364041</v>
      </c>
      <c r="K40">
        <v>15809820</v>
      </c>
      <c r="L40">
        <v>14968863</v>
      </c>
      <c r="M40">
        <v>13223497</v>
      </c>
      <c r="N40">
        <v>11091802</v>
      </c>
      <c r="O40">
        <v>8514217</v>
      </c>
      <c r="P40">
        <v>6901915</v>
      </c>
      <c r="Q40">
        <v>6063929</v>
      </c>
      <c r="R40">
        <v>5360104</v>
      </c>
      <c r="S40">
        <v>7890270</v>
      </c>
      <c r="U40" t="str">
        <f>WORLD_35!M51</f>
        <v>Female</v>
      </c>
      <c r="V40" t="str">
        <f>WORLD_35!N51</f>
        <v>USMCA</v>
      </c>
      <c r="W40">
        <v>16316855</v>
      </c>
      <c r="X40">
        <v>16093416</v>
      </c>
      <c r="Y40">
        <v>17056619</v>
      </c>
      <c r="Z40">
        <v>16760422.999999998</v>
      </c>
      <c r="AA40">
        <v>16063938</v>
      </c>
      <c r="AB40">
        <v>15336525</v>
      </c>
      <c r="AC40">
        <v>15233878</v>
      </c>
      <c r="AD40">
        <v>15303266</v>
      </c>
      <c r="AE40">
        <v>15828577.000000002</v>
      </c>
      <c r="AF40">
        <v>15218001</v>
      </c>
      <c r="AG40">
        <v>13578057</v>
      </c>
      <c r="AH40">
        <v>11564629</v>
      </c>
      <c r="AI40">
        <v>8916689</v>
      </c>
      <c r="AJ40">
        <v>7087937</v>
      </c>
      <c r="AK40">
        <v>6087840</v>
      </c>
      <c r="AL40">
        <v>5382341</v>
      </c>
      <c r="AM40">
        <v>7983657.9999999991</v>
      </c>
      <c r="AO40" t="str">
        <f>WORLD_35!AH123</f>
        <v>Female</v>
      </c>
      <c r="AP40" t="str">
        <f>WORLD_35!AI123</f>
        <v>USMCA</v>
      </c>
      <c r="AQ40">
        <v>16182274</v>
      </c>
      <c r="AR40">
        <v>16679659</v>
      </c>
      <c r="AS40">
        <v>16586114</v>
      </c>
      <c r="AT40">
        <v>16983943</v>
      </c>
      <c r="AU40">
        <v>17963600</v>
      </c>
      <c r="AV40">
        <v>17378027</v>
      </c>
      <c r="AW40">
        <v>16657267</v>
      </c>
      <c r="AX40">
        <v>15858086</v>
      </c>
      <c r="AY40">
        <v>15562052</v>
      </c>
      <c r="AZ40">
        <v>15327409</v>
      </c>
      <c r="BA40">
        <v>15636678</v>
      </c>
      <c r="BB40">
        <v>14892087</v>
      </c>
      <c r="BC40">
        <v>13022012</v>
      </c>
      <c r="BD40">
        <v>10765479</v>
      </c>
      <c r="BE40">
        <v>7922730</v>
      </c>
      <c r="BF40">
        <v>5777905</v>
      </c>
      <c r="BG40">
        <v>9397479</v>
      </c>
      <c r="BI40" t="str">
        <f t="shared" si="2"/>
        <v>Female</v>
      </c>
      <c r="BJ40" t="str">
        <f t="shared" si="3"/>
        <v>USMCA</v>
      </c>
      <c r="BK40" s="15">
        <v>16020677</v>
      </c>
      <c r="BL40" s="15">
        <v>16671895</v>
      </c>
      <c r="BM40" s="15">
        <v>16648275</v>
      </c>
      <c r="BN40" s="15">
        <v>16944654</v>
      </c>
      <c r="BO40" s="15">
        <v>17980029</v>
      </c>
      <c r="BP40" s="15">
        <v>17623215</v>
      </c>
      <c r="BQ40" s="15">
        <v>16866303</v>
      </c>
      <c r="BR40" s="15">
        <v>16011300</v>
      </c>
      <c r="BS40" s="15">
        <v>15617582</v>
      </c>
      <c r="BT40" s="15">
        <v>15302963</v>
      </c>
      <c r="BU40" s="15">
        <v>15576939</v>
      </c>
      <c r="BV40" s="15">
        <v>15062425</v>
      </c>
      <c r="BW40" s="15">
        <v>13331158</v>
      </c>
      <c r="BX40" s="15">
        <v>11132019</v>
      </c>
      <c r="BY40" s="15">
        <v>8290801</v>
      </c>
      <c r="BZ40" s="15">
        <v>5943209</v>
      </c>
      <c r="CA40" s="15">
        <v>9553184</v>
      </c>
      <c r="CD40" t="str">
        <f t="shared" si="4"/>
        <v>USMCA</v>
      </c>
      <c r="CE40">
        <f>SUM(World!E294:E327)</f>
        <v>433163021</v>
      </c>
      <c r="CF40">
        <f>SUM(World!F294:F327)</f>
        <v>437856126</v>
      </c>
      <c r="CG40">
        <f>SUM(World!G294:G327)</f>
        <v>442709723</v>
      </c>
      <c r="CH40">
        <f>SUM(World!H294:H327)</f>
        <v>447638932</v>
      </c>
      <c r="CI40">
        <f>SUM(World!I294:I327)</f>
        <v>452517544</v>
      </c>
      <c r="CJ40">
        <f>SUM(World!J294:J327)</f>
        <v>457251996</v>
      </c>
      <c r="CK40">
        <f>SUM(World!K294:K327)</f>
        <v>461818675</v>
      </c>
      <c r="CL40">
        <f>SUM(World!L294:L327)</f>
        <v>466240072</v>
      </c>
      <c r="CM40">
        <f>SUM(World!M294:M327)</f>
        <v>470524232</v>
      </c>
      <c r="CN40">
        <f>SUM(World!N294:N327)</f>
        <v>474692897</v>
      </c>
      <c r="CO40">
        <f>SUM(World!O294:O327)</f>
        <v>478763231</v>
      </c>
      <c r="CP40">
        <f>SUM(World!P294:P327)</f>
        <v>482732313</v>
      </c>
      <c r="CQ40">
        <f>SUM(World!Q294:Q327)</f>
        <v>486594175</v>
      </c>
      <c r="CR40">
        <f>SUM(World!R294:R327)</f>
        <v>490361603</v>
      </c>
      <c r="CS40">
        <f>SUM(World!S294:S327)</f>
        <v>494051484</v>
      </c>
      <c r="CT40">
        <f>SUM(World!T294:T327)</f>
        <v>497677557</v>
      </c>
    </row>
    <row r="41" spans="1:99" x14ac:dyDescent="0.3">
      <c r="A41" t="str">
        <f>WORLD_35!M124</f>
        <v>Female</v>
      </c>
      <c r="B41" t="str">
        <f>WORLD_35!N124</f>
        <v>LROW</v>
      </c>
      <c r="C41">
        <v>125617397</v>
      </c>
      <c r="D41">
        <v>114709252</v>
      </c>
      <c r="E41">
        <v>107137809</v>
      </c>
      <c r="F41">
        <v>99438841</v>
      </c>
      <c r="G41">
        <v>88079857</v>
      </c>
      <c r="H41">
        <v>75182246</v>
      </c>
      <c r="I41">
        <v>64408630</v>
      </c>
      <c r="J41">
        <v>55692298</v>
      </c>
      <c r="K41">
        <v>47960901</v>
      </c>
      <c r="L41">
        <v>39997643</v>
      </c>
      <c r="M41">
        <v>32478329</v>
      </c>
      <c r="N41">
        <v>26001526</v>
      </c>
      <c r="O41">
        <v>21368180</v>
      </c>
      <c r="P41">
        <v>18221259</v>
      </c>
      <c r="Q41">
        <v>13274276</v>
      </c>
      <c r="R41">
        <v>9229868</v>
      </c>
      <c r="S41">
        <v>7486806.9999999981</v>
      </c>
      <c r="U41" t="str">
        <f>WORLD_35!M52</f>
        <v>Female</v>
      </c>
      <c r="V41" t="str">
        <f>WORLD_35!N52</f>
        <v>LROW</v>
      </c>
      <c r="W41">
        <v>128213873</v>
      </c>
      <c r="X41">
        <v>116869853</v>
      </c>
      <c r="Y41">
        <v>109354443</v>
      </c>
      <c r="Z41">
        <v>102247237</v>
      </c>
      <c r="AA41">
        <v>91505111</v>
      </c>
      <c r="AB41">
        <v>78631302</v>
      </c>
      <c r="AC41">
        <v>67218524</v>
      </c>
      <c r="AD41">
        <v>58693185</v>
      </c>
      <c r="AE41">
        <v>50755402</v>
      </c>
      <c r="AF41">
        <v>42713016</v>
      </c>
      <c r="AG41">
        <v>34655003</v>
      </c>
      <c r="AH41">
        <v>27714379</v>
      </c>
      <c r="AI41">
        <v>22154416</v>
      </c>
      <c r="AJ41">
        <v>19216354</v>
      </c>
      <c r="AK41">
        <v>14083686</v>
      </c>
      <c r="AL41">
        <v>9757424.9999999031</v>
      </c>
      <c r="AM41">
        <v>7964896</v>
      </c>
      <c r="AO41" t="str">
        <f>WORLD_35!AH124</f>
        <v>Female</v>
      </c>
      <c r="AP41" t="str">
        <f>WORLD_35!AI124</f>
        <v>LROW</v>
      </c>
      <c r="AQ41">
        <v>150368039</v>
      </c>
      <c r="AR41">
        <v>135738460</v>
      </c>
      <c r="AS41">
        <v>122941483</v>
      </c>
      <c r="AT41">
        <v>113247031</v>
      </c>
      <c r="AU41">
        <v>105080395</v>
      </c>
      <c r="AV41">
        <v>97476604</v>
      </c>
      <c r="AW41">
        <v>86792309</v>
      </c>
      <c r="AX41">
        <v>73888052</v>
      </c>
      <c r="AY41">
        <v>62904203</v>
      </c>
      <c r="AZ41">
        <v>53986186</v>
      </c>
      <c r="BA41">
        <v>46135710</v>
      </c>
      <c r="BB41">
        <v>37960022</v>
      </c>
      <c r="BC41">
        <v>29847592</v>
      </c>
      <c r="BD41">
        <v>22494633</v>
      </c>
      <c r="BE41">
        <v>16567448</v>
      </c>
      <c r="BF41">
        <v>12025577</v>
      </c>
      <c r="BG41">
        <v>10997397</v>
      </c>
      <c r="BI41" t="str">
        <f t="shared" si="2"/>
        <v>Female</v>
      </c>
      <c r="BJ41" t="str">
        <f t="shared" si="3"/>
        <v>LROW</v>
      </c>
      <c r="BK41" s="15">
        <v>152565783</v>
      </c>
      <c r="BL41" s="15">
        <v>138236212</v>
      </c>
      <c r="BM41" s="15">
        <v>124928919</v>
      </c>
      <c r="BN41" s="15">
        <v>114599360</v>
      </c>
      <c r="BO41" s="15">
        <v>106255125</v>
      </c>
      <c r="BP41" s="15">
        <v>98863465</v>
      </c>
      <c r="BQ41" s="15">
        <v>88818530</v>
      </c>
      <c r="BR41" s="15">
        <v>76043510</v>
      </c>
      <c r="BS41" s="15">
        <v>64574399</v>
      </c>
      <c r="BT41" s="15">
        <v>55287064</v>
      </c>
      <c r="BU41" s="15">
        <v>47339783</v>
      </c>
      <c r="BV41" s="15">
        <v>39169373</v>
      </c>
      <c r="BW41" s="15">
        <v>30912851</v>
      </c>
      <c r="BX41" s="15">
        <v>23231679</v>
      </c>
      <c r="BY41" s="15">
        <v>16905418</v>
      </c>
      <c r="BZ41" s="15">
        <v>12183358</v>
      </c>
      <c r="CA41" s="15">
        <v>11620473</v>
      </c>
      <c r="CD41" t="str">
        <f t="shared" si="4"/>
        <v>LROW</v>
      </c>
      <c r="CE41">
        <f>SUM(World!E328:E361)</f>
        <v>1934467570</v>
      </c>
      <c r="CF41">
        <f>SUM(World!F328:F361)</f>
        <v>1973391066</v>
      </c>
      <c r="CG41">
        <f>SUM(World!G328:G361)</f>
        <v>2013202825</v>
      </c>
      <c r="CH41">
        <f>SUM(World!H328:H361)</f>
        <v>2053945632</v>
      </c>
      <c r="CI41">
        <f>SUM(World!I328:I361)</f>
        <v>2095663292</v>
      </c>
      <c r="CJ41">
        <f>SUM(World!J328:J361)</f>
        <v>2138369645</v>
      </c>
      <c r="CK41">
        <f>SUM(World!K328:K361)</f>
        <v>2182094856</v>
      </c>
      <c r="CL41">
        <f>SUM(World!L328:L361)</f>
        <v>2226785494</v>
      </c>
      <c r="CM41">
        <f>SUM(World!M328:M361)</f>
        <v>2272264301</v>
      </c>
      <c r="CN41">
        <f>SUM(World!N328:N361)</f>
        <v>2318292438</v>
      </c>
      <c r="CO41">
        <f>SUM(World!O328:O361)</f>
        <v>2364693408</v>
      </c>
      <c r="CP41">
        <f>SUM(World!P328:P361)</f>
        <v>2411367930</v>
      </c>
      <c r="CQ41">
        <f>SUM(World!Q328:Q361)</f>
        <v>2458337734</v>
      </c>
      <c r="CR41">
        <f>SUM(World!R328:R361)</f>
        <v>2505692777</v>
      </c>
      <c r="CS41">
        <f>SUM(World!S328:S361)</f>
        <v>2553582316</v>
      </c>
      <c r="CT41">
        <f>SUM(World!T328:T361)</f>
        <v>2602098899</v>
      </c>
    </row>
    <row r="42" spans="1:99" x14ac:dyDescent="0.3">
      <c r="A42" t="str">
        <f>WORLD_35!M125</f>
        <v>Male</v>
      </c>
      <c r="B42" t="str">
        <f>WORLD_35!N125</f>
        <v>AUSTRIA</v>
      </c>
      <c r="C42">
        <v>203036</v>
      </c>
      <c r="D42">
        <v>225803</v>
      </c>
      <c r="E42">
        <v>249467</v>
      </c>
      <c r="F42">
        <v>248994</v>
      </c>
      <c r="G42">
        <v>258629</v>
      </c>
      <c r="H42">
        <v>253661</v>
      </c>
      <c r="I42">
        <v>302029</v>
      </c>
      <c r="J42">
        <v>360934</v>
      </c>
      <c r="K42">
        <v>352956</v>
      </c>
      <c r="L42">
        <v>295366</v>
      </c>
      <c r="M42">
        <v>240011</v>
      </c>
      <c r="N42">
        <v>236849</v>
      </c>
      <c r="O42">
        <v>229346</v>
      </c>
      <c r="P42">
        <v>173682</v>
      </c>
      <c r="Q42">
        <v>133713</v>
      </c>
      <c r="R42">
        <v>109941</v>
      </c>
      <c r="S42">
        <v>96889</v>
      </c>
      <c r="U42" t="str">
        <f>WORLD_35!M53</f>
        <v>Male</v>
      </c>
      <c r="V42" t="str">
        <f>WORLD_35!N53</f>
        <v>AUSTRIA</v>
      </c>
      <c r="W42">
        <v>204207</v>
      </c>
      <c r="X42">
        <v>221292</v>
      </c>
      <c r="Y42">
        <v>250594</v>
      </c>
      <c r="Z42">
        <v>250903</v>
      </c>
      <c r="AA42">
        <v>264894</v>
      </c>
      <c r="AB42">
        <v>255050</v>
      </c>
      <c r="AC42">
        <v>292224</v>
      </c>
      <c r="AD42">
        <v>356029</v>
      </c>
      <c r="AE42">
        <v>360425</v>
      </c>
      <c r="AF42">
        <v>309157</v>
      </c>
      <c r="AG42">
        <v>246120</v>
      </c>
      <c r="AH42">
        <v>234863</v>
      </c>
      <c r="AI42">
        <v>234422</v>
      </c>
      <c r="AJ42">
        <v>182075</v>
      </c>
      <c r="AK42">
        <v>136182</v>
      </c>
      <c r="AL42">
        <v>111979</v>
      </c>
      <c r="AM42">
        <v>101643</v>
      </c>
      <c r="AO42" t="str">
        <f>WORLD_35!AH125</f>
        <v>Male</v>
      </c>
      <c r="AP42" t="str">
        <f>WORLD_35!AI125</f>
        <v>AUSTRIA</v>
      </c>
      <c r="AQ42">
        <v>209588</v>
      </c>
      <c r="AR42">
        <v>206449</v>
      </c>
      <c r="AS42">
        <v>213059</v>
      </c>
      <c r="AT42">
        <v>234570</v>
      </c>
      <c r="AU42">
        <v>281956</v>
      </c>
      <c r="AV42">
        <v>291641</v>
      </c>
      <c r="AW42">
        <v>298567</v>
      </c>
      <c r="AX42">
        <v>274593</v>
      </c>
      <c r="AY42">
        <v>300547</v>
      </c>
      <c r="AZ42">
        <v>357870</v>
      </c>
      <c r="BA42">
        <v>353532</v>
      </c>
      <c r="BB42">
        <v>296526</v>
      </c>
      <c r="BC42">
        <v>229615</v>
      </c>
      <c r="BD42">
        <v>208952</v>
      </c>
      <c r="BE42">
        <v>197995</v>
      </c>
      <c r="BF42">
        <v>140528</v>
      </c>
      <c r="BG42">
        <v>152668</v>
      </c>
      <c r="BI42" t="str">
        <f t="shared" si="2"/>
        <v>Male</v>
      </c>
      <c r="BJ42" t="str">
        <f t="shared" si="3"/>
        <v>AUSTRIA</v>
      </c>
      <c r="BK42" s="12">
        <v>213503</v>
      </c>
      <c r="BL42" s="12">
        <v>208936</v>
      </c>
      <c r="BM42" s="12">
        <v>214700</v>
      </c>
      <c r="BN42" s="12">
        <v>233305</v>
      </c>
      <c r="BO42" s="12">
        <v>280954</v>
      </c>
      <c r="BP42" s="12">
        <v>295803</v>
      </c>
      <c r="BQ42" s="12">
        <v>303843</v>
      </c>
      <c r="BR42" s="12">
        <v>279328</v>
      </c>
      <c r="BS42" s="12">
        <v>292558</v>
      </c>
      <c r="BT42" s="12">
        <v>349972</v>
      </c>
      <c r="BU42" s="12">
        <v>358720</v>
      </c>
      <c r="BV42" s="12">
        <v>308401</v>
      </c>
      <c r="BW42" s="12">
        <v>237185</v>
      </c>
      <c r="BX42" s="12">
        <v>206891</v>
      </c>
      <c r="BY42" s="12">
        <v>197992</v>
      </c>
      <c r="BZ42" s="12">
        <v>146629</v>
      </c>
      <c r="CA42" s="12">
        <v>159376</v>
      </c>
    </row>
    <row r="43" spans="1:99" x14ac:dyDescent="0.3">
      <c r="A43" t="str">
        <f>WORLD_35!M126</f>
        <v>Male</v>
      </c>
      <c r="B43" t="str">
        <f>WORLD_35!N126</f>
        <v>BELGIUM</v>
      </c>
      <c r="C43">
        <v>292709</v>
      </c>
      <c r="D43">
        <v>303733</v>
      </c>
      <c r="E43">
        <v>320751</v>
      </c>
      <c r="F43">
        <v>317703</v>
      </c>
      <c r="G43">
        <v>326684</v>
      </c>
      <c r="H43">
        <v>335320</v>
      </c>
      <c r="I43">
        <v>361029</v>
      </c>
      <c r="J43">
        <v>395834</v>
      </c>
      <c r="K43">
        <v>414394</v>
      </c>
      <c r="L43">
        <v>383941</v>
      </c>
      <c r="M43">
        <v>349652</v>
      </c>
      <c r="N43">
        <v>318756</v>
      </c>
      <c r="O43">
        <v>239848</v>
      </c>
      <c r="P43">
        <v>234094</v>
      </c>
      <c r="Q43">
        <v>207953</v>
      </c>
      <c r="R43">
        <v>159855</v>
      </c>
      <c r="S43">
        <v>148483</v>
      </c>
      <c r="U43" t="str">
        <f>WORLD_35!M54</f>
        <v>Male</v>
      </c>
      <c r="V43" t="str">
        <f>WORLD_35!N54</f>
        <v>BELGIUM</v>
      </c>
      <c r="W43">
        <v>298496</v>
      </c>
      <c r="X43">
        <v>302511</v>
      </c>
      <c r="Y43">
        <v>323309</v>
      </c>
      <c r="Z43">
        <v>320414</v>
      </c>
      <c r="AA43">
        <v>331307</v>
      </c>
      <c r="AB43">
        <v>338665</v>
      </c>
      <c r="AC43">
        <v>358936</v>
      </c>
      <c r="AD43">
        <v>392519</v>
      </c>
      <c r="AE43">
        <v>418317</v>
      </c>
      <c r="AF43">
        <v>393618</v>
      </c>
      <c r="AG43">
        <v>354689</v>
      </c>
      <c r="AH43">
        <v>332460</v>
      </c>
      <c r="AI43">
        <v>247127</v>
      </c>
      <c r="AJ43">
        <v>233685</v>
      </c>
      <c r="AK43">
        <v>210536</v>
      </c>
      <c r="AL43">
        <v>162374</v>
      </c>
      <c r="AM43">
        <v>155272</v>
      </c>
      <c r="AO43" t="str">
        <f>WORLD_35!AH126</f>
        <v>Male</v>
      </c>
      <c r="AP43" t="str">
        <f>WORLD_35!AI126</f>
        <v>BELGIUM</v>
      </c>
      <c r="AQ43">
        <v>329871</v>
      </c>
      <c r="AR43">
        <v>333388</v>
      </c>
      <c r="AS43">
        <v>317958</v>
      </c>
      <c r="AT43">
        <v>322095</v>
      </c>
      <c r="AU43">
        <v>351669</v>
      </c>
      <c r="AV43">
        <v>356425</v>
      </c>
      <c r="AW43">
        <v>365898</v>
      </c>
      <c r="AX43">
        <v>374365</v>
      </c>
      <c r="AY43">
        <v>389595</v>
      </c>
      <c r="AZ43">
        <v>406759</v>
      </c>
      <c r="BA43">
        <v>414054</v>
      </c>
      <c r="BB43">
        <v>379163</v>
      </c>
      <c r="BC43">
        <v>325724</v>
      </c>
      <c r="BD43">
        <v>286014</v>
      </c>
      <c r="BE43">
        <v>199534</v>
      </c>
      <c r="BF43">
        <v>172539</v>
      </c>
      <c r="BG43">
        <v>223583</v>
      </c>
      <c r="BI43" t="str">
        <f t="shared" si="2"/>
        <v>Male</v>
      </c>
      <c r="BJ43" t="str">
        <f t="shared" si="3"/>
        <v>BELGIUM</v>
      </c>
      <c r="BK43" s="12">
        <v>328230</v>
      </c>
      <c r="BL43" s="12">
        <v>338044</v>
      </c>
      <c r="BM43" s="12">
        <v>322706</v>
      </c>
      <c r="BN43" s="12">
        <v>321754</v>
      </c>
      <c r="BO43" s="12">
        <v>351259</v>
      </c>
      <c r="BP43" s="12">
        <v>359864</v>
      </c>
      <c r="BQ43" s="12">
        <v>367043</v>
      </c>
      <c r="BR43" s="12">
        <v>374089</v>
      </c>
      <c r="BS43" s="12">
        <v>387103</v>
      </c>
      <c r="BT43" s="12">
        <v>403604</v>
      </c>
      <c r="BU43" s="12">
        <v>414580</v>
      </c>
      <c r="BV43" s="12">
        <v>386257</v>
      </c>
      <c r="BW43" s="12">
        <v>331773</v>
      </c>
      <c r="BX43" s="12">
        <v>292937</v>
      </c>
      <c r="BY43" s="12">
        <v>208121</v>
      </c>
      <c r="BZ43" s="12">
        <v>170164</v>
      </c>
      <c r="CA43" s="12">
        <v>231263</v>
      </c>
    </row>
    <row r="44" spans="1:99" x14ac:dyDescent="0.3">
      <c r="A44" t="str">
        <f>WORLD_35!M127</f>
        <v>Male</v>
      </c>
      <c r="B44" t="str">
        <f>WORLD_35!N127</f>
        <v>BULGARIA</v>
      </c>
      <c r="C44">
        <v>165779</v>
      </c>
      <c r="D44">
        <v>166427</v>
      </c>
      <c r="E44">
        <v>220111</v>
      </c>
      <c r="F44">
        <v>265272</v>
      </c>
      <c r="G44">
        <v>273881</v>
      </c>
      <c r="H44">
        <v>296465</v>
      </c>
      <c r="I44">
        <v>281542</v>
      </c>
      <c r="J44">
        <v>261335</v>
      </c>
      <c r="K44">
        <v>265566</v>
      </c>
      <c r="L44">
        <v>270489</v>
      </c>
      <c r="M44">
        <v>273998</v>
      </c>
      <c r="N44">
        <v>260611</v>
      </c>
      <c r="O44">
        <v>196951</v>
      </c>
      <c r="P44">
        <v>180013</v>
      </c>
      <c r="Q44">
        <v>168596</v>
      </c>
      <c r="R44">
        <v>117739</v>
      </c>
      <c r="S44">
        <v>90626</v>
      </c>
      <c r="U44" t="str">
        <f>WORLD_35!M55</f>
        <v>Male</v>
      </c>
      <c r="V44" t="str">
        <f>WORLD_35!N55</f>
        <v>BULGARIA</v>
      </c>
      <c r="W44">
        <v>170693</v>
      </c>
      <c r="X44">
        <v>159176</v>
      </c>
      <c r="Y44">
        <v>208321</v>
      </c>
      <c r="Z44">
        <v>260998</v>
      </c>
      <c r="AA44">
        <v>268996</v>
      </c>
      <c r="AB44">
        <v>294374</v>
      </c>
      <c r="AC44">
        <v>286117</v>
      </c>
      <c r="AD44">
        <v>262912</v>
      </c>
      <c r="AE44">
        <v>264302</v>
      </c>
      <c r="AF44">
        <v>269219</v>
      </c>
      <c r="AG44">
        <v>271443</v>
      </c>
      <c r="AH44">
        <v>267677</v>
      </c>
      <c r="AI44">
        <v>202640</v>
      </c>
      <c r="AJ44">
        <v>176208</v>
      </c>
      <c r="AK44">
        <v>167308</v>
      </c>
      <c r="AL44">
        <v>118378</v>
      </c>
      <c r="AM44">
        <v>91890</v>
      </c>
      <c r="AO44" t="str">
        <f>WORLD_35!AH127</f>
        <v>Male</v>
      </c>
      <c r="AP44" t="str">
        <f>WORLD_35!AI127</f>
        <v>BULGARIA</v>
      </c>
      <c r="AQ44">
        <v>173638</v>
      </c>
      <c r="AR44">
        <v>190835</v>
      </c>
      <c r="AS44">
        <v>163928</v>
      </c>
      <c r="AT44">
        <v>156991</v>
      </c>
      <c r="AU44">
        <v>204091</v>
      </c>
      <c r="AV44">
        <v>250388</v>
      </c>
      <c r="AW44">
        <v>251121</v>
      </c>
      <c r="AX44">
        <v>279316</v>
      </c>
      <c r="AY44">
        <v>276965</v>
      </c>
      <c r="AZ44">
        <v>250184</v>
      </c>
      <c r="BA44">
        <v>245658</v>
      </c>
      <c r="BB44">
        <v>242596</v>
      </c>
      <c r="BC44">
        <v>232272</v>
      </c>
      <c r="BD44">
        <v>214546</v>
      </c>
      <c r="BE44">
        <v>146745</v>
      </c>
      <c r="BF44">
        <v>106395</v>
      </c>
      <c r="BG44">
        <v>115965</v>
      </c>
      <c r="BI44" t="str">
        <f t="shared" si="2"/>
        <v>Male</v>
      </c>
      <c r="BJ44" t="str">
        <f t="shared" si="3"/>
        <v>BULGARIA</v>
      </c>
      <c r="BK44" s="12">
        <v>164390</v>
      </c>
      <c r="BL44" s="12">
        <v>192698</v>
      </c>
      <c r="BM44" s="12">
        <v>169433</v>
      </c>
      <c r="BN44" s="12">
        <v>153769</v>
      </c>
      <c r="BO44" s="12">
        <v>192755</v>
      </c>
      <c r="BP44" s="12">
        <v>244688</v>
      </c>
      <c r="BQ44" s="12">
        <v>249400</v>
      </c>
      <c r="BR44" s="12">
        <v>274484</v>
      </c>
      <c r="BS44" s="12">
        <v>279395</v>
      </c>
      <c r="BT44" s="12">
        <v>252979</v>
      </c>
      <c r="BU44" s="12">
        <v>243316</v>
      </c>
      <c r="BV44" s="12">
        <v>239691</v>
      </c>
      <c r="BW44" s="12">
        <v>228747</v>
      </c>
      <c r="BX44" s="12">
        <v>214689</v>
      </c>
      <c r="BY44" s="12">
        <v>152203</v>
      </c>
      <c r="BZ44" s="12">
        <v>105499</v>
      </c>
      <c r="CA44" s="12">
        <v>119072</v>
      </c>
      <c r="CU44" s="123"/>
    </row>
    <row r="45" spans="1:99" x14ac:dyDescent="0.3">
      <c r="A45" t="str">
        <f>WORLD_35!M128</f>
        <v>Male</v>
      </c>
      <c r="B45" t="str">
        <f>WORLD_35!N128</f>
        <v>CROATIA</v>
      </c>
      <c r="C45">
        <v>107242</v>
      </c>
      <c r="D45">
        <v>121071</v>
      </c>
      <c r="E45">
        <v>123738</v>
      </c>
      <c r="F45">
        <v>145215</v>
      </c>
      <c r="G45">
        <v>150445</v>
      </c>
      <c r="H45">
        <v>146725</v>
      </c>
      <c r="I45">
        <v>146580</v>
      </c>
      <c r="J45">
        <v>143921</v>
      </c>
      <c r="K45">
        <v>160258</v>
      </c>
      <c r="L45">
        <v>164003</v>
      </c>
      <c r="M45">
        <v>158213</v>
      </c>
      <c r="N45">
        <v>126224</v>
      </c>
      <c r="O45">
        <v>93170</v>
      </c>
      <c r="P45">
        <v>110964</v>
      </c>
      <c r="Q45">
        <v>88444</v>
      </c>
      <c r="R45">
        <v>52935</v>
      </c>
      <c r="S45">
        <v>33318</v>
      </c>
      <c r="U45" t="str">
        <f>WORLD_35!M56</f>
        <v>Male</v>
      </c>
      <c r="V45" t="str">
        <f>WORLD_35!N56</f>
        <v>CROATIA</v>
      </c>
      <c r="W45">
        <v>105962</v>
      </c>
      <c r="X45">
        <v>124204</v>
      </c>
      <c r="Y45">
        <v>123179</v>
      </c>
      <c r="Z45">
        <v>144686</v>
      </c>
      <c r="AA45">
        <v>153293</v>
      </c>
      <c r="AB45">
        <v>149480</v>
      </c>
      <c r="AC45">
        <v>150294</v>
      </c>
      <c r="AD45">
        <v>144641</v>
      </c>
      <c r="AE45">
        <v>160631</v>
      </c>
      <c r="AF45">
        <v>165906</v>
      </c>
      <c r="AG45">
        <v>163295</v>
      </c>
      <c r="AH45">
        <v>136147</v>
      </c>
      <c r="AI45">
        <v>93513</v>
      </c>
      <c r="AJ45">
        <v>109515</v>
      </c>
      <c r="AK45">
        <v>91803</v>
      </c>
      <c r="AL45">
        <v>56789</v>
      </c>
      <c r="AM45">
        <v>34977</v>
      </c>
      <c r="AO45" t="str">
        <f>WORLD_35!AH128</f>
        <v>Male</v>
      </c>
      <c r="AP45" t="str">
        <f>WORLD_35!AI128</f>
        <v>CROATIA</v>
      </c>
      <c r="AQ45">
        <v>105071</v>
      </c>
      <c r="AR45">
        <v>108902</v>
      </c>
      <c r="AS45">
        <v>102586</v>
      </c>
      <c r="AT45">
        <v>124353</v>
      </c>
      <c r="AU45">
        <v>124668</v>
      </c>
      <c r="AV45">
        <v>134422</v>
      </c>
      <c r="AW45">
        <v>146314</v>
      </c>
      <c r="AX45">
        <v>148955</v>
      </c>
      <c r="AY45">
        <v>137690</v>
      </c>
      <c r="AZ45">
        <v>142634</v>
      </c>
      <c r="BA45">
        <v>151985</v>
      </c>
      <c r="BB45">
        <v>147514</v>
      </c>
      <c r="BC45">
        <v>143753</v>
      </c>
      <c r="BD45">
        <v>103745</v>
      </c>
      <c r="BE45">
        <v>77878</v>
      </c>
      <c r="BF45">
        <v>72675</v>
      </c>
      <c r="BG45">
        <v>62260</v>
      </c>
      <c r="BI45" t="str">
        <f t="shared" si="2"/>
        <v>Male</v>
      </c>
      <c r="BJ45" t="str">
        <f t="shared" si="3"/>
        <v>CROATIA</v>
      </c>
      <c r="BK45" s="12">
        <v>101014</v>
      </c>
      <c r="BL45" s="12">
        <v>109936</v>
      </c>
      <c r="BM45" s="12">
        <v>101534</v>
      </c>
      <c r="BN45" s="12">
        <v>120481</v>
      </c>
      <c r="BO45" s="12">
        <v>123721</v>
      </c>
      <c r="BP45" s="12">
        <v>131246</v>
      </c>
      <c r="BQ45" s="12">
        <v>143817</v>
      </c>
      <c r="BR45" s="12">
        <v>149357</v>
      </c>
      <c r="BS45" s="12">
        <v>138639</v>
      </c>
      <c r="BT45" s="12">
        <v>140100</v>
      </c>
      <c r="BU45" s="12">
        <v>149923</v>
      </c>
      <c r="BV45" s="12">
        <v>146446</v>
      </c>
      <c r="BW45" s="12">
        <v>144526</v>
      </c>
      <c r="BX45" s="12">
        <v>108880</v>
      </c>
      <c r="BY45" s="12">
        <v>77627</v>
      </c>
      <c r="BZ45" s="12">
        <v>70543</v>
      </c>
      <c r="CA45" s="12">
        <v>66346</v>
      </c>
      <c r="CU45" s="123"/>
    </row>
    <row r="46" spans="1:99" x14ac:dyDescent="0.3">
      <c r="A46" t="str">
        <f>WORLD_35!M129</f>
        <v>Male</v>
      </c>
      <c r="B46" t="str">
        <f>WORLD_35!N129</f>
        <v>CYPRUS</v>
      </c>
      <c r="C46">
        <v>32021</v>
      </c>
      <c r="D46">
        <v>36281</v>
      </c>
      <c r="E46">
        <v>38700</v>
      </c>
      <c r="F46">
        <v>43171</v>
      </c>
      <c r="G46">
        <v>49934</v>
      </c>
      <c r="H46">
        <v>44387</v>
      </c>
      <c r="I46">
        <v>38277</v>
      </c>
      <c r="J46">
        <v>35806</v>
      </c>
      <c r="K46">
        <v>36198</v>
      </c>
      <c r="L46">
        <v>33733</v>
      </c>
      <c r="M46">
        <v>29610</v>
      </c>
      <c r="N46">
        <v>25460</v>
      </c>
      <c r="O46">
        <v>20392</v>
      </c>
      <c r="P46">
        <v>16715</v>
      </c>
      <c r="Q46">
        <v>12503</v>
      </c>
      <c r="R46">
        <v>8996</v>
      </c>
      <c r="S46">
        <v>9824</v>
      </c>
      <c r="U46" t="str">
        <f>WORLD_35!M57</f>
        <v>Male</v>
      </c>
      <c r="V46" t="str">
        <f>WORLD_35!N57</f>
        <v>CYPRUS</v>
      </c>
      <c r="W46">
        <v>31700</v>
      </c>
      <c r="X46">
        <v>35706</v>
      </c>
      <c r="Y46">
        <v>38398</v>
      </c>
      <c r="Z46">
        <v>42852</v>
      </c>
      <c r="AA46">
        <v>52086</v>
      </c>
      <c r="AB46">
        <v>46038</v>
      </c>
      <c r="AC46">
        <v>39416</v>
      </c>
      <c r="AD46">
        <v>35955</v>
      </c>
      <c r="AE46">
        <v>36588</v>
      </c>
      <c r="AF46">
        <v>34383</v>
      </c>
      <c r="AG46">
        <v>30585</v>
      </c>
      <c r="AH46">
        <v>26360</v>
      </c>
      <c r="AI46">
        <v>20803</v>
      </c>
      <c r="AJ46">
        <v>17466</v>
      </c>
      <c r="AK46">
        <v>13037</v>
      </c>
      <c r="AL46">
        <v>9207</v>
      </c>
      <c r="AM46">
        <v>9894</v>
      </c>
      <c r="AO46" t="str">
        <f>WORLD_35!AH129</f>
        <v>Male</v>
      </c>
      <c r="AP46" t="str">
        <f>WORLD_35!AI129</f>
        <v>CYPRUS</v>
      </c>
      <c r="AQ46">
        <v>33964</v>
      </c>
      <c r="AR46">
        <v>33719</v>
      </c>
      <c r="AS46">
        <v>33571</v>
      </c>
      <c r="AT46">
        <v>40119</v>
      </c>
      <c r="AU46">
        <v>57871</v>
      </c>
      <c r="AV46">
        <v>55371</v>
      </c>
      <c r="AW46">
        <v>46883</v>
      </c>
      <c r="AX46">
        <v>41987</v>
      </c>
      <c r="AY46">
        <v>37839</v>
      </c>
      <c r="AZ46">
        <v>36237</v>
      </c>
      <c r="BA46">
        <v>35978</v>
      </c>
      <c r="BB46">
        <v>32335</v>
      </c>
      <c r="BC46">
        <v>28169</v>
      </c>
      <c r="BD46">
        <v>23860</v>
      </c>
      <c r="BE46">
        <v>17785</v>
      </c>
      <c r="BF46">
        <v>12899</v>
      </c>
      <c r="BG46">
        <v>12808</v>
      </c>
      <c r="BI46" t="str">
        <f t="shared" si="2"/>
        <v>Male</v>
      </c>
      <c r="BJ46" t="str">
        <f t="shared" si="3"/>
        <v>CYPRUS</v>
      </c>
      <c r="BK46" s="12">
        <v>33815</v>
      </c>
      <c r="BL46" s="12">
        <v>34147</v>
      </c>
      <c r="BM46" s="12">
        <v>34017</v>
      </c>
      <c r="BN46" s="12">
        <v>39657</v>
      </c>
      <c r="BO46" s="12">
        <v>54787</v>
      </c>
      <c r="BP46" s="12">
        <v>55603</v>
      </c>
      <c r="BQ46" s="12">
        <v>48003</v>
      </c>
      <c r="BR46" s="12">
        <v>42889</v>
      </c>
      <c r="BS46" s="12">
        <v>38740</v>
      </c>
      <c r="BT46" s="12">
        <v>36542</v>
      </c>
      <c r="BU46" s="12">
        <v>36336</v>
      </c>
      <c r="BV46" s="12">
        <v>33061</v>
      </c>
      <c r="BW46" s="12">
        <v>28810</v>
      </c>
      <c r="BX46" s="12">
        <v>24478</v>
      </c>
      <c r="BY46" s="12">
        <v>18398</v>
      </c>
      <c r="BZ46" s="12">
        <v>13295</v>
      </c>
      <c r="CA46" s="12">
        <v>13452</v>
      </c>
      <c r="CU46" s="123"/>
    </row>
    <row r="47" spans="1:99" x14ac:dyDescent="0.3">
      <c r="A47" t="str">
        <f>WORLD_35!M130</f>
        <v>Male</v>
      </c>
      <c r="B47" t="str">
        <f>WORLD_35!N130</f>
        <v>CZECH_REPUBLIC</v>
      </c>
      <c r="C47">
        <v>229228</v>
      </c>
      <c r="D47">
        <v>243023</v>
      </c>
      <c r="E47">
        <v>312892</v>
      </c>
      <c r="F47">
        <v>333568</v>
      </c>
      <c r="G47">
        <v>371425</v>
      </c>
      <c r="H47">
        <v>463214</v>
      </c>
      <c r="I47">
        <v>415794</v>
      </c>
      <c r="J47">
        <v>339077</v>
      </c>
      <c r="K47">
        <v>338659</v>
      </c>
      <c r="L47">
        <v>351812</v>
      </c>
      <c r="M47">
        <v>391292</v>
      </c>
      <c r="N47">
        <v>361854</v>
      </c>
      <c r="O47">
        <v>259734</v>
      </c>
      <c r="P47">
        <v>176956</v>
      </c>
      <c r="Q47">
        <v>161465</v>
      </c>
      <c r="R47">
        <v>118649</v>
      </c>
      <c r="S47">
        <v>94261</v>
      </c>
      <c r="U47" t="str">
        <f>WORLD_35!M58</f>
        <v>Male</v>
      </c>
      <c r="V47" t="str">
        <f>WORLD_35!N58</f>
        <v>CZECH_REPUBLIC</v>
      </c>
      <c r="W47">
        <v>240526</v>
      </c>
      <c r="X47">
        <v>230490</v>
      </c>
      <c r="Y47">
        <v>305072</v>
      </c>
      <c r="Z47">
        <v>333584</v>
      </c>
      <c r="AA47">
        <v>356716</v>
      </c>
      <c r="AB47">
        <v>460000</v>
      </c>
      <c r="AC47">
        <v>434849</v>
      </c>
      <c r="AD47">
        <v>349688</v>
      </c>
      <c r="AE47">
        <v>340313</v>
      </c>
      <c r="AF47">
        <v>345754</v>
      </c>
      <c r="AG47">
        <v>387525</v>
      </c>
      <c r="AH47">
        <v>373627</v>
      </c>
      <c r="AI47">
        <v>278461</v>
      </c>
      <c r="AJ47">
        <v>182067</v>
      </c>
      <c r="AK47">
        <v>160921</v>
      </c>
      <c r="AL47">
        <v>119296</v>
      </c>
      <c r="AM47">
        <v>97669</v>
      </c>
      <c r="AO47" t="str">
        <f>WORLD_35!AH130</f>
        <v>Male</v>
      </c>
      <c r="AP47" t="str">
        <f>WORLD_35!AI130</f>
        <v>CZECH_REPUBLIC</v>
      </c>
      <c r="AQ47">
        <v>282751</v>
      </c>
      <c r="AR47">
        <v>293161</v>
      </c>
      <c r="AS47">
        <v>246745</v>
      </c>
      <c r="AT47">
        <v>233802</v>
      </c>
      <c r="AU47">
        <v>314423</v>
      </c>
      <c r="AV47">
        <v>360482</v>
      </c>
      <c r="AW47">
        <v>387743</v>
      </c>
      <c r="AX47">
        <v>476255</v>
      </c>
      <c r="AY47">
        <v>446601</v>
      </c>
      <c r="AZ47">
        <v>358272</v>
      </c>
      <c r="BA47">
        <v>339107</v>
      </c>
      <c r="BB47">
        <v>331234</v>
      </c>
      <c r="BC47">
        <v>348780</v>
      </c>
      <c r="BD47">
        <v>312261</v>
      </c>
      <c r="BE47">
        <v>213394</v>
      </c>
      <c r="BF47">
        <v>123584</v>
      </c>
      <c r="BG47">
        <v>140385</v>
      </c>
      <c r="BI47" t="str">
        <f t="shared" si="2"/>
        <v>Male</v>
      </c>
      <c r="BJ47" t="str">
        <f t="shared" si="3"/>
        <v>CZECH_REPUBLIC</v>
      </c>
      <c r="BK47" s="12">
        <v>274020</v>
      </c>
      <c r="BL47" s="12">
        <v>298368</v>
      </c>
      <c r="BM47" s="12">
        <v>256603.99999999997</v>
      </c>
      <c r="BN47" s="12">
        <v>229870</v>
      </c>
      <c r="BO47" s="12">
        <v>300534</v>
      </c>
      <c r="BP47" s="12">
        <v>356175</v>
      </c>
      <c r="BQ47" s="12">
        <v>378046</v>
      </c>
      <c r="BR47" s="12">
        <v>465614</v>
      </c>
      <c r="BS47" s="12">
        <v>460401</v>
      </c>
      <c r="BT47" s="12">
        <v>371625</v>
      </c>
      <c r="BU47" s="12">
        <v>339322</v>
      </c>
      <c r="BV47" s="12">
        <v>327192</v>
      </c>
      <c r="BW47" s="12">
        <v>342270</v>
      </c>
      <c r="BX47" s="12">
        <v>317588</v>
      </c>
      <c r="BY47" s="12">
        <v>226341</v>
      </c>
      <c r="BZ47" s="12">
        <v>130293</v>
      </c>
      <c r="CA47" s="12">
        <v>144776</v>
      </c>
      <c r="CU47" s="123"/>
    </row>
    <row r="48" spans="1:99" x14ac:dyDescent="0.3">
      <c r="A48" t="str">
        <f>WORLD_35!M131</f>
        <v>Male</v>
      </c>
      <c r="B48" t="str">
        <f>WORLD_35!N131</f>
        <v>DENMARK</v>
      </c>
      <c r="C48">
        <v>166813</v>
      </c>
      <c r="D48">
        <v>177007</v>
      </c>
      <c r="E48">
        <v>175577</v>
      </c>
      <c r="F48">
        <v>154308</v>
      </c>
      <c r="G48">
        <v>148474</v>
      </c>
      <c r="H48">
        <v>175565</v>
      </c>
      <c r="I48">
        <v>197034</v>
      </c>
      <c r="J48">
        <v>207721</v>
      </c>
      <c r="K48">
        <v>206830</v>
      </c>
      <c r="L48">
        <v>186001</v>
      </c>
      <c r="M48">
        <v>184652</v>
      </c>
      <c r="N48">
        <v>192074</v>
      </c>
      <c r="O48">
        <v>157408</v>
      </c>
      <c r="P48">
        <v>113585</v>
      </c>
      <c r="Q48">
        <v>88125</v>
      </c>
      <c r="R48">
        <v>68520</v>
      </c>
      <c r="S48">
        <v>76500</v>
      </c>
      <c r="U48" t="str">
        <f>WORLD_35!M59</f>
        <v>Male</v>
      </c>
      <c r="V48" t="str">
        <f>WORLD_35!N59</f>
        <v>DENMARK</v>
      </c>
      <c r="W48">
        <v>166461</v>
      </c>
      <c r="X48">
        <v>175088</v>
      </c>
      <c r="Y48">
        <v>178566</v>
      </c>
      <c r="Z48">
        <v>159016</v>
      </c>
      <c r="AA48">
        <v>147219</v>
      </c>
      <c r="AB48">
        <v>170512</v>
      </c>
      <c r="AC48">
        <v>193486</v>
      </c>
      <c r="AD48">
        <v>205089</v>
      </c>
      <c r="AE48">
        <v>209830</v>
      </c>
      <c r="AF48">
        <v>188549</v>
      </c>
      <c r="AG48">
        <v>181698</v>
      </c>
      <c r="AH48">
        <v>192797</v>
      </c>
      <c r="AI48">
        <v>164174</v>
      </c>
      <c r="AJ48">
        <v>118688</v>
      </c>
      <c r="AK48">
        <v>89533</v>
      </c>
      <c r="AL48">
        <v>68727</v>
      </c>
      <c r="AM48">
        <v>75894</v>
      </c>
      <c r="AO48" t="str">
        <f>WORLD_35!AH131</f>
        <v>Male</v>
      </c>
      <c r="AP48" t="str">
        <f>WORLD_35!AI131</f>
        <v>DENMARK</v>
      </c>
      <c r="AQ48">
        <v>151399</v>
      </c>
      <c r="AR48">
        <v>171314</v>
      </c>
      <c r="AS48">
        <v>168661</v>
      </c>
      <c r="AT48">
        <v>185793</v>
      </c>
      <c r="AU48">
        <v>199502</v>
      </c>
      <c r="AV48">
        <v>176929</v>
      </c>
      <c r="AW48">
        <v>157129</v>
      </c>
      <c r="AX48">
        <v>179521</v>
      </c>
      <c r="AY48">
        <v>188505</v>
      </c>
      <c r="AZ48">
        <v>217302</v>
      </c>
      <c r="BA48">
        <v>198746</v>
      </c>
      <c r="BB48">
        <v>177034</v>
      </c>
      <c r="BC48">
        <v>159473</v>
      </c>
      <c r="BD48">
        <v>190344</v>
      </c>
      <c r="BE48">
        <v>129518</v>
      </c>
      <c r="BF48">
        <v>86582</v>
      </c>
      <c r="BG48">
        <v>91056</v>
      </c>
      <c r="BI48" t="str">
        <f t="shared" si="2"/>
        <v>Male</v>
      </c>
      <c r="BJ48" t="str">
        <f t="shared" si="3"/>
        <v>DENMARK</v>
      </c>
      <c r="BK48" s="12">
        <v>145837</v>
      </c>
      <c r="BL48" s="12">
        <v>170874</v>
      </c>
      <c r="BM48" s="12">
        <v>169256</v>
      </c>
      <c r="BN48" s="12">
        <v>183229</v>
      </c>
      <c r="BO48" s="12">
        <v>201137</v>
      </c>
      <c r="BP48" s="12">
        <v>183858</v>
      </c>
      <c r="BQ48" s="12">
        <v>158606</v>
      </c>
      <c r="BR48" s="12">
        <v>175989</v>
      </c>
      <c r="BS48" s="12">
        <v>185396</v>
      </c>
      <c r="BT48" s="12">
        <v>214343</v>
      </c>
      <c r="BU48" s="12">
        <v>203301</v>
      </c>
      <c r="BV48" s="12">
        <v>180869</v>
      </c>
      <c r="BW48" s="12">
        <v>156877</v>
      </c>
      <c r="BX48" s="12">
        <v>186882</v>
      </c>
      <c r="BY48" s="12">
        <v>138883</v>
      </c>
      <c r="BZ48" s="12">
        <v>89973</v>
      </c>
      <c r="CA48" s="12">
        <v>95091</v>
      </c>
      <c r="CU48" s="123"/>
    </row>
    <row r="49" spans="1:99" x14ac:dyDescent="0.3">
      <c r="A49" t="str">
        <f>WORLD_35!M132</f>
        <v>Male</v>
      </c>
      <c r="B49" t="str">
        <f>WORLD_35!N132</f>
        <v>ESTONIA</v>
      </c>
      <c r="C49">
        <v>32878</v>
      </c>
      <c r="D49">
        <v>32188</v>
      </c>
      <c r="E49">
        <v>43533</v>
      </c>
      <c r="F49">
        <v>54001</v>
      </c>
      <c r="G49">
        <v>50470</v>
      </c>
      <c r="H49">
        <v>49111</v>
      </c>
      <c r="I49">
        <v>48947</v>
      </c>
      <c r="J49">
        <v>44669</v>
      </c>
      <c r="K49">
        <v>48259</v>
      </c>
      <c r="L49">
        <v>46760</v>
      </c>
      <c r="M49">
        <v>42282</v>
      </c>
      <c r="N49">
        <v>35494</v>
      </c>
      <c r="O49">
        <v>30044</v>
      </c>
      <c r="P49">
        <v>29586</v>
      </c>
      <c r="Q49">
        <v>21314</v>
      </c>
      <c r="R49">
        <v>14683</v>
      </c>
      <c r="S49">
        <v>9430</v>
      </c>
      <c r="U49" t="str">
        <f>WORLD_35!M60</f>
        <v>Male</v>
      </c>
      <c r="V49" t="str">
        <f>WORLD_35!N60</f>
        <v>ESTONIA</v>
      </c>
      <c r="W49">
        <v>33943</v>
      </c>
      <c r="X49">
        <v>30972</v>
      </c>
      <c r="Y49">
        <v>40599</v>
      </c>
      <c r="Z49">
        <v>53111</v>
      </c>
      <c r="AA49">
        <v>50810</v>
      </c>
      <c r="AB49">
        <v>48701</v>
      </c>
      <c r="AC49">
        <v>49388</v>
      </c>
      <c r="AD49">
        <v>44257</v>
      </c>
      <c r="AE49">
        <v>47464</v>
      </c>
      <c r="AF49">
        <v>46706</v>
      </c>
      <c r="AG49">
        <v>42753</v>
      </c>
      <c r="AH49">
        <v>36285</v>
      </c>
      <c r="AI49">
        <v>29479</v>
      </c>
      <c r="AJ49">
        <v>29303</v>
      </c>
      <c r="AK49">
        <v>21444</v>
      </c>
      <c r="AL49">
        <v>15075</v>
      </c>
      <c r="AM49">
        <v>9696</v>
      </c>
      <c r="AO49" t="str">
        <f>WORLD_35!AH132</f>
        <v>Male</v>
      </c>
      <c r="AP49" t="str">
        <f>WORLD_35!AI132</f>
        <v>ESTONIA</v>
      </c>
      <c r="AQ49">
        <v>36456</v>
      </c>
      <c r="AR49">
        <v>39681</v>
      </c>
      <c r="AS49">
        <v>32898</v>
      </c>
      <c r="AT49">
        <v>29920</v>
      </c>
      <c r="AU49">
        <v>39388</v>
      </c>
      <c r="AV49">
        <v>51129</v>
      </c>
      <c r="AW49">
        <v>47775</v>
      </c>
      <c r="AX49">
        <v>45931</v>
      </c>
      <c r="AY49">
        <v>46751</v>
      </c>
      <c r="AZ49">
        <v>41374</v>
      </c>
      <c r="BA49">
        <v>43438</v>
      </c>
      <c r="BB49">
        <v>41211</v>
      </c>
      <c r="BC49">
        <v>35770</v>
      </c>
      <c r="BD49">
        <v>28365</v>
      </c>
      <c r="BE49">
        <v>20761</v>
      </c>
      <c r="BF49">
        <v>17854</v>
      </c>
      <c r="BG49">
        <v>16523</v>
      </c>
      <c r="BI49" t="str">
        <f t="shared" si="2"/>
        <v>Male</v>
      </c>
      <c r="BJ49" t="str">
        <f t="shared" si="3"/>
        <v>ESTONIA</v>
      </c>
      <c r="BK49" s="12">
        <v>34820</v>
      </c>
      <c r="BL49" s="12">
        <v>40094</v>
      </c>
      <c r="BM49" s="12">
        <v>34168</v>
      </c>
      <c r="BN49" s="12">
        <v>29344</v>
      </c>
      <c r="BO49" s="12">
        <v>38115</v>
      </c>
      <c r="BP49" s="12">
        <v>50616</v>
      </c>
      <c r="BQ49" s="12">
        <v>48762</v>
      </c>
      <c r="BR49" s="12">
        <v>45877</v>
      </c>
      <c r="BS49" s="12">
        <v>47591</v>
      </c>
      <c r="BT49" s="12">
        <v>41390</v>
      </c>
      <c r="BU49" s="12">
        <v>42824</v>
      </c>
      <c r="BV49" s="12">
        <v>41495</v>
      </c>
      <c r="BW49" s="12">
        <v>36901</v>
      </c>
      <c r="BX49" s="12">
        <v>28518</v>
      </c>
      <c r="BY49" s="12">
        <v>21235</v>
      </c>
      <c r="BZ49" s="12">
        <v>17709</v>
      </c>
      <c r="CA49" s="12">
        <v>17687</v>
      </c>
      <c r="CU49" s="123"/>
    </row>
    <row r="50" spans="1:99" x14ac:dyDescent="0.3">
      <c r="A50" t="str">
        <f>WORLD_35!M133</f>
        <v>Male</v>
      </c>
      <c r="B50" t="str">
        <f>WORLD_35!N133</f>
        <v>FINLAND</v>
      </c>
      <c r="C50">
        <v>144064</v>
      </c>
      <c r="D50">
        <v>155066</v>
      </c>
      <c r="E50">
        <v>167904</v>
      </c>
      <c r="F50">
        <v>163382</v>
      </c>
      <c r="G50">
        <v>171014</v>
      </c>
      <c r="H50">
        <v>166225</v>
      </c>
      <c r="I50">
        <v>159059</v>
      </c>
      <c r="J50">
        <v>183149</v>
      </c>
      <c r="K50">
        <v>192951</v>
      </c>
      <c r="L50">
        <v>193219</v>
      </c>
      <c r="M50">
        <v>202515</v>
      </c>
      <c r="N50">
        <v>199023</v>
      </c>
      <c r="O50">
        <v>131397</v>
      </c>
      <c r="P50">
        <v>111471</v>
      </c>
      <c r="Q50">
        <v>90047</v>
      </c>
      <c r="R50">
        <v>68643</v>
      </c>
      <c r="S50">
        <v>58459</v>
      </c>
      <c r="U50" t="str">
        <f>WORLD_35!M61</f>
        <v>Male</v>
      </c>
      <c r="V50" t="str">
        <f>WORLD_35!N61</f>
        <v>FINLAND</v>
      </c>
      <c r="W50">
        <v>145631</v>
      </c>
      <c r="X50">
        <v>151466</v>
      </c>
      <c r="Y50">
        <v>168323</v>
      </c>
      <c r="Z50">
        <v>163573</v>
      </c>
      <c r="AA50">
        <v>170907</v>
      </c>
      <c r="AB50">
        <v>169621</v>
      </c>
      <c r="AC50">
        <v>157735</v>
      </c>
      <c r="AD50">
        <v>179655</v>
      </c>
      <c r="AE50">
        <v>192497</v>
      </c>
      <c r="AF50">
        <v>192688</v>
      </c>
      <c r="AG50">
        <v>198649</v>
      </c>
      <c r="AH50">
        <v>206914</v>
      </c>
      <c r="AI50">
        <v>139272</v>
      </c>
      <c r="AJ50">
        <v>113898</v>
      </c>
      <c r="AK50">
        <v>91515</v>
      </c>
      <c r="AL50">
        <v>70722</v>
      </c>
      <c r="AM50">
        <v>60940</v>
      </c>
      <c r="AO50" t="str">
        <f>WORLD_35!AH133</f>
        <v>Male</v>
      </c>
      <c r="AP50" t="str">
        <f>WORLD_35!AI133</f>
        <v>FINLAND</v>
      </c>
      <c r="AQ50">
        <v>153658</v>
      </c>
      <c r="AR50">
        <v>156741</v>
      </c>
      <c r="AS50">
        <v>149023</v>
      </c>
      <c r="AT50">
        <v>155154</v>
      </c>
      <c r="AU50">
        <v>176970</v>
      </c>
      <c r="AV50">
        <v>174800</v>
      </c>
      <c r="AW50">
        <v>182500</v>
      </c>
      <c r="AX50">
        <v>176048</v>
      </c>
      <c r="AY50">
        <v>160762</v>
      </c>
      <c r="AZ50">
        <v>178705</v>
      </c>
      <c r="BA50">
        <v>188897</v>
      </c>
      <c r="BB50">
        <v>182451</v>
      </c>
      <c r="BC50">
        <v>182025</v>
      </c>
      <c r="BD50">
        <v>184435</v>
      </c>
      <c r="BE50">
        <v>116740</v>
      </c>
      <c r="BF50">
        <v>83687</v>
      </c>
      <c r="BG50">
        <v>95019</v>
      </c>
      <c r="BI50" t="str">
        <f t="shared" si="2"/>
        <v>Male</v>
      </c>
      <c r="BJ50" t="str">
        <f t="shared" si="3"/>
        <v>FINLAND</v>
      </c>
      <c r="BK50" s="12">
        <v>150498</v>
      </c>
      <c r="BL50" s="12">
        <v>158173</v>
      </c>
      <c r="BM50" s="12">
        <v>150540</v>
      </c>
      <c r="BN50" s="12">
        <v>153246</v>
      </c>
      <c r="BO50" s="12">
        <v>175587</v>
      </c>
      <c r="BP50" s="12">
        <v>175946</v>
      </c>
      <c r="BQ50" s="12">
        <v>182227</v>
      </c>
      <c r="BR50" s="12">
        <v>179065</v>
      </c>
      <c r="BS50" s="12">
        <v>161535</v>
      </c>
      <c r="BT50" s="12">
        <v>174389</v>
      </c>
      <c r="BU50" s="12">
        <v>187583</v>
      </c>
      <c r="BV50" s="12">
        <v>182361</v>
      </c>
      <c r="BW50" s="12">
        <v>178815</v>
      </c>
      <c r="BX50" s="12">
        <v>186230</v>
      </c>
      <c r="BY50" s="12">
        <v>126198</v>
      </c>
      <c r="BZ50" s="12">
        <v>85395</v>
      </c>
      <c r="CA50" s="12">
        <v>99256</v>
      </c>
      <c r="CU50" s="123"/>
    </row>
    <row r="51" spans="1:99" x14ac:dyDescent="0.3">
      <c r="A51" t="str">
        <f>WORLD_35!M134</f>
        <v>Male</v>
      </c>
      <c r="B51" t="str">
        <f>WORLD_35!N134</f>
        <v>FRANCE</v>
      </c>
      <c r="C51">
        <v>2014546</v>
      </c>
      <c r="D51">
        <v>1956136</v>
      </c>
      <c r="E51">
        <v>1987380</v>
      </c>
      <c r="F51">
        <v>2076180</v>
      </c>
      <c r="G51">
        <v>2023047</v>
      </c>
      <c r="H51">
        <v>1949131</v>
      </c>
      <c r="I51">
        <v>2200790</v>
      </c>
      <c r="J51">
        <v>2228363</v>
      </c>
      <c r="K51">
        <v>2224591</v>
      </c>
      <c r="L51">
        <v>2123297</v>
      </c>
      <c r="M51">
        <v>2120674</v>
      </c>
      <c r="N51">
        <v>1956182</v>
      </c>
      <c r="O51">
        <v>1306070</v>
      </c>
      <c r="P51">
        <v>1251019</v>
      </c>
      <c r="Q51">
        <v>1140781</v>
      </c>
      <c r="R51">
        <v>900194</v>
      </c>
      <c r="S51">
        <v>905236</v>
      </c>
      <c r="U51" t="str">
        <f>WORLD_35!M62</f>
        <v>Male</v>
      </c>
      <c r="V51" t="str">
        <f>WORLD_35!N62</f>
        <v>FRANCE</v>
      </c>
      <c r="W51">
        <v>1962100</v>
      </c>
      <c r="X51">
        <v>1905736</v>
      </c>
      <c r="Y51">
        <v>1918990</v>
      </c>
      <c r="Z51">
        <v>2009156</v>
      </c>
      <c r="AA51">
        <v>1985178</v>
      </c>
      <c r="AB51">
        <v>1862134</v>
      </c>
      <c r="AC51">
        <v>2107041</v>
      </c>
      <c r="AD51">
        <v>2156882</v>
      </c>
      <c r="AE51">
        <v>2168610</v>
      </c>
      <c r="AF51">
        <v>2063690</v>
      </c>
      <c r="AG51">
        <v>2038126</v>
      </c>
      <c r="AH51">
        <v>1982736</v>
      </c>
      <c r="AI51">
        <v>1323371</v>
      </c>
      <c r="AJ51">
        <v>1201830</v>
      </c>
      <c r="AK51">
        <v>1109372</v>
      </c>
      <c r="AL51">
        <v>881359</v>
      </c>
      <c r="AM51">
        <v>913833</v>
      </c>
      <c r="AO51" t="str">
        <f>WORLD_35!AH134</f>
        <v>Male</v>
      </c>
      <c r="AP51" t="str">
        <f>WORLD_35!AI134</f>
        <v>FRANCE</v>
      </c>
      <c r="AQ51">
        <v>1990811</v>
      </c>
      <c r="AR51">
        <v>2033212</v>
      </c>
      <c r="AS51">
        <v>2027014</v>
      </c>
      <c r="AT51">
        <v>1955823</v>
      </c>
      <c r="AU51">
        <v>1876337</v>
      </c>
      <c r="AV51">
        <v>1922794</v>
      </c>
      <c r="AW51">
        <v>1968157</v>
      </c>
      <c r="AX51">
        <v>1924685</v>
      </c>
      <c r="AY51">
        <v>2166031</v>
      </c>
      <c r="AZ51">
        <v>2171366</v>
      </c>
      <c r="BA51">
        <v>2137277</v>
      </c>
      <c r="BB51">
        <v>1984322</v>
      </c>
      <c r="BC51">
        <v>1895192</v>
      </c>
      <c r="BD51">
        <v>1773268</v>
      </c>
      <c r="BE51">
        <v>1124750</v>
      </c>
      <c r="BF51">
        <v>936746</v>
      </c>
      <c r="BG51">
        <v>1342973</v>
      </c>
      <c r="BI51" t="str">
        <f t="shared" si="2"/>
        <v>Male</v>
      </c>
      <c r="BJ51" t="str">
        <f t="shared" si="3"/>
        <v>FRANCE</v>
      </c>
      <c r="BK51" s="12">
        <v>1974022</v>
      </c>
      <c r="BL51" s="12">
        <v>2032041</v>
      </c>
      <c r="BM51" s="12">
        <v>2028865</v>
      </c>
      <c r="BN51" s="12">
        <v>1957746</v>
      </c>
      <c r="BO51" s="12">
        <v>1870874</v>
      </c>
      <c r="BP51" s="12">
        <v>1910098</v>
      </c>
      <c r="BQ51" s="12">
        <v>1975385</v>
      </c>
      <c r="BR51" s="12">
        <v>1916865</v>
      </c>
      <c r="BS51" s="12">
        <v>2129974</v>
      </c>
      <c r="BT51" s="12">
        <v>2174465</v>
      </c>
      <c r="BU51" s="12">
        <v>2144364</v>
      </c>
      <c r="BV51" s="12">
        <v>1997877</v>
      </c>
      <c r="BW51" s="12">
        <v>1887227</v>
      </c>
      <c r="BX51" s="12">
        <v>1814558</v>
      </c>
      <c r="BY51" s="12">
        <v>1205169</v>
      </c>
      <c r="BZ51" s="12">
        <v>926954</v>
      </c>
      <c r="CA51" s="12">
        <v>1382153</v>
      </c>
      <c r="CU51" s="123"/>
    </row>
    <row r="52" spans="1:99" x14ac:dyDescent="0.3">
      <c r="A52" t="str">
        <f>WORLD_35!M135</f>
        <v>Male</v>
      </c>
      <c r="B52" t="str">
        <f>WORLD_35!N135</f>
        <v>GERMANY</v>
      </c>
      <c r="C52">
        <v>1906277</v>
      </c>
      <c r="D52">
        <v>2066855</v>
      </c>
      <c r="E52">
        <v>2218162</v>
      </c>
      <c r="F52">
        <v>2450921</v>
      </c>
      <c r="G52">
        <v>2414440</v>
      </c>
      <c r="H52">
        <v>2396514</v>
      </c>
      <c r="I52">
        <v>2751330</v>
      </c>
      <c r="J52">
        <v>3591328</v>
      </c>
      <c r="K52">
        <v>3600413</v>
      </c>
      <c r="L52">
        <v>3142636</v>
      </c>
      <c r="M52">
        <v>2690467</v>
      </c>
      <c r="N52">
        <v>2373401</v>
      </c>
      <c r="O52">
        <v>2516725</v>
      </c>
      <c r="P52">
        <v>2459839</v>
      </c>
      <c r="Q52">
        <v>1606231</v>
      </c>
      <c r="R52">
        <v>1176686</v>
      </c>
      <c r="S52">
        <v>932197</v>
      </c>
      <c r="U52" t="str">
        <f>WORLD_35!M63</f>
        <v>Male</v>
      </c>
      <c r="V52" t="str">
        <f>WORLD_35!N63</f>
        <v>GERMANY</v>
      </c>
      <c r="W52">
        <v>1844004</v>
      </c>
      <c r="X52">
        <v>2032804</v>
      </c>
      <c r="Y52">
        <v>2148159</v>
      </c>
      <c r="Z52">
        <v>2403655</v>
      </c>
      <c r="AA52">
        <v>2417348</v>
      </c>
      <c r="AB52">
        <v>2384277</v>
      </c>
      <c r="AC52">
        <v>2583158</v>
      </c>
      <c r="AD52">
        <v>3444952</v>
      </c>
      <c r="AE52">
        <v>3601521</v>
      </c>
      <c r="AF52">
        <v>3191878</v>
      </c>
      <c r="AG52">
        <v>2742793</v>
      </c>
      <c r="AH52">
        <v>2351163</v>
      </c>
      <c r="AI52">
        <v>2414091</v>
      </c>
      <c r="AJ52">
        <v>2492893</v>
      </c>
      <c r="AK52">
        <v>1661325</v>
      </c>
      <c r="AL52">
        <v>1199284</v>
      </c>
      <c r="AM52">
        <v>960166</v>
      </c>
      <c r="AO52" t="str">
        <f>WORLD_35!AH135</f>
        <v>Male</v>
      </c>
      <c r="AP52" t="str">
        <f>WORLD_35!AI135</f>
        <v>GERMANY</v>
      </c>
      <c r="AQ52">
        <v>1791874</v>
      </c>
      <c r="AR52">
        <v>1804175</v>
      </c>
      <c r="AS52">
        <v>1962623</v>
      </c>
      <c r="AT52">
        <v>2173553</v>
      </c>
      <c r="AU52">
        <v>2301481</v>
      </c>
      <c r="AV52">
        <v>2624258</v>
      </c>
      <c r="AW52">
        <v>2627129</v>
      </c>
      <c r="AX52">
        <v>2456900</v>
      </c>
      <c r="AY52">
        <v>2561843</v>
      </c>
      <c r="AZ52">
        <v>3374222</v>
      </c>
      <c r="BA52">
        <v>3487804</v>
      </c>
      <c r="BB52">
        <v>3015375</v>
      </c>
      <c r="BC52">
        <v>2507680</v>
      </c>
      <c r="BD52">
        <v>2052125</v>
      </c>
      <c r="BE52">
        <v>1982898</v>
      </c>
      <c r="BF52">
        <v>1851048</v>
      </c>
      <c r="BG52">
        <v>1649588</v>
      </c>
      <c r="BI52" t="str">
        <f t="shared" si="2"/>
        <v>Male</v>
      </c>
      <c r="BJ52" t="str">
        <f t="shared" si="3"/>
        <v>GERMANY</v>
      </c>
      <c r="BK52" s="12">
        <v>1849328</v>
      </c>
      <c r="BL52" s="12">
        <v>1824108</v>
      </c>
      <c r="BM52" s="12">
        <v>1961758</v>
      </c>
      <c r="BN52" s="12">
        <v>2181850</v>
      </c>
      <c r="BO52" s="12">
        <v>2305882</v>
      </c>
      <c r="BP52" s="12">
        <v>2619573</v>
      </c>
      <c r="BQ52" s="12">
        <v>2684136</v>
      </c>
      <c r="BR52" s="12">
        <v>2506827</v>
      </c>
      <c r="BS52" s="12">
        <v>2488169</v>
      </c>
      <c r="BT52" s="12">
        <v>3240734</v>
      </c>
      <c r="BU52" s="12">
        <v>3510782</v>
      </c>
      <c r="BV52" s="12">
        <v>3098269</v>
      </c>
      <c r="BW52" s="12">
        <v>2571207</v>
      </c>
      <c r="BX52" s="12">
        <v>2065335.9999999998</v>
      </c>
      <c r="BY52" s="12">
        <v>1920184</v>
      </c>
      <c r="BZ52" s="12">
        <v>1841442</v>
      </c>
      <c r="CA52" s="12">
        <v>1794697</v>
      </c>
    </row>
    <row r="53" spans="1:99" x14ac:dyDescent="0.3">
      <c r="A53" t="str">
        <f>WORLD_35!M136</f>
        <v>Male</v>
      </c>
      <c r="B53" t="str">
        <f>WORLD_35!N136</f>
        <v>GREECE</v>
      </c>
      <c r="C53">
        <v>269980</v>
      </c>
      <c r="D53">
        <v>272729</v>
      </c>
      <c r="E53">
        <v>283600</v>
      </c>
      <c r="F53">
        <v>322642</v>
      </c>
      <c r="G53">
        <v>411103</v>
      </c>
      <c r="H53">
        <v>440640</v>
      </c>
      <c r="I53">
        <v>440819</v>
      </c>
      <c r="J53">
        <v>439716</v>
      </c>
      <c r="K53">
        <v>402039</v>
      </c>
      <c r="L53">
        <v>385197</v>
      </c>
      <c r="M53">
        <v>332056</v>
      </c>
      <c r="N53">
        <v>312311</v>
      </c>
      <c r="O53">
        <v>252210</v>
      </c>
      <c r="P53">
        <v>277842</v>
      </c>
      <c r="Q53">
        <v>251892</v>
      </c>
      <c r="R53">
        <v>181661</v>
      </c>
      <c r="S53">
        <v>153159</v>
      </c>
      <c r="U53" t="str">
        <f>WORLD_35!M64</f>
        <v>Male</v>
      </c>
      <c r="V53" t="str">
        <f>WORLD_35!N64</f>
        <v>GREECE</v>
      </c>
      <c r="W53">
        <v>277378</v>
      </c>
      <c r="X53">
        <v>277783</v>
      </c>
      <c r="Y53">
        <v>288372</v>
      </c>
      <c r="Z53">
        <v>316752</v>
      </c>
      <c r="AA53">
        <v>409049</v>
      </c>
      <c r="AB53">
        <v>448727</v>
      </c>
      <c r="AC53">
        <v>447314</v>
      </c>
      <c r="AD53">
        <v>452950</v>
      </c>
      <c r="AE53">
        <v>413645</v>
      </c>
      <c r="AF53">
        <v>400940</v>
      </c>
      <c r="AG53">
        <v>340779</v>
      </c>
      <c r="AH53">
        <v>327561</v>
      </c>
      <c r="AI53">
        <v>258853.99999999997</v>
      </c>
      <c r="AJ53">
        <v>279541</v>
      </c>
      <c r="AK53">
        <v>260651</v>
      </c>
      <c r="AL53">
        <v>194521</v>
      </c>
      <c r="AM53">
        <v>161600</v>
      </c>
      <c r="AO53" t="str">
        <f>WORLD_35!AH136</f>
        <v>Male</v>
      </c>
      <c r="AP53" t="str">
        <f>WORLD_35!AI136</f>
        <v>GREECE</v>
      </c>
      <c r="AQ53">
        <v>245467</v>
      </c>
      <c r="AR53">
        <v>280475</v>
      </c>
      <c r="AS53">
        <v>272076</v>
      </c>
      <c r="AT53">
        <v>276844</v>
      </c>
      <c r="AU53">
        <v>284985</v>
      </c>
      <c r="AV53">
        <v>317693</v>
      </c>
      <c r="AW53">
        <v>383305</v>
      </c>
      <c r="AX53">
        <v>402148</v>
      </c>
      <c r="AY53">
        <v>403550</v>
      </c>
      <c r="AZ53">
        <v>401737</v>
      </c>
      <c r="BA53">
        <v>354327</v>
      </c>
      <c r="BB53">
        <v>336169</v>
      </c>
      <c r="BC53">
        <v>287770</v>
      </c>
      <c r="BD53">
        <v>277335</v>
      </c>
      <c r="BE53">
        <v>211124</v>
      </c>
      <c r="BF53">
        <v>211771</v>
      </c>
      <c r="BG53">
        <v>286080</v>
      </c>
      <c r="BI53" t="str">
        <f t="shared" si="2"/>
        <v>Male</v>
      </c>
      <c r="BJ53" t="str">
        <f t="shared" si="3"/>
        <v>GREECE</v>
      </c>
      <c r="BK53" s="12">
        <v>232396</v>
      </c>
      <c r="BL53" s="12">
        <v>278299</v>
      </c>
      <c r="BM53" s="12">
        <v>273419</v>
      </c>
      <c r="BN53" s="12">
        <v>274608</v>
      </c>
      <c r="BO53" s="12">
        <v>280499</v>
      </c>
      <c r="BP53" s="12">
        <v>306265</v>
      </c>
      <c r="BQ53" s="12">
        <v>371527</v>
      </c>
      <c r="BR53" s="12">
        <v>399801</v>
      </c>
      <c r="BS53" s="12">
        <v>402235</v>
      </c>
      <c r="BT53" s="12">
        <v>404365</v>
      </c>
      <c r="BU53" s="12">
        <v>360347</v>
      </c>
      <c r="BV53" s="12">
        <v>338864</v>
      </c>
      <c r="BW53" s="12">
        <v>291234</v>
      </c>
      <c r="BX53" s="12">
        <v>278782</v>
      </c>
      <c r="BY53" s="12">
        <v>215119</v>
      </c>
      <c r="BZ53" s="12">
        <v>204723</v>
      </c>
      <c r="CA53" s="12">
        <v>298489</v>
      </c>
    </row>
    <row r="54" spans="1:99" x14ac:dyDescent="0.3">
      <c r="A54" t="str">
        <f>WORLD_35!M137</f>
        <v>Male</v>
      </c>
      <c r="B54" t="str">
        <f>WORLD_35!N137</f>
        <v>HUNGARY</v>
      </c>
      <c r="C54">
        <v>242621</v>
      </c>
      <c r="D54">
        <v>263717</v>
      </c>
      <c r="E54">
        <v>310327</v>
      </c>
      <c r="F54">
        <v>323135</v>
      </c>
      <c r="G54">
        <v>358893</v>
      </c>
      <c r="H54">
        <v>437762</v>
      </c>
      <c r="I54">
        <v>375462</v>
      </c>
      <c r="J54">
        <v>335508</v>
      </c>
      <c r="K54">
        <v>302413</v>
      </c>
      <c r="L54">
        <v>366603</v>
      </c>
      <c r="M54">
        <v>370056</v>
      </c>
      <c r="N54">
        <v>287458</v>
      </c>
      <c r="O54">
        <v>250005</v>
      </c>
      <c r="P54">
        <v>188667</v>
      </c>
      <c r="Q54">
        <v>166332</v>
      </c>
      <c r="R54">
        <v>117813</v>
      </c>
      <c r="S54">
        <v>100992</v>
      </c>
      <c r="U54" t="str">
        <f>WORLD_35!M65</f>
        <v>Male</v>
      </c>
      <c r="V54" t="str">
        <f>WORLD_35!N65</f>
        <v>HUNGARY</v>
      </c>
      <c r="W54">
        <v>244386</v>
      </c>
      <c r="X54">
        <v>253381</v>
      </c>
      <c r="Y54">
        <v>304304</v>
      </c>
      <c r="Z54">
        <v>321912</v>
      </c>
      <c r="AA54">
        <v>342675</v>
      </c>
      <c r="AB54">
        <v>437395</v>
      </c>
      <c r="AC54">
        <v>385895</v>
      </c>
      <c r="AD54">
        <v>346924</v>
      </c>
      <c r="AE54">
        <v>297474</v>
      </c>
      <c r="AF54">
        <v>353014</v>
      </c>
      <c r="AG54">
        <v>375939</v>
      </c>
      <c r="AH54">
        <v>293671</v>
      </c>
      <c r="AI54">
        <v>255632</v>
      </c>
      <c r="AJ54">
        <v>189504</v>
      </c>
      <c r="AK54">
        <v>165073</v>
      </c>
      <c r="AL54">
        <v>117214</v>
      </c>
      <c r="AM54">
        <v>101744</v>
      </c>
      <c r="AO54" t="str">
        <f>WORLD_35!AH137</f>
        <v>Male</v>
      </c>
      <c r="AP54" t="str">
        <f>WORLD_35!AI137</f>
        <v>HUNGARY</v>
      </c>
      <c r="AQ54">
        <v>229109</v>
      </c>
      <c r="AR54">
        <v>247552</v>
      </c>
      <c r="AS54">
        <v>248447</v>
      </c>
      <c r="AT54">
        <v>263320</v>
      </c>
      <c r="AU54">
        <v>322080</v>
      </c>
      <c r="AV54">
        <v>311948</v>
      </c>
      <c r="AW54">
        <v>325248</v>
      </c>
      <c r="AX54">
        <v>412070</v>
      </c>
      <c r="AY54">
        <v>394398</v>
      </c>
      <c r="AZ54">
        <v>329706</v>
      </c>
      <c r="BA54">
        <v>281271</v>
      </c>
      <c r="BB54">
        <v>317553</v>
      </c>
      <c r="BC54">
        <v>331072</v>
      </c>
      <c r="BD54">
        <v>228986</v>
      </c>
      <c r="BE54">
        <v>177137</v>
      </c>
      <c r="BF54">
        <v>112534</v>
      </c>
      <c r="BG54">
        <v>114285</v>
      </c>
      <c r="BI54" t="str">
        <f t="shared" si="2"/>
        <v>Male</v>
      </c>
      <c r="BJ54" t="str">
        <f t="shared" si="3"/>
        <v>HUNGARY</v>
      </c>
      <c r="BK54" s="12">
        <v>224653</v>
      </c>
      <c r="BL54" s="12">
        <v>246183</v>
      </c>
      <c r="BM54" s="12">
        <v>248545</v>
      </c>
      <c r="BN54" s="12">
        <v>256575</v>
      </c>
      <c r="BO54" s="12">
        <v>315246</v>
      </c>
      <c r="BP54" s="12">
        <v>315310</v>
      </c>
      <c r="BQ54" s="12">
        <v>315590</v>
      </c>
      <c r="BR54" s="12">
        <v>399947</v>
      </c>
      <c r="BS54" s="12">
        <v>403245</v>
      </c>
      <c r="BT54" s="12">
        <v>341665</v>
      </c>
      <c r="BU54" s="12">
        <v>281053</v>
      </c>
      <c r="BV54" s="12">
        <v>303343</v>
      </c>
      <c r="BW54" s="12">
        <v>330011</v>
      </c>
      <c r="BX54" s="12">
        <v>240598</v>
      </c>
      <c r="BY54" s="12">
        <v>179245</v>
      </c>
      <c r="BZ54" s="12">
        <v>116382</v>
      </c>
      <c r="CA54" s="12">
        <v>118784</v>
      </c>
    </row>
    <row r="55" spans="1:99" x14ac:dyDescent="0.3">
      <c r="A55" t="str">
        <f>WORLD_35!M138</f>
        <v>Male</v>
      </c>
      <c r="B55" t="str">
        <f>WORLD_35!N138</f>
        <v>IRELAND</v>
      </c>
      <c r="C55">
        <v>149204</v>
      </c>
      <c r="D55">
        <v>135860</v>
      </c>
      <c r="E55">
        <v>139161</v>
      </c>
      <c r="F55">
        <v>157475</v>
      </c>
      <c r="G55">
        <v>180388</v>
      </c>
      <c r="H55">
        <v>178928</v>
      </c>
      <c r="I55">
        <v>167135</v>
      </c>
      <c r="J55">
        <v>146936</v>
      </c>
      <c r="K55">
        <v>141381</v>
      </c>
      <c r="L55">
        <v>128075</v>
      </c>
      <c r="M55">
        <v>125109</v>
      </c>
      <c r="N55">
        <v>110778</v>
      </c>
      <c r="O55">
        <v>83535</v>
      </c>
      <c r="P55">
        <v>66660</v>
      </c>
      <c r="Q55">
        <v>49914</v>
      </c>
      <c r="R55">
        <v>33807</v>
      </c>
      <c r="S55">
        <v>37071</v>
      </c>
      <c r="U55" t="str">
        <f>WORLD_35!M66</f>
        <v>Male</v>
      </c>
      <c r="V55" t="str">
        <f>WORLD_35!N66</f>
        <v>IRELAND</v>
      </c>
      <c r="W55">
        <v>153514</v>
      </c>
      <c r="X55">
        <v>137647</v>
      </c>
      <c r="Y55">
        <v>138237</v>
      </c>
      <c r="Z55">
        <v>152515</v>
      </c>
      <c r="AA55">
        <v>177826</v>
      </c>
      <c r="AB55">
        <v>181953</v>
      </c>
      <c r="AC55">
        <v>175132</v>
      </c>
      <c r="AD55">
        <v>153180</v>
      </c>
      <c r="AE55">
        <v>146159</v>
      </c>
      <c r="AF55">
        <v>130430</v>
      </c>
      <c r="AG55">
        <v>126482</v>
      </c>
      <c r="AH55">
        <v>115031</v>
      </c>
      <c r="AI55">
        <v>87362</v>
      </c>
      <c r="AJ55">
        <v>68856</v>
      </c>
      <c r="AK55">
        <v>51810</v>
      </c>
      <c r="AL55">
        <v>34355</v>
      </c>
      <c r="AM55">
        <v>36826</v>
      </c>
      <c r="AO55" t="str">
        <f>WORLD_35!AH138</f>
        <v>Male</v>
      </c>
      <c r="AP55" t="str">
        <f>WORLD_35!AI138</f>
        <v>IRELAND</v>
      </c>
      <c r="AQ55">
        <v>182090</v>
      </c>
      <c r="AR55">
        <v>181128</v>
      </c>
      <c r="AS55">
        <v>156969</v>
      </c>
      <c r="AT55">
        <v>142537</v>
      </c>
      <c r="AU55">
        <v>131509</v>
      </c>
      <c r="AV55">
        <v>142682</v>
      </c>
      <c r="AW55">
        <v>178389</v>
      </c>
      <c r="AX55">
        <v>187303</v>
      </c>
      <c r="AY55">
        <v>179535</v>
      </c>
      <c r="AZ55">
        <v>155169</v>
      </c>
      <c r="BA55">
        <v>144504</v>
      </c>
      <c r="BB55">
        <v>125951</v>
      </c>
      <c r="BC55">
        <v>118197</v>
      </c>
      <c r="BD55">
        <v>102801</v>
      </c>
      <c r="BE55">
        <v>72616</v>
      </c>
      <c r="BF55">
        <v>50886</v>
      </c>
      <c r="BG55">
        <v>50278</v>
      </c>
      <c r="BI55" t="str">
        <f t="shared" si="2"/>
        <v>Male</v>
      </c>
      <c r="BJ55" t="str">
        <f t="shared" si="3"/>
        <v>IRELAND</v>
      </c>
      <c r="BK55" s="12">
        <v>177270</v>
      </c>
      <c r="BL55" s="12">
        <v>183631</v>
      </c>
      <c r="BM55" s="12">
        <v>161317</v>
      </c>
      <c r="BN55" s="12">
        <v>145351</v>
      </c>
      <c r="BO55" s="12">
        <v>133609</v>
      </c>
      <c r="BP55" s="12">
        <v>139788</v>
      </c>
      <c r="BQ55" s="12">
        <v>173689</v>
      </c>
      <c r="BR55" s="12">
        <v>187646</v>
      </c>
      <c r="BS55" s="12">
        <v>182704</v>
      </c>
      <c r="BT55" s="12">
        <v>158841</v>
      </c>
      <c r="BU55" s="12">
        <v>146261</v>
      </c>
      <c r="BV55" s="12">
        <v>127991</v>
      </c>
      <c r="BW55" s="12">
        <v>118541</v>
      </c>
      <c r="BX55" s="12">
        <v>105529</v>
      </c>
      <c r="BY55" s="12">
        <v>76436</v>
      </c>
      <c r="BZ55" s="12">
        <v>52620</v>
      </c>
      <c r="CA55" s="12">
        <v>53300</v>
      </c>
    </row>
    <row r="56" spans="1:99" x14ac:dyDescent="0.3">
      <c r="A56" t="str">
        <f>WORLD_35!M139</f>
        <v>Male</v>
      </c>
      <c r="B56" t="str">
        <f>WORLD_35!N139</f>
        <v>ITALY</v>
      </c>
      <c r="C56">
        <v>1402745</v>
      </c>
      <c r="D56">
        <v>1376854</v>
      </c>
      <c r="E56">
        <v>1422941</v>
      </c>
      <c r="F56">
        <v>1485451</v>
      </c>
      <c r="G56">
        <v>1638142</v>
      </c>
      <c r="H56">
        <v>1950762</v>
      </c>
      <c r="I56">
        <v>2300542</v>
      </c>
      <c r="J56">
        <v>2369729</v>
      </c>
      <c r="K56">
        <v>2257936</v>
      </c>
      <c r="L56">
        <v>1949738</v>
      </c>
      <c r="M56">
        <v>1833103</v>
      </c>
      <c r="N56">
        <v>1819541</v>
      </c>
      <c r="O56">
        <v>1521892</v>
      </c>
      <c r="P56">
        <v>1539292</v>
      </c>
      <c r="Q56">
        <v>1239047</v>
      </c>
      <c r="R56">
        <v>949952</v>
      </c>
      <c r="S56">
        <v>941296</v>
      </c>
      <c r="U56" t="str">
        <f>WORLD_35!M67</f>
        <v>Male</v>
      </c>
      <c r="V56" t="str">
        <f>WORLD_35!N67</f>
        <v>ITALY</v>
      </c>
      <c r="W56">
        <v>1428514</v>
      </c>
      <c r="X56">
        <v>1384783</v>
      </c>
      <c r="Y56">
        <v>1427578</v>
      </c>
      <c r="Z56">
        <v>1483733</v>
      </c>
      <c r="AA56">
        <v>1611515</v>
      </c>
      <c r="AB56">
        <v>1900960</v>
      </c>
      <c r="AC56">
        <v>2289155</v>
      </c>
      <c r="AD56">
        <v>2397467</v>
      </c>
      <c r="AE56">
        <v>2329582</v>
      </c>
      <c r="AF56">
        <v>2018862</v>
      </c>
      <c r="AG56">
        <v>1838305</v>
      </c>
      <c r="AH56">
        <v>1865556</v>
      </c>
      <c r="AI56">
        <v>1536737</v>
      </c>
      <c r="AJ56">
        <v>1553790</v>
      </c>
      <c r="AK56">
        <v>1274136</v>
      </c>
      <c r="AL56">
        <v>972245</v>
      </c>
      <c r="AM56">
        <v>982817</v>
      </c>
      <c r="AO56" t="str">
        <f>WORLD_35!AH139</f>
        <v>Male</v>
      </c>
      <c r="AP56" t="str">
        <f>WORLD_35!AI139</f>
        <v>ITALY</v>
      </c>
      <c r="AQ56">
        <v>1358939</v>
      </c>
      <c r="AR56">
        <v>1462137</v>
      </c>
      <c r="AS56">
        <v>1462497</v>
      </c>
      <c r="AT56">
        <v>1474708</v>
      </c>
      <c r="AU56">
        <v>1559581</v>
      </c>
      <c r="AV56">
        <v>1647132</v>
      </c>
      <c r="AW56">
        <v>1785670</v>
      </c>
      <c r="AX56">
        <v>2070978</v>
      </c>
      <c r="AY56">
        <v>2397915</v>
      </c>
      <c r="AZ56">
        <v>2435804</v>
      </c>
      <c r="BA56">
        <v>2309535</v>
      </c>
      <c r="BB56">
        <v>1956874</v>
      </c>
      <c r="BC56">
        <v>1761820</v>
      </c>
      <c r="BD56">
        <v>1713441</v>
      </c>
      <c r="BE56">
        <v>1347549</v>
      </c>
      <c r="BF56">
        <v>1230854</v>
      </c>
      <c r="BG56">
        <v>1418689</v>
      </c>
      <c r="BI56" t="str">
        <f t="shared" si="2"/>
        <v>Male</v>
      </c>
      <c r="BJ56" t="str">
        <f t="shared" si="3"/>
        <v>ITALY</v>
      </c>
      <c r="BK56" s="12">
        <v>1325381</v>
      </c>
      <c r="BL56" s="12">
        <v>1456870</v>
      </c>
      <c r="BM56" s="12">
        <v>1470346</v>
      </c>
      <c r="BN56" s="12">
        <v>1478314</v>
      </c>
      <c r="BO56" s="12">
        <v>1556954</v>
      </c>
      <c r="BP56" s="12">
        <v>1642311</v>
      </c>
      <c r="BQ56" s="12">
        <v>1758069</v>
      </c>
      <c r="BR56" s="12">
        <v>2012241</v>
      </c>
      <c r="BS56" s="12">
        <v>2355717</v>
      </c>
      <c r="BT56" s="12">
        <v>2445331</v>
      </c>
      <c r="BU56" s="12">
        <v>2353951</v>
      </c>
      <c r="BV56" s="12">
        <v>2016099</v>
      </c>
      <c r="BW56" s="12">
        <v>1770157</v>
      </c>
      <c r="BX56" s="12">
        <v>1725176</v>
      </c>
      <c r="BY56" s="12">
        <v>1378145</v>
      </c>
      <c r="BZ56" s="12">
        <v>1221501</v>
      </c>
      <c r="CA56" s="12">
        <v>1489692</v>
      </c>
    </row>
    <row r="57" spans="1:99" x14ac:dyDescent="0.3">
      <c r="A57" t="str">
        <f>WORLD_35!M140</f>
        <v>Male</v>
      </c>
      <c r="B57" t="str">
        <f>WORLD_35!N140</f>
        <v>LATVIA</v>
      </c>
      <c r="C57">
        <v>49807</v>
      </c>
      <c r="D57">
        <v>50719</v>
      </c>
      <c r="E57">
        <v>75607</v>
      </c>
      <c r="F57">
        <v>93915</v>
      </c>
      <c r="G57">
        <v>84753</v>
      </c>
      <c r="H57">
        <v>76625</v>
      </c>
      <c r="I57">
        <v>78365</v>
      </c>
      <c r="J57">
        <v>74909</v>
      </c>
      <c r="K57">
        <v>81057</v>
      </c>
      <c r="L57">
        <v>76860</v>
      </c>
      <c r="M57">
        <v>64703</v>
      </c>
      <c r="N57">
        <v>55224</v>
      </c>
      <c r="O57">
        <v>53761</v>
      </c>
      <c r="P57">
        <v>49234</v>
      </c>
      <c r="Q57">
        <v>34499</v>
      </c>
      <c r="R57">
        <v>23409</v>
      </c>
      <c r="S57">
        <v>14591</v>
      </c>
      <c r="U57" t="str">
        <f>WORLD_35!M68</f>
        <v>Male</v>
      </c>
      <c r="V57" t="str">
        <f>WORLD_35!N68</f>
        <v>LATVIA</v>
      </c>
      <c r="W57">
        <v>51546</v>
      </c>
      <c r="X57">
        <v>47345</v>
      </c>
      <c r="Y57">
        <v>70058</v>
      </c>
      <c r="Z57">
        <v>93057</v>
      </c>
      <c r="AA57">
        <v>86881</v>
      </c>
      <c r="AB57">
        <v>76600</v>
      </c>
      <c r="AC57">
        <v>78460</v>
      </c>
      <c r="AD57">
        <v>73871</v>
      </c>
      <c r="AE57">
        <v>79916</v>
      </c>
      <c r="AF57">
        <v>77785</v>
      </c>
      <c r="AG57">
        <v>66233</v>
      </c>
      <c r="AH57">
        <v>55160</v>
      </c>
      <c r="AI57">
        <v>52441</v>
      </c>
      <c r="AJ57">
        <v>49316</v>
      </c>
      <c r="AK57">
        <v>34835</v>
      </c>
      <c r="AL57">
        <v>24127</v>
      </c>
      <c r="AM57">
        <v>14868</v>
      </c>
      <c r="AO57" t="str">
        <f>WORLD_35!AH140</f>
        <v>Male</v>
      </c>
      <c r="AP57" t="str">
        <f>WORLD_35!AI140</f>
        <v>LATVIA</v>
      </c>
      <c r="AQ57">
        <v>51936</v>
      </c>
      <c r="AR57">
        <v>54532</v>
      </c>
      <c r="AS57">
        <v>48072</v>
      </c>
      <c r="AT57">
        <v>44948</v>
      </c>
      <c r="AU57">
        <v>63850</v>
      </c>
      <c r="AV57">
        <v>75059</v>
      </c>
      <c r="AW57">
        <v>70186</v>
      </c>
      <c r="AX57">
        <v>64777</v>
      </c>
      <c r="AY57">
        <v>67672</v>
      </c>
      <c r="AZ57">
        <v>64117.000000000007</v>
      </c>
      <c r="BA57">
        <v>68413</v>
      </c>
      <c r="BB57">
        <v>63962</v>
      </c>
      <c r="BC57">
        <v>51641</v>
      </c>
      <c r="BD57">
        <v>40088</v>
      </c>
      <c r="BE57">
        <v>33966</v>
      </c>
      <c r="BF57">
        <v>27673</v>
      </c>
      <c r="BG57">
        <v>24835</v>
      </c>
      <c r="BI57" t="str">
        <f t="shared" si="2"/>
        <v>Male</v>
      </c>
      <c r="BJ57" t="str">
        <f t="shared" si="3"/>
        <v>LATVIA</v>
      </c>
      <c r="BK57" s="12">
        <v>50706</v>
      </c>
      <c r="BL57" s="12">
        <v>54658</v>
      </c>
      <c r="BM57" s="12">
        <v>48960</v>
      </c>
      <c r="BN57" s="12">
        <v>42109</v>
      </c>
      <c r="BO57" s="12">
        <v>59255</v>
      </c>
      <c r="BP57" s="12">
        <v>73938</v>
      </c>
      <c r="BQ57" s="12">
        <v>70116</v>
      </c>
      <c r="BR57" s="12">
        <v>64016.000000000007</v>
      </c>
      <c r="BS57" s="12">
        <v>66983</v>
      </c>
      <c r="BT57" s="12">
        <v>62915</v>
      </c>
      <c r="BU57" s="12">
        <v>67496</v>
      </c>
      <c r="BV57" s="12">
        <v>64367.000000000007</v>
      </c>
      <c r="BW57" s="12">
        <v>53615</v>
      </c>
      <c r="BX57" s="12">
        <v>39535</v>
      </c>
      <c r="BY57" s="12">
        <v>33643</v>
      </c>
      <c r="BZ57" s="12">
        <v>26965</v>
      </c>
      <c r="CA57" s="12">
        <v>26517</v>
      </c>
    </row>
    <row r="58" spans="1:99" x14ac:dyDescent="0.3">
      <c r="A58" t="str">
        <f>WORLD_35!M141</f>
        <v>Male</v>
      </c>
      <c r="B58" t="str">
        <f>WORLD_35!N141</f>
        <v>LITHUANIA</v>
      </c>
      <c r="C58">
        <v>77692</v>
      </c>
      <c r="D58">
        <v>97923</v>
      </c>
      <c r="E58">
        <v>125414</v>
      </c>
      <c r="F58">
        <v>132972</v>
      </c>
      <c r="G58">
        <v>120485</v>
      </c>
      <c r="H58">
        <v>109449</v>
      </c>
      <c r="I58">
        <v>117713</v>
      </c>
      <c r="J58">
        <v>121618</v>
      </c>
      <c r="K58">
        <v>130534</v>
      </c>
      <c r="L58">
        <v>114138</v>
      </c>
      <c r="M58">
        <v>91804</v>
      </c>
      <c r="N58">
        <v>78084</v>
      </c>
      <c r="O58">
        <v>74016</v>
      </c>
      <c r="P58">
        <v>67515</v>
      </c>
      <c r="Q58">
        <v>53038</v>
      </c>
      <c r="R58">
        <v>34720</v>
      </c>
      <c r="S58">
        <v>24378</v>
      </c>
      <c r="U58" t="str">
        <f>WORLD_35!M69</f>
        <v>Male</v>
      </c>
      <c r="V58" t="str">
        <f>WORLD_35!N69</f>
        <v>LITHUANIA</v>
      </c>
      <c r="W58">
        <v>75721</v>
      </c>
      <c r="X58">
        <v>91542</v>
      </c>
      <c r="Y58">
        <v>120437</v>
      </c>
      <c r="Z58">
        <v>131483</v>
      </c>
      <c r="AA58">
        <v>121433</v>
      </c>
      <c r="AB58">
        <v>107451</v>
      </c>
      <c r="AC58">
        <v>114951</v>
      </c>
      <c r="AD58">
        <v>117613</v>
      </c>
      <c r="AE58">
        <v>129128.99999999999</v>
      </c>
      <c r="AF58">
        <v>116969</v>
      </c>
      <c r="AG58">
        <v>94236</v>
      </c>
      <c r="AH58">
        <v>78169</v>
      </c>
      <c r="AI58">
        <v>72811</v>
      </c>
      <c r="AJ58">
        <v>67399</v>
      </c>
      <c r="AK58">
        <v>53895</v>
      </c>
      <c r="AL58">
        <v>35681</v>
      </c>
      <c r="AM58">
        <v>24653</v>
      </c>
      <c r="AO58" t="str">
        <f>WORLD_35!AH141</f>
        <v>Male</v>
      </c>
      <c r="AP58" t="str">
        <f>WORLD_35!AI141</f>
        <v>LITHUANIA</v>
      </c>
      <c r="AQ58">
        <v>77582</v>
      </c>
      <c r="AR58">
        <v>70945</v>
      </c>
      <c r="AS58">
        <v>70591</v>
      </c>
      <c r="AT58">
        <v>87145</v>
      </c>
      <c r="AU58">
        <v>106647</v>
      </c>
      <c r="AV58">
        <v>100409</v>
      </c>
      <c r="AW58">
        <v>90441</v>
      </c>
      <c r="AX58">
        <v>88473</v>
      </c>
      <c r="AY58">
        <v>96694</v>
      </c>
      <c r="AZ58">
        <v>99629</v>
      </c>
      <c r="BA58">
        <v>108367</v>
      </c>
      <c r="BB58">
        <v>96694</v>
      </c>
      <c r="BC58">
        <v>73401</v>
      </c>
      <c r="BD58">
        <v>56850</v>
      </c>
      <c r="BE58">
        <v>48111</v>
      </c>
      <c r="BF58">
        <v>40538</v>
      </c>
      <c r="BG58">
        <v>37620</v>
      </c>
      <c r="BI58" t="str">
        <f t="shared" si="2"/>
        <v>Male</v>
      </c>
      <c r="BJ58" t="str">
        <f t="shared" si="3"/>
        <v>LITHUANIA</v>
      </c>
      <c r="BK58" s="12">
        <v>78405</v>
      </c>
      <c r="BL58" s="12">
        <v>70516</v>
      </c>
      <c r="BM58" s="12">
        <v>67894</v>
      </c>
      <c r="BN58" s="12">
        <v>79388</v>
      </c>
      <c r="BO58" s="12">
        <v>101902</v>
      </c>
      <c r="BP58" s="12">
        <v>101841</v>
      </c>
      <c r="BQ58" s="12">
        <v>89791</v>
      </c>
      <c r="BR58" s="12">
        <v>85897</v>
      </c>
      <c r="BS58" s="12">
        <v>94780</v>
      </c>
      <c r="BT58" s="12">
        <v>96218</v>
      </c>
      <c r="BU58" s="12">
        <v>107533</v>
      </c>
      <c r="BV58" s="12">
        <v>97604</v>
      </c>
      <c r="BW58" s="12">
        <v>76323</v>
      </c>
      <c r="BX58" s="12">
        <v>56022</v>
      </c>
      <c r="BY58" s="12">
        <v>47052</v>
      </c>
      <c r="BZ58" s="12">
        <v>40236</v>
      </c>
      <c r="CA58" s="12">
        <v>40547</v>
      </c>
    </row>
    <row r="59" spans="1:99" x14ac:dyDescent="0.3">
      <c r="A59" t="str">
        <f>WORLD_35!M142</f>
        <v>Male</v>
      </c>
      <c r="B59" t="str">
        <f>WORLD_35!N142</f>
        <v>LUXEMBOURG</v>
      </c>
      <c r="C59">
        <v>14470</v>
      </c>
      <c r="D59">
        <v>15056</v>
      </c>
      <c r="E59">
        <v>14614</v>
      </c>
      <c r="F59">
        <v>13497</v>
      </c>
      <c r="G59">
        <v>13506</v>
      </c>
      <c r="H59">
        <v>14781</v>
      </c>
      <c r="I59">
        <v>17498</v>
      </c>
      <c r="J59">
        <v>19870</v>
      </c>
      <c r="K59">
        <v>19584</v>
      </c>
      <c r="L59">
        <v>17350</v>
      </c>
      <c r="M59">
        <v>15256</v>
      </c>
      <c r="N59">
        <v>13243</v>
      </c>
      <c r="O59">
        <v>10308</v>
      </c>
      <c r="P59">
        <v>9052</v>
      </c>
      <c r="Q59">
        <v>7716</v>
      </c>
      <c r="R59">
        <v>5810</v>
      </c>
      <c r="S59">
        <v>4290</v>
      </c>
      <c r="U59" t="str">
        <f>WORLD_35!M70</f>
        <v>Male</v>
      </c>
      <c r="V59" t="str">
        <f>WORLD_35!N70</f>
        <v>LUXEMBOURG</v>
      </c>
      <c r="W59">
        <v>14292</v>
      </c>
      <c r="X59">
        <v>14893</v>
      </c>
      <c r="Y59">
        <v>14691</v>
      </c>
      <c r="Z59">
        <v>13592</v>
      </c>
      <c r="AA59">
        <v>13506</v>
      </c>
      <c r="AB59">
        <v>14589</v>
      </c>
      <c r="AC59">
        <v>17006</v>
      </c>
      <c r="AD59">
        <v>19547</v>
      </c>
      <c r="AE59">
        <v>19735</v>
      </c>
      <c r="AF59">
        <v>17642</v>
      </c>
      <c r="AG59">
        <v>15405</v>
      </c>
      <c r="AH59">
        <v>13538</v>
      </c>
      <c r="AI59">
        <v>10423</v>
      </c>
      <c r="AJ59">
        <v>8991</v>
      </c>
      <c r="AK59">
        <v>7652</v>
      </c>
      <c r="AL59">
        <v>5991</v>
      </c>
      <c r="AM59">
        <v>4442</v>
      </c>
      <c r="AO59" t="str">
        <f>WORLD_35!AH142</f>
        <v>Male</v>
      </c>
      <c r="AP59" t="str">
        <f>WORLD_35!AI142</f>
        <v>LUXEMBOURG</v>
      </c>
      <c r="AQ59">
        <v>16160</v>
      </c>
      <c r="AR59">
        <v>15365</v>
      </c>
      <c r="AS59">
        <v>16090</v>
      </c>
      <c r="AT59">
        <v>17405</v>
      </c>
      <c r="AU59">
        <v>18634</v>
      </c>
      <c r="AV59">
        <v>20285</v>
      </c>
      <c r="AW59">
        <v>22195</v>
      </c>
      <c r="AX59">
        <v>21387</v>
      </c>
      <c r="AY59">
        <v>22402</v>
      </c>
      <c r="AZ59">
        <v>24604</v>
      </c>
      <c r="BA59">
        <v>21892</v>
      </c>
      <c r="BB59">
        <v>18247</v>
      </c>
      <c r="BC59">
        <v>14684</v>
      </c>
      <c r="BD59">
        <v>11882</v>
      </c>
      <c r="BE59">
        <v>8515</v>
      </c>
      <c r="BF59">
        <v>6446</v>
      </c>
      <c r="BG59">
        <v>8248</v>
      </c>
      <c r="BI59" t="str">
        <f t="shared" si="2"/>
        <v>Male</v>
      </c>
      <c r="BJ59" t="str">
        <f t="shared" si="3"/>
        <v>LUXEMBOURG</v>
      </c>
      <c r="BK59" s="12">
        <v>16590</v>
      </c>
      <c r="BL59" s="12">
        <v>15511</v>
      </c>
      <c r="BM59" s="12">
        <v>16161.999999999998</v>
      </c>
      <c r="BN59" s="12">
        <v>17728</v>
      </c>
      <c r="BO59" s="12">
        <v>19351</v>
      </c>
      <c r="BP59" s="12">
        <v>20853</v>
      </c>
      <c r="BQ59" s="12">
        <v>22601</v>
      </c>
      <c r="BR59" s="12">
        <v>22047</v>
      </c>
      <c r="BS59" s="12">
        <v>22646</v>
      </c>
      <c r="BT59" s="12">
        <v>24767</v>
      </c>
      <c r="BU59" s="12">
        <v>22693</v>
      </c>
      <c r="BV59" s="12">
        <v>18921</v>
      </c>
      <c r="BW59" s="12">
        <v>15170</v>
      </c>
      <c r="BX59" s="12">
        <v>12288</v>
      </c>
      <c r="BY59" s="12">
        <v>8842</v>
      </c>
      <c r="BZ59" s="12">
        <v>6530</v>
      </c>
      <c r="CA59" s="12">
        <v>8592</v>
      </c>
    </row>
    <row r="60" spans="1:99" x14ac:dyDescent="0.3">
      <c r="A60" t="str">
        <f>WORLD_35!M143</f>
        <v>Male</v>
      </c>
      <c r="B60" t="str">
        <f>WORLD_35!N143</f>
        <v>MALTA</v>
      </c>
      <c r="C60">
        <v>10524</v>
      </c>
      <c r="D60">
        <v>12414</v>
      </c>
      <c r="E60">
        <v>14057</v>
      </c>
      <c r="F60">
        <v>14782</v>
      </c>
      <c r="G60">
        <v>14958</v>
      </c>
      <c r="H60">
        <v>15098</v>
      </c>
      <c r="I60">
        <v>13687</v>
      </c>
      <c r="J60">
        <v>12556</v>
      </c>
      <c r="K60">
        <v>14610</v>
      </c>
      <c r="L60">
        <v>15075</v>
      </c>
      <c r="M60">
        <v>14503</v>
      </c>
      <c r="N60">
        <v>14599</v>
      </c>
      <c r="O60">
        <v>9439</v>
      </c>
      <c r="P60">
        <v>7990</v>
      </c>
      <c r="Q60">
        <v>6008</v>
      </c>
      <c r="R60">
        <v>4319</v>
      </c>
      <c r="S60">
        <v>4424</v>
      </c>
      <c r="U60" t="str">
        <f>WORLD_35!M71</f>
        <v>Male</v>
      </c>
      <c r="V60" t="str">
        <f>WORLD_35!N71</f>
        <v>MALTA</v>
      </c>
      <c r="W60">
        <v>10203</v>
      </c>
      <c r="X60">
        <v>12043</v>
      </c>
      <c r="Y60">
        <v>13949</v>
      </c>
      <c r="Z60">
        <v>14806</v>
      </c>
      <c r="AA60">
        <v>14929</v>
      </c>
      <c r="AB60">
        <v>15292</v>
      </c>
      <c r="AC60">
        <v>14049</v>
      </c>
      <c r="AD60">
        <v>12475</v>
      </c>
      <c r="AE60">
        <v>14346</v>
      </c>
      <c r="AF60">
        <v>15228</v>
      </c>
      <c r="AG60">
        <v>14375</v>
      </c>
      <c r="AH60">
        <v>15324</v>
      </c>
      <c r="AI60">
        <v>10164</v>
      </c>
      <c r="AJ60">
        <v>8334</v>
      </c>
      <c r="AK60">
        <v>6264</v>
      </c>
      <c r="AL60">
        <v>4404</v>
      </c>
      <c r="AM60">
        <v>4505</v>
      </c>
      <c r="AO60" t="str">
        <f>WORLD_35!AH143</f>
        <v>Male</v>
      </c>
      <c r="AP60" t="str">
        <f>WORLD_35!AI143</f>
        <v>MALTA</v>
      </c>
      <c r="AQ60">
        <v>11065</v>
      </c>
      <c r="AR60">
        <v>10500</v>
      </c>
      <c r="AS60">
        <v>10282</v>
      </c>
      <c r="AT60">
        <v>12511</v>
      </c>
      <c r="AU60">
        <v>15372</v>
      </c>
      <c r="AV60">
        <v>16859</v>
      </c>
      <c r="AW60">
        <v>16709</v>
      </c>
      <c r="AX60">
        <v>15987</v>
      </c>
      <c r="AY60">
        <v>14530</v>
      </c>
      <c r="AZ60">
        <v>12805</v>
      </c>
      <c r="BA60">
        <v>14407</v>
      </c>
      <c r="BB60">
        <v>15358</v>
      </c>
      <c r="BC60">
        <v>14236</v>
      </c>
      <c r="BD60">
        <v>14510</v>
      </c>
      <c r="BE60">
        <v>9118</v>
      </c>
      <c r="BF60">
        <v>6404</v>
      </c>
      <c r="BG60">
        <v>6318</v>
      </c>
      <c r="BI60" t="str">
        <f t="shared" si="2"/>
        <v>Male</v>
      </c>
      <c r="BJ60" t="str">
        <f t="shared" si="3"/>
        <v>MALTA</v>
      </c>
      <c r="BK60" s="12">
        <v>11114</v>
      </c>
      <c r="BL60" s="12">
        <v>10684</v>
      </c>
      <c r="BM60" s="12">
        <v>10213</v>
      </c>
      <c r="BN60" s="12">
        <v>12059</v>
      </c>
      <c r="BO60" s="12">
        <v>14987</v>
      </c>
      <c r="BP60" s="12">
        <v>16807</v>
      </c>
      <c r="BQ60" s="12">
        <v>16884</v>
      </c>
      <c r="BR60" s="12">
        <v>16251.999999999998</v>
      </c>
      <c r="BS60" s="12">
        <v>14942</v>
      </c>
      <c r="BT60" s="12">
        <v>12934</v>
      </c>
      <c r="BU60" s="12">
        <v>14030</v>
      </c>
      <c r="BV60" s="12">
        <v>15323</v>
      </c>
      <c r="BW60" s="12">
        <v>14265</v>
      </c>
      <c r="BX60" s="12">
        <v>14710</v>
      </c>
      <c r="BY60" s="12">
        <v>9919</v>
      </c>
      <c r="BZ60" s="12">
        <v>6605</v>
      </c>
      <c r="CA60" s="12">
        <v>6711</v>
      </c>
    </row>
    <row r="61" spans="1:99" x14ac:dyDescent="0.3">
      <c r="A61" t="str">
        <f>WORLD_35!M144</f>
        <v>Male</v>
      </c>
      <c r="B61" t="str">
        <f>WORLD_35!N144</f>
        <v>NETHERLANDS</v>
      </c>
      <c r="C61">
        <v>514495</v>
      </c>
      <c r="D61">
        <v>507335</v>
      </c>
      <c r="E61">
        <v>513390</v>
      </c>
      <c r="F61">
        <v>499453</v>
      </c>
      <c r="G61">
        <v>487488</v>
      </c>
      <c r="H61">
        <v>511597</v>
      </c>
      <c r="I61">
        <v>605866</v>
      </c>
      <c r="J61">
        <v>676897</v>
      </c>
      <c r="K61">
        <v>660665</v>
      </c>
      <c r="L61">
        <v>600611</v>
      </c>
      <c r="M61">
        <v>569360</v>
      </c>
      <c r="N61">
        <v>557419</v>
      </c>
      <c r="O61">
        <v>404371</v>
      </c>
      <c r="P61">
        <v>332127</v>
      </c>
      <c r="Q61">
        <v>265513</v>
      </c>
      <c r="R61">
        <v>185684</v>
      </c>
      <c r="S61">
        <v>179277</v>
      </c>
      <c r="U61" t="str">
        <f>WORLD_35!M72</f>
        <v>Male</v>
      </c>
      <c r="V61" t="str">
        <f>WORLD_35!N72</f>
        <v>NETHERLANDS</v>
      </c>
      <c r="W61">
        <v>515710.00000000006</v>
      </c>
      <c r="X61">
        <v>506850</v>
      </c>
      <c r="Y61">
        <v>515029</v>
      </c>
      <c r="Z61">
        <v>504162</v>
      </c>
      <c r="AA61">
        <v>492055</v>
      </c>
      <c r="AB61">
        <v>502689</v>
      </c>
      <c r="AC61">
        <v>587526</v>
      </c>
      <c r="AD61">
        <v>669586</v>
      </c>
      <c r="AE61">
        <v>667932</v>
      </c>
      <c r="AF61">
        <v>610849</v>
      </c>
      <c r="AG61">
        <v>565190</v>
      </c>
      <c r="AH61">
        <v>572639</v>
      </c>
      <c r="AI61">
        <v>423533</v>
      </c>
      <c r="AJ61">
        <v>339147</v>
      </c>
      <c r="AK61">
        <v>271845</v>
      </c>
      <c r="AL61">
        <v>189990</v>
      </c>
      <c r="AM61">
        <v>181343</v>
      </c>
      <c r="AO61" t="str">
        <f>WORLD_35!AH144</f>
        <v>Male</v>
      </c>
      <c r="AP61" t="str">
        <f>WORLD_35!AI144</f>
        <v>NETHERLANDS</v>
      </c>
      <c r="AQ61">
        <v>457321</v>
      </c>
      <c r="AR61">
        <v>480946</v>
      </c>
      <c r="AS61">
        <v>519491</v>
      </c>
      <c r="AT61">
        <v>517303</v>
      </c>
      <c r="AU61">
        <v>542092</v>
      </c>
      <c r="AV61">
        <v>540284</v>
      </c>
      <c r="AW61">
        <v>511900</v>
      </c>
      <c r="AX61">
        <v>502719</v>
      </c>
      <c r="AY61">
        <v>574584</v>
      </c>
      <c r="AZ61">
        <v>646451</v>
      </c>
      <c r="BA61">
        <v>643370</v>
      </c>
      <c r="BB61">
        <v>581870</v>
      </c>
      <c r="BC61">
        <v>522804</v>
      </c>
      <c r="BD61">
        <v>507881</v>
      </c>
      <c r="BE61">
        <v>351660</v>
      </c>
      <c r="BF61">
        <v>251733</v>
      </c>
      <c r="BG61">
        <v>267978</v>
      </c>
      <c r="BI61" t="str">
        <f t="shared" si="2"/>
        <v>Male</v>
      </c>
      <c r="BJ61" t="str">
        <f t="shared" si="3"/>
        <v>NETHERLANDS</v>
      </c>
      <c r="BK61" s="12">
        <v>456984</v>
      </c>
      <c r="BL61" s="12">
        <v>473542</v>
      </c>
      <c r="BM61" s="12">
        <v>515015</v>
      </c>
      <c r="BN61" s="12">
        <v>517163</v>
      </c>
      <c r="BO61" s="12">
        <v>539166</v>
      </c>
      <c r="BP61" s="12">
        <v>544428</v>
      </c>
      <c r="BQ61" s="12">
        <v>518390.99999999994</v>
      </c>
      <c r="BR61" s="12">
        <v>498432</v>
      </c>
      <c r="BS61" s="12">
        <v>557066</v>
      </c>
      <c r="BT61" s="12">
        <v>635546</v>
      </c>
      <c r="BU61" s="12">
        <v>647440</v>
      </c>
      <c r="BV61" s="12">
        <v>591990</v>
      </c>
      <c r="BW61" s="12">
        <v>524196</v>
      </c>
      <c r="BX61" s="12">
        <v>512407.00000000006</v>
      </c>
      <c r="BY61" s="12">
        <v>372435</v>
      </c>
      <c r="BZ61" s="12">
        <v>257995.99999999997</v>
      </c>
      <c r="CA61" s="12">
        <v>282779</v>
      </c>
    </row>
    <row r="62" spans="1:99" x14ac:dyDescent="0.3">
      <c r="A62" t="str">
        <f>WORLD_35!M145</f>
        <v>Male</v>
      </c>
      <c r="B62" t="str">
        <f>WORLD_35!N145</f>
        <v>POLAND</v>
      </c>
      <c r="C62">
        <v>915204</v>
      </c>
      <c r="D62">
        <v>1093508</v>
      </c>
      <c r="E62">
        <v>1340177</v>
      </c>
      <c r="F62">
        <v>1531727</v>
      </c>
      <c r="G62">
        <v>1694300</v>
      </c>
      <c r="H62">
        <v>1540339</v>
      </c>
      <c r="I62">
        <v>1324752</v>
      </c>
      <c r="J62">
        <v>1194756</v>
      </c>
      <c r="K62">
        <v>1326908</v>
      </c>
      <c r="L62">
        <v>1555684</v>
      </c>
      <c r="M62">
        <v>1392639</v>
      </c>
      <c r="N62">
        <v>1056120</v>
      </c>
      <c r="O62">
        <v>662144</v>
      </c>
      <c r="P62">
        <v>676078</v>
      </c>
      <c r="Q62">
        <v>548133</v>
      </c>
      <c r="R62">
        <v>372446</v>
      </c>
      <c r="S62">
        <v>271201</v>
      </c>
      <c r="U62" t="str">
        <f>WORLD_35!M73</f>
        <v>Male</v>
      </c>
      <c r="V62" t="str">
        <f>WORLD_35!N73</f>
        <v>POLAND</v>
      </c>
      <c r="W62">
        <v>918021</v>
      </c>
      <c r="X62">
        <v>1047801.9999999999</v>
      </c>
      <c r="Y62">
        <v>1303853</v>
      </c>
      <c r="Z62">
        <v>1492826</v>
      </c>
      <c r="AA62">
        <v>1696586</v>
      </c>
      <c r="AB62">
        <v>1581912</v>
      </c>
      <c r="AC62">
        <v>1366738</v>
      </c>
      <c r="AD62">
        <v>1202292</v>
      </c>
      <c r="AE62">
        <v>1278917</v>
      </c>
      <c r="AF62">
        <v>1543459</v>
      </c>
      <c r="AG62">
        <v>1433074</v>
      </c>
      <c r="AH62">
        <v>1137680</v>
      </c>
      <c r="AI62">
        <v>685779</v>
      </c>
      <c r="AJ62">
        <v>666491</v>
      </c>
      <c r="AK62">
        <v>554946</v>
      </c>
      <c r="AL62">
        <v>383602</v>
      </c>
      <c r="AM62">
        <v>283024</v>
      </c>
      <c r="AO62" t="str">
        <f>WORLD_35!AH145</f>
        <v>Male</v>
      </c>
      <c r="AP62" t="str">
        <f>WORLD_35!AI145</f>
        <v>POLAND</v>
      </c>
      <c r="AQ62">
        <v>970497</v>
      </c>
      <c r="AR62">
        <v>1021735</v>
      </c>
      <c r="AS62">
        <v>905422</v>
      </c>
      <c r="AT62">
        <v>1021238</v>
      </c>
      <c r="AU62">
        <v>1271110</v>
      </c>
      <c r="AV62">
        <v>1474445</v>
      </c>
      <c r="AW62">
        <v>1661095</v>
      </c>
      <c r="AX62">
        <v>1524718</v>
      </c>
      <c r="AY62">
        <v>1317932</v>
      </c>
      <c r="AZ62">
        <v>1146981</v>
      </c>
      <c r="BA62">
        <v>1190993</v>
      </c>
      <c r="BB62">
        <v>1389158</v>
      </c>
      <c r="BC62">
        <v>1228127</v>
      </c>
      <c r="BD62">
        <v>914122</v>
      </c>
      <c r="BE62">
        <v>502919</v>
      </c>
      <c r="BF62">
        <v>425167</v>
      </c>
      <c r="BG62">
        <v>469141</v>
      </c>
      <c r="BI62" t="str">
        <f t="shared" si="2"/>
        <v>Male</v>
      </c>
      <c r="BJ62" t="str">
        <f t="shared" si="3"/>
        <v>POLAND</v>
      </c>
      <c r="BK62" s="12">
        <v>933292</v>
      </c>
      <c r="BL62" s="12">
        <v>1035262</v>
      </c>
      <c r="BM62" s="12">
        <v>913637</v>
      </c>
      <c r="BN62" s="12">
        <v>978206</v>
      </c>
      <c r="BO62" s="12">
        <v>1221135</v>
      </c>
      <c r="BP62" s="12">
        <v>1433330</v>
      </c>
      <c r="BQ62" s="12">
        <v>1646180</v>
      </c>
      <c r="BR62" s="12">
        <v>1562669</v>
      </c>
      <c r="BS62" s="12">
        <v>1357313</v>
      </c>
      <c r="BT62" s="12">
        <v>1161666</v>
      </c>
      <c r="BU62" s="12">
        <v>1152244</v>
      </c>
      <c r="BV62" s="12">
        <v>1352055</v>
      </c>
      <c r="BW62" s="12">
        <v>1254000</v>
      </c>
      <c r="BX62" s="12">
        <v>964781</v>
      </c>
      <c r="BY62" s="12">
        <v>541804</v>
      </c>
      <c r="BZ62" s="12">
        <v>413804</v>
      </c>
      <c r="CA62" s="12">
        <v>494867</v>
      </c>
    </row>
    <row r="63" spans="1:99" x14ac:dyDescent="0.3">
      <c r="A63" t="str">
        <f>WORLD_35!M146</f>
        <v>Male</v>
      </c>
      <c r="B63" t="str">
        <f>WORLD_35!N146</f>
        <v>PORTUGAL</v>
      </c>
      <c r="C63">
        <v>285378</v>
      </c>
      <c r="D63">
        <v>271204</v>
      </c>
      <c r="E63">
        <v>279610</v>
      </c>
      <c r="F63">
        <v>312908</v>
      </c>
      <c r="G63">
        <v>374550</v>
      </c>
      <c r="H63">
        <v>412642</v>
      </c>
      <c r="I63">
        <v>409346</v>
      </c>
      <c r="J63">
        <v>383322</v>
      </c>
      <c r="K63">
        <v>378870</v>
      </c>
      <c r="L63">
        <v>348044</v>
      </c>
      <c r="M63">
        <v>323798</v>
      </c>
      <c r="N63">
        <v>293351</v>
      </c>
      <c r="O63">
        <v>252187</v>
      </c>
      <c r="P63">
        <v>240379</v>
      </c>
      <c r="Q63">
        <v>207946</v>
      </c>
      <c r="R63">
        <v>148913</v>
      </c>
      <c r="S63">
        <v>147401</v>
      </c>
      <c r="U63" t="str">
        <f>WORLD_35!M74</f>
        <v>Male</v>
      </c>
      <c r="V63" t="str">
        <f>WORLD_35!N74</f>
        <v>PORTUGAL</v>
      </c>
      <c r="W63">
        <v>284731</v>
      </c>
      <c r="X63">
        <v>270842</v>
      </c>
      <c r="Y63">
        <v>276517</v>
      </c>
      <c r="Z63">
        <v>302884</v>
      </c>
      <c r="AA63">
        <v>363415</v>
      </c>
      <c r="AB63">
        <v>408538</v>
      </c>
      <c r="AC63">
        <v>414536</v>
      </c>
      <c r="AD63">
        <v>386469</v>
      </c>
      <c r="AE63">
        <v>383402</v>
      </c>
      <c r="AF63">
        <v>353508</v>
      </c>
      <c r="AG63">
        <v>327417</v>
      </c>
      <c r="AH63">
        <v>299966</v>
      </c>
      <c r="AI63">
        <v>255036</v>
      </c>
      <c r="AJ63">
        <v>239934</v>
      </c>
      <c r="AK63">
        <v>211229</v>
      </c>
      <c r="AL63">
        <v>151961</v>
      </c>
      <c r="AM63">
        <v>149581</v>
      </c>
      <c r="AO63" t="str">
        <f>WORLD_35!AH146</f>
        <v>Male</v>
      </c>
      <c r="AP63" t="str">
        <f>WORLD_35!AI146</f>
        <v>PORTUGAL</v>
      </c>
      <c r="AQ63">
        <v>226888</v>
      </c>
      <c r="AR63">
        <v>250505</v>
      </c>
      <c r="AS63">
        <v>270649</v>
      </c>
      <c r="AT63">
        <v>274093</v>
      </c>
      <c r="AU63">
        <v>267074</v>
      </c>
      <c r="AV63">
        <v>277263</v>
      </c>
      <c r="AW63">
        <v>320849</v>
      </c>
      <c r="AX63">
        <v>373293</v>
      </c>
      <c r="AY63">
        <v>395779</v>
      </c>
      <c r="AZ63">
        <v>362603</v>
      </c>
      <c r="BA63">
        <v>358835</v>
      </c>
      <c r="BB63">
        <v>327115</v>
      </c>
      <c r="BC63">
        <v>302504</v>
      </c>
      <c r="BD63">
        <v>277720</v>
      </c>
      <c r="BE63">
        <v>223399</v>
      </c>
      <c r="BF63">
        <v>184373</v>
      </c>
      <c r="BG63">
        <v>217026</v>
      </c>
      <c r="BI63" t="str">
        <f t="shared" si="2"/>
        <v>Male</v>
      </c>
      <c r="BJ63" t="str">
        <f t="shared" si="3"/>
        <v>PORTUGAL</v>
      </c>
      <c r="BK63" s="12">
        <v>222184</v>
      </c>
      <c r="BL63" s="12">
        <v>245167</v>
      </c>
      <c r="BM63" s="12">
        <v>266929</v>
      </c>
      <c r="BN63" s="12">
        <v>273454</v>
      </c>
      <c r="BO63" s="12">
        <v>266520</v>
      </c>
      <c r="BP63" s="12">
        <v>271290</v>
      </c>
      <c r="BQ63" s="12">
        <v>309159</v>
      </c>
      <c r="BR63" s="12">
        <v>362705</v>
      </c>
      <c r="BS63" s="12">
        <v>394569</v>
      </c>
      <c r="BT63" s="12">
        <v>365724</v>
      </c>
      <c r="BU63" s="12">
        <v>358036</v>
      </c>
      <c r="BV63" s="12">
        <v>330208</v>
      </c>
      <c r="BW63" s="12">
        <v>302776</v>
      </c>
      <c r="BX63" s="12">
        <v>279790</v>
      </c>
      <c r="BY63" s="12">
        <v>227170</v>
      </c>
      <c r="BZ63" s="12">
        <v>183512</v>
      </c>
      <c r="CA63" s="12">
        <v>225834</v>
      </c>
    </row>
    <row r="64" spans="1:99" x14ac:dyDescent="0.3">
      <c r="A64" t="str">
        <f>WORLD_35!M147</f>
        <v>Male</v>
      </c>
      <c r="B64" t="str">
        <f>WORLD_35!N147</f>
        <v>ROMANIA</v>
      </c>
      <c r="C64">
        <v>540415</v>
      </c>
      <c r="D64">
        <v>557663</v>
      </c>
      <c r="E64">
        <v>678608</v>
      </c>
      <c r="F64">
        <v>896731</v>
      </c>
      <c r="G64">
        <v>813352</v>
      </c>
      <c r="H64">
        <v>884938</v>
      </c>
      <c r="I64">
        <v>840835</v>
      </c>
      <c r="J64">
        <v>813149</v>
      </c>
      <c r="K64">
        <v>597342</v>
      </c>
      <c r="L64">
        <v>778595</v>
      </c>
      <c r="M64">
        <v>740478</v>
      </c>
      <c r="N64">
        <v>563502</v>
      </c>
      <c r="O64">
        <v>437278</v>
      </c>
      <c r="P64">
        <v>478041</v>
      </c>
      <c r="Q64">
        <v>386108</v>
      </c>
      <c r="R64">
        <v>270876</v>
      </c>
      <c r="S64">
        <v>185721</v>
      </c>
      <c r="U64" t="str">
        <f>WORLD_35!M75</f>
        <v>Male</v>
      </c>
      <c r="V64" t="str">
        <f>WORLD_35!N75</f>
        <v>ROMANIA</v>
      </c>
      <c r="W64">
        <v>535841</v>
      </c>
      <c r="X64">
        <v>560630</v>
      </c>
      <c r="Y64">
        <v>632351</v>
      </c>
      <c r="Z64">
        <v>890596</v>
      </c>
      <c r="AA64">
        <v>802019</v>
      </c>
      <c r="AB64">
        <v>873396</v>
      </c>
      <c r="AC64">
        <v>832737</v>
      </c>
      <c r="AD64">
        <v>853977</v>
      </c>
      <c r="AE64">
        <v>594634</v>
      </c>
      <c r="AF64">
        <v>753939</v>
      </c>
      <c r="AG64">
        <v>755970</v>
      </c>
      <c r="AH64">
        <v>594757</v>
      </c>
      <c r="AI64">
        <v>432409</v>
      </c>
      <c r="AJ64">
        <v>467194</v>
      </c>
      <c r="AK64">
        <v>388012</v>
      </c>
      <c r="AL64">
        <v>276314</v>
      </c>
      <c r="AM64">
        <v>193800</v>
      </c>
      <c r="AO64" t="str">
        <f>WORLD_35!AH147</f>
        <v>Male</v>
      </c>
      <c r="AP64" t="str">
        <f>WORLD_35!AI147</f>
        <v>ROMANIA</v>
      </c>
      <c r="AQ64">
        <v>505069</v>
      </c>
      <c r="AR64">
        <v>560210</v>
      </c>
      <c r="AS64">
        <v>523794</v>
      </c>
      <c r="AT64">
        <v>551254</v>
      </c>
      <c r="AU64">
        <v>599143</v>
      </c>
      <c r="AV64">
        <v>762112</v>
      </c>
      <c r="AW64">
        <v>638760</v>
      </c>
      <c r="AX64">
        <v>797142</v>
      </c>
      <c r="AY64">
        <v>788118</v>
      </c>
      <c r="AZ64">
        <v>794804</v>
      </c>
      <c r="BA64">
        <v>542382</v>
      </c>
      <c r="BB64">
        <v>661276</v>
      </c>
      <c r="BC64">
        <v>628827</v>
      </c>
      <c r="BD64">
        <v>463291</v>
      </c>
      <c r="BE64">
        <v>305846</v>
      </c>
      <c r="BF64">
        <v>282508</v>
      </c>
      <c r="BG64">
        <v>295326</v>
      </c>
      <c r="BI64" t="str">
        <f t="shared" si="2"/>
        <v>Male</v>
      </c>
      <c r="BJ64" t="str">
        <f t="shared" si="3"/>
        <v>ROMANIA</v>
      </c>
      <c r="BK64" s="12">
        <v>481258</v>
      </c>
      <c r="BL64" s="12">
        <v>560348</v>
      </c>
      <c r="BM64" s="12">
        <v>527420</v>
      </c>
      <c r="BN64" s="12">
        <v>539985</v>
      </c>
      <c r="BO64" s="12">
        <v>571080</v>
      </c>
      <c r="BP64" s="12">
        <v>745656</v>
      </c>
      <c r="BQ64" s="12">
        <v>643405</v>
      </c>
      <c r="BR64" s="12">
        <v>767537</v>
      </c>
      <c r="BS64" s="12">
        <v>786174</v>
      </c>
      <c r="BT64" s="12">
        <v>811283</v>
      </c>
      <c r="BU64" s="12">
        <v>564186</v>
      </c>
      <c r="BV64" s="12">
        <v>627136</v>
      </c>
      <c r="BW64" s="12">
        <v>634236</v>
      </c>
      <c r="BX64" s="12">
        <v>485278</v>
      </c>
      <c r="BY64" s="12">
        <v>312472</v>
      </c>
      <c r="BZ64" s="12">
        <v>271225</v>
      </c>
      <c r="CA64" s="12">
        <v>309201</v>
      </c>
    </row>
    <row r="65" spans="1:79" x14ac:dyDescent="0.3">
      <c r="A65" t="str">
        <f>WORLD_35!M148</f>
        <v>Male</v>
      </c>
      <c r="B65" t="str">
        <f>WORLD_35!N148</f>
        <v>SLOVAKIA</v>
      </c>
      <c r="C65">
        <v>131856</v>
      </c>
      <c r="D65">
        <v>153530</v>
      </c>
      <c r="E65">
        <v>191160</v>
      </c>
      <c r="F65">
        <v>214234</v>
      </c>
      <c r="G65">
        <v>232080</v>
      </c>
      <c r="H65">
        <v>239086</v>
      </c>
      <c r="I65">
        <v>205232</v>
      </c>
      <c r="J65">
        <v>179566</v>
      </c>
      <c r="K65">
        <v>195209</v>
      </c>
      <c r="L65">
        <v>202131</v>
      </c>
      <c r="M65">
        <v>187868</v>
      </c>
      <c r="N65">
        <v>138067</v>
      </c>
      <c r="O65">
        <v>102530</v>
      </c>
      <c r="P65">
        <v>78953</v>
      </c>
      <c r="Q65">
        <v>67354</v>
      </c>
      <c r="R65">
        <v>46192</v>
      </c>
      <c r="S65">
        <v>39943</v>
      </c>
      <c r="U65" t="str">
        <f>WORLD_35!M76</f>
        <v>Male</v>
      </c>
      <c r="V65" t="str">
        <f>WORLD_35!N76</f>
        <v>SLOVAKIA</v>
      </c>
      <c r="W65">
        <v>132618</v>
      </c>
      <c r="X65">
        <v>146772</v>
      </c>
      <c r="Y65">
        <v>185641</v>
      </c>
      <c r="Z65">
        <v>211222</v>
      </c>
      <c r="AA65">
        <v>229210</v>
      </c>
      <c r="AB65">
        <v>242673</v>
      </c>
      <c r="AC65">
        <v>213832</v>
      </c>
      <c r="AD65">
        <v>180982</v>
      </c>
      <c r="AE65">
        <v>192692</v>
      </c>
      <c r="AF65">
        <v>201317</v>
      </c>
      <c r="AG65">
        <v>194015</v>
      </c>
      <c r="AH65">
        <v>145746</v>
      </c>
      <c r="AI65">
        <v>107096</v>
      </c>
      <c r="AJ65">
        <v>79612</v>
      </c>
      <c r="AK65">
        <v>67495</v>
      </c>
      <c r="AL65">
        <v>46247</v>
      </c>
      <c r="AM65">
        <v>40307</v>
      </c>
      <c r="AO65" t="str">
        <f>WORLD_35!AH148</f>
        <v>Male</v>
      </c>
      <c r="AP65" t="str">
        <f>WORLD_35!AI148</f>
        <v>SLOVAKIA</v>
      </c>
      <c r="AQ65">
        <v>144911</v>
      </c>
      <c r="AR65">
        <v>144824</v>
      </c>
      <c r="AS65">
        <v>134896</v>
      </c>
      <c r="AT65">
        <v>148683</v>
      </c>
      <c r="AU65">
        <v>186087</v>
      </c>
      <c r="AV65">
        <v>209093</v>
      </c>
      <c r="AW65">
        <v>224752</v>
      </c>
      <c r="AX65">
        <v>236408</v>
      </c>
      <c r="AY65">
        <v>207309</v>
      </c>
      <c r="AZ65">
        <v>176317</v>
      </c>
      <c r="BA65">
        <v>183839</v>
      </c>
      <c r="BB65">
        <v>183129</v>
      </c>
      <c r="BC65">
        <v>167360</v>
      </c>
      <c r="BD65">
        <v>116574</v>
      </c>
      <c r="BE65">
        <v>77170</v>
      </c>
      <c r="BF65">
        <v>48842</v>
      </c>
      <c r="BG65">
        <v>51020</v>
      </c>
      <c r="BI65" t="str">
        <f t="shared" si="2"/>
        <v>Male</v>
      </c>
      <c r="BJ65" t="str">
        <f t="shared" si="3"/>
        <v>SLOVAKIA</v>
      </c>
      <c r="BK65" s="12">
        <v>142793</v>
      </c>
      <c r="BL65" s="12">
        <v>146627</v>
      </c>
      <c r="BM65" s="12">
        <v>135725</v>
      </c>
      <c r="BN65" s="12">
        <v>143671</v>
      </c>
      <c r="BO65" s="12">
        <v>179380</v>
      </c>
      <c r="BP65" s="12">
        <v>205640</v>
      </c>
      <c r="BQ65" s="12">
        <v>221704</v>
      </c>
      <c r="BR65" s="12">
        <v>237071</v>
      </c>
      <c r="BS65" s="12">
        <v>214430</v>
      </c>
      <c r="BT65" s="12">
        <v>179029</v>
      </c>
      <c r="BU65" s="12">
        <v>180573</v>
      </c>
      <c r="BV65" s="12">
        <v>181828</v>
      </c>
      <c r="BW65" s="12">
        <v>170089</v>
      </c>
      <c r="BX65" s="12">
        <v>123280</v>
      </c>
      <c r="BY65" s="12">
        <v>80629</v>
      </c>
      <c r="BZ65" s="12">
        <v>50193</v>
      </c>
      <c r="CA65" s="12">
        <v>52915</v>
      </c>
    </row>
    <row r="66" spans="1:79" x14ac:dyDescent="0.3">
      <c r="A66" t="str">
        <f>WORLD_35!M149</f>
        <v>Male</v>
      </c>
      <c r="B66" t="str">
        <f>WORLD_35!N149</f>
        <v>SLOVENIA</v>
      </c>
      <c r="C66">
        <v>44703</v>
      </c>
      <c r="D66">
        <v>47069</v>
      </c>
      <c r="E66">
        <v>53773</v>
      </c>
      <c r="F66">
        <v>65772</v>
      </c>
      <c r="G66">
        <v>74279</v>
      </c>
      <c r="H66">
        <v>79710</v>
      </c>
      <c r="I66">
        <v>74530</v>
      </c>
      <c r="J66">
        <v>76667</v>
      </c>
      <c r="K66">
        <v>77993</v>
      </c>
      <c r="L66">
        <v>80868</v>
      </c>
      <c r="M66">
        <v>78463</v>
      </c>
      <c r="N66">
        <v>56500</v>
      </c>
      <c r="O66">
        <v>50397</v>
      </c>
      <c r="P66">
        <v>43148</v>
      </c>
      <c r="Q66">
        <v>34673</v>
      </c>
      <c r="R66">
        <v>21678</v>
      </c>
      <c r="S66">
        <v>15450</v>
      </c>
      <c r="U66" t="str">
        <f>WORLD_35!M77</f>
        <v>Male</v>
      </c>
      <c r="V66" t="str">
        <f>WORLD_35!N77</f>
        <v>SLOVENIA</v>
      </c>
      <c r="W66">
        <v>45025</v>
      </c>
      <c r="X66">
        <v>46526</v>
      </c>
      <c r="Y66">
        <v>51665</v>
      </c>
      <c r="Z66">
        <v>63734</v>
      </c>
      <c r="AA66">
        <v>72532</v>
      </c>
      <c r="AB66">
        <v>80042</v>
      </c>
      <c r="AC66">
        <v>74874</v>
      </c>
      <c r="AD66">
        <v>76246</v>
      </c>
      <c r="AE66">
        <v>77422</v>
      </c>
      <c r="AF66">
        <v>79552</v>
      </c>
      <c r="AG66">
        <v>80884</v>
      </c>
      <c r="AH66">
        <v>58732</v>
      </c>
      <c r="AI66">
        <v>50810</v>
      </c>
      <c r="AJ66">
        <v>43389</v>
      </c>
      <c r="AK66">
        <v>35386</v>
      </c>
      <c r="AL66">
        <v>22644</v>
      </c>
      <c r="AM66">
        <v>16030.999999999998</v>
      </c>
      <c r="AO66" t="str">
        <f>WORLD_35!AH149</f>
        <v>Male</v>
      </c>
      <c r="AP66" t="str">
        <f>WORLD_35!AI149</f>
        <v>SLOVENIA</v>
      </c>
      <c r="AQ66">
        <v>55896</v>
      </c>
      <c r="AR66">
        <v>53774</v>
      </c>
      <c r="AS66">
        <v>46855</v>
      </c>
      <c r="AT66">
        <v>49029</v>
      </c>
      <c r="AU66">
        <v>55180</v>
      </c>
      <c r="AV66">
        <v>69077</v>
      </c>
      <c r="AW66">
        <v>78177</v>
      </c>
      <c r="AX66">
        <v>83571</v>
      </c>
      <c r="AY66">
        <v>77732</v>
      </c>
      <c r="AZ66">
        <v>78092</v>
      </c>
      <c r="BA66">
        <v>77615</v>
      </c>
      <c r="BB66">
        <v>76463</v>
      </c>
      <c r="BC66">
        <v>73956</v>
      </c>
      <c r="BD66">
        <v>50773</v>
      </c>
      <c r="BE66">
        <v>40796</v>
      </c>
      <c r="BF66">
        <v>30867</v>
      </c>
      <c r="BG66">
        <v>31398</v>
      </c>
      <c r="BI66" t="str">
        <f t="shared" si="2"/>
        <v>Male</v>
      </c>
      <c r="BJ66" t="str">
        <f t="shared" si="3"/>
        <v>SLOVENIA</v>
      </c>
      <c r="BK66" s="12">
        <v>54964</v>
      </c>
      <c r="BL66" s="12">
        <v>55028</v>
      </c>
      <c r="BM66" s="12">
        <v>47827</v>
      </c>
      <c r="BN66" s="12">
        <v>48388</v>
      </c>
      <c r="BO66" s="12">
        <v>53449</v>
      </c>
      <c r="BP66" s="12">
        <v>66575</v>
      </c>
      <c r="BQ66" s="12">
        <v>76697</v>
      </c>
      <c r="BR66" s="12">
        <v>83504</v>
      </c>
      <c r="BS66" s="12">
        <v>78674</v>
      </c>
      <c r="BT66" s="12">
        <v>77773</v>
      </c>
      <c r="BU66" s="12">
        <v>77432</v>
      </c>
      <c r="BV66" s="12">
        <v>75933</v>
      </c>
      <c r="BW66" s="12">
        <v>75169</v>
      </c>
      <c r="BX66" s="12">
        <v>53885</v>
      </c>
      <c r="BY66" s="12">
        <v>41221</v>
      </c>
      <c r="BZ66" s="12">
        <v>31391</v>
      </c>
      <c r="CA66" s="12">
        <v>33210</v>
      </c>
    </row>
    <row r="67" spans="1:79" x14ac:dyDescent="0.3">
      <c r="A67" t="str">
        <f>WORLD_35!M150</f>
        <v>Male</v>
      </c>
      <c r="B67" t="str">
        <f>WORLD_35!N150</f>
        <v>SPAIN</v>
      </c>
      <c r="C67">
        <v>1066857</v>
      </c>
      <c r="D67">
        <v>1005186</v>
      </c>
      <c r="E67">
        <v>1075974</v>
      </c>
      <c r="F67">
        <v>1209256</v>
      </c>
      <c r="G67">
        <v>1522343</v>
      </c>
      <c r="H67">
        <v>1881815</v>
      </c>
      <c r="I67">
        <v>1911921</v>
      </c>
      <c r="J67">
        <v>1812054</v>
      </c>
      <c r="K67">
        <v>1711909</v>
      </c>
      <c r="L67">
        <v>1502492</v>
      </c>
      <c r="M67">
        <v>1269620</v>
      </c>
      <c r="N67">
        <v>1167534</v>
      </c>
      <c r="O67">
        <v>1000465</v>
      </c>
      <c r="P67">
        <v>880895</v>
      </c>
      <c r="Q67">
        <v>870398</v>
      </c>
      <c r="R67">
        <v>644628</v>
      </c>
      <c r="S67">
        <v>621966</v>
      </c>
      <c r="U67" t="str">
        <f>WORLD_35!M78</f>
        <v>Male</v>
      </c>
      <c r="V67" t="str">
        <f>WORLD_35!N78</f>
        <v>SPAIN</v>
      </c>
      <c r="W67">
        <v>1118752</v>
      </c>
      <c r="X67">
        <v>1020722</v>
      </c>
      <c r="Y67">
        <v>1084836</v>
      </c>
      <c r="Z67">
        <v>1195825</v>
      </c>
      <c r="AA67">
        <v>1481467</v>
      </c>
      <c r="AB67">
        <v>1896550</v>
      </c>
      <c r="AC67">
        <v>1988710</v>
      </c>
      <c r="AD67">
        <v>1887002</v>
      </c>
      <c r="AE67">
        <v>1784656</v>
      </c>
      <c r="AF67">
        <v>1585117</v>
      </c>
      <c r="AG67">
        <v>1322914</v>
      </c>
      <c r="AH67">
        <v>1207501</v>
      </c>
      <c r="AI67">
        <v>1043116</v>
      </c>
      <c r="AJ67">
        <v>887923</v>
      </c>
      <c r="AK67">
        <v>882571</v>
      </c>
      <c r="AL67">
        <v>674956</v>
      </c>
      <c r="AM67">
        <v>653224</v>
      </c>
      <c r="AO67" t="str">
        <f>WORLD_35!AH150</f>
        <v>Male</v>
      </c>
      <c r="AP67" t="str">
        <f>WORLD_35!AI150</f>
        <v>SPAIN</v>
      </c>
      <c r="AQ67">
        <v>1152897</v>
      </c>
      <c r="AR67">
        <v>1288857</v>
      </c>
      <c r="AS67">
        <v>1145487</v>
      </c>
      <c r="AT67">
        <v>1141904</v>
      </c>
      <c r="AU67">
        <v>1187737</v>
      </c>
      <c r="AV67">
        <v>1302723</v>
      </c>
      <c r="AW67">
        <v>1629193</v>
      </c>
      <c r="AX67">
        <v>2027663</v>
      </c>
      <c r="AY67">
        <v>2024506</v>
      </c>
      <c r="AZ67">
        <v>1852998</v>
      </c>
      <c r="BA67">
        <v>1724014</v>
      </c>
      <c r="BB67">
        <v>1479487</v>
      </c>
      <c r="BC67">
        <v>1212703</v>
      </c>
      <c r="BD67">
        <v>1112329</v>
      </c>
      <c r="BE67">
        <v>924731</v>
      </c>
      <c r="BF67">
        <v>676236</v>
      </c>
      <c r="BG67">
        <v>1032776.0000000001</v>
      </c>
      <c r="BI67" t="str">
        <f t="shared" si="2"/>
        <v>Male</v>
      </c>
      <c r="BJ67" t="str">
        <f t="shared" si="3"/>
        <v>SPAIN</v>
      </c>
      <c r="BK67" s="12">
        <v>1084354</v>
      </c>
      <c r="BL67" s="12">
        <v>1293872</v>
      </c>
      <c r="BM67" s="12">
        <v>1169831</v>
      </c>
      <c r="BN67" s="12">
        <v>1137630</v>
      </c>
      <c r="BO67" s="12">
        <v>1177557</v>
      </c>
      <c r="BP67" s="12">
        <v>1265609</v>
      </c>
      <c r="BQ67" s="12">
        <v>1549206</v>
      </c>
      <c r="BR67" s="12">
        <v>1971739</v>
      </c>
      <c r="BS67" s="12">
        <v>2043047</v>
      </c>
      <c r="BT67" s="12">
        <v>1879785</v>
      </c>
      <c r="BU67" s="12">
        <v>1747653</v>
      </c>
      <c r="BV67" s="12">
        <v>1523168</v>
      </c>
      <c r="BW67" s="12">
        <v>1239782</v>
      </c>
      <c r="BX67" s="12">
        <v>1116298</v>
      </c>
      <c r="BY67" s="12">
        <v>947302</v>
      </c>
      <c r="BZ67" s="12">
        <v>685440</v>
      </c>
      <c r="CA67" s="12">
        <v>1055553</v>
      </c>
    </row>
    <row r="68" spans="1:79" x14ac:dyDescent="0.3">
      <c r="A68" t="str">
        <f>WORLD_35!M151</f>
        <v>Male</v>
      </c>
      <c r="B68" t="str">
        <f>WORLD_35!N151</f>
        <v>SWEDEN</v>
      </c>
      <c r="C68">
        <v>242689</v>
      </c>
      <c r="D68">
        <v>256722</v>
      </c>
      <c r="E68">
        <v>314591</v>
      </c>
      <c r="F68">
        <v>292810</v>
      </c>
      <c r="G68">
        <v>264021</v>
      </c>
      <c r="H68">
        <v>280312</v>
      </c>
      <c r="I68">
        <v>314663</v>
      </c>
      <c r="J68">
        <v>328223</v>
      </c>
      <c r="K68">
        <v>315001</v>
      </c>
      <c r="L68">
        <v>294304</v>
      </c>
      <c r="M68">
        <v>298805</v>
      </c>
      <c r="N68">
        <v>319309</v>
      </c>
      <c r="O68">
        <v>267347</v>
      </c>
      <c r="P68">
        <v>193931</v>
      </c>
      <c r="Q68">
        <v>160146</v>
      </c>
      <c r="R68">
        <v>137942</v>
      </c>
      <c r="S68">
        <v>175675</v>
      </c>
      <c r="U68" t="str">
        <f>WORLD_35!M79</f>
        <v>Male</v>
      </c>
      <c r="V68" t="str">
        <f>WORLD_35!N79</f>
        <v>SWEDEN</v>
      </c>
      <c r="W68">
        <v>252092</v>
      </c>
      <c r="X68">
        <v>243435</v>
      </c>
      <c r="Y68">
        <v>311402</v>
      </c>
      <c r="Z68">
        <v>301285</v>
      </c>
      <c r="AA68">
        <v>268180</v>
      </c>
      <c r="AB68">
        <v>277481</v>
      </c>
      <c r="AC68">
        <v>310986</v>
      </c>
      <c r="AD68">
        <v>329127</v>
      </c>
      <c r="AE68">
        <v>319760</v>
      </c>
      <c r="AF68">
        <v>297474</v>
      </c>
      <c r="AG68">
        <v>293550</v>
      </c>
      <c r="AH68">
        <v>320064</v>
      </c>
      <c r="AI68">
        <v>279793</v>
      </c>
      <c r="AJ68">
        <v>202887</v>
      </c>
      <c r="AK68">
        <v>161735</v>
      </c>
      <c r="AL68">
        <v>136828</v>
      </c>
      <c r="AM68">
        <v>176011</v>
      </c>
      <c r="AO68" t="str">
        <f>WORLD_35!AH151</f>
        <v>Male</v>
      </c>
      <c r="AP68" t="str">
        <f>WORLD_35!AI151</f>
        <v>SWEDEN</v>
      </c>
      <c r="AQ68">
        <v>301485</v>
      </c>
      <c r="AR68">
        <v>299195</v>
      </c>
      <c r="AS68">
        <v>266698</v>
      </c>
      <c r="AT68">
        <v>261779</v>
      </c>
      <c r="AU68">
        <v>357493</v>
      </c>
      <c r="AV68">
        <v>340392</v>
      </c>
      <c r="AW68">
        <v>312495</v>
      </c>
      <c r="AX68">
        <v>305204</v>
      </c>
      <c r="AY68">
        <v>329752</v>
      </c>
      <c r="AZ68">
        <v>345963</v>
      </c>
      <c r="BA68">
        <v>316436</v>
      </c>
      <c r="BB68">
        <v>291318</v>
      </c>
      <c r="BC68">
        <v>272993</v>
      </c>
      <c r="BD68">
        <v>297411</v>
      </c>
      <c r="BE68">
        <v>236533</v>
      </c>
      <c r="BF68">
        <v>154666</v>
      </c>
      <c r="BG68">
        <v>191043</v>
      </c>
      <c r="BI68" t="str">
        <f t="shared" si="2"/>
        <v>Male</v>
      </c>
      <c r="BJ68" t="str">
        <f t="shared" si="3"/>
        <v>SWEDEN</v>
      </c>
      <c r="BK68" s="12">
        <v>298629</v>
      </c>
      <c r="BL68" s="12">
        <v>304259</v>
      </c>
      <c r="BM68" s="12">
        <v>275091</v>
      </c>
      <c r="BN68" s="12">
        <v>257214.99999999997</v>
      </c>
      <c r="BO68" s="12">
        <v>348120</v>
      </c>
      <c r="BP68" s="12">
        <v>350710</v>
      </c>
      <c r="BQ68" s="12">
        <v>319332</v>
      </c>
      <c r="BR68" s="12">
        <v>305343</v>
      </c>
      <c r="BS68" s="12">
        <v>325156</v>
      </c>
      <c r="BT68" s="12">
        <v>346694</v>
      </c>
      <c r="BU68" s="12">
        <v>322889</v>
      </c>
      <c r="BV68" s="12">
        <v>295262</v>
      </c>
      <c r="BW68" s="12">
        <v>270474</v>
      </c>
      <c r="BX68" s="12">
        <v>293723</v>
      </c>
      <c r="BY68" s="12">
        <v>247095</v>
      </c>
      <c r="BZ68" s="12">
        <v>162918</v>
      </c>
      <c r="CA68" s="12">
        <v>196052</v>
      </c>
    </row>
    <row r="69" spans="1:79" x14ac:dyDescent="0.3">
      <c r="A69" t="str">
        <f>WORLD_35!M152</f>
        <v>Male</v>
      </c>
      <c r="B69" t="str">
        <f>WORLD_35!N152</f>
        <v>UK</v>
      </c>
      <c r="C69">
        <v>1753834</v>
      </c>
      <c r="D69">
        <v>1844592</v>
      </c>
      <c r="E69">
        <v>1979956</v>
      </c>
      <c r="F69">
        <v>2017310</v>
      </c>
      <c r="G69">
        <v>1928068</v>
      </c>
      <c r="H69">
        <v>1864210</v>
      </c>
      <c r="I69">
        <v>2113496</v>
      </c>
      <c r="J69">
        <v>2344452</v>
      </c>
      <c r="K69">
        <v>2246981</v>
      </c>
      <c r="L69">
        <v>1916612</v>
      </c>
      <c r="M69">
        <v>1813212</v>
      </c>
      <c r="N69">
        <v>1890923</v>
      </c>
      <c r="O69">
        <v>1476876</v>
      </c>
      <c r="P69">
        <v>1280849</v>
      </c>
      <c r="Q69">
        <v>1081970</v>
      </c>
      <c r="R69">
        <v>842029</v>
      </c>
      <c r="S69">
        <v>891732</v>
      </c>
      <c r="U69" t="str">
        <f>WORLD_35!M80</f>
        <v>Male</v>
      </c>
      <c r="V69" t="str">
        <f>WORLD_35!N80</f>
        <v>UK</v>
      </c>
      <c r="W69">
        <v>1766885</v>
      </c>
      <c r="X69">
        <v>1848658</v>
      </c>
      <c r="Y69">
        <v>1969592</v>
      </c>
      <c r="Z69">
        <v>1983800</v>
      </c>
      <c r="AA69">
        <v>1972449</v>
      </c>
      <c r="AB69">
        <v>1906522</v>
      </c>
      <c r="AC69">
        <v>2083814</v>
      </c>
      <c r="AD69">
        <v>2305509</v>
      </c>
      <c r="AE69">
        <v>2277798</v>
      </c>
      <c r="AF69">
        <v>2013475</v>
      </c>
      <c r="AG69">
        <v>1824631</v>
      </c>
      <c r="AH69">
        <v>1931810</v>
      </c>
      <c r="AI69">
        <v>1533115</v>
      </c>
      <c r="AJ69">
        <v>1297786</v>
      </c>
      <c r="AK69">
        <v>1079748</v>
      </c>
      <c r="AL69">
        <v>835847</v>
      </c>
      <c r="AM69">
        <v>903791</v>
      </c>
      <c r="AO69" t="str">
        <f>WORLD_35!AH152</f>
        <v>Male</v>
      </c>
      <c r="AP69" t="str">
        <f>WORLD_35!AI152</f>
        <v>UK</v>
      </c>
      <c r="AQ69">
        <v>2092364.9999999998</v>
      </c>
      <c r="AR69">
        <v>2009909</v>
      </c>
      <c r="AS69">
        <v>1814028</v>
      </c>
      <c r="AT69">
        <v>1953657</v>
      </c>
      <c r="AU69">
        <v>2163068</v>
      </c>
      <c r="AV69">
        <v>2279842</v>
      </c>
      <c r="AW69">
        <v>2228715</v>
      </c>
      <c r="AX69">
        <v>2122035</v>
      </c>
      <c r="AY69">
        <v>2123515</v>
      </c>
      <c r="AZ69">
        <v>2298373</v>
      </c>
      <c r="BA69">
        <v>2272611</v>
      </c>
      <c r="BB69">
        <v>1985147</v>
      </c>
      <c r="BC69">
        <v>1741175</v>
      </c>
      <c r="BD69">
        <v>1779505</v>
      </c>
      <c r="BE69">
        <v>1326885</v>
      </c>
      <c r="BF69">
        <v>1002850</v>
      </c>
      <c r="BG69">
        <v>1267818</v>
      </c>
      <c r="BI69" t="str">
        <f t="shared" si="2"/>
        <v>Male</v>
      </c>
      <c r="BJ69" t="str">
        <f t="shared" si="3"/>
        <v>UK</v>
      </c>
      <c r="BK69" s="15">
        <v>2071297.9999999998</v>
      </c>
      <c r="BL69" s="15">
        <v>2051716</v>
      </c>
      <c r="BM69" s="15">
        <v>1843850</v>
      </c>
      <c r="BN69" s="15">
        <v>1935802</v>
      </c>
      <c r="BO69" s="15">
        <v>2149594</v>
      </c>
      <c r="BP69" s="15">
        <v>2289335</v>
      </c>
      <c r="BQ69" s="15">
        <v>2260984</v>
      </c>
      <c r="BR69" s="15">
        <v>2146553</v>
      </c>
      <c r="BS69" s="15">
        <v>2109046</v>
      </c>
      <c r="BT69" s="15">
        <v>2269986</v>
      </c>
      <c r="BU69" s="15">
        <v>2296566</v>
      </c>
      <c r="BV69" s="15">
        <v>2038106</v>
      </c>
      <c r="BW69" s="15">
        <v>1746210</v>
      </c>
      <c r="BX69" s="15">
        <v>1775113</v>
      </c>
      <c r="BY69" s="15">
        <v>1384603</v>
      </c>
      <c r="BZ69" s="15">
        <v>1016977</v>
      </c>
      <c r="CA69" s="15">
        <v>1309688</v>
      </c>
    </row>
    <row r="70" spans="1:79" x14ac:dyDescent="0.3">
      <c r="A70" t="str">
        <f>WORLD_35!M153</f>
        <v>Male</v>
      </c>
      <c r="B70" t="str">
        <f>WORLD_35!N153</f>
        <v>CHINA</v>
      </c>
      <c r="C70">
        <v>45437183</v>
      </c>
      <c r="D70">
        <v>47193785</v>
      </c>
      <c r="E70">
        <v>55853943</v>
      </c>
      <c r="F70">
        <v>66988183</v>
      </c>
      <c r="G70">
        <v>50743438</v>
      </c>
      <c r="H70">
        <v>52704791</v>
      </c>
      <c r="I70">
        <v>65013950</v>
      </c>
      <c r="J70">
        <v>63825980</v>
      </c>
      <c r="K70">
        <v>51091141</v>
      </c>
      <c r="L70">
        <v>43447421</v>
      </c>
      <c r="M70">
        <v>42811060</v>
      </c>
      <c r="N70">
        <v>28352440</v>
      </c>
      <c r="O70">
        <v>22174572</v>
      </c>
      <c r="P70">
        <v>19155435</v>
      </c>
      <c r="Q70">
        <v>13973651</v>
      </c>
      <c r="R70">
        <v>8069070</v>
      </c>
      <c r="S70">
        <v>5818503</v>
      </c>
      <c r="U70" t="str">
        <f>WORLD_35!M81</f>
        <v>Male</v>
      </c>
      <c r="V70" t="str">
        <f>WORLD_35!N81</f>
        <v>CHINA</v>
      </c>
      <c r="W70">
        <v>44543000</v>
      </c>
      <c r="X70">
        <v>46839404</v>
      </c>
      <c r="Y70">
        <v>52376718</v>
      </c>
      <c r="Z70">
        <v>67692585</v>
      </c>
      <c r="AA70">
        <v>52514052</v>
      </c>
      <c r="AB70">
        <v>50550037</v>
      </c>
      <c r="AC70">
        <v>63015648</v>
      </c>
      <c r="AD70">
        <v>64954638</v>
      </c>
      <c r="AE70">
        <v>53199554</v>
      </c>
      <c r="AF70">
        <v>43240775</v>
      </c>
      <c r="AG70">
        <v>44074906</v>
      </c>
      <c r="AH70">
        <v>30194099</v>
      </c>
      <c r="AI70">
        <v>22589089</v>
      </c>
      <c r="AJ70">
        <v>19307104</v>
      </c>
      <c r="AK70">
        <v>14347328</v>
      </c>
      <c r="AL70">
        <v>8315499</v>
      </c>
      <c r="AM70">
        <v>5731464</v>
      </c>
      <c r="AO70" t="str">
        <f>WORLD_35!AH153</f>
        <v>Male</v>
      </c>
      <c r="AP70" t="str">
        <f>WORLD_35!AI153</f>
        <v>CHINA</v>
      </c>
      <c r="AQ70">
        <v>46583303</v>
      </c>
      <c r="AR70">
        <v>45582912</v>
      </c>
      <c r="AS70">
        <v>44397311</v>
      </c>
      <c r="AT70">
        <v>46740425</v>
      </c>
      <c r="AU70">
        <v>52086739</v>
      </c>
      <c r="AV70">
        <v>67088361.000000007</v>
      </c>
      <c r="AW70">
        <v>51940604</v>
      </c>
      <c r="AX70">
        <v>49930927</v>
      </c>
      <c r="AY70">
        <v>62091773</v>
      </c>
      <c r="AZ70">
        <v>63680739</v>
      </c>
      <c r="BA70">
        <v>51713303</v>
      </c>
      <c r="BB70">
        <v>41273291</v>
      </c>
      <c r="BC70">
        <v>40407103</v>
      </c>
      <c r="BD70">
        <v>25687726</v>
      </c>
      <c r="BE70">
        <v>16710093.999999998</v>
      </c>
      <c r="BF70">
        <v>11229316</v>
      </c>
      <c r="BG70">
        <v>8697447</v>
      </c>
      <c r="BI70" t="str">
        <f t="shared" si="2"/>
        <v>Male</v>
      </c>
      <c r="BJ70" t="str">
        <f t="shared" si="3"/>
        <v>CHINA</v>
      </c>
      <c r="BK70" s="15">
        <v>46430115</v>
      </c>
      <c r="BL70" s="15">
        <v>45907304</v>
      </c>
      <c r="BM70" s="15">
        <v>44400396</v>
      </c>
      <c r="BN70" s="15">
        <v>46059201</v>
      </c>
      <c r="BO70" s="15">
        <v>49821966</v>
      </c>
      <c r="BP70" s="15">
        <v>66148594.000000007</v>
      </c>
      <c r="BQ70" s="15">
        <v>54834833</v>
      </c>
      <c r="BR70" s="15">
        <v>48768506</v>
      </c>
      <c r="BS70" s="15">
        <v>59841623</v>
      </c>
      <c r="BT70" s="15">
        <v>64431290</v>
      </c>
      <c r="BU70" s="15">
        <v>54142488</v>
      </c>
      <c r="BV70" s="15">
        <v>42078559</v>
      </c>
      <c r="BW70" s="15">
        <v>40769449</v>
      </c>
      <c r="BX70" s="15">
        <v>27787900</v>
      </c>
      <c r="BY70" s="15">
        <v>17235000</v>
      </c>
      <c r="BZ70" s="15">
        <v>11393780</v>
      </c>
      <c r="CA70" s="15">
        <v>9353437</v>
      </c>
    </row>
    <row r="71" spans="1:79" x14ac:dyDescent="0.3">
      <c r="A71" t="str">
        <f>WORLD_35!M154</f>
        <v>Male</v>
      </c>
      <c r="B71" t="str">
        <f>WORLD_35!N154</f>
        <v>EASOC</v>
      </c>
      <c r="C71">
        <v>30026421</v>
      </c>
      <c r="D71">
        <v>31133600</v>
      </c>
      <c r="E71">
        <v>31964599</v>
      </c>
      <c r="F71">
        <v>31192936</v>
      </c>
      <c r="G71">
        <v>30275616</v>
      </c>
      <c r="H71">
        <v>29019184</v>
      </c>
      <c r="I71">
        <v>28381142</v>
      </c>
      <c r="J71">
        <v>25703442</v>
      </c>
      <c r="K71">
        <v>23167296</v>
      </c>
      <c r="L71">
        <v>20182186</v>
      </c>
      <c r="M71">
        <v>17237383</v>
      </c>
      <c r="N71">
        <v>14406561</v>
      </c>
      <c r="O71">
        <v>11208810</v>
      </c>
      <c r="P71">
        <v>9177169</v>
      </c>
      <c r="Q71">
        <v>6924551</v>
      </c>
      <c r="R71">
        <v>4506467</v>
      </c>
      <c r="S71">
        <v>3818018.0000000005</v>
      </c>
      <c r="U71" t="str">
        <f>WORLD_35!M82</f>
        <v>Male</v>
      </c>
      <c r="V71" t="str">
        <f>WORLD_35!N82</f>
        <v>EASOC</v>
      </c>
      <c r="W71">
        <v>30103103</v>
      </c>
      <c r="X71">
        <v>30951413</v>
      </c>
      <c r="Y71">
        <v>32042895.000000004</v>
      </c>
      <c r="Z71">
        <v>31317498</v>
      </c>
      <c r="AA71">
        <v>30329282.000000004</v>
      </c>
      <c r="AB71">
        <v>29038581</v>
      </c>
      <c r="AC71">
        <v>28629953.999999996</v>
      </c>
      <c r="AD71">
        <v>26141307.000000004</v>
      </c>
      <c r="AE71">
        <v>23611100.999999996</v>
      </c>
      <c r="AF71">
        <v>20620164</v>
      </c>
      <c r="AG71">
        <v>17649897.999999996</v>
      </c>
      <c r="AH71">
        <v>14974736.999999998</v>
      </c>
      <c r="AI71">
        <v>11560060.000000004</v>
      </c>
      <c r="AJ71">
        <v>9330697</v>
      </c>
      <c r="AK71">
        <v>7109860</v>
      </c>
      <c r="AL71">
        <v>4681250</v>
      </c>
      <c r="AM71">
        <v>3957346.0000000009</v>
      </c>
      <c r="AO71" t="str">
        <f>WORLD_35!AH154</f>
        <v>Male</v>
      </c>
      <c r="AP71" t="str">
        <f>WORLD_35!AI154</f>
        <v>EASOC</v>
      </c>
      <c r="AQ71">
        <v>31591417</v>
      </c>
      <c r="AR71">
        <v>30544023</v>
      </c>
      <c r="AS71">
        <v>30499200</v>
      </c>
      <c r="AT71">
        <v>31174194</v>
      </c>
      <c r="AU71">
        <v>31141516</v>
      </c>
      <c r="AV71">
        <v>29516886</v>
      </c>
      <c r="AW71">
        <v>30200018</v>
      </c>
      <c r="AX71">
        <v>28575506</v>
      </c>
      <c r="AY71">
        <v>28402122</v>
      </c>
      <c r="AZ71">
        <v>25743214</v>
      </c>
      <c r="BA71">
        <v>22852343</v>
      </c>
      <c r="BB71">
        <v>19516527</v>
      </c>
      <c r="BC71">
        <v>15841173</v>
      </c>
      <c r="BD71">
        <v>12363135</v>
      </c>
      <c r="BE71">
        <v>8911996</v>
      </c>
      <c r="BF71">
        <v>6357840</v>
      </c>
      <c r="BG71">
        <v>6542431</v>
      </c>
      <c r="BI71" t="str">
        <f t="shared" si="2"/>
        <v>Male</v>
      </c>
      <c r="BJ71" t="str">
        <f t="shared" si="3"/>
        <v>EASOC</v>
      </c>
      <c r="BK71" s="15">
        <v>31725495</v>
      </c>
      <c r="BL71" s="15">
        <v>30657648</v>
      </c>
      <c r="BM71" s="15">
        <v>30406717</v>
      </c>
      <c r="BN71" s="15">
        <v>31014358</v>
      </c>
      <c r="BO71" s="15">
        <v>31257029</v>
      </c>
      <c r="BP71" s="15">
        <v>29633599</v>
      </c>
      <c r="BQ71" s="15">
        <v>30143730</v>
      </c>
      <c r="BR71" s="15">
        <v>28750968</v>
      </c>
      <c r="BS71" s="15">
        <v>28478077</v>
      </c>
      <c r="BT71" s="15">
        <v>26204933</v>
      </c>
      <c r="BU71" s="15">
        <v>23269183</v>
      </c>
      <c r="BV71" s="15">
        <v>19980745</v>
      </c>
      <c r="BW71" s="15">
        <v>16293087</v>
      </c>
      <c r="BX71" s="15">
        <v>12764999</v>
      </c>
      <c r="BY71" s="15">
        <v>9220407</v>
      </c>
      <c r="BZ71" s="15">
        <v>6502875</v>
      </c>
      <c r="CA71" s="15">
        <v>6915008</v>
      </c>
    </row>
    <row r="72" spans="1:79" x14ac:dyDescent="0.3">
      <c r="A72" t="str">
        <f>WORLD_35!M155</f>
        <v>Male</v>
      </c>
      <c r="B72" t="str">
        <f>WORLD_35!N155</f>
        <v>INDIA</v>
      </c>
      <c r="C72">
        <v>68367201</v>
      </c>
      <c r="D72">
        <v>66006880.000000007</v>
      </c>
      <c r="E72">
        <v>63383341</v>
      </c>
      <c r="F72">
        <v>60465257</v>
      </c>
      <c r="G72">
        <v>55397684</v>
      </c>
      <c r="H72">
        <v>48256511</v>
      </c>
      <c r="I72">
        <v>42925727</v>
      </c>
      <c r="J72">
        <v>38066879</v>
      </c>
      <c r="K72">
        <v>33962154</v>
      </c>
      <c r="L72">
        <v>29639084</v>
      </c>
      <c r="M72">
        <v>24697775</v>
      </c>
      <c r="N72">
        <v>17456370</v>
      </c>
      <c r="O72">
        <v>13830407</v>
      </c>
      <c r="P72">
        <v>10581352</v>
      </c>
      <c r="Q72">
        <v>7177592</v>
      </c>
      <c r="R72">
        <v>4323760</v>
      </c>
      <c r="S72">
        <v>3111509.9999999995</v>
      </c>
      <c r="U72" t="str">
        <f>WORLD_35!M83</f>
        <v>Male</v>
      </c>
      <c r="V72" t="str">
        <f>WORLD_35!N83</f>
        <v>INDIA</v>
      </c>
      <c r="W72">
        <v>68391874</v>
      </c>
      <c r="X72">
        <v>66315926.000000007</v>
      </c>
      <c r="Y72">
        <v>63782894</v>
      </c>
      <c r="Z72">
        <v>61074040</v>
      </c>
      <c r="AA72">
        <v>56563709</v>
      </c>
      <c r="AB72">
        <v>49379563</v>
      </c>
      <c r="AC72">
        <v>43813617</v>
      </c>
      <c r="AD72">
        <v>38782123</v>
      </c>
      <c r="AE72">
        <v>34629832</v>
      </c>
      <c r="AF72">
        <v>30233392</v>
      </c>
      <c r="AG72">
        <v>25782165</v>
      </c>
      <c r="AH72">
        <v>18296224</v>
      </c>
      <c r="AI72">
        <v>14157575</v>
      </c>
      <c r="AJ72">
        <v>10846358</v>
      </c>
      <c r="AK72">
        <v>7394023</v>
      </c>
      <c r="AL72">
        <v>4462225</v>
      </c>
      <c r="AM72">
        <v>3146673</v>
      </c>
      <c r="AO72" t="str">
        <f>WORLD_35!AH155</f>
        <v>Male</v>
      </c>
      <c r="AP72" t="str">
        <f>WORLD_35!AI155</f>
        <v>INDIA</v>
      </c>
      <c r="AQ72">
        <v>62365571</v>
      </c>
      <c r="AR72">
        <v>66646489</v>
      </c>
      <c r="AS72">
        <v>67053638.999999993</v>
      </c>
      <c r="AT72">
        <v>65438169</v>
      </c>
      <c r="AU72">
        <v>62756892</v>
      </c>
      <c r="AV72">
        <v>59663745</v>
      </c>
      <c r="AW72">
        <v>54918049</v>
      </c>
      <c r="AX72">
        <v>47649721</v>
      </c>
      <c r="AY72">
        <v>41950233</v>
      </c>
      <c r="AZ72">
        <v>36685165</v>
      </c>
      <c r="BA72">
        <v>32088187</v>
      </c>
      <c r="BB72">
        <v>27051249</v>
      </c>
      <c r="BC72">
        <v>21877501</v>
      </c>
      <c r="BD72">
        <v>14308182</v>
      </c>
      <c r="BE72">
        <v>9711446</v>
      </c>
      <c r="BF72">
        <v>6157964</v>
      </c>
      <c r="BG72">
        <v>4901130</v>
      </c>
      <c r="BI72" t="str">
        <f t="shared" ref="BI72:BI76" si="21">AO72</f>
        <v>Male</v>
      </c>
      <c r="BJ72" t="str">
        <f t="shared" ref="BJ72:BJ76" si="22">AP72</f>
        <v>INDIA</v>
      </c>
      <c r="BK72" s="15">
        <v>61298734</v>
      </c>
      <c r="BL72" s="15">
        <v>66103641</v>
      </c>
      <c r="BM72" s="15">
        <v>67166728</v>
      </c>
      <c r="BN72" s="15">
        <v>65817811</v>
      </c>
      <c r="BO72" s="15">
        <v>63233735</v>
      </c>
      <c r="BP72" s="15">
        <v>60270632</v>
      </c>
      <c r="BQ72" s="15">
        <v>55970165</v>
      </c>
      <c r="BR72" s="15">
        <v>48889741</v>
      </c>
      <c r="BS72" s="15">
        <v>42832384</v>
      </c>
      <c r="BT72" s="15">
        <v>37425217</v>
      </c>
      <c r="BU72" s="15">
        <v>32680385</v>
      </c>
      <c r="BV72" s="15">
        <v>27616100</v>
      </c>
      <c r="BW72" s="15">
        <v>22609706</v>
      </c>
      <c r="BX72" s="15">
        <v>15148740</v>
      </c>
      <c r="BY72" s="15">
        <v>9966989</v>
      </c>
      <c r="BZ72" s="15">
        <v>6339401</v>
      </c>
      <c r="CA72" s="15">
        <v>5234578</v>
      </c>
    </row>
    <row r="73" spans="1:79" x14ac:dyDescent="0.3">
      <c r="A73" t="str">
        <f>WORLD_35!M156</f>
        <v>Male</v>
      </c>
      <c r="B73" t="str">
        <f>WORLD_35!N156</f>
        <v>LATAM</v>
      </c>
      <c r="C73">
        <v>14765877</v>
      </c>
      <c r="D73">
        <v>15284379</v>
      </c>
      <c r="E73">
        <v>15323849</v>
      </c>
      <c r="F73">
        <v>15078995</v>
      </c>
      <c r="G73">
        <v>14547943</v>
      </c>
      <c r="H73">
        <v>13116524</v>
      </c>
      <c r="I73">
        <v>11615604</v>
      </c>
      <c r="J73">
        <v>10897832</v>
      </c>
      <c r="K73">
        <v>9915022</v>
      </c>
      <c r="L73">
        <v>8347996</v>
      </c>
      <c r="M73">
        <v>6991920</v>
      </c>
      <c r="N73">
        <v>5432678</v>
      </c>
      <c r="O73">
        <v>4147401</v>
      </c>
      <c r="P73">
        <v>3307098</v>
      </c>
      <c r="Q73">
        <v>2370122</v>
      </c>
      <c r="R73">
        <v>1608534</v>
      </c>
      <c r="S73">
        <v>1328590.0000000002</v>
      </c>
      <c r="U73" t="str">
        <f>WORLD_35!M84</f>
        <v>Male</v>
      </c>
      <c r="V73" t="str">
        <f>WORLD_35!N84</f>
        <v>LATAM</v>
      </c>
      <c r="W73">
        <v>14590732</v>
      </c>
      <c r="X73">
        <v>15205805.999999998</v>
      </c>
      <c r="Y73">
        <v>15330649</v>
      </c>
      <c r="Z73">
        <v>15091712.999999998</v>
      </c>
      <c r="AA73">
        <v>14673384.999999998</v>
      </c>
      <c r="AB73">
        <v>13379458.999999998</v>
      </c>
      <c r="AC73">
        <v>11780493.999999998</v>
      </c>
      <c r="AD73">
        <v>10985851.999999998</v>
      </c>
      <c r="AE73">
        <v>10127891.999999998</v>
      </c>
      <c r="AF73">
        <v>8580901.9999999981</v>
      </c>
      <c r="AG73">
        <v>7227419.9999999991</v>
      </c>
      <c r="AH73">
        <v>5667741</v>
      </c>
      <c r="AI73">
        <v>4280692</v>
      </c>
      <c r="AJ73">
        <v>3402804</v>
      </c>
      <c r="AK73">
        <v>2441263</v>
      </c>
      <c r="AL73">
        <v>1666357</v>
      </c>
      <c r="AM73">
        <v>1371646</v>
      </c>
      <c r="AO73" t="str">
        <f>WORLD_35!AH156</f>
        <v>Male</v>
      </c>
      <c r="AP73" t="str">
        <f>WORLD_35!AI156</f>
        <v>LATAM</v>
      </c>
      <c r="AQ73">
        <v>13494239</v>
      </c>
      <c r="AR73">
        <v>13737508</v>
      </c>
      <c r="AS73">
        <v>14454988</v>
      </c>
      <c r="AT73">
        <v>14998609</v>
      </c>
      <c r="AU73">
        <v>14969227</v>
      </c>
      <c r="AV73">
        <v>14530930</v>
      </c>
      <c r="AW73">
        <v>14127032</v>
      </c>
      <c r="AX73">
        <v>12866392</v>
      </c>
      <c r="AY73">
        <v>11298677</v>
      </c>
      <c r="AZ73">
        <v>10465967</v>
      </c>
      <c r="BA73">
        <v>9517856</v>
      </c>
      <c r="BB73">
        <v>7881548</v>
      </c>
      <c r="BC73">
        <v>6414535</v>
      </c>
      <c r="BD73">
        <v>4750921</v>
      </c>
      <c r="BE73">
        <v>3296376</v>
      </c>
      <c r="BF73">
        <v>2304879</v>
      </c>
      <c r="BG73">
        <v>2229458</v>
      </c>
      <c r="BI73" t="str">
        <f t="shared" si="21"/>
        <v>Male</v>
      </c>
      <c r="BJ73" t="str">
        <f t="shared" si="22"/>
        <v>LATAM</v>
      </c>
      <c r="BK73" s="15">
        <v>13508211</v>
      </c>
      <c r="BL73" s="15">
        <v>13601542</v>
      </c>
      <c r="BM73" s="15">
        <v>14259283</v>
      </c>
      <c r="BN73" s="15">
        <v>14888092</v>
      </c>
      <c r="BO73" s="15">
        <v>15000516</v>
      </c>
      <c r="BP73" s="15">
        <v>14628871</v>
      </c>
      <c r="BQ73" s="15">
        <v>14280428</v>
      </c>
      <c r="BR73" s="15">
        <v>13174162</v>
      </c>
      <c r="BS73" s="15">
        <v>11553588</v>
      </c>
      <c r="BT73" s="15">
        <v>10583392</v>
      </c>
      <c r="BU73" s="15">
        <v>9704022</v>
      </c>
      <c r="BV73" s="15">
        <v>8128369</v>
      </c>
      <c r="BW73" s="15">
        <v>6615158</v>
      </c>
      <c r="BX73" s="15">
        <v>4959896</v>
      </c>
      <c r="BY73" s="15">
        <v>3425417</v>
      </c>
      <c r="BZ73" s="15">
        <v>2365683</v>
      </c>
      <c r="CA73" s="15">
        <v>2368873</v>
      </c>
    </row>
    <row r="74" spans="1:79" x14ac:dyDescent="0.3">
      <c r="A74" t="str">
        <f>WORLD_35!M157</f>
        <v>Male</v>
      </c>
      <c r="B74" t="str">
        <f>WORLD_35!N157</f>
        <v>RUSSIA</v>
      </c>
      <c r="C74">
        <v>3493522</v>
      </c>
      <c r="D74">
        <v>3395479</v>
      </c>
      <c r="E74">
        <v>4630634</v>
      </c>
      <c r="F74">
        <v>6371259</v>
      </c>
      <c r="G74">
        <v>6082387</v>
      </c>
      <c r="H74">
        <v>5387504</v>
      </c>
      <c r="I74">
        <v>5010527</v>
      </c>
      <c r="J74">
        <v>4776846</v>
      </c>
      <c r="K74">
        <v>5668466</v>
      </c>
      <c r="L74">
        <v>5669650</v>
      </c>
      <c r="M74">
        <v>4704628</v>
      </c>
      <c r="N74">
        <v>3340564</v>
      </c>
      <c r="O74">
        <v>2099474</v>
      </c>
      <c r="P74">
        <v>2970061</v>
      </c>
      <c r="Q74">
        <v>1655820</v>
      </c>
      <c r="R74">
        <v>1306863</v>
      </c>
      <c r="S74">
        <v>548806</v>
      </c>
      <c r="U74" t="str">
        <f>WORLD_35!M85</f>
        <v>Male</v>
      </c>
      <c r="V74" t="str">
        <f>WORLD_35!N85</f>
        <v>RUSSIA</v>
      </c>
      <c r="W74">
        <v>3584953</v>
      </c>
      <c r="X74">
        <v>3351547</v>
      </c>
      <c r="Y74">
        <v>4218112</v>
      </c>
      <c r="Z74">
        <v>6101390</v>
      </c>
      <c r="AA74">
        <v>6095971</v>
      </c>
      <c r="AB74">
        <v>5477388</v>
      </c>
      <c r="AC74">
        <v>5098811</v>
      </c>
      <c r="AD74">
        <v>4631365</v>
      </c>
      <c r="AE74">
        <v>5452282</v>
      </c>
      <c r="AF74">
        <v>5654977</v>
      </c>
      <c r="AG74">
        <v>4854175</v>
      </c>
      <c r="AH74">
        <v>3618690</v>
      </c>
      <c r="AI74">
        <v>1956833</v>
      </c>
      <c r="AJ74">
        <v>2875981</v>
      </c>
      <c r="AK74">
        <v>1652726</v>
      </c>
      <c r="AL74">
        <v>1294846</v>
      </c>
      <c r="AM74">
        <v>578915</v>
      </c>
      <c r="AO74" t="str">
        <f>WORLD_35!AH157</f>
        <v>Male</v>
      </c>
      <c r="AP74" t="str">
        <f>WORLD_35!AI157</f>
        <v>RUSSIA</v>
      </c>
      <c r="AQ74">
        <v>4785527</v>
      </c>
      <c r="AR74">
        <v>4162359.0000000005</v>
      </c>
      <c r="AS74">
        <v>3596781</v>
      </c>
      <c r="AT74">
        <v>3354240</v>
      </c>
      <c r="AU74">
        <v>4575931</v>
      </c>
      <c r="AV74">
        <v>6360768</v>
      </c>
      <c r="AW74">
        <v>6033799</v>
      </c>
      <c r="AX74">
        <v>5287097</v>
      </c>
      <c r="AY74">
        <v>4861981</v>
      </c>
      <c r="AZ74">
        <v>4147076</v>
      </c>
      <c r="BA74">
        <v>5050306</v>
      </c>
      <c r="BB74">
        <v>4767203</v>
      </c>
      <c r="BC74">
        <v>3870985</v>
      </c>
      <c r="BD74">
        <v>2427223</v>
      </c>
      <c r="BE74">
        <v>1313469</v>
      </c>
      <c r="BF74">
        <v>1520947</v>
      </c>
      <c r="BG74">
        <v>1055663</v>
      </c>
      <c r="BI74" t="str">
        <f t="shared" si="21"/>
        <v>Male</v>
      </c>
      <c r="BJ74" t="str">
        <f t="shared" si="22"/>
        <v>RUSSIA</v>
      </c>
      <c r="BK74" s="15">
        <v>4874687</v>
      </c>
      <c r="BL74" s="15">
        <v>4296897</v>
      </c>
      <c r="BM74" s="15">
        <v>3708271</v>
      </c>
      <c r="BN74" s="15">
        <v>3301447</v>
      </c>
      <c r="BO74" s="15">
        <v>4232893</v>
      </c>
      <c r="BP74" s="15">
        <v>6130511</v>
      </c>
      <c r="BQ74" s="15">
        <v>6158972</v>
      </c>
      <c r="BR74" s="15">
        <v>5384655</v>
      </c>
      <c r="BS74" s="15">
        <v>4943750</v>
      </c>
      <c r="BT74" s="15">
        <v>4124830</v>
      </c>
      <c r="BU74" s="15">
        <v>4839760</v>
      </c>
      <c r="BV74" s="15">
        <v>4786751</v>
      </c>
      <c r="BW74" s="15">
        <v>3982436</v>
      </c>
      <c r="BX74" s="15">
        <v>2612942</v>
      </c>
      <c r="BY74" s="15">
        <v>1344909</v>
      </c>
      <c r="BZ74" s="15">
        <v>1417826</v>
      </c>
      <c r="CA74" s="15">
        <v>1165055</v>
      </c>
    </row>
    <row r="75" spans="1:79" x14ac:dyDescent="0.3">
      <c r="A75" t="str">
        <f>WORLD_35!M158</f>
        <v>Male</v>
      </c>
      <c r="B75" t="str">
        <f>WORLD_35!N158</f>
        <v>USMCA</v>
      </c>
      <c r="C75">
        <v>16907703</v>
      </c>
      <c r="D75">
        <v>16957419</v>
      </c>
      <c r="E75">
        <v>17753121</v>
      </c>
      <c r="F75">
        <v>17115512</v>
      </c>
      <c r="G75">
        <v>16097477</v>
      </c>
      <c r="H75">
        <v>14998860</v>
      </c>
      <c r="I75">
        <v>15007905</v>
      </c>
      <c r="J75">
        <v>15369160</v>
      </c>
      <c r="K75">
        <v>15779711</v>
      </c>
      <c r="L75">
        <v>14651875</v>
      </c>
      <c r="M75">
        <v>12734122</v>
      </c>
      <c r="N75">
        <v>10411636</v>
      </c>
      <c r="O75">
        <v>7764346</v>
      </c>
      <c r="P75">
        <v>6231590</v>
      </c>
      <c r="Q75">
        <v>4986054</v>
      </c>
      <c r="R75">
        <v>3970575</v>
      </c>
      <c r="S75">
        <v>4395018.0000000009</v>
      </c>
      <c r="U75" t="str">
        <f>WORLD_35!M86</f>
        <v>Male</v>
      </c>
      <c r="V75" t="str">
        <f>WORLD_35!N86</f>
        <v>USMCA</v>
      </c>
      <c r="W75">
        <v>17030071</v>
      </c>
      <c r="X75">
        <v>16752760.999999998</v>
      </c>
      <c r="Y75">
        <v>17782716</v>
      </c>
      <c r="Z75">
        <v>17304953</v>
      </c>
      <c r="AA75">
        <v>16349242.999999998</v>
      </c>
      <c r="AB75">
        <v>15089836</v>
      </c>
      <c r="AC75">
        <v>15006769</v>
      </c>
      <c r="AD75">
        <v>15248609</v>
      </c>
      <c r="AE75">
        <v>15804644</v>
      </c>
      <c r="AF75">
        <v>14921861</v>
      </c>
      <c r="AG75">
        <v>13096839</v>
      </c>
      <c r="AH75">
        <v>10886997.000000002</v>
      </c>
      <c r="AI75">
        <v>8116163</v>
      </c>
      <c r="AJ75">
        <v>6416375</v>
      </c>
      <c r="AK75">
        <v>5058369.0000000009</v>
      </c>
      <c r="AL75">
        <v>4018500</v>
      </c>
      <c r="AM75">
        <v>4465665.9999999991</v>
      </c>
      <c r="AO75" t="str">
        <f>WORLD_35!AH158</f>
        <v>Male</v>
      </c>
      <c r="AP75" t="str">
        <f>WORLD_35!AI158</f>
        <v>USMCA</v>
      </c>
      <c r="AQ75">
        <v>16933696</v>
      </c>
      <c r="AR75">
        <v>17445304</v>
      </c>
      <c r="AS75">
        <v>17295633</v>
      </c>
      <c r="AT75">
        <v>17604907</v>
      </c>
      <c r="AU75">
        <v>18564337</v>
      </c>
      <c r="AV75">
        <v>17551074</v>
      </c>
      <c r="AW75">
        <v>16438075</v>
      </c>
      <c r="AX75">
        <v>15396019</v>
      </c>
      <c r="AY75">
        <v>15083288</v>
      </c>
      <c r="AZ75">
        <v>15072676</v>
      </c>
      <c r="BA75">
        <v>15353976</v>
      </c>
      <c r="BB75">
        <v>14247921</v>
      </c>
      <c r="BC75">
        <v>12083066</v>
      </c>
      <c r="BD75">
        <v>9678745</v>
      </c>
      <c r="BE75">
        <v>6749598</v>
      </c>
      <c r="BF75">
        <v>4765063</v>
      </c>
      <c r="BG75">
        <v>5907052</v>
      </c>
      <c r="BI75" t="str">
        <f t="shared" si="21"/>
        <v>Male</v>
      </c>
      <c r="BJ75" t="str">
        <f t="shared" si="22"/>
        <v>USMCA</v>
      </c>
      <c r="BK75" s="15">
        <v>16761914</v>
      </c>
      <c r="BL75" s="15">
        <v>17440628</v>
      </c>
      <c r="BM75" s="15">
        <v>17365177</v>
      </c>
      <c r="BN75" s="15">
        <v>17554078</v>
      </c>
      <c r="BO75" s="15">
        <v>18588058</v>
      </c>
      <c r="BP75" s="15">
        <v>17868553</v>
      </c>
      <c r="BQ75" s="15">
        <v>16698139</v>
      </c>
      <c r="BR75" s="15">
        <v>15564937</v>
      </c>
      <c r="BS75" s="15">
        <v>15099474</v>
      </c>
      <c r="BT75" s="15">
        <v>14989244</v>
      </c>
      <c r="BU75" s="15">
        <v>15294180</v>
      </c>
      <c r="BV75" s="15">
        <v>14443396</v>
      </c>
      <c r="BW75" s="15">
        <v>12381856</v>
      </c>
      <c r="BX75" s="15">
        <v>10017589</v>
      </c>
      <c r="BY75" s="15">
        <v>7075336</v>
      </c>
      <c r="BZ75" s="15">
        <v>4896085</v>
      </c>
      <c r="CA75" s="15">
        <v>6117041</v>
      </c>
    </row>
    <row r="76" spans="1:79" x14ac:dyDescent="0.3">
      <c r="A76" t="str">
        <f>WORLD_35!M159</f>
        <v>Male</v>
      </c>
      <c r="B76" t="str">
        <f>WORLD_35!N159</f>
        <v>LROW</v>
      </c>
      <c r="C76">
        <v>130466234</v>
      </c>
      <c r="D76">
        <v>118613297</v>
      </c>
      <c r="E76">
        <v>110349335</v>
      </c>
      <c r="F76">
        <v>101924020</v>
      </c>
      <c r="G76">
        <v>89590146</v>
      </c>
      <c r="H76">
        <v>76360652</v>
      </c>
      <c r="I76">
        <v>65121844</v>
      </c>
      <c r="J76">
        <v>56019484</v>
      </c>
      <c r="K76">
        <v>48010510</v>
      </c>
      <c r="L76">
        <v>39464419</v>
      </c>
      <c r="M76">
        <v>31337818</v>
      </c>
      <c r="N76">
        <v>24604965</v>
      </c>
      <c r="O76">
        <v>19597140</v>
      </c>
      <c r="P76">
        <v>15953374</v>
      </c>
      <c r="Q76">
        <v>11089164</v>
      </c>
      <c r="R76">
        <v>6879908</v>
      </c>
      <c r="S76">
        <v>4741112.9999999981</v>
      </c>
      <c r="U76" t="str">
        <f>WORLD_35!M87</f>
        <v>Male</v>
      </c>
      <c r="V76" t="str">
        <f>WORLD_35!N87</f>
        <v>LROW</v>
      </c>
      <c r="W76">
        <v>133236692</v>
      </c>
      <c r="X76">
        <v>120952232</v>
      </c>
      <c r="Y76">
        <v>112759949</v>
      </c>
      <c r="Z76">
        <v>104980871</v>
      </c>
      <c r="AA76">
        <v>93215218</v>
      </c>
      <c r="AB76">
        <v>79896045</v>
      </c>
      <c r="AC76">
        <v>68071418</v>
      </c>
      <c r="AD76">
        <v>59010521</v>
      </c>
      <c r="AE76">
        <v>50829637</v>
      </c>
      <c r="AF76">
        <v>42353483</v>
      </c>
      <c r="AG76">
        <v>33580148</v>
      </c>
      <c r="AH76">
        <v>26329262</v>
      </c>
      <c r="AI76">
        <v>20396199</v>
      </c>
      <c r="AJ76">
        <v>16779849</v>
      </c>
      <c r="AK76">
        <v>11894503</v>
      </c>
      <c r="AL76">
        <v>7442244</v>
      </c>
      <c r="AM76">
        <v>5042447.0000000037</v>
      </c>
      <c r="AO76" t="str">
        <f>WORLD_35!AH159</f>
        <v>Male</v>
      </c>
      <c r="AP76" t="str">
        <f>WORLD_35!AI159</f>
        <v>LROW</v>
      </c>
      <c r="AQ76">
        <v>156413689</v>
      </c>
      <c r="AR76">
        <v>140707334</v>
      </c>
      <c r="AS76">
        <v>127303280</v>
      </c>
      <c r="AT76">
        <v>116596559</v>
      </c>
      <c r="AU76">
        <v>107354412</v>
      </c>
      <c r="AV76">
        <v>99222865</v>
      </c>
      <c r="AW76">
        <v>88091629</v>
      </c>
      <c r="AX76">
        <v>74963329</v>
      </c>
      <c r="AY76">
        <v>63463296</v>
      </c>
      <c r="AZ76">
        <v>53645525</v>
      </c>
      <c r="BA76">
        <v>45149437</v>
      </c>
      <c r="BB76">
        <v>36118407</v>
      </c>
      <c r="BC76">
        <v>27205549</v>
      </c>
      <c r="BD76">
        <v>19722437</v>
      </c>
      <c r="BE76">
        <v>13819338</v>
      </c>
      <c r="BF76">
        <v>9215163</v>
      </c>
      <c r="BG76">
        <v>7250018</v>
      </c>
      <c r="BI76" t="str">
        <f t="shared" si="21"/>
        <v>Male</v>
      </c>
      <c r="BJ76" t="str">
        <f t="shared" si="22"/>
        <v>LROW</v>
      </c>
      <c r="BK76" s="15">
        <v>158783440</v>
      </c>
      <c r="BL76" s="15">
        <v>143310574</v>
      </c>
      <c r="BM76" s="15">
        <v>129363676</v>
      </c>
      <c r="BN76" s="15">
        <v>118121579</v>
      </c>
      <c r="BO76" s="15">
        <v>108801728</v>
      </c>
      <c r="BP76" s="15">
        <v>100765402</v>
      </c>
      <c r="BQ76" s="15">
        <v>90116183</v>
      </c>
      <c r="BR76" s="15">
        <v>77063603</v>
      </c>
      <c r="BS76" s="15">
        <v>65153352</v>
      </c>
      <c r="BT76" s="15">
        <v>54988742</v>
      </c>
      <c r="BU76" s="15">
        <v>46331581</v>
      </c>
      <c r="BV76" s="15">
        <v>37316115</v>
      </c>
      <c r="BW76" s="15">
        <v>28201232</v>
      </c>
      <c r="BX76" s="15">
        <v>20336230</v>
      </c>
      <c r="BY76" s="15">
        <v>14103207</v>
      </c>
      <c r="BZ76" s="15">
        <v>9350184</v>
      </c>
      <c r="CA76" s="15">
        <v>7725800</v>
      </c>
    </row>
    <row r="78" spans="1:79" x14ac:dyDescent="0.3">
      <c r="A78" s="174" t="s">
        <v>260</v>
      </c>
      <c r="B78" s="174"/>
      <c r="C78" s="174"/>
      <c r="D78" s="174"/>
      <c r="E78" s="174" t="s">
        <v>260</v>
      </c>
      <c r="F78" s="174"/>
      <c r="G78" s="174"/>
      <c r="H78" s="174"/>
      <c r="I78" s="174" t="s">
        <v>260</v>
      </c>
      <c r="J78" s="174"/>
      <c r="K78" s="174"/>
      <c r="L78" s="174"/>
      <c r="M78" s="174" t="s">
        <v>260</v>
      </c>
      <c r="N78" s="174"/>
      <c r="O78" s="174"/>
      <c r="P78" s="174"/>
      <c r="Q78" s="174"/>
      <c r="R78" s="174"/>
      <c r="S78" s="174"/>
      <c r="T78" s="174"/>
    </row>
    <row r="79" spans="1:79" x14ac:dyDescent="0.3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</row>
    <row r="81" spans="1:35" x14ac:dyDescent="0.3">
      <c r="A81" s="10" t="s">
        <v>261</v>
      </c>
      <c r="K81" s="10" t="s">
        <v>261</v>
      </c>
    </row>
    <row r="82" spans="1:35" x14ac:dyDescent="0.3">
      <c r="A82" s="10" t="s">
        <v>262</v>
      </c>
      <c r="K82" s="10" t="s">
        <v>262</v>
      </c>
    </row>
    <row r="90" spans="1:35" ht="15" thickBot="1" x14ac:dyDescent="0.35">
      <c r="M90" s="7" t="s">
        <v>88</v>
      </c>
      <c r="AG90" s="173" t="s">
        <v>255</v>
      </c>
      <c r="AH90" s="173"/>
      <c r="AI90" s="173"/>
    </row>
    <row r="91" spans="1:35" ht="15" thickBot="1" x14ac:dyDescent="0.35">
      <c r="M91" s="11" t="s">
        <v>89</v>
      </c>
      <c r="N91" s="20" t="s">
        <v>98</v>
      </c>
      <c r="O91" s="20" t="s">
        <v>97</v>
      </c>
      <c r="P91" s="20">
        <v>2005</v>
      </c>
      <c r="Q91" s="20">
        <v>2006</v>
      </c>
      <c r="R91" s="20">
        <v>2007</v>
      </c>
      <c r="S91" s="20">
        <v>2008</v>
      </c>
      <c r="T91" s="20">
        <v>2009</v>
      </c>
      <c r="U91" s="20">
        <v>2010</v>
      </c>
      <c r="V91" s="20">
        <v>2011</v>
      </c>
      <c r="W91" s="20">
        <v>2012</v>
      </c>
      <c r="X91" s="20">
        <v>2013</v>
      </c>
      <c r="Y91" s="20">
        <v>2014</v>
      </c>
      <c r="Z91" s="20">
        <v>2015</v>
      </c>
      <c r="AA91" s="20">
        <v>2016</v>
      </c>
      <c r="AB91" s="20">
        <v>2017</v>
      </c>
      <c r="AC91" s="20">
        <v>2018</v>
      </c>
      <c r="AD91" s="20">
        <v>2019</v>
      </c>
      <c r="AE91" s="20">
        <v>2020</v>
      </c>
      <c r="AG91" s="113" t="s">
        <v>252</v>
      </c>
      <c r="AH91" s="114" t="s">
        <v>253</v>
      </c>
      <c r="AI91" s="115" t="s">
        <v>254</v>
      </c>
    </row>
    <row r="92" spans="1:35" x14ac:dyDescent="0.3">
      <c r="M92" t="s">
        <v>182</v>
      </c>
      <c r="N92" s="14"/>
      <c r="O92" s="14" t="s">
        <v>2</v>
      </c>
      <c r="P92" s="13">
        <v>82.281000000000006</v>
      </c>
      <c r="Q92" s="13">
        <v>82.494</v>
      </c>
      <c r="R92" s="13">
        <v>82.694999999999993</v>
      </c>
      <c r="S92" s="13">
        <v>82.881</v>
      </c>
      <c r="T92" s="13">
        <v>83.05</v>
      </c>
      <c r="U92" s="13">
        <v>83.197999999999993</v>
      </c>
      <c r="V92" s="13">
        <v>83.322000000000003</v>
      </c>
      <c r="W92" s="13">
        <v>83.424999999999997</v>
      </c>
      <c r="X92" s="13">
        <v>83.507999999999996</v>
      </c>
      <c r="Y92" s="13">
        <v>83.576999999999998</v>
      </c>
      <c r="Z92" s="13">
        <v>83.635000000000005</v>
      </c>
      <c r="AA92" s="13">
        <v>83.688000000000002</v>
      </c>
      <c r="AB92" s="13">
        <v>83.741</v>
      </c>
      <c r="AC92" s="13">
        <v>83.799000000000007</v>
      </c>
      <c r="AD92" s="13">
        <v>83.866</v>
      </c>
      <c r="AE92" s="13">
        <v>83.944999999999993</v>
      </c>
      <c r="AG92" s="85">
        <f t="shared" ref="AG92:AG123" si="23">MIN(P92:AE92)</f>
        <v>82.281000000000006</v>
      </c>
      <c r="AH92" s="86">
        <f t="shared" ref="AH92:AH123" si="24">AVERAGE(P92:AE92)</f>
        <v>83.319062500000001</v>
      </c>
      <c r="AI92" s="87">
        <f t="shared" ref="AI92:AI123" si="25">MAX(P92:AE92)</f>
        <v>83.944999999999993</v>
      </c>
    </row>
    <row r="93" spans="1:35" x14ac:dyDescent="0.3">
      <c r="N93" s="14"/>
      <c r="O93" s="14" t="s">
        <v>27</v>
      </c>
      <c r="P93" s="13">
        <v>76.647999999999996</v>
      </c>
      <c r="Q93" s="13">
        <v>76.926000000000002</v>
      </c>
      <c r="R93" s="13">
        <v>77.191000000000003</v>
      </c>
      <c r="S93" s="13">
        <v>77.444000000000003</v>
      </c>
      <c r="T93" s="13">
        <v>77.682000000000002</v>
      </c>
      <c r="U93" s="13">
        <v>77.902000000000001</v>
      </c>
      <c r="V93" s="13">
        <v>78.096000000000004</v>
      </c>
      <c r="W93" s="13">
        <v>78.263000000000005</v>
      </c>
      <c r="X93" s="13">
        <v>78.403999999999996</v>
      </c>
      <c r="Y93" s="13">
        <v>78.525999999999996</v>
      </c>
      <c r="Z93" s="13">
        <v>78.637</v>
      </c>
      <c r="AA93" s="13">
        <v>78.748000000000005</v>
      </c>
      <c r="AB93" s="13">
        <v>78.87</v>
      </c>
      <c r="AC93" s="13">
        <v>79.009</v>
      </c>
      <c r="AD93" s="13">
        <v>79.168999999999997</v>
      </c>
      <c r="AE93" s="13">
        <v>79.349999999999994</v>
      </c>
      <c r="AG93" s="62">
        <f t="shared" si="23"/>
        <v>76.647999999999996</v>
      </c>
      <c r="AH93">
        <f t="shared" si="24"/>
        <v>78.179062500000001</v>
      </c>
      <c r="AI93" s="98">
        <f t="shared" si="25"/>
        <v>79.349999999999994</v>
      </c>
    </row>
    <row r="94" spans="1:35" x14ac:dyDescent="0.3">
      <c r="M94" t="s">
        <v>183</v>
      </c>
      <c r="O94" s="14" t="s">
        <v>2</v>
      </c>
      <c r="P94" s="13">
        <v>81.817999999999998</v>
      </c>
      <c r="Q94" s="13">
        <v>81.995999999999995</v>
      </c>
      <c r="R94" s="13">
        <v>82.171000000000006</v>
      </c>
      <c r="S94" s="13">
        <v>82.338999999999999</v>
      </c>
      <c r="T94" s="13">
        <v>82.498999999999995</v>
      </c>
      <c r="U94" s="13">
        <v>82.652000000000001</v>
      </c>
      <c r="V94" s="13">
        <v>82.796999999999997</v>
      </c>
      <c r="W94" s="13">
        <v>82.938999999999993</v>
      </c>
      <c r="X94" s="13">
        <v>83.078000000000003</v>
      </c>
      <c r="Y94" s="13">
        <v>83.216999999999999</v>
      </c>
      <c r="Z94" s="13">
        <v>83.353999999999999</v>
      </c>
      <c r="AA94" s="13">
        <v>83.49</v>
      </c>
      <c r="AB94" s="13">
        <v>83.623000000000005</v>
      </c>
      <c r="AC94" s="13">
        <v>83.754000000000005</v>
      </c>
      <c r="AD94" s="13">
        <v>83.882000000000005</v>
      </c>
      <c r="AE94" s="13">
        <v>84.007000000000005</v>
      </c>
      <c r="AG94" s="62">
        <f t="shared" si="23"/>
        <v>81.817999999999998</v>
      </c>
      <c r="AH94">
        <f t="shared" si="24"/>
        <v>82.975999999999999</v>
      </c>
      <c r="AI94" s="98">
        <f t="shared" si="25"/>
        <v>84.007000000000005</v>
      </c>
    </row>
    <row r="95" spans="1:35" x14ac:dyDescent="0.3">
      <c r="O95" s="14" t="s">
        <v>27</v>
      </c>
      <c r="P95" s="13">
        <v>76.066999999999993</v>
      </c>
      <c r="Q95" s="13">
        <v>76.352999999999994</v>
      </c>
      <c r="R95" s="13">
        <v>76.634</v>
      </c>
      <c r="S95" s="13">
        <v>76.905000000000001</v>
      </c>
      <c r="T95" s="13">
        <v>77.164000000000001</v>
      </c>
      <c r="U95" s="13">
        <v>77.41</v>
      </c>
      <c r="V95" s="13">
        <v>77.643000000000001</v>
      </c>
      <c r="W95" s="13">
        <v>77.867999999999995</v>
      </c>
      <c r="X95" s="13">
        <v>78.087000000000003</v>
      </c>
      <c r="Y95" s="13">
        <v>78.301000000000002</v>
      </c>
      <c r="Z95" s="13">
        <v>78.510999999999996</v>
      </c>
      <c r="AA95" s="13">
        <v>78.718000000000004</v>
      </c>
      <c r="AB95" s="13">
        <v>78.921999999999997</v>
      </c>
      <c r="AC95" s="13">
        <v>79.122</v>
      </c>
      <c r="AD95" s="13">
        <v>79.319999999999993</v>
      </c>
      <c r="AE95" s="13">
        <v>79.516000000000005</v>
      </c>
      <c r="AG95" s="62">
        <f t="shared" si="23"/>
        <v>76.066999999999993</v>
      </c>
      <c r="AH95">
        <f t="shared" si="24"/>
        <v>77.908812499999996</v>
      </c>
      <c r="AI95" s="98">
        <f t="shared" si="25"/>
        <v>79.516000000000005</v>
      </c>
    </row>
    <row r="96" spans="1:35" x14ac:dyDescent="0.3">
      <c r="M96" t="s">
        <v>184</v>
      </c>
      <c r="O96" s="14" t="s">
        <v>2</v>
      </c>
      <c r="P96" s="13">
        <v>76.253</v>
      </c>
      <c r="Q96" s="13">
        <v>76.460999999999999</v>
      </c>
      <c r="R96" s="13">
        <v>76.667000000000002</v>
      </c>
      <c r="S96" s="13">
        <v>76.873999999999995</v>
      </c>
      <c r="T96" s="13">
        <v>77.082999999999998</v>
      </c>
      <c r="U96" s="13">
        <v>77.289000000000001</v>
      </c>
      <c r="V96" s="13">
        <v>77.488</v>
      </c>
      <c r="W96" s="13">
        <v>77.677000000000007</v>
      </c>
      <c r="X96" s="13">
        <v>77.853999999999999</v>
      </c>
      <c r="Y96" s="13">
        <v>78.016000000000005</v>
      </c>
      <c r="Z96" s="13">
        <v>78.164000000000001</v>
      </c>
      <c r="AA96" s="13">
        <v>78.3</v>
      </c>
      <c r="AB96" s="13">
        <v>78.427000000000007</v>
      </c>
      <c r="AC96" s="13">
        <v>78.548000000000002</v>
      </c>
      <c r="AD96" s="13">
        <v>78.665000000000006</v>
      </c>
      <c r="AE96" s="13">
        <v>78.78</v>
      </c>
      <c r="AG96" s="62">
        <f t="shared" si="23"/>
        <v>76.253</v>
      </c>
      <c r="AH96">
        <f t="shared" si="24"/>
        <v>77.659125000000003</v>
      </c>
      <c r="AI96" s="98">
        <f t="shared" si="25"/>
        <v>78.78</v>
      </c>
    </row>
    <row r="97" spans="13:35" x14ac:dyDescent="0.3">
      <c r="O97" s="14" t="s">
        <v>27</v>
      </c>
      <c r="P97" s="13">
        <v>69.241</v>
      </c>
      <c r="Q97" s="13">
        <v>69.430999999999997</v>
      </c>
      <c r="R97" s="13">
        <v>69.626999999999995</v>
      </c>
      <c r="S97" s="13">
        <v>69.834999999999994</v>
      </c>
      <c r="T97" s="13">
        <v>70.055000000000007</v>
      </c>
      <c r="U97" s="13">
        <v>70.278000000000006</v>
      </c>
      <c r="V97" s="13">
        <v>70.492999999999995</v>
      </c>
      <c r="W97" s="13">
        <v>70.688999999999993</v>
      </c>
      <c r="X97" s="13">
        <v>70.856999999999999</v>
      </c>
      <c r="Y97" s="13">
        <v>70.998999999999995</v>
      </c>
      <c r="Z97" s="13">
        <v>71.119</v>
      </c>
      <c r="AA97" s="13">
        <v>71.222999999999999</v>
      </c>
      <c r="AB97" s="13">
        <v>71.323999999999998</v>
      </c>
      <c r="AC97" s="13">
        <v>71.432000000000002</v>
      </c>
      <c r="AD97" s="13">
        <v>71.55</v>
      </c>
      <c r="AE97" s="13">
        <v>71.680000000000007</v>
      </c>
      <c r="AG97" s="62">
        <f t="shared" si="23"/>
        <v>69.241</v>
      </c>
      <c r="AH97">
        <f t="shared" si="24"/>
        <v>70.614562500000005</v>
      </c>
      <c r="AI97" s="98">
        <f t="shared" si="25"/>
        <v>71.680000000000007</v>
      </c>
    </row>
    <row r="98" spans="13:35" x14ac:dyDescent="0.3">
      <c r="M98" t="s">
        <v>185</v>
      </c>
      <c r="O98" s="14" t="s">
        <v>2</v>
      </c>
      <c r="P98" s="13">
        <v>78.927999999999997</v>
      </c>
      <c r="Q98" s="13">
        <v>79.150000000000006</v>
      </c>
      <c r="R98" s="13">
        <v>79.39</v>
      </c>
      <c r="S98" s="13">
        <v>79.632000000000005</v>
      </c>
      <c r="T98" s="13">
        <v>79.87</v>
      </c>
      <c r="U98" s="13">
        <v>80.097999999999999</v>
      </c>
      <c r="V98" s="13">
        <v>80.313000000000002</v>
      </c>
      <c r="W98" s="13">
        <v>80.513999999999996</v>
      </c>
      <c r="X98" s="13">
        <v>80.703000000000003</v>
      </c>
      <c r="Y98" s="13">
        <v>80.878</v>
      </c>
      <c r="Z98" s="13">
        <v>81.040000000000006</v>
      </c>
      <c r="AA98" s="13">
        <v>81.19</v>
      </c>
      <c r="AB98" s="13">
        <v>81.328999999999994</v>
      </c>
      <c r="AC98" s="13">
        <v>81.462000000000003</v>
      </c>
      <c r="AD98" s="13">
        <v>81.59</v>
      </c>
      <c r="AE98" s="13">
        <v>81.715999999999994</v>
      </c>
      <c r="AG98" s="62">
        <f t="shared" si="23"/>
        <v>78.927999999999997</v>
      </c>
      <c r="AH98">
        <f t="shared" si="24"/>
        <v>80.487687499999993</v>
      </c>
      <c r="AI98" s="98">
        <f t="shared" si="25"/>
        <v>81.715999999999994</v>
      </c>
    </row>
    <row r="99" spans="13:35" x14ac:dyDescent="0.3">
      <c r="O99" s="14" t="s">
        <v>27</v>
      </c>
      <c r="P99" s="13">
        <v>71.879000000000005</v>
      </c>
      <c r="Q99" s="13">
        <v>72.138999999999996</v>
      </c>
      <c r="R99" s="13">
        <v>72.436000000000007</v>
      </c>
      <c r="S99" s="13">
        <v>72.756</v>
      </c>
      <c r="T99" s="13">
        <v>73.088999999999999</v>
      </c>
      <c r="U99" s="13">
        <v>73.418000000000006</v>
      </c>
      <c r="V99" s="13">
        <v>73.73</v>
      </c>
      <c r="W99" s="13">
        <v>74.013999999999996</v>
      </c>
      <c r="X99" s="13">
        <v>74.263999999999996</v>
      </c>
      <c r="Y99" s="13">
        <v>74.478999999999999</v>
      </c>
      <c r="Z99" s="13">
        <v>74.662000000000006</v>
      </c>
      <c r="AA99" s="13">
        <v>74.822999999999993</v>
      </c>
      <c r="AB99" s="13">
        <v>74.974999999999994</v>
      </c>
      <c r="AC99" s="13">
        <v>75.131</v>
      </c>
      <c r="AD99" s="13">
        <v>75.296000000000006</v>
      </c>
      <c r="AE99" s="13">
        <v>75.471000000000004</v>
      </c>
      <c r="AG99" s="62">
        <f t="shared" si="23"/>
        <v>71.879000000000005</v>
      </c>
      <c r="AH99">
        <f t="shared" si="24"/>
        <v>73.910125000000008</v>
      </c>
      <c r="AI99" s="98">
        <f t="shared" si="25"/>
        <v>75.471000000000004</v>
      </c>
    </row>
    <row r="100" spans="13:35" x14ac:dyDescent="0.3">
      <c r="M100" t="s">
        <v>186</v>
      </c>
      <c r="O100" s="14" t="s">
        <v>2</v>
      </c>
      <c r="P100" s="13">
        <v>80.748000000000005</v>
      </c>
      <c r="Q100" s="13">
        <v>80.891999999999996</v>
      </c>
      <c r="R100" s="13">
        <v>81.052999999999997</v>
      </c>
      <c r="S100" s="13">
        <v>81.231999999999999</v>
      </c>
      <c r="T100" s="13">
        <v>81.427999999999997</v>
      </c>
      <c r="U100" s="13">
        <v>81.634</v>
      </c>
      <c r="V100" s="13">
        <v>81.840999999999994</v>
      </c>
      <c r="W100" s="13">
        <v>82.04</v>
      </c>
      <c r="X100" s="13">
        <v>82.224999999999994</v>
      </c>
      <c r="Y100" s="13">
        <v>82.391000000000005</v>
      </c>
      <c r="Z100" s="13">
        <v>82.539000000000001</v>
      </c>
      <c r="AA100" s="13">
        <v>82.671000000000006</v>
      </c>
      <c r="AB100" s="13">
        <v>82.793999999999997</v>
      </c>
      <c r="AC100" s="13">
        <v>82.912999999999997</v>
      </c>
      <c r="AD100" s="13">
        <v>83.031999999999996</v>
      </c>
      <c r="AE100" s="13">
        <v>83.150999999999996</v>
      </c>
      <c r="AG100" s="62">
        <f t="shared" si="23"/>
        <v>80.748000000000005</v>
      </c>
      <c r="AH100">
        <f t="shared" si="24"/>
        <v>82.036500000000004</v>
      </c>
      <c r="AI100" s="98">
        <f t="shared" si="25"/>
        <v>83.150999999999996</v>
      </c>
    </row>
    <row r="101" spans="13:35" x14ac:dyDescent="0.3">
      <c r="O101" s="14" t="s">
        <v>27</v>
      </c>
      <c r="P101" s="13">
        <v>76.534999999999997</v>
      </c>
      <c r="Q101" s="13">
        <v>76.659000000000006</v>
      </c>
      <c r="R101" s="13">
        <v>76.790000000000006</v>
      </c>
      <c r="S101" s="13">
        <v>76.930000000000007</v>
      </c>
      <c r="T101" s="13">
        <v>77.081000000000003</v>
      </c>
      <c r="U101" s="13">
        <v>77.242999999999995</v>
      </c>
      <c r="V101" s="13">
        <v>77.415000000000006</v>
      </c>
      <c r="W101" s="13">
        <v>77.596000000000004</v>
      </c>
      <c r="X101" s="13">
        <v>77.781999999999996</v>
      </c>
      <c r="Y101" s="13">
        <v>77.972999999999999</v>
      </c>
      <c r="Z101" s="13">
        <v>78.165000000000006</v>
      </c>
      <c r="AA101" s="13">
        <v>78.355999999999995</v>
      </c>
      <c r="AB101" s="13">
        <v>78.546999999999997</v>
      </c>
      <c r="AC101" s="13">
        <v>78.734999999999999</v>
      </c>
      <c r="AD101" s="13">
        <v>78.921000000000006</v>
      </c>
      <c r="AE101" s="13">
        <v>79.102999999999994</v>
      </c>
      <c r="AG101" s="62">
        <f t="shared" si="23"/>
        <v>76.534999999999997</v>
      </c>
      <c r="AH101">
        <f t="shared" si="24"/>
        <v>77.739437500000008</v>
      </c>
      <c r="AI101" s="98">
        <f t="shared" si="25"/>
        <v>79.102999999999994</v>
      </c>
    </row>
    <row r="102" spans="13:35" x14ac:dyDescent="0.3">
      <c r="M102" t="s">
        <v>187</v>
      </c>
      <c r="O102" s="14" t="s">
        <v>2</v>
      </c>
      <c r="P102" s="13">
        <v>79.441999999999993</v>
      </c>
      <c r="Q102" s="13">
        <v>79.703000000000003</v>
      </c>
      <c r="R102" s="13">
        <v>79.962000000000003</v>
      </c>
      <c r="S102" s="13">
        <v>80.212999999999994</v>
      </c>
      <c r="T102" s="13">
        <v>80.450999999999993</v>
      </c>
      <c r="U102" s="13">
        <v>80.673000000000002</v>
      </c>
      <c r="V102" s="13">
        <v>80.875</v>
      </c>
      <c r="W102" s="13">
        <v>81.055999999999997</v>
      </c>
      <c r="X102" s="13">
        <v>81.218000000000004</v>
      </c>
      <c r="Y102" s="13">
        <v>81.361999999999995</v>
      </c>
      <c r="Z102" s="13">
        <v>81.492000000000004</v>
      </c>
      <c r="AA102" s="13">
        <v>81.611000000000004</v>
      </c>
      <c r="AB102" s="13">
        <v>81.722999999999999</v>
      </c>
      <c r="AC102" s="13">
        <v>81.832999999999998</v>
      </c>
      <c r="AD102" s="13">
        <v>81.944000000000003</v>
      </c>
      <c r="AE102" s="13">
        <v>82.058000000000007</v>
      </c>
      <c r="AG102" s="62">
        <f t="shared" si="23"/>
        <v>79.441999999999993</v>
      </c>
      <c r="AH102">
        <f t="shared" si="24"/>
        <v>80.975999999999999</v>
      </c>
      <c r="AI102" s="98">
        <f t="shared" si="25"/>
        <v>82.058000000000007</v>
      </c>
    </row>
    <row r="103" spans="13:35" x14ac:dyDescent="0.3">
      <c r="O103" s="14" t="s">
        <v>27</v>
      </c>
      <c r="P103" s="13">
        <v>73.013000000000005</v>
      </c>
      <c r="Q103" s="13">
        <v>73.320999999999998</v>
      </c>
      <c r="R103" s="13">
        <v>73.623000000000005</v>
      </c>
      <c r="S103" s="13">
        <v>73.914000000000001</v>
      </c>
      <c r="T103" s="13">
        <v>74.194999999999993</v>
      </c>
      <c r="U103" s="13">
        <v>74.466999999999999</v>
      </c>
      <c r="V103" s="13">
        <v>74.736999999999995</v>
      </c>
      <c r="W103" s="13">
        <v>75.009</v>
      </c>
      <c r="X103" s="13">
        <v>75.283000000000001</v>
      </c>
      <c r="Y103" s="13">
        <v>75.56</v>
      </c>
      <c r="Z103" s="13">
        <v>75.831999999999994</v>
      </c>
      <c r="AA103" s="13">
        <v>76.093000000000004</v>
      </c>
      <c r="AB103" s="13">
        <v>76.337000000000003</v>
      </c>
      <c r="AC103" s="13">
        <v>76.558999999999997</v>
      </c>
      <c r="AD103" s="13">
        <v>76.760000000000005</v>
      </c>
      <c r="AE103" s="13">
        <v>76.941999999999993</v>
      </c>
      <c r="AG103" s="62">
        <f t="shared" si="23"/>
        <v>73.013000000000005</v>
      </c>
      <c r="AH103">
        <f t="shared" si="24"/>
        <v>75.102812499999999</v>
      </c>
      <c r="AI103" s="98">
        <f t="shared" si="25"/>
        <v>76.941999999999993</v>
      </c>
    </row>
    <row r="104" spans="13:35" x14ac:dyDescent="0.3">
      <c r="M104" t="s">
        <v>188</v>
      </c>
      <c r="O104" s="14" t="s">
        <v>2</v>
      </c>
      <c r="P104" s="13">
        <v>80.174999999999997</v>
      </c>
      <c r="Q104" s="13">
        <v>80.42</v>
      </c>
      <c r="R104" s="13">
        <v>80.680000000000007</v>
      </c>
      <c r="S104" s="13">
        <v>80.953999999999994</v>
      </c>
      <c r="T104" s="13">
        <v>81.234999999999999</v>
      </c>
      <c r="U104" s="13">
        <v>81.512</v>
      </c>
      <c r="V104" s="13">
        <v>81.771000000000001</v>
      </c>
      <c r="W104" s="13">
        <v>82.001000000000005</v>
      </c>
      <c r="X104" s="13">
        <v>82.194999999999993</v>
      </c>
      <c r="Y104" s="13">
        <v>82.353999999999999</v>
      </c>
      <c r="Z104" s="13">
        <v>82.480999999999995</v>
      </c>
      <c r="AA104" s="13">
        <v>82.582999999999998</v>
      </c>
      <c r="AB104" s="13">
        <v>82.674999999999997</v>
      </c>
      <c r="AC104" s="13">
        <v>82.766999999999996</v>
      </c>
      <c r="AD104" s="13">
        <v>82.864999999999995</v>
      </c>
      <c r="AE104" s="13">
        <v>82.971999999999994</v>
      </c>
      <c r="AG104" s="62">
        <f t="shared" si="23"/>
        <v>80.174999999999997</v>
      </c>
      <c r="AH104">
        <f t="shared" si="24"/>
        <v>81.852500000000006</v>
      </c>
      <c r="AI104" s="98">
        <f t="shared" si="25"/>
        <v>82.971999999999994</v>
      </c>
    </row>
    <row r="105" spans="13:35" x14ac:dyDescent="0.3">
      <c r="O105" s="14" t="s">
        <v>27</v>
      </c>
      <c r="P105" s="13">
        <v>75.664000000000001</v>
      </c>
      <c r="Q105" s="13">
        <v>75.956999999999994</v>
      </c>
      <c r="R105" s="13">
        <v>76.272000000000006</v>
      </c>
      <c r="S105" s="13">
        <v>76.605999999999995</v>
      </c>
      <c r="T105" s="13">
        <v>76.950999999999993</v>
      </c>
      <c r="U105" s="13">
        <v>77.293000000000006</v>
      </c>
      <c r="V105" s="13">
        <v>77.611999999999995</v>
      </c>
      <c r="W105" s="13">
        <v>77.893000000000001</v>
      </c>
      <c r="X105" s="13">
        <v>78.126999999999995</v>
      </c>
      <c r="Y105" s="13">
        <v>78.313999999999993</v>
      </c>
      <c r="Z105" s="13">
        <v>78.460999999999999</v>
      </c>
      <c r="AA105" s="13">
        <v>78.581000000000003</v>
      </c>
      <c r="AB105" s="13">
        <v>78.692999999999998</v>
      </c>
      <c r="AC105" s="13">
        <v>78.811999999999998</v>
      </c>
      <c r="AD105" s="13">
        <v>78.945999999999998</v>
      </c>
      <c r="AE105" s="13">
        <v>79.096999999999994</v>
      </c>
      <c r="AG105" s="62">
        <f t="shared" si="23"/>
        <v>75.664000000000001</v>
      </c>
      <c r="AH105">
        <f t="shared" si="24"/>
        <v>77.704937499999986</v>
      </c>
      <c r="AI105" s="98">
        <f t="shared" si="25"/>
        <v>79.096999999999994</v>
      </c>
    </row>
    <row r="106" spans="13:35" x14ac:dyDescent="0.3">
      <c r="M106" t="s">
        <v>189</v>
      </c>
      <c r="O106" s="14" t="s">
        <v>2</v>
      </c>
      <c r="P106" s="13">
        <v>78.022000000000006</v>
      </c>
      <c r="Q106" s="13">
        <v>78.430000000000007</v>
      </c>
      <c r="R106" s="13">
        <v>78.855999999999995</v>
      </c>
      <c r="S106" s="13">
        <v>79.295000000000002</v>
      </c>
      <c r="T106" s="13">
        <v>79.742000000000004</v>
      </c>
      <c r="U106" s="13">
        <v>80.185000000000002</v>
      </c>
      <c r="V106" s="13">
        <v>80.611999999999995</v>
      </c>
      <c r="W106" s="13">
        <v>81.013999999999996</v>
      </c>
      <c r="X106" s="13">
        <v>81.38</v>
      </c>
      <c r="Y106" s="13">
        <v>81.704999999999998</v>
      </c>
      <c r="Z106" s="13">
        <v>81.983999999999995</v>
      </c>
      <c r="AA106" s="13">
        <v>82.216999999999999</v>
      </c>
      <c r="AB106" s="13">
        <v>82.41</v>
      </c>
      <c r="AC106" s="13">
        <v>82.572999999999993</v>
      </c>
      <c r="AD106" s="13">
        <v>82.710999999999999</v>
      </c>
      <c r="AE106" s="13">
        <v>82.83</v>
      </c>
      <c r="AG106" s="62">
        <f t="shared" si="23"/>
        <v>78.022000000000006</v>
      </c>
      <c r="AH106">
        <f t="shared" si="24"/>
        <v>80.872875000000008</v>
      </c>
      <c r="AI106" s="98">
        <f t="shared" si="25"/>
        <v>82.83</v>
      </c>
    </row>
    <row r="107" spans="13:35" x14ac:dyDescent="0.3">
      <c r="O107" s="14" t="s">
        <v>27</v>
      </c>
      <c r="P107" s="13">
        <v>67.096999999999994</v>
      </c>
      <c r="Q107" s="13">
        <v>67.600999999999999</v>
      </c>
      <c r="R107" s="13">
        <v>68.153000000000006</v>
      </c>
      <c r="S107" s="13">
        <v>68.760999999999996</v>
      </c>
      <c r="T107" s="13">
        <v>69.415000000000006</v>
      </c>
      <c r="U107" s="13">
        <v>70.100999999999999</v>
      </c>
      <c r="V107" s="13">
        <v>70.792000000000002</v>
      </c>
      <c r="W107" s="13">
        <v>71.459000000000003</v>
      </c>
      <c r="X107" s="13">
        <v>72.075999999999993</v>
      </c>
      <c r="Y107" s="13">
        <v>72.628</v>
      </c>
      <c r="Z107" s="13">
        <v>73.105000000000004</v>
      </c>
      <c r="AA107" s="13">
        <v>73.501999999999995</v>
      </c>
      <c r="AB107" s="13">
        <v>73.834999999999994</v>
      </c>
      <c r="AC107" s="13">
        <v>74.117000000000004</v>
      </c>
      <c r="AD107" s="13">
        <v>74.358000000000004</v>
      </c>
      <c r="AE107" s="13">
        <v>74.569000000000003</v>
      </c>
      <c r="AG107" s="62">
        <f t="shared" si="23"/>
        <v>67.096999999999994</v>
      </c>
      <c r="AH107">
        <f t="shared" si="24"/>
        <v>71.348062499999997</v>
      </c>
      <c r="AI107" s="98">
        <f t="shared" si="25"/>
        <v>74.569000000000003</v>
      </c>
    </row>
    <row r="108" spans="13:35" x14ac:dyDescent="0.3">
      <c r="M108" t="s">
        <v>190</v>
      </c>
      <c r="O108" s="14" t="s">
        <v>2</v>
      </c>
      <c r="P108" s="13">
        <v>82.346000000000004</v>
      </c>
      <c r="Q108" s="13">
        <v>82.57</v>
      </c>
      <c r="R108" s="13">
        <v>82.781000000000006</v>
      </c>
      <c r="S108" s="13">
        <v>82.974999999999994</v>
      </c>
      <c r="T108" s="13">
        <v>83.152000000000001</v>
      </c>
      <c r="U108" s="13">
        <v>83.314999999999998</v>
      </c>
      <c r="V108" s="13">
        <v>83.47</v>
      </c>
      <c r="W108" s="13">
        <v>83.623999999999995</v>
      </c>
      <c r="X108" s="13">
        <v>83.781000000000006</v>
      </c>
      <c r="Y108" s="13">
        <v>83.942999999999998</v>
      </c>
      <c r="Z108" s="13">
        <v>84.106999999999999</v>
      </c>
      <c r="AA108" s="13">
        <v>84.271000000000001</v>
      </c>
      <c r="AB108" s="13">
        <v>84.429000000000002</v>
      </c>
      <c r="AC108" s="13">
        <v>84.578000000000003</v>
      </c>
      <c r="AD108" s="13">
        <v>84.718000000000004</v>
      </c>
      <c r="AE108" s="13">
        <v>84.847999999999999</v>
      </c>
      <c r="AG108" s="62">
        <f t="shared" si="23"/>
        <v>82.346000000000004</v>
      </c>
      <c r="AH108">
        <f t="shared" si="24"/>
        <v>83.681750000000008</v>
      </c>
      <c r="AI108" s="98">
        <f t="shared" si="25"/>
        <v>84.847999999999999</v>
      </c>
    </row>
    <row r="109" spans="13:35" x14ac:dyDescent="0.3">
      <c r="O109" s="14" t="s">
        <v>27</v>
      </c>
      <c r="P109" s="13">
        <v>67.096999999999994</v>
      </c>
      <c r="Q109" s="13">
        <v>75.772999999999996</v>
      </c>
      <c r="R109" s="13">
        <v>76.034999999999997</v>
      </c>
      <c r="S109" s="13">
        <v>76.311999999999998</v>
      </c>
      <c r="T109" s="13">
        <v>76.603999999999999</v>
      </c>
      <c r="U109" s="13">
        <v>76.903999999999996</v>
      </c>
      <c r="V109" s="13">
        <v>77.203999999999994</v>
      </c>
      <c r="W109" s="13">
        <v>77.492999999999995</v>
      </c>
      <c r="X109" s="13">
        <v>77.763999999999996</v>
      </c>
      <c r="Y109" s="13">
        <v>78.015000000000001</v>
      </c>
      <c r="Z109" s="13">
        <v>78.245999999999995</v>
      </c>
      <c r="AA109" s="13">
        <v>78.462999999999994</v>
      </c>
      <c r="AB109" s="13">
        <v>78.673000000000002</v>
      </c>
      <c r="AC109" s="13">
        <v>78.882000000000005</v>
      </c>
      <c r="AD109" s="13">
        <v>79.090999999999994</v>
      </c>
      <c r="AE109" s="13">
        <v>79.302000000000007</v>
      </c>
      <c r="AG109" s="62">
        <f t="shared" si="23"/>
        <v>67.096999999999994</v>
      </c>
      <c r="AH109">
        <f t="shared" si="24"/>
        <v>76.991124999999982</v>
      </c>
      <c r="AI109" s="98">
        <f t="shared" si="25"/>
        <v>79.302000000000007</v>
      </c>
    </row>
    <row r="110" spans="13:35" x14ac:dyDescent="0.3">
      <c r="M110" t="s">
        <v>191</v>
      </c>
      <c r="O110" s="14" t="s">
        <v>2</v>
      </c>
      <c r="P110" s="13">
        <v>83.772999999999996</v>
      </c>
      <c r="Q110" s="13">
        <v>83.99</v>
      </c>
      <c r="R110" s="13">
        <v>84.198999999999998</v>
      </c>
      <c r="S110" s="13">
        <v>84.396000000000001</v>
      </c>
      <c r="T110" s="13">
        <v>84.575000000000003</v>
      </c>
      <c r="U110" s="13">
        <v>84.733999999999995</v>
      </c>
      <c r="V110" s="13">
        <v>84.867999999999995</v>
      </c>
      <c r="W110" s="13">
        <v>84.98</v>
      </c>
      <c r="X110" s="13">
        <v>85.073999999999998</v>
      </c>
      <c r="Y110" s="13">
        <v>85.153000000000006</v>
      </c>
      <c r="Z110" s="13">
        <v>85.221000000000004</v>
      </c>
      <c r="AA110" s="13">
        <v>85.284000000000006</v>
      </c>
      <c r="AB110" s="13">
        <v>85.346000000000004</v>
      </c>
      <c r="AC110" s="13">
        <v>85.412000000000006</v>
      </c>
      <c r="AD110" s="13">
        <v>85.486000000000004</v>
      </c>
      <c r="AE110" s="13">
        <v>85.569000000000003</v>
      </c>
      <c r="AG110" s="62">
        <f t="shared" si="23"/>
        <v>83.772999999999996</v>
      </c>
      <c r="AH110">
        <f t="shared" si="24"/>
        <v>84.878749999999997</v>
      </c>
      <c r="AI110" s="98">
        <f t="shared" si="25"/>
        <v>85.569000000000003</v>
      </c>
    </row>
    <row r="111" spans="13:35" x14ac:dyDescent="0.3">
      <c r="O111" s="14" t="s">
        <v>27</v>
      </c>
      <c r="P111" s="13">
        <v>76.695999999999998</v>
      </c>
      <c r="Q111" s="13">
        <v>77.004999999999995</v>
      </c>
      <c r="R111" s="13">
        <v>77.308999999999997</v>
      </c>
      <c r="S111" s="13">
        <v>77.602999999999994</v>
      </c>
      <c r="T111" s="13">
        <v>77.882000000000005</v>
      </c>
      <c r="U111" s="13">
        <v>78.141000000000005</v>
      </c>
      <c r="V111" s="13">
        <v>78.375</v>
      </c>
      <c r="W111" s="13">
        <v>78.584999999999994</v>
      </c>
      <c r="X111" s="13">
        <v>78.774000000000001</v>
      </c>
      <c r="Y111" s="13">
        <v>78.942999999999998</v>
      </c>
      <c r="Z111" s="13">
        <v>79.099000000000004</v>
      </c>
      <c r="AA111" s="13">
        <v>79.248999999999995</v>
      </c>
      <c r="AB111" s="13">
        <v>79.399000000000001</v>
      </c>
      <c r="AC111" s="13">
        <v>79.554000000000002</v>
      </c>
      <c r="AD111" s="13">
        <v>79.715999999999994</v>
      </c>
      <c r="AE111" s="13">
        <v>79.885000000000005</v>
      </c>
      <c r="AG111" s="62">
        <f t="shared" si="23"/>
        <v>76.695999999999998</v>
      </c>
      <c r="AH111">
        <f t="shared" si="24"/>
        <v>78.513437499999995</v>
      </c>
      <c r="AI111" s="98">
        <f t="shared" si="25"/>
        <v>79.885000000000005</v>
      </c>
    </row>
    <row r="112" spans="13:35" x14ac:dyDescent="0.3">
      <c r="M112" t="s">
        <v>192</v>
      </c>
      <c r="O112" s="14" t="s">
        <v>2</v>
      </c>
      <c r="P112" s="13">
        <v>81.959000000000003</v>
      </c>
      <c r="Q112" s="13">
        <v>82.13</v>
      </c>
      <c r="R112" s="13">
        <v>82.284000000000006</v>
      </c>
      <c r="S112" s="13">
        <v>82.423000000000002</v>
      </c>
      <c r="T112" s="13">
        <v>82.546999999999997</v>
      </c>
      <c r="U112" s="13">
        <v>82.662000000000006</v>
      </c>
      <c r="V112" s="13">
        <v>82.77</v>
      </c>
      <c r="W112" s="13">
        <v>82.878</v>
      </c>
      <c r="X112" s="13">
        <v>82.989000000000004</v>
      </c>
      <c r="Y112" s="13">
        <v>83.105000000000004</v>
      </c>
      <c r="Z112" s="13">
        <v>83.227000000000004</v>
      </c>
      <c r="AA112" s="13">
        <v>83.352999999999994</v>
      </c>
      <c r="AB112" s="13">
        <v>83.48</v>
      </c>
      <c r="AC112" s="13">
        <v>83.605999999999995</v>
      </c>
      <c r="AD112" s="13">
        <v>83.727999999999994</v>
      </c>
      <c r="AE112" s="13">
        <v>83.849000000000004</v>
      </c>
      <c r="AG112" s="62">
        <f t="shared" si="23"/>
        <v>81.959000000000003</v>
      </c>
      <c r="AH112">
        <f t="shared" si="24"/>
        <v>82.936875000000001</v>
      </c>
      <c r="AI112" s="98">
        <f t="shared" si="25"/>
        <v>83.849000000000004</v>
      </c>
    </row>
    <row r="113" spans="13:35" x14ac:dyDescent="0.3">
      <c r="O113" s="14" t="s">
        <v>27</v>
      </c>
      <c r="P113" s="13">
        <v>76.337999999999994</v>
      </c>
      <c r="Q113" s="13">
        <v>76.61</v>
      </c>
      <c r="R113" s="13">
        <v>76.864000000000004</v>
      </c>
      <c r="S113" s="13">
        <v>77.099999999999994</v>
      </c>
      <c r="T113" s="13">
        <v>77.316999999999993</v>
      </c>
      <c r="U113" s="13">
        <v>77.516000000000005</v>
      </c>
      <c r="V113" s="13">
        <v>77.695999999999998</v>
      </c>
      <c r="W113" s="13">
        <v>77.861000000000004</v>
      </c>
      <c r="X113" s="13">
        <v>78.013999999999996</v>
      </c>
      <c r="Y113" s="13">
        <v>78.161000000000001</v>
      </c>
      <c r="Z113" s="13">
        <v>78.305999999999997</v>
      </c>
      <c r="AA113" s="13">
        <v>78.454999999999998</v>
      </c>
      <c r="AB113" s="13">
        <v>78.608999999999995</v>
      </c>
      <c r="AC113" s="13">
        <v>78.772000000000006</v>
      </c>
      <c r="AD113" s="13">
        <v>78.944000000000003</v>
      </c>
      <c r="AE113" s="13">
        <v>79.126999999999995</v>
      </c>
      <c r="AG113" s="62">
        <f t="shared" si="23"/>
        <v>76.337999999999994</v>
      </c>
      <c r="AH113">
        <f t="shared" si="24"/>
        <v>77.855625000000003</v>
      </c>
      <c r="AI113" s="98">
        <f t="shared" si="25"/>
        <v>79.126999999999995</v>
      </c>
    </row>
    <row r="114" spans="13:35" x14ac:dyDescent="0.3">
      <c r="M114" t="s">
        <v>193</v>
      </c>
      <c r="O114" s="14" t="s">
        <v>2</v>
      </c>
      <c r="P114" s="13">
        <v>82.37</v>
      </c>
      <c r="Q114" s="13">
        <v>82.555000000000007</v>
      </c>
      <c r="R114" s="13">
        <v>82.733999999999995</v>
      </c>
      <c r="S114" s="13">
        <v>82.911000000000001</v>
      </c>
      <c r="T114" s="13">
        <v>83.084000000000003</v>
      </c>
      <c r="U114" s="13">
        <v>83.254999999999995</v>
      </c>
      <c r="V114" s="13">
        <v>83.426000000000002</v>
      </c>
      <c r="W114" s="13">
        <v>83.596000000000004</v>
      </c>
      <c r="X114" s="13">
        <v>83.765000000000001</v>
      </c>
      <c r="Y114" s="13">
        <v>83.930999999999997</v>
      </c>
      <c r="Z114" s="13">
        <v>84.093999999999994</v>
      </c>
      <c r="AA114" s="13">
        <v>84.251000000000005</v>
      </c>
      <c r="AB114" s="13">
        <v>84.4</v>
      </c>
      <c r="AC114" s="13">
        <v>84.54</v>
      </c>
      <c r="AD114" s="13">
        <v>84.671999999999997</v>
      </c>
      <c r="AE114" s="13">
        <v>84.796000000000006</v>
      </c>
      <c r="AG114" s="62">
        <f t="shared" si="23"/>
        <v>82.37</v>
      </c>
      <c r="AH114">
        <f t="shared" si="24"/>
        <v>83.648750000000007</v>
      </c>
      <c r="AI114" s="98">
        <f t="shared" si="25"/>
        <v>84.796000000000006</v>
      </c>
    </row>
    <row r="115" spans="13:35" x14ac:dyDescent="0.3">
      <c r="O115" s="14" t="s">
        <v>27</v>
      </c>
      <c r="P115" s="13">
        <v>76.83</v>
      </c>
      <c r="Q115" s="13">
        <v>77.016000000000005</v>
      </c>
      <c r="R115" s="13">
        <v>77.212999999999994</v>
      </c>
      <c r="S115" s="13">
        <v>77.424999999999997</v>
      </c>
      <c r="T115" s="13">
        <v>77.650999999999996</v>
      </c>
      <c r="U115" s="13">
        <v>77.888000000000005</v>
      </c>
      <c r="V115" s="13">
        <v>78.128</v>
      </c>
      <c r="W115" s="13">
        <v>78.364000000000004</v>
      </c>
      <c r="X115" s="13">
        <v>78.59</v>
      </c>
      <c r="Y115" s="13">
        <v>78.805000000000007</v>
      </c>
      <c r="Z115" s="13">
        <v>79.009</v>
      </c>
      <c r="AA115" s="13">
        <v>79.206000000000003</v>
      </c>
      <c r="AB115" s="13">
        <v>79.402000000000001</v>
      </c>
      <c r="AC115" s="13">
        <v>79.600999999999999</v>
      </c>
      <c r="AD115" s="13">
        <v>79.802999999999997</v>
      </c>
      <c r="AE115" s="13">
        <v>80.007999999999996</v>
      </c>
      <c r="AG115" s="62">
        <f t="shared" si="23"/>
        <v>76.83</v>
      </c>
      <c r="AH115">
        <f t="shared" si="24"/>
        <v>78.433687500000005</v>
      </c>
      <c r="AI115" s="98">
        <f t="shared" si="25"/>
        <v>80.007999999999996</v>
      </c>
    </row>
    <row r="116" spans="13:35" x14ac:dyDescent="0.3">
      <c r="M116" t="s">
        <v>194</v>
      </c>
      <c r="O116" s="14" t="s">
        <v>2</v>
      </c>
      <c r="P116" s="13">
        <v>77.284999999999997</v>
      </c>
      <c r="Q116" s="13">
        <v>77.489999999999995</v>
      </c>
      <c r="R116" s="13">
        <v>77.683999999999997</v>
      </c>
      <c r="S116" s="13">
        <v>77.87</v>
      </c>
      <c r="T116" s="13">
        <v>78.052999999999997</v>
      </c>
      <c r="U116" s="13">
        <v>78.242000000000004</v>
      </c>
      <c r="V116" s="13">
        <v>78.445999999999998</v>
      </c>
      <c r="W116" s="13">
        <v>78.67</v>
      </c>
      <c r="X116" s="13">
        <v>78.912999999999997</v>
      </c>
      <c r="Y116" s="13">
        <v>79.17</v>
      </c>
      <c r="Z116" s="13">
        <v>79.433000000000007</v>
      </c>
      <c r="AA116" s="13">
        <v>79.686999999999998</v>
      </c>
      <c r="AB116" s="13">
        <v>79.918999999999997</v>
      </c>
      <c r="AC116" s="13">
        <v>80.12</v>
      </c>
      <c r="AD116" s="13">
        <v>80.289000000000001</v>
      </c>
      <c r="AE116" s="13">
        <v>80.427000000000007</v>
      </c>
      <c r="AG116" s="62">
        <f t="shared" si="23"/>
        <v>77.284999999999997</v>
      </c>
      <c r="AH116">
        <f t="shared" si="24"/>
        <v>78.856124999999992</v>
      </c>
      <c r="AI116" s="98">
        <f t="shared" si="25"/>
        <v>80.427000000000007</v>
      </c>
    </row>
    <row r="117" spans="13:35" x14ac:dyDescent="0.3">
      <c r="O117" s="14" t="s">
        <v>27</v>
      </c>
      <c r="P117" s="13">
        <v>68.927999999999997</v>
      </c>
      <c r="Q117" s="13">
        <v>69.204999999999998</v>
      </c>
      <c r="R117" s="13">
        <v>69.503</v>
      </c>
      <c r="S117" s="13">
        <v>69.83</v>
      </c>
      <c r="T117" s="13">
        <v>70.186000000000007</v>
      </c>
      <c r="U117" s="13">
        <v>70.563999999999993</v>
      </c>
      <c r="V117" s="13">
        <v>70.954999999999998</v>
      </c>
      <c r="W117" s="13">
        <v>71.34</v>
      </c>
      <c r="X117" s="13">
        <v>71.704999999999998</v>
      </c>
      <c r="Y117" s="13">
        <v>72.043000000000006</v>
      </c>
      <c r="Z117" s="13">
        <v>72.346999999999994</v>
      </c>
      <c r="AA117" s="13">
        <v>72.613</v>
      </c>
      <c r="AB117" s="13">
        <v>72.846999999999994</v>
      </c>
      <c r="AC117" s="13">
        <v>73.055999999999997</v>
      </c>
      <c r="AD117" s="13">
        <v>73.244</v>
      </c>
      <c r="AE117" s="13">
        <v>73.415000000000006</v>
      </c>
      <c r="AG117" s="62">
        <f t="shared" si="23"/>
        <v>68.927999999999997</v>
      </c>
      <c r="AH117">
        <f t="shared" si="24"/>
        <v>71.361312499999983</v>
      </c>
      <c r="AI117" s="98">
        <f t="shared" si="25"/>
        <v>73.415000000000006</v>
      </c>
    </row>
    <row r="118" spans="13:35" x14ac:dyDescent="0.3">
      <c r="M118" t="s">
        <v>195</v>
      </c>
      <c r="O118" s="14" t="s">
        <v>2</v>
      </c>
      <c r="P118" s="13">
        <v>81.260000000000005</v>
      </c>
      <c r="Q118" s="13">
        <v>81.552999999999997</v>
      </c>
      <c r="R118" s="13">
        <v>81.799000000000007</v>
      </c>
      <c r="S118" s="13">
        <v>81.998999999999995</v>
      </c>
      <c r="T118" s="13">
        <v>82.155000000000001</v>
      </c>
      <c r="U118" s="13">
        <v>82.284000000000006</v>
      </c>
      <c r="V118" s="13">
        <v>82.405000000000001</v>
      </c>
      <c r="W118" s="13">
        <v>82.537999999999997</v>
      </c>
      <c r="X118" s="13">
        <v>82.697999999999993</v>
      </c>
      <c r="Y118" s="13">
        <v>82.887</v>
      </c>
      <c r="Z118" s="13">
        <v>83.100999999999999</v>
      </c>
      <c r="AA118" s="13">
        <v>83.325999999999993</v>
      </c>
      <c r="AB118" s="13">
        <v>83.543000000000006</v>
      </c>
      <c r="AC118" s="13">
        <v>83.738</v>
      </c>
      <c r="AD118" s="13">
        <v>83.909000000000006</v>
      </c>
      <c r="AE118" s="13">
        <v>84.052999999999997</v>
      </c>
      <c r="AG118" s="62">
        <f t="shared" si="23"/>
        <v>81.260000000000005</v>
      </c>
      <c r="AH118">
        <f t="shared" si="24"/>
        <v>82.703000000000003</v>
      </c>
      <c r="AI118" s="98">
        <f t="shared" si="25"/>
        <v>84.052999999999997</v>
      </c>
    </row>
    <row r="119" spans="13:35" x14ac:dyDescent="0.3">
      <c r="O119" s="14" t="s">
        <v>27</v>
      </c>
      <c r="P119" s="13">
        <v>76.373999999999995</v>
      </c>
      <c r="Q119" s="13">
        <v>76.77</v>
      </c>
      <c r="R119" s="13">
        <v>77.135000000000005</v>
      </c>
      <c r="S119" s="13">
        <v>77.468000000000004</v>
      </c>
      <c r="T119" s="13">
        <v>77.772999999999996</v>
      </c>
      <c r="U119" s="13">
        <v>78.058000000000007</v>
      </c>
      <c r="V119" s="13">
        <v>78.335999999999999</v>
      </c>
      <c r="W119" s="13">
        <v>78.620999999999995</v>
      </c>
      <c r="X119" s="13">
        <v>78.92</v>
      </c>
      <c r="Y119" s="13">
        <v>79.233000000000004</v>
      </c>
      <c r="Z119" s="13">
        <v>79.552000000000007</v>
      </c>
      <c r="AA119" s="13">
        <v>79.867000000000004</v>
      </c>
      <c r="AB119" s="13">
        <v>80.162999999999997</v>
      </c>
      <c r="AC119" s="13">
        <v>80.430000000000007</v>
      </c>
      <c r="AD119" s="13">
        <v>80.667000000000002</v>
      </c>
      <c r="AE119" s="13">
        <v>80.875</v>
      </c>
      <c r="AG119" s="62">
        <f t="shared" si="23"/>
        <v>76.373999999999995</v>
      </c>
      <c r="AH119">
        <f t="shared" si="24"/>
        <v>78.765124999999983</v>
      </c>
      <c r="AI119" s="98">
        <f t="shared" si="25"/>
        <v>80.875</v>
      </c>
    </row>
    <row r="120" spans="13:35" x14ac:dyDescent="0.3">
      <c r="M120" t="s">
        <v>196</v>
      </c>
      <c r="O120" s="14" t="s">
        <v>2</v>
      </c>
      <c r="P120" s="13">
        <v>83.623000000000005</v>
      </c>
      <c r="Q120" s="13">
        <v>83.807000000000002</v>
      </c>
      <c r="R120" s="13">
        <v>83.972999999999999</v>
      </c>
      <c r="S120" s="13">
        <v>84.122</v>
      </c>
      <c r="T120" s="13">
        <v>84.257000000000005</v>
      </c>
      <c r="U120" s="13">
        <v>84.382999999999996</v>
      </c>
      <c r="V120" s="13">
        <v>84.503</v>
      </c>
      <c r="W120" s="13">
        <v>84.623000000000005</v>
      </c>
      <c r="X120" s="13">
        <v>84.745000000000005</v>
      </c>
      <c r="Y120" s="13">
        <v>84.872</v>
      </c>
      <c r="Z120" s="13">
        <v>85.004999999999995</v>
      </c>
      <c r="AA120" s="13">
        <v>85.14</v>
      </c>
      <c r="AB120" s="13">
        <v>85.275999999999996</v>
      </c>
      <c r="AC120" s="13">
        <v>85.409000000000006</v>
      </c>
      <c r="AD120" s="13">
        <v>85.539000000000001</v>
      </c>
      <c r="AE120" s="13">
        <v>85.665000000000006</v>
      </c>
      <c r="AG120" s="62">
        <f t="shared" si="23"/>
        <v>83.623000000000005</v>
      </c>
      <c r="AH120">
        <f t="shared" si="24"/>
        <v>84.683875</v>
      </c>
      <c r="AI120" s="98">
        <f t="shared" si="25"/>
        <v>85.665000000000006</v>
      </c>
    </row>
    <row r="121" spans="13:35" x14ac:dyDescent="0.3">
      <c r="O121" s="14" t="s">
        <v>27</v>
      </c>
      <c r="P121" s="13">
        <v>78.090999999999994</v>
      </c>
      <c r="Q121" s="13">
        <v>78.375</v>
      </c>
      <c r="R121" s="13">
        <v>78.641000000000005</v>
      </c>
      <c r="S121" s="13">
        <v>78.89</v>
      </c>
      <c r="T121" s="13">
        <v>79.125</v>
      </c>
      <c r="U121" s="13">
        <v>79.349999999999994</v>
      </c>
      <c r="V121" s="13">
        <v>79.569999999999993</v>
      </c>
      <c r="W121" s="13">
        <v>79.792000000000002</v>
      </c>
      <c r="X121" s="13">
        <v>80.016000000000005</v>
      </c>
      <c r="Y121" s="13">
        <v>80.244</v>
      </c>
      <c r="Z121" s="13">
        <v>80.474000000000004</v>
      </c>
      <c r="AA121" s="13">
        <v>80.701999999999998</v>
      </c>
      <c r="AB121" s="13">
        <v>80.921999999999997</v>
      </c>
      <c r="AC121" s="13">
        <v>81.13</v>
      </c>
      <c r="AD121" s="13">
        <v>81.325000000000003</v>
      </c>
      <c r="AE121" s="13">
        <v>81.506</v>
      </c>
      <c r="AG121" s="62">
        <f t="shared" si="23"/>
        <v>78.090999999999994</v>
      </c>
      <c r="AH121">
        <f t="shared" si="24"/>
        <v>79.884562500000015</v>
      </c>
      <c r="AI121" s="98">
        <f t="shared" si="25"/>
        <v>81.506</v>
      </c>
    </row>
    <row r="122" spans="13:35" x14ac:dyDescent="0.3">
      <c r="M122" t="s">
        <v>197</v>
      </c>
      <c r="O122" s="14" t="s">
        <v>2</v>
      </c>
      <c r="P122" s="13">
        <v>76.555000000000007</v>
      </c>
      <c r="Q122" s="13">
        <v>76.751999999999995</v>
      </c>
      <c r="R122" s="13">
        <v>76.977999999999994</v>
      </c>
      <c r="S122" s="13">
        <v>77.247</v>
      </c>
      <c r="T122" s="13">
        <v>77.558000000000007</v>
      </c>
      <c r="U122" s="13">
        <v>77.903000000000006</v>
      </c>
      <c r="V122" s="13">
        <v>78.260000000000005</v>
      </c>
      <c r="W122" s="13">
        <v>78.606999999999999</v>
      </c>
      <c r="X122" s="13">
        <v>78.921000000000006</v>
      </c>
      <c r="Y122" s="13">
        <v>79.194000000000003</v>
      </c>
      <c r="Z122" s="13">
        <v>79.421000000000006</v>
      </c>
      <c r="AA122" s="13">
        <v>79.605000000000004</v>
      </c>
      <c r="AB122" s="13">
        <v>79.757999999999996</v>
      </c>
      <c r="AC122" s="13">
        <v>79.891999999999996</v>
      </c>
      <c r="AD122" s="13">
        <v>80.012</v>
      </c>
      <c r="AE122" s="13">
        <v>80.123999999999995</v>
      </c>
      <c r="AG122" s="62">
        <f t="shared" si="23"/>
        <v>76.555000000000007</v>
      </c>
      <c r="AH122">
        <f t="shared" si="24"/>
        <v>78.549187500000002</v>
      </c>
      <c r="AI122" s="98">
        <f t="shared" si="25"/>
        <v>80.123999999999995</v>
      </c>
    </row>
    <row r="123" spans="13:35" x14ac:dyDescent="0.3">
      <c r="O123" s="14" t="s">
        <v>27</v>
      </c>
      <c r="P123" s="13">
        <v>65.506</v>
      </c>
      <c r="Q123" s="13">
        <v>65.736999999999995</v>
      </c>
      <c r="R123" s="13">
        <v>66.040000000000006</v>
      </c>
      <c r="S123" s="13">
        <v>66.438999999999993</v>
      </c>
      <c r="T123" s="13">
        <v>66.927999999999997</v>
      </c>
      <c r="U123" s="13">
        <v>67.48</v>
      </c>
      <c r="V123" s="13">
        <v>68.046999999999997</v>
      </c>
      <c r="W123" s="13">
        <v>68.575000000000003</v>
      </c>
      <c r="X123" s="13">
        <v>69.022999999999996</v>
      </c>
      <c r="Y123" s="13">
        <v>69.376000000000005</v>
      </c>
      <c r="Z123" s="13">
        <v>69.635000000000005</v>
      </c>
      <c r="AA123" s="13">
        <v>69.816999999999993</v>
      </c>
      <c r="AB123" s="13">
        <v>69.959999999999994</v>
      </c>
      <c r="AC123" s="13">
        <v>70.093999999999994</v>
      </c>
      <c r="AD123" s="13">
        <v>70.233000000000004</v>
      </c>
      <c r="AE123" s="13">
        <v>70.385999999999996</v>
      </c>
      <c r="AG123" s="62">
        <f t="shared" si="23"/>
        <v>65.506</v>
      </c>
      <c r="AH123">
        <f t="shared" si="24"/>
        <v>68.329750000000004</v>
      </c>
      <c r="AI123" s="98">
        <f t="shared" si="25"/>
        <v>70.385999999999996</v>
      </c>
    </row>
    <row r="124" spans="13:35" x14ac:dyDescent="0.3">
      <c r="M124" t="s">
        <v>198</v>
      </c>
      <c r="O124" s="14" t="s">
        <v>2</v>
      </c>
      <c r="P124" s="13">
        <v>77.661000000000001</v>
      </c>
      <c r="Q124" s="13">
        <v>77.736000000000004</v>
      </c>
      <c r="R124" s="13">
        <v>77.835999999999999</v>
      </c>
      <c r="S124" s="13">
        <v>77.983000000000004</v>
      </c>
      <c r="T124" s="13">
        <v>78.186999999999998</v>
      </c>
      <c r="U124" s="13">
        <v>78.453999999999994</v>
      </c>
      <c r="V124" s="13">
        <v>78.781999999999996</v>
      </c>
      <c r="W124" s="13">
        <v>79.150999999999996</v>
      </c>
      <c r="X124" s="13">
        <v>79.539000000000001</v>
      </c>
      <c r="Y124" s="13">
        <v>79.930000000000007</v>
      </c>
      <c r="Z124" s="13">
        <v>80.305000000000007</v>
      </c>
      <c r="AA124" s="13">
        <v>80.644000000000005</v>
      </c>
      <c r="AB124" s="13">
        <v>80.936999999999998</v>
      </c>
      <c r="AC124" s="13">
        <v>81.180000000000007</v>
      </c>
      <c r="AD124" s="13">
        <v>81.370999999999995</v>
      </c>
      <c r="AE124" s="13">
        <v>81.513999999999996</v>
      </c>
      <c r="AG124" s="62">
        <f t="shared" ref="AG124:AG155" si="26">MIN(P124:AE124)</f>
        <v>77.661000000000001</v>
      </c>
      <c r="AH124">
        <f t="shared" ref="AH124:AH155" si="27">AVERAGE(P124:AE124)</f>
        <v>79.450625000000002</v>
      </c>
      <c r="AI124" s="98">
        <f t="shared" ref="AI124:AI155" si="28">MAX(P124:AE124)</f>
        <v>81.513999999999996</v>
      </c>
    </row>
    <row r="125" spans="13:35" x14ac:dyDescent="0.3">
      <c r="O125" s="14" t="s">
        <v>27</v>
      </c>
      <c r="P125" s="13">
        <v>65.763999999999996</v>
      </c>
      <c r="Q125" s="13">
        <v>65.873000000000005</v>
      </c>
      <c r="R125" s="13">
        <v>66.054000000000002</v>
      </c>
      <c r="S125" s="13">
        <v>66.326999999999998</v>
      </c>
      <c r="T125" s="13">
        <v>66.692999999999998</v>
      </c>
      <c r="U125" s="13">
        <v>67.135000000000005</v>
      </c>
      <c r="V125" s="13">
        <v>67.620999999999995</v>
      </c>
      <c r="W125" s="13">
        <v>68.11</v>
      </c>
      <c r="X125" s="13">
        <v>68.564999999999998</v>
      </c>
      <c r="Y125" s="13">
        <v>68.97</v>
      </c>
      <c r="Z125" s="13">
        <v>69.314999999999998</v>
      </c>
      <c r="AA125" s="13">
        <v>69.603999999999999</v>
      </c>
      <c r="AB125" s="13">
        <v>69.852999999999994</v>
      </c>
      <c r="AC125" s="13">
        <v>70.081000000000003</v>
      </c>
      <c r="AD125" s="13">
        <v>70.293999999999997</v>
      </c>
      <c r="AE125" s="13">
        <v>70.498000000000005</v>
      </c>
      <c r="AG125" s="62">
        <f t="shared" si="26"/>
        <v>65.763999999999996</v>
      </c>
      <c r="AH125">
        <f t="shared" si="27"/>
        <v>68.172312500000004</v>
      </c>
      <c r="AI125" s="98">
        <f t="shared" si="28"/>
        <v>70.498000000000005</v>
      </c>
    </row>
    <row r="126" spans="13:35" x14ac:dyDescent="0.3">
      <c r="M126" t="s">
        <v>199</v>
      </c>
      <c r="O126" s="14" t="s">
        <v>2</v>
      </c>
      <c r="P126" s="13">
        <v>81.760999999999996</v>
      </c>
      <c r="Q126" s="13">
        <v>81.936999999999998</v>
      </c>
      <c r="R126" s="13">
        <v>82.129000000000005</v>
      </c>
      <c r="S126" s="13">
        <v>82.343000000000004</v>
      </c>
      <c r="T126" s="13">
        <v>82.575000000000003</v>
      </c>
      <c r="U126" s="13">
        <v>82.819000000000003</v>
      </c>
      <c r="V126" s="13">
        <v>83.063999999999993</v>
      </c>
      <c r="W126" s="13">
        <v>83.296000000000006</v>
      </c>
      <c r="X126" s="13">
        <v>83.506</v>
      </c>
      <c r="Y126" s="13">
        <v>83.691000000000003</v>
      </c>
      <c r="Z126" s="13">
        <v>83.85</v>
      </c>
      <c r="AA126" s="13">
        <v>83.986999999999995</v>
      </c>
      <c r="AB126" s="13">
        <v>84.111000000000004</v>
      </c>
      <c r="AC126" s="13">
        <v>84.228999999999999</v>
      </c>
      <c r="AD126" s="13">
        <v>84.346000000000004</v>
      </c>
      <c r="AE126" s="13">
        <v>84.463999999999999</v>
      </c>
      <c r="AG126" s="62">
        <f t="shared" si="26"/>
        <v>81.760999999999996</v>
      </c>
      <c r="AH126">
        <f t="shared" si="27"/>
        <v>83.256750000000011</v>
      </c>
      <c r="AI126" s="98">
        <f t="shared" si="28"/>
        <v>84.463999999999999</v>
      </c>
    </row>
    <row r="127" spans="13:35" x14ac:dyDescent="0.3">
      <c r="O127" s="14" t="s">
        <v>27</v>
      </c>
      <c r="P127" s="13">
        <v>75.894000000000005</v>
      </c>
      <c r="Q127" s="13">
        <v>76.234999999999999</v>
      </c>
      <c r="R127" s="13">
        <v>76.599000000000004</v>
      </c>
      <c r="S127" s="13">
        <v>76.983999999999995</v>
      </c>
      <c r="T127" s="13">
        <v>77.384</v>
      </c>
      <c r="U127" s="13">
        <v>77.784999999999997</v>
      </c>
      <c r="V127" s="13">
        <v>78.171999999999997</v>
      </c>
      <c r="W127" s="13">
        <v>78.531999999999996</v>
      </c>
      <c r="X127" s="13">
        <v>78.853999999999999</v>
      </c>
      <c r="Y127" s="13">
        <v>79.135999999999996</v>
      </c>
      <c r="Z127" s="13">
        <v>79.379000000000005</v>
      </c>
      <c r="AA127" s="13">
        <v>79.59</v>
      </c>
      <c r="AB127" s="13">
        <v>79.783000000000001</v>
      </c>
      <c r="AC127" s="13">
        <v>79.971000000000004</v>
      </c>
      <c r="AD127" s="13">
        <v>80.156999999999996</v>
      </c>
      <c r="AE127" s="13">
        <v>80.347999999999999</v>
      </c>
      <c r="AG127" s="62">
        <f t="shared" si="26"/>
        <v>75.894000000000005</v>
      </c>
      <c r="AH127">
        <f t="shared" si="27"/>
        <v>78.425187500000007</v>
      </c>
      <c r="AI127" s="98">
        <f t="shared" si="28"/>
        <v>80.347999999999999</v>
      </c>
    </row>
    <row r="128" spans="13:35" x14ac:dyDescent="0.3">
      <c r="M128" t="s">
        <v>200</v>
      </c>
      <c r="O128" s="14" t="s">
        <v>2</v>
      </c>
      <c r="P128" s="13">
        <v>81.981999999999999</v>
      </c>
      <c r="Q128" s="13">
        <v>82.143000000000001</v>
      </c>
      <c r="R128" s="13">
        <v>82.316000000000003</v>
      </c>
      <c r="S128" s="13">
        <v>82.497</v>
      </c>
      <c r="T128" s="13">
        <v>82.683999999999997</v>
      </c>
      <c r="U128" s="13">
        <v>82.875</v>
      </c>
      <c r="V128" s="13">
        <v>83.063000000000002</v>
      </c>
      <c r="W128" s="13">
        <v>83.247</v>
      </c>
      <c r="X128" s="13">
        <v>83.421000000000006</v>
      </c>
      <c r="Y128" s="13">
        <v>83.584000000000003</v>
      </c>
      <c r="Z128" s="13">
        <v>83.736000000000004</v>
      </c>
      <c r="AA128" s="13">
        <v>83.876999999999995</v>
      </c>
      <c r="AB128" s="13">
        <v>84.010999999999996</v>
      </c>
      <c r="AC128" s="13">
        <v>84.138999999999996</v>
      </c>
      <c r="AD128" s="13">
        <v>84.263000000000005</v>
      </c>
      <c r="AE128" s="13">
        <v>84.385000000000005</v>
      </c>
      <c r="AG128" s="62">
        <f t="shared" si="26"/>
        <v>81.981999999999999</v>
      </c>
      <c r="AH128">
        <f t="shared" si="27"/>
        <v>83.263937499999983</v>
      </c>
      <c r="AI128" s="98">
        <f t="shared" si="28"/>
        <v>84.385000000000005</v>
      </c>
    </row>
    <row r="129" spans="13:35" x14ac:dyDescent="0.3">
      <c r="O129" s="14" t="s">
        <v>27</v>
      </c>
      <c r="P129" s="13">
        <v>77.602000000000004</v>
      </c>
      <c r="Q129" s="13">
        <v>77.793999999999997</v>
      </c>
      <c r="R129" s="13">
        <v>78.001999999999995</v>
      </c>
      <c r="S129" s="13">
        <v>78.23</v>
      </c>
      <c r="T129" s="13">
        <v>78.474999999999994</v>
      </c>
      <c r="U129" s="13">
        <v>78.733000000000004</v>
      </c>
      <c r="V129" s="13">
        <v>78.995000000000005</v>
      </c>
      <c r="W129" s="13">
        <v>79.251000000000005</v>
      </c>
      <c r="X129" s="13">
        <v>79.494</v>
      </c>
      <c r="Y129" s="13">
        <v>79.721000000000004</v>
      </c>
      <c r="Z129" s="13">
        <v>79.932000000000002</v>
      </c>
      <c r="AA129" s="13">
        <v>80.13</v>
      </c>
      <c r="AB129" s="13">
        <v>80.320999999999998</v>
      </c>
      <c r="AC129" s="13">
        <v>80.510000000000005</v>
      </c>
      <c r="AD129" s="13">
        <v>80.698999999999998</v>
      </c>
      <c r="AE129" s="13">
        <v>80.891000000000005</v>
      </c>
      <c r="AG129" s="62">
        <f t="shared" si="26"/>
        <v>77.602000000000004</v>
      </c>
      <c r="AH129">
        <f t="shared" si="27"/>
        <v>79.298750000000013</v>
      </c>
      <c r="AI129" s="98">
        <f t="shared" si="28"/>
        <v>80.891000000000005</v>
      </c>
    </row>
    <row r="130" spans="13:35" x14ac:dyDescent="0.3">
      <c r="M130" t="s">
        <v>201</v>
      </c>
      <c r="O130" s="14" t="s">
        <v>2</v>
      </c>
      <c r="P130" s="13">
        <v>81.543999999999997</v>
      </c>
      <c r="Q130" s="13">
        <v>81.793000000000006</v>
      </c>
      <c r="R130" s="13">
        <v>82.043000000000006</v>
      </c>
      <c r="S130" s="13">
        <v>82.284000000000006</v>
      </c>
      <c r="T130" s="13">
        <v>82.51</v>
      </c>
      <c r="U130" s="13">
        <v>82.713999999999999</v>
      </c>
      <c r="V130" s="13">
        <v>82.897000000000006</v>
      </c>
      <c r="W130" s="13">
        <v>83.061999999999998</v>
      </c>
      <c r="X130" s="13">
        <v>83.213999999999999</v>
      </c>
      <c r="Y130" s="13">
        <v>83.352999999999994</v>
      </c>
      <c r="Z130" s="13">
        <v>83.483999999999995</v>
      </c>
      <c r="AA130" s="13">
        <v>83.605999999999995</v>
      </c>
      <c r="AB130" s="13">
        <v>83.724000000000004</v>
      </c>
      <c r="AC130" s="13">
        <v>83.837999999999994</v>
      </c>
      <c r="AD130" s="13">
        <v>83.951999999999998</v>
      </c>
      <c r="AE130" s="13">
        <v>84.066000000000003</v>
      </c>
      <c r="AG130" s="62">
        <f t="shared" si="26"/>
        <v>81.543999999999997</v>
      </c>
      <c r="AH130">
        <f t="shared" si="27"/>
        <v>83.00524999999999</v>
      </c>
      <c r="AI130" s="98">
        <f t="shared" si="28"/>
        <v>84.066000000000003</v>
      </c>
    </row>
    <row r="131" spans="13:35" x14ac:dyDescent="0.3">
      <c r="O131" s="14" t="s">
        <v>27</v>
      </c>
      <c r="P131" s="13">
        <v>77.111000000000004</v>
      </c>
      <c r="Q131" s="13">
        <v>77.463999999999999</v>
      </c>
      <c r="R131" s="13">
        <v>77.811000000000007</v>
      </c>
      <c r="S131" s="13">
        <v>78.144000000000005</v>
      </c>
      <c r="T131" s="13">
        <v>78.456999999999994</v>
      </c>
      <c r="U131" s="13">
        <v>78.745000000000005</v>
      </c>
      <c r="V131" s="13">
        <v>79.007000000000005</v>
      </c>
      <c r="W131" s="13">
        <v>79.248000000000005</v>
      </c>
      <c r="X131" s="13">
        <v>79.471999999999994</v>
      </c>
      <c r="Y131" s="13">
        <v>79.680999999999997</v>
      </c>
      <c r="Z131" s="13">
        <v>79.876999999999995</v>
      </c>
      <c r="AA131" s="13">
        <v>80.063999999999993</v>
      </c>
      <c r="AB131" s="13">
        <v>80.244</v>
      </c>
      <c r="AC131" s="13">
        <v>80.418999999999997</v>
      </c>
      <c r="AD131" s="13">
        <v>80.591999999999999</v>
      </c>
      <c r="AE131" s="13">
        <v>80.766000000000005</v>
      </c>
      <c r="AG131" s="62">
        <f t="shared" si="26"/>
        <v>77.111000000000004</v>
      </c>
      <c r="AH131">
        <f t="shared" si="27"/>
        <v>79.19387500000002</v>
      </c>
      <c r="AI131" s="98">
        <f t="shared" si="28"/>
        <v>80.766000000000005</v>
      </c>
    </row>
    <row r="132" spans="13:35" x14ac:dyDescent="0.3">
      <c r="M132" t="s">
        <v>202</v>
      </c>
      <c r="O132" s="14" t="s">
        <v>2</v>
      </c>
      <c r="P132" s="13">
        <v>79.311000000000007</v>
      </c>
      <c r="Q132" s="13">
        <v>79.524000000000001</v>
      </c>
      <c r="R132" s="13">
        <v>79.739000000000004</v>
      </c>
      <c r="S132" s="13">
        <v>79.965000000000003</v>
      </c>
      <c r="T132" s="13">
        <v>80.206999999999994</v>
      </c>
      <c r="U132" s="13">
        <v>80.465000000000003</v>
      </c>
      <c r="V132" s="13">
        <v>80.736999999999995</v>
      </c>
      <c r="W132" s="13">
        <v>81.016999999999996</v>
      </c>
      <c r="X132" s="13">
        <v>81.293999999999997</v>
      </c>
      <c r="Y132" s="13">
        <v>81.563000000000002</v>
      </c>
      <c r="Z132" s="13">
        <v>81.816000000000003</v>
      </c>
      <c r="AA132" s="13">
        <v>82.046000000000006</v>
      </c>
      <c r="AB132" s="13">
        <v>82.251000000000005</v>
      </c>
      <c r="AC132" s="13">
        <v>82.430999999999997</v>
      </c>
      <c r="AD132" s="13">
        <v>82.587000000000003</v>
      </c>
      <c r="AE132" s="13">
        <v>82.721999999999994</v>
      </c>
      <c r="AG132" s="62">
        <f t="shared" si="26"/>
        <v>79.311000000000007</v>
      </c>
      <c r="AH132">
        <f t="shared" si="27"/>
        <v>81.104687499999997</v>
      </c>
      <c r="AI132" s="98">
        <f t="shared" si="28"/>
        <v>82.721999999999994</v>
      </c>
    </row>
    <row r="133" spans="13:35" x14ac:dyDescent="0.3">
      <c r="O133" s="14" t="s">
        <v>27</v>
      </c>
      <c r="P133" s="13">
        <v>70.849000000000004</v>
      </c>
      <c r="Q133" s="13">
        <v>71.051000000000002</v>
      </c>
      <c r="R133" s="13">
        <v>71.272000000000006</v>
      </c>
      <c r="S133" s="13">
        <v>71.525999999999996</v>
      </c>
      <c r="T133" s="13">
        <v>71.819000000000003</v>
      </c>
      <c r="U133" s="13">
        <v>72.146000000000001</v>
      </c>
      <c r="V133" s="13">
        <v>72.498000000000005</v>
      </c>
      <c r="W133" s="13">
        <v>72.855999999999995</v>
      </c>
      <c r="X133" s="13">
        <v>73.200999999999993</v>
      </c>
      <c r="Y133" s="13">
        <v>73.528000000000006</v>
      </c>
      <c r="Z133" s="13">
        <v>73.83</v>
      </c>
      <c r="AA133" s="13">
        <v>74.103999999999999</v>
      </c>
      <c r="AB133" s="13">
        <v>74.355999999999995</v>
      </c>
      <c r="AC133" s="13">
        <v>74.591999999999999</v>
      </c>
      <c r="AD133" s="13">
        <v>74.813999999999993</v>
      </c>
      <c r="AE133" s="13">
        <v>75.025000000000006</v>
      </c>
      <c r="AG133" s="62">
        <f t="shared" si="26"/>
        <v>70.849000000000004</v>
      </c>
      <c r="AH133">
        <f t="shared" si="27"/>
        <v>72.96668750000002</v>
      </c>
      <c r="AI133" s="98">
        <f t="shared" si="28"/>
        <v>75.025000000000006</v>
      </c>
    </row>
    <row r="134" spans="13:35" x14ac:dyDescent="0.3">
      <c r="M134" t="s">
        <v>203</v>
      </c>
      <c r="O134" s="14" t="s">
        <v>2</v>
      </c>
      <c r="P134" s="13">
        <v>81.766999999999996</v>
      </c>
      <c r="Q134" s="13">
        <v>82.064999999999998</v>
      </c>
      <c r="R134" s="13">
        <v>82.352000000000004</v>
      </c>
      <c r="S134" s="13">
        <v>82.625</v>
      </c>
      <c r="T134" s="13">
        <v>82.881</v>
      </c>
      <c r="U134" s="13">
        <v>83.120999999999995</v>
      </c>
      <c r="V134" s="13">
        <v>83.347999999999999</v>
      </c>
      <c r="W134" s="13">
        <v>83.566999999999993</v>
      </c>
      <c r="X134" s="13">
        <v>83.778999999999996</v>
      </c>
      <c r="Y134" s="13">
        <v>83.986000000000004</v>
      </c>
      <c r="Z134" s="13">
        <v>84.185000000000002</v>
      </c>
      <c r="AA134" s="13">
        <v>84.373000000000005</v>
      </c>
      <c r="AB134" s="13">
        <v>84.546999999999997</v>
      </c>
      <c r="AC134" s="13">
        <v>84.706999999999994</v>
      </c>
      <c r="AD134" s="13">
        <v>84.852999999999994</v>
      </c>
      <c r="AE134" s="13">
        <v>84.986999999999995</v>
      </c>
      <c r="AG134" s="62">
        <f t="shared" si="26"/>
        <v>81.766999999999996</v>
      </c>
      <c r="AH134">
        <f t="shared" si="27"/>
        <v>83.571437500000002</v>
      </c>
      <c r="AI134" s="98">
        <f t="shared" si="28"/>
        <v>84.986999999999995</v>
      </c>
    </row>
    <row r="135" spans="13:35" x14ac:dyDescent="0.3">
      <c r="O135" s="14" t="s">
        <v>27</v>
      </c>
      <c r="P135" s="13">
        <v>75.06</v>
      </c>
      <c r="Q135" s="13">
        <v>75.426000000000002</v>
      </c>
      <c r="R135" s="13">
        <v>75.778999999999996</v>
      </c>
      <c r="S135" s="13">
        <v>76.119</v>
      </c>
      <c r="T135" s="13">
        <v>76.444000000000003</v>
      </c>
      <c r="U135" s="13">
        <v>76.753</v>
      </c>
      <c r="V135" s="13">
        <v>77.043999999999997</v>
      </c>
      <c r="W135" s="13">
        <v>77.320999999999998</v>
      </c>
      <c r="X135" s="13">
        <v>77.587000000000003</v>
      </c>
      <c r="Y135" s="13">
        <v>77.843000000000004</v>
      </c>
      <c r="Z135" s="13">
        <v>78.09</v>
      </c>
      <c r="AA135" s="13">
        <v>78.331999999999994</v>
      </c>
      <c r="AB135" s="13">
        <v>78.569999999999993</v>
      </c>
      <c r="AC135" s="13">
        <v>78.802999999999997</v>
      </c>
      <c r="AD135" s="13">
        <v>79.031999999999996</v>
      </c>
      <c r="AE135" s="13">
        <v>79.257000000000005</v>
      </c>
      <c r="AG135" s="62">
        <f t="shared" si="26"/>
        <v>75.06</v>
      </c>
      <c r="AH135">
        <f t="shared" si="27"/>
        <v>77.341249999999988</v>
      </c>
      <c r="AI135" s="98">
        <f t="shared" si="28"/>
        <v>79.257000000000005</v>
      </c>
    </row>
    <row r="136" spans="13:35" x14ac:dyDescent="0.3">
      <c r="M136" t="s">
        <v>204</v>
      </c>
      <c r="O136" s="14" t="s">
        <v>2</v>
      </c>
      <c r="P136" s="13">
        <v>75.957999999999998</v>
      </c>
      <c r="Q136" s="13">
        <v>76.283000000000001</v>
      </c>
      <c r="R136" s="13">
        <v>76.613</v>
      </c>
      <c r="S136" s="13">
        <v>76.95</v>
      </c>
      <c r="T136" s="13">
        <v>77.290000000000006</v>
      </c>
      <c r="U136" s="13">
        <v>77.625</v>
      </c>
      <c r="V136" s="13">
        <v>77.945999999999998</v>
      </c>
      <c r="W136" s="13">
        <v>78.242999999999995</v>
      </c>
      <c r="X136" s="13">
        <v>78.510000000000005</v>
      </c>
      <c r="Y136" s="13">
        <v>78.745000000000005</v>
      </c>
      <c r="Z136" s="13">
        <v>78.947000000000003</v>
      </c>
      <c r="AA136" s="13">
        <v>79.119</v>
      </c>
      <c r="AB136" s="13">
        <v>79.268000000000001</v>
      </c>
      <c r="AC136" s="13">
        <v>79.402000000000001</v>
      </c>
      <c r="AD136" s="13">
        <v>79.525000000000006</v>
      </c>
      <c r="AE136" s="13">
        <v>79.641999999999996</v>
      </c>
      <c r="AG136" s="62">
        <f t="shared" si="26"/>
        <v>75.957999999999998</v>
      </c>
      <c r="AH136">
        <f t="shared" si="27"/>
        <v>78.129125000000002</v>
      </c>
      <c r="AI136" s="98">
        <f t="shared" si="28"/>
        <v>79.641999999999996</v>
      </c>
    </row>
    <row r="137" spans="13:35" x14ac:dyDescent="0.3">
      <c r="O137" s="14" t="s">
        <v>27</v>
      </c>
      <c r="P137" s="13">
        <v>68.691999999999993</v>
      </c>
      <c r="Q137" s="13">
        <v>69.040000000000006</v>
      </c>
      <c r="R137" s="13">
        <v>69.399000000000001</v>
      </c>
      <c r="S137" s="13">
        <v>69.777000000000001</v>
      </c>
      <c r="T137" s="13">
        <v>70.168000000000006</v>
      </c>
      <c r="U137" s="13">
        <v>70.558000000000007</v>
      </c>
      <c r="V137" s="13">
        <v>70.930000000000007</v>
      </c>
      <c r="W137" s="13">
        <v>71.269000000000005</v>
      </c>
      <c r="X137" s="13">
        <v>71.563999999999993</v>
      </c>
      <c r="Y137" s="13">
        <v>71.813000000000002</v>
      </c>
      <c r="Z137" s="13">
        <v>72.016999999999996</v>
      </c>
      <c r="AA137" s="13">
        <v>72.183999999999997</v>
      </c>
      <c r="AB137" s="13">
        <v>72.331000000000003</v>
      </c>
      <c r="AC137" s="13">
        <v>72.47</v>
      </c>
      <c r="AD137" s="13">
        <v>72.608999999999995</v>
      </c>
      <c r="AE137" s="13">
        <v>72.753</v>
      </c>
      <c r="AG137" s="62">
        <f t="shared" si="26"/>
        <v>68.691999999999993</v>
      </c>
      <c r="AH137">
        <f t="shared" si="27"/>
        <v>71.098375000000004</v>
      </c>
      <c r="AI137" s="98">
        <f t="shared" si="28"/>
        <v>72.753</v>
      </c>
    </row>
    <row r="138" spans="13:35" x14ac:dyDescent="0.3">
      <c r="M138" t="s">
        <v>205</v>
      </c>
      <c r="O138" s="14" t="s">
        <v>2</v>
      </c>
      <c r="P138" s="13">
        <v>78.188999999999993</v>
      </c>
      <c r="Q138" s="13">
        <v>78.369</v>
      </c>
      <c r="R138" s="13">
        <v>78.561000000000007</v>
      </c>
      <c r="S138" s="13">
        <v>78.766000000000005</v>
      </c>
      <c r="T138" s="13">
        <v>78.984999999999999</v>
      </c>
      <c r="U138" s="13">
        <v>79.213999999999999</v>
      </c>
      <c r="V138" s="13">
        <v>79.45</v>
      </c>
      <c r="W138" s="13">
        <v>79.685000000000002</v>
      </c>
      <c r="X138" s="13">
        <v>79.912000000000006</v>
      </c>
      <c r="Y138" s="13">
        <v>80.129000000000005</v>
      </c>
      <c r="Z138" s="13">
        <v>80.328999999999994</v>
      </c>
      <c r="AA138" s="13">
        <v>80.510999999999996</v>
      </c>
      <c r="AB138" s="13">
        <v>80.676000000000002</v>
      </c>
      <c r="AC138" s="13">
        <v>80.825000000000003</v>
      </c>
      <c r="AD138" s="13">
        <v>80.959999999999994</v>
      </c>
      <c r="AE138" s="13">
        <v>81.084000000000003</v>
      </c>
      <c r="AG138" s="62">
        <f t="shared" si="26"/>
        <v>78.188999999999993</v>
      </c>
      <c r="AH138">
        <f t="shared" si="27"/>
        <v>79.727812500000013</v>
      </c>
      <c r="AI138" s="98">
        <f t="shared" si="28"/>
        <v>81.084000000000003</v>
      </c>
    </row>
    <row r="139" spans="13:35" x14ac:dyDescent="0.3">
      <c r="O139" s="14" t="s">
        <v>27</v>
      </c>
      <c r="P139" s="13">
        <v>70.275000000000006</v>
      </c>
      <c r="Q139" s="13">
        <v>70.5</v>
      </c>
      <c r="R139" s="13">
        <v>70.75</v>
      </c>
      <c r="S139" s="13">
        <v>71.028999999999996</v>
      </c>
      <c r="T139" s="13">
        <v>71.332999999999998</v>
      </c>
      <c r="U139" s="13">
        <v>71.656000000000006</v>
      </c>
      <c r="V139" s="13">
        <v>71.989000000000004</v>
      </c>
      <c r="W139" s="13">
        <v>72.316999999999993</v>
      </c>
      <c r="X139" s="13">
        <v>72.63</v>
      </c>
      <c r="Y139" s="13">
        <v>72.921999999999997</v>
      </c>
      <c r="Z139" s="13">
        <v>73.186000000000007</v>
      </c>
      <c r="AA139" s="13">
        <v>73.424000000000007</v>
      </c>
      <c r="AB139" s="13">
        <v>73.638000000000005</v>
      </c>
      <c r="AC139" s="13">
        <v>73.835999999999999</v>
      </c>
      <c r="AD139" s="13">
        <v>74.02</v>
      </c>
      <c r="AE139" s="13">
        <v>74.192999999999998</v>
      </c>
      <c r="AG139" s="62">
        <f t="shared" si="26"/>
        <v>70.275000000000006</v>
      </c>
      <c r="AH139">
        <f t="shared" si="27"/>
        <v>72.356125000000006</v>
      </c>
      <c r="AI139" s="98">
        <f t="shared" si="28"/>
        <v>74.192999999999998</v>
      </c>
    </row>
    <row r="140" spans="13:35" x14ac:dyDescent="0.3">
      <c r="M140" t="s">
        <v>206</v>
      </c>
      <c r="O140" s="14" t="s">
        <v>2</v>
      </c>
      <c r="P140" s="13">
        <v>81.212999999999994</v>
      </c>
      <c r="Q140" s="13">
        <v>81.522999999999996</v>
      </c>
      <c r="R140" s="13">
        <v>81.823999999999998</v>
      </c>
      <c r="S140" s="13">
        <v>82.108999999999995</v>
      </c>
      <c r="T140" s="13">
        <v>82.376000000000005</v>
      </c>
      <c r="U140" s="13">
        <v>82.62</v>
      </c>
      <c r="V140" s="13">
        <v>82.84</v>
      </c>
      <c r="W140" s="13">
        <v>83.039000000000001</v>
      </c>
      <c r="X140" s="13">
        <v>83.22</v>
      </c>
      <c r="Y140" s="13">
        <v>83.384</v>
      </c>
      <c r="Z140" s="13">
        <v>83.534000000000006</v>
      </c>
      <c r="AA140" s="13">
        <v>83.671999999999997</v>
      </c>
      <c r="AB140" s="13">
        <v>83.8</v>
      </c>
      <c r="AC140" s="13">
        <v>83.921999999999997</v>
      </c>
      <c r="AD140" s="13">
        <v>84.04</v>
      </c>
      <c r="AE140" s="13">
        <v>84.156000000000006</v>
      </c>
      <c r="AG140" s="62">
        <f t="shared" si="26"/>
        <v>81.212999999999994</v>
      </c>
      <c r="AH140">
        <f t="shared" si="27"/>
        <v>82.954499999999996</v>
      </c>
      <c r="AI140" s="98">
        <f t="shared" si="28"/>
        <v>84.156000000000006</v>
      </c>
    </row>
    <row r="141" spans="13:35" x14ac:dyDescent="0.3">
      <c r="O141" s="14" t="s">
        <v>27</v>
      </c>
      <c r="P141" s="13">
        <v>73.837000000000003</v>
      </c>
      <c r="Q141" s="13">
        <v>74.293000000000006</v>
      </c>
      <c r="R141" s="13">
        <v>74.760999999999996</v>
      </c>
      <c r="S141" s="13">
        <v>75.227000000000004</v>
      </c>
      <c r="T141" s="13">
        <v>75.680000000000007</v>
      </c>
      <c r="U141" s="13">
        <v>76.108999999999995</v>
      </c>
      <c r="V141" s="13">
        <v>76.504000000000005</v>
      </c>
      <c r="W141" s="13">
        <v>76.864999999999995</v>
      </c>
      <c r="X141" s="13">
        <v>77.19</v>
      </c>
      <c r="Y141" s="13">
        <v>77.478999999999999</v>
      </c>
      <c r="Z141" s="13">
        <v>77.736000000000004</v>
      </c>
      <c r="AA141" s="13">
        <v>77.965999999999994</v>
      </c>
      <c r="AB141" s="13">
        <v>78.177000000000007</v>
      </c>
      <c r="AC141" s="13">
        <v>78.378</v>
      </c>
      <c r="AD141" s="13">
        <v>78.575000000000003</v>
      </c>
      <c r="AE141" s="13">
        <v>78.772000000000006</v>
      </c>
      <c r="AG141" s="62">
        <f t="shared" si="26"/>
        <v>73.837000000000003</v>
      </c>
      <c r="AH141">
        <f t="shared" si="27"/>
        <v>76.721812499999999</v>
      </c>
      <c r="AI141" s="98">
        <f t="shared" si="28"/>
        <v>78.772000000000006</v>
      </c>
    </row>
    <row r="142" spans="13:35" x14ac:dyDescent="0.3">
      <c r="M142" t="s">
        <v>207</v>
      </c>
      <c r="O142" s="14" t="s">
        <v>2</v>
      </c>
      <c r="P142" s="13">
        <v>83.816000000000003</v>
      </c>
      <c r="Q142" s="13">
        <v>84.031000000000006</v>
      </c>
      <c r="R142" s="13">
        <v>84.245000000000005</v>
      </c>
      <c r="S142" s="13">
        <v>84.456000000000003</v>
      </c>
      <c r="T142" s="13">
        <v>84.662000000000006</v>
      </c>
      <c r="U142" s="13">
        <v>84.861000000000004</v>
      </c>
      <c r="V142" s="13">
        <v>85.051000000000002</v>
      </c>
      <c r="W142" s="13">
        <v>85.23</v>
      </c>
      <c r="X142" s="13">
        <v>85.4</v>
      </c>
      <c r="Y142" s="13">
        <v>85.561000000000007</v>
      </c>
      <c r="Z142" s="13">
        <v>85.710999999999999</v>
      </c>
      <c r="AA142" s="13">
        <v>85.853999999999999</v>
      </c>
      <c r="AB142" s="13">
        <v>85.99</v>
      </c>
      <c r="AC142" s="13">
        <v>86.120999999999995</v>
      </c>
      <c r="AD142" s="13">
        <v>86.248000000000005</v>
      </c>
      <c r="AE142" s="13">
        <v>86.373999999999995</v>
      </c>
      <c r="AG142" s="62">
        <f t="shared" si="26"/>
        <v>83.816000000000003</v>
      </c>
      <c r="AH142">
        <f t="shared" si="27"/>
        <v>85.225687500000021</v>
      </c>
      <c r="AI142" s="98">
        <f t="shared" si="28"/>
        <v>86.373999999999995</v>
      </c>
    </row>
    <row r="143" spans="13:35" x14ac:dyDescent="0.3">
      <c r="O143" s="14" t="s">
        <v>27</v>
      </c>
      <c r="P143" s="13">
        <v>77.275000000000006</v>
      </c>
      <c r="Q143" s="13">
        <v>77.59</v>
      </c>
      <c r="R143" s="13">
        <v>77.914000000000001</v>
      </c>
      <c r="S143" s="13">
        <v>78.242000000000004</v>
      </c>
      <c r="T143" s="13">
        <v>78.569000000000003</v>
      </c>
      <c r="U143" s="13">
        <v>78.888000000000005</v>
      </c>
      <c r="V143" s="13">
        <v>79.192999999999998</v>
      </c>
      <c r="W143" s="13">
        <v>79.477000000000004</v>
      </c>
      <c r="X143" s="13">
        <v>79.738</v>
      </c>
      <c r="Y143" s="13">
        <v>79.974000000000004</v>
      </c>
      <c r="Z143" s="13">
        <v>80.183999999999997</v>
      </c>
      <c r="AA143" s="13">
        <v>80.367999999999995</v>
      </c>
      <c r="AB143" s="13">
        <v>80.533000000000001</v>
      </c>
      <c r="AC143" s="13">
        <v>80.685000000000002</v>
      </c>
      <c r="AD143" s="13">
        <v>80.825999999999993</v>
      </c>
      <c r="AE143" s="13">
        <v>80.959999999999994</v>
      </c>
      <c r="AG143" s="62">
        <f t="shared" si="26"/>
        <v>77.275000000000006</v>
      </c>
      <c r="AH143">
        <f t="shared" si="27"/>
        <v>79.400999999999996</v>
      </c>
      <c r="AI143" s="98">
        <f t="shared" si="28"/>
        <v>80.959999999999994</v>
      </c>
    </row>
    <row r="144" spans="13:35" x14ac:dyDescent="0.3">
      <c r="M144" t="s">
        <v>208</v>
      </c>
      <c r="O144" s="14" t="s">
        <v>2</v>
      </c>
      <c r="P144" s="13">
        <v>82.68</v>
      </c>
      <c r="Q144" s="13">
        <v>82.831000000000003</v>
      </c>
      <c r="R144" s="13">
        <v>82.983999999999995</v>
      </c>
      <c r="S144" s="13">
        <v>83.135000000000005</v>
      </c>
      <c r="T144" s="13">
        <v>83.283000000000001</v>
      </c>
      <c r="U144" s="13">
        <v>83.424999999999997</v>
      </c>
      <c r="V144" s="13">
        <v>83.561999999999998</v>
      </c>
      <c r="W144" s="13">
        <v>83.694999999999993</v>
      </c>
      <c r="X144" s="13">
        <v>83.825000000000003</v>
      </c>
      <c r="Y144" s="13">
        <v>83.953000000000003</v>
      </c>
      <c r="Z144" s="13">
        <v>84.078000000000003</v>
      </c>
      <c r="AA144" s="13">
        <v>84.200999999999993</v>
      </c>
      <c r="AB144" s="13">
        <v>84.322000000000003</v>
      </c>
      <c r="AC144" s="13">
        <v>84.441999999999993</v>
      </c>
      <c r="AD144" s="13">
        <v>84.56</v>
      </c>
      <c r="AE144" s="13">
        <v>84.677999999999997</v>
      </c>
      <c r="AG144" s="62">
        <f t="shared" si="26"/>
        <v>82.68</v>
      </c>
      <c r="AH144">
        <f t="shared" si="27"/>
        <v>83.728375</v>
      </c>
      <c r="AI144" s="98">
        <f t="shared" si="28"/>
        <v>84.677999999999997</v>
      </c>
    </row>
    <row r="145" spans="13:35" x14ac:dyDescent="0.3">
      <c r="O145" s="14" t="s">
        <v>27</v>
      </c>
      <c r="P145" s="106">
        <v>78.441000000000003</v>
      </c>
      <c r="Q145" s="106">
        <v>78.668000000000006</v>
      </c>
      <c r="R145" s="106">
        <v>78.894999999999996</v>
      </c>
      <c r="S145" s="106">
        <v>79.12</v>
      </c>
      <c r="T145" s="106">
        <v>79.34</v>
      </c>
      <c r="U145" s="106">
        <v>79.551000000000002</v>
      </c>
      <c r="V145" s="106">
        <v>79.748999999999995</v>
      </c>
      <c r="W145" s="106">
        <v>79.932000000000002</v>
      </c>
      <c r="X145" s="106">
        <v>80.099999999999994</v>
      </c>
      <c r="Y145" s="106">
        <v>80.254999999999995</v>
      </c>
      <c r="Z145" s="106">
        <v>80.403000000000006</v>
      </c>
      <c r="AA145" s="106">
        <v>80.549000000000007</v>
      </c>
      <c r="AB145" s="106">
        <v>80.7</v>
      </c>
      <c r="AC145" s="106">
        <v>80.86</v>
      </c>
      <c r="AD145" s="106">
        <v>81.028999999999996</v>
      </c>
      <c r="AE145" s="106">
        <v>81.209000000000003</v>
      </c>
      <c r="AG145" s="62">
        <f t="shared" si="26"/>
        <v>78.441000000000003</v>
      </c>
      <c r="AH145">
        <f t="shared" si="27"/>
        <v>79.925062499999996</v>
      </c>
      <c r="AI145" s="98">
        <f t="shared" si="28"/>
        <v>81.209000000000003</v>
      </c>
    </row>
    <row r="146" spans="13:35" x14ac:dyDescent="0.3">
      <c r="M146" t="s">
        <v>47</v>
      </c>
      <c r="N146" s="14" t="s">
        <v>47</v>
      </c>
      <c r="O146" s="14" t="s">
        <v>2</v>
      </c>
      <c r="P146" s="106">
        <v>81.198999999999998</v>
      </c>
      <c r="Q146" s="106">
        <v>81.427999999999997</v>
      </c>
      <c r="R146" s="106">
        <v>81.659000000000006</v>
      </c>
      <c r="S146" s="106">
        <v>81.887</v>
      </c>
      <c r="T146" s="106">
        <v>82.108000000000004</v>
      </c>
      <c r="U146" s="106">
        <v>82.311000000000007</v>
      </c>
      <c r="V146" s="106">
        <v>82.486000000000004</v>
      </c>
      <c r="W146" s="106">
        <v>82.628</v>
      </c>
      <c r="X146" s="106">
        <v>82.734999999999999</v>
      </c>
      <c r="Y146" s="106">
        <v>82.811000000000007</v>
      </c>
      <c r="Z146" s="106">
        <v>82.861000000000004</v>
      </c>
      <c r="AA146" s="106">
        <v>82.893000000000001</v>
      </c>
      <c r="AB146" s="106">
        <v>82.921000000000006</v>
      </c>
      <c r="AC146" s="106">
        <v>82.953999999999994</v>
      </c>
      <c r="AD146" s="106">
        <v>82.998999999999995</v>
      </c>
      <c r="AE146" s="106">
        <v>83.06</v>
      </c>
      <c r="AG146" s="62">
        <f t="shared" si="26"/>
        <v>81.198999999999998</v>
      </c>
      <c r="AH146">
        <f t="shared" si="27"/>
        <v>82.433750000000003</v>
      </c>
      <c r="AI146" s="98">
        <f t="shared" si="28"/>
        <v>83.06</v>
      </c>
    </row>
    <row r="147" spans="13:35" x14ac:dyDescent="0.3">
      <c r="N147" s="14" t="s">
        <v>47</v>
      </c>
      <c r="O147" s="14" t="s">
        <v>27</v>
      </c>
      <c r="P147" s="106">
        <v>76.807000000000002</v>
      </c>
      <c r="Q147" s="106">
        <v>77.108999999999995</v>
      </c>
      <c r="R147" s="106">
        <v>77.415999999999997</v>
      </c>
      <c r="S147" s="106">
        <v>77.722999999999999</v>
      </c>
      <c r="T147" s="106">
        <v>78.027000000000001</v>
      </c>
      <c r="U147" s="106">
        <v>78.313000000000002</v>
      </c>
      <c r="V147" s="106">
        <v>78.566999999999993</v>
      </c>
      <c r="W147" s="106">
        <v>78.783000000000001</v>
      </c>
      <c r="X147" s="106">
        <v>78.956999999999994</v>
      </c>
      <c r="Y147" s="106">
        <v>79.091999999999999</v>
      </c>
      <c r="Z147" s="106">
        <v>79.197999999999993</v>
      </c>
      <c r="AA147" s="106">
        <v>79.289000000000001</v>
      </c>
      <c r="AB147" s="106">
        <v>79.38</v>
      </c>
      <c r="AC147" s="106">
        <v>79.486999999999995</v>
      </c>
      <c r="AD147" s="106">
        <v>79.613</v>
      </c>
      <c r="AE147" s="106">
        <v>79.763000000000005</v>
      </c>
      <c r="AG147" s="62">
        <f t="shared" si="26"/>
        <v>76.807000000000002</v>
      </c>
      <c r="AH147">
        <f t="shared" si="27"/>
        <v>78.595249999999993</v>
      </c>
      <c r="AI147" s="98">
        <f t="shared" si="28"/>
        <v>79.763000000000005</v>
      </c>
    </row>
    <row r="148" spans="13:35" x14ac:dyDescent="0.3">
      <c r="M148" t="s">
        <v>48</v>
      </c>
      <c r="N148" s="14" t="s">
        <v>92</v>
      </c>
      <c r="O148" s="14" t="s">
        <v>2</v>
      </c>
      <c r="P148" s="106">
        <v>79.932500000000005</v>
      </c>
      <c r="Q148" s="106">
        <v>80.194500000000005</v>
      </c>
      <c r="R148" s="106">
        <v>80.456999999999994</v>
      </c>
      <c r="S148" s="106">
        <v>80.72</v>
      </c>
      <c r="T148" s="106">
        <v>80.984499999999997</v>
      </c>
      <c r="U148" s="106">
        <v>81.253500000000003</v>
      </c>
      <c r="V148" s="106">
        <v>81.528500000000008</v>
      </c>
      <c r="W148" s="106">
        <v>81.808500000000009</v>
      </c>
      <c r="X148" s="106">
        <v>82.09</v>
      </c>
      <c r="Y148" s="106">
        <v>82.367999999999995</v>
      </c>
      <c r="Z148" s="106">
        <v>82.637</v>
      </c>
      <c r="AA148" s="106">
        <v>82.888000000000005</v>
      </c>
      <c r="AB148" s="106">
        <v>83.115499999999997</v>
      </c>
      <c r="AC148" s="106">
        <v>83.3185</v>
      </c>
      <c r="AD148" s="106">
        <v>83.495499999999993</v>
      </c>
      <c r="AE148" s="106">
        <v>83.65</v>
      </c>
      <c r="AG148" s="62">
        <f t="shared" si="26"/>
        <v>79.932500000000005</v>
      </c>
      <c r="AH148">
        <f t="shared" si="27"/>
        <v>81.902593750000008</v>
      </c>
      <c r="AI148" s="98">
        <f t="shared" si="28"/>
        <v>83.65</v>
      </c>
    </row>
    <row r="149" spans="13:35" x14ac:dyDescent="0.3">
      <c r="N149" s="14" t="s">
        <v>92</v>
      </c>
      <c r="O149" s="14" t="s">
        <v>27</v>
      </c>
      <c r="P149" s="106">
        <v>75.156499999999994</v>
      </c>
      <c r="Q149" s="106">
        <v>75.375500000000002</v>
      </c>
      <c r="R149" s="106">
        <v>75.584000000000003</v>
      </c>
      <c r="S149" s="106">
        <v>75.789500000000004</v>
      </c>
      <c r="T149" s="106">
        <v>75.996499999999997</v>
      </c>
      <c r="U149" s="106">
        <v>76.211999999999989</v>
      </c>
      <c r="V149" s="106">
        <v>76.442000000000007</v>
      </c>
      <c r="W149" s="106">
        <v>76.686000000000007</v>
      </c>
      <c r="X149" s="106">
        <v>76.941000000000003</v>
      </c>
      <c r="Y149" s="106">
        <v>77.204999999999998</v>
      </c>
      <c r="Z149" s="106">
        <v>77.468999999999994</v>
      </c>
      <c r="AA149" s="106">
        <v>77.723000000000013</v>
      </c>
      <c r="AB149" s="106">
        <v>77.960499999999996</v>
      </c>
      <c r="AC149" s="106">
        <v>78.1755</v>
      </c>
      <c r="AD149" s="106">
        <v>78.366</v>
      </c>
      <c r="AE149" s="106">
        <v>78.533500000000004</v>
      </c>
      <c r="AG149" s="62">
        <f t="shared" si="26"/>
        <v>75.156499999999994</v>
      </c>
      <c r="AH149">
        <f t="shared" si="27"/>
        <v>76.850968749999993</v>
      </c>
      <c r="AI149" s="98">
        <f t="shared" si="28"/>
        <v>78.533500000000004</v>
      </c>
    </row>
    <row r="150" spans="13:35" x14ac:dyDescent="0.3">
      <c r="M150" t="s">
        <v>49</v>
      </c>
      <c r="N150" s="14" t="s">
        <v>93</v>
      </c>
      <c r="O150" s="14" t="s">
        <v>2</v>
      </c>
      <c r="P150" s="106">
        <v>77.290083333333328</v>
      </c>
      <c r="Q150" s="106">
        <v>77.592416666666665</v>
      </c>
      <c r="R150" s="106">
        <v>77.88333333333334</v>
      </c>
      <c r="S150" s="106">
        <v>78.160583333333349</v>
      </c>
      <c r="T150" s="106">
        <v>78.422583333333321</v>
      </c>
      <c r="U150" s="106">
        <v>78.670500000000004</v>
      </c>
      <c r="V150" s="106">
        <v>78.906416666666686</v>
      </c>
      <c r="W150" s="106">
        <v>79.134083333333336</v>
      </c>
      <c r="X150" s="106">
        <v>79.355916666666658</v>
      </c>
      <c r="Y150" s="106">
        <v>79.572083333333339</v>
      </c>
      <c r="Z150" s="106">
        <v>79.780916666666656</v>
      </c>
      <c r="AA150" s="106">
        <v>79.979416666666665</v>
      </c>
      <c r="AB150" s="106">
        <v>80.16525</v>
      </c>
      <c r="AC150" s="106">
        <v>80.337499999999991</v>
      </c>
      <c r="AD150" s="106">
        <v>80.496833333333328</v>
      </c>
      <c r="AE150" s="106">
        <v>80.645416666666677</v>
      </c>
      <c r="AG150" s="62">
        <f t="shared" si="26"/>
        <v>77.290083333333328</v>
      </c>
      <c r="AH150">
        <f t="shared" si="27"/>
        <v>79.149583333333339</v>
      </c>
      <c r="AI150" s="98">
        <f t="shared" si="28"/>
        <v>80.645416666666677</v>
      </c>
    </row>
    <row r="151" spans="13:35" x14ac:dyDescent="0.3">
      <c r="N151" s="14" t="s">
        <v>93</v>
      </c>
      <c r="O151" s="14" t="s">
        <v>27</v>
      </c>
      <c r="P151" s="106">
        <v>71.860166666666672</v>
      </c>
      <c r="Q151" s="106">
        <v>72.186250000000001</v>
      </c>
      <c r="R151" s="106">
        <v>72.49633333333334</v>
      </c>
      <c r="S151" s="106">
        <v>72.788916666666651</v>
      </c>
      <c r="T151" s="106">
        <v>73.062666666666658</v>
      </c>
      <c r="U151" s="106">
        <v>73.319500000000005</v>
      </c>
      <c r="V151" s="106">
        <v>73.563249999999996</v>
      </c>
      <c r="W151" s="106">
        <v>73.799083333333328</v>
      </c>
      <c r="X151" s="106">
        <v>74.03058333333334</v>
      </c>
      <c r="Y151" s="106">
        <v>74.258083333333346</v>
      </c>
      <c r="Z151" s="106">
        <v>74.480333333333348</v>
      </c>
      <c r="AA151" s="106">
        <v>74.694333333333333</v>
      </c>
      <c r="AB151" s="106">
        <v>74.896249999999995</v>
      </c>
      <c r="AC151" s="106">
        <v>75.084583333333327</v>
      </c>
      <c r="AD151" s="106">
        <v>75.259750000000011</v>
      </c>
      <c r="AE151" s="106">
        <v>75.423333333333332</v>
      </c>
      <c r="AG151" s="62">
        <f t="shared" si="26"/>
        <v>71.860166666666672</v>
      </c>
      <c r="AH151">
        <f t="shared" si="27"/>
        <v>73.82521354166667</v>
      </c>
      <c r="AI151" s="98">
        <f t="shared" si="28"/>
        <v>75.423333333333332</v>
      </c>
    </row>
    <row r="152" spans="13:35" x14ac:dyDescent="0.3">
      <c r="M152" t="s">
        <v>50</v>
      </c>
      <c r="N152" s="14" t="s">
        <v>58</v>
      </c>
      <c r="O152" s="14" t="s">
        <v>2</v>
      </c>
      <c r="P152" s="106">
        <v>65.356999999999999</v>
      </c>
      <c r="Q152" s="106">
        <v>65.793000000000006</v>
      </c>
      <c r="R152" s="106">
        <v>66.253</v>
      </c>
      <c r="S152" s="106">
        <v>66.734999999999999</v>
      </c>
      <c r="T152" s="106">
        <v>67.230999999999995</v>
      </c>
      <c r="U152" s="106">
        <v>67.73</v>
      </c>
      <c r="V152" s="106">
        <v>68.218000000000004</v>
      </c>
      <c r="W152" s="106">
        <v>68.680000000000007</v>
      </c>
      <c r="X152" s="106">
        <v>69.105999999999995</v>
      </c>
      <c r="Y152" s="106">
        <v>69.491</v>
      </c>
      <c r="Z152" s="106">
        <v>69.834999999999994</v>
      </c>
      <c r="AA152" s="106">
        <v>70.141999999999996</v>
      </c>
      <c r="AB152" s="106">
        <v>70.424999999999997</v>
      </c>
      <c r="AC152" s="106">
        <v>70.691999999999993</v>
      </c>
      <c r="AD152" s="106">
        <v>70.95</v>
      </c>
      <c r="AE152" s="106">
        <v>71.201999999999998</v>
      </c>
      <c r="AG152" s="62">
        <f t="shared" si="26"/>
        <v>65.356999999999999</v>
      </c>
      <c r="AH152">
        <f t="shared" si="27"/>
        <v>68.615000000000009</v>
      </c>
      <c r="AI152" s="98">
        <f t="shared" si="28"/>
        <v>71.201999999999998</v>
      </c>
    </row>
    <row r="153" spans="13:35" x14ac:dyDescent="0.3">
      <c r="N153" s="14" t="s">
        <v>58</v>
      </c>
      <c r="O153" s="14" t="s">
        <v>27</v>
      </c>
      <c r="P153" s="106">
        <v>63.689</v>
      </c>
      <c r="Q153" s="106">
        <v>64.090999999999994</v>
      </c>
      <c r="R153" s="106">
        <v>64.498999999999995</v>
      </c>
      <c r="S153" s="106">
        <v>64.91</v>
      </c>
      <c r="T153" s="106">
        <v>65.319999999999993</v>
      </c>
      <c r="U153" s="106">
        <v>65.722999999999999</v>
      </c>
      <c r="V153" s="106">
        <v>66.114999999999995</v>
      </c>
      <c r="W153" s="106">
        <v>66.488</v>
      </c>
      <c r="X153" s="106">
        <v>66.84</v>
      </c>
      <c r="Y153" s="106">
        <v>67.167000000000002</v>
      </c>
      <c r="Z153" s="106">
        <v>67.468000000000004</v>
      </c>
      <c r="AA153" s="106">
        <v>67.745000000000005</v>
      </c>
      <c r="AB153" s="106">
        <v>68</v>
      </c>
      <c r="AC153" s="106">
        <v>68.239000000000004</v>
      </c>
      <c r="AD153" s="106">
        <v>68.463999999999999</v>
      </c>
      <c r="AE153" s="106">
        <v>68.677999999999997</v>
      </c>
      <c r="AG153" s="62">
        <f t="shared" si="26"/>
        <v>63.689</v>
      </c>
      <c r="AH153">
        <f t="shared" si="27"/>
        <v>66.464750000000009</v>
      </c>
      <c r="AI153" s="98">
        <f t="shared" si="28"/>
        <v>68.677999999999997</v>
      </c>
    </row>
    <row r="154" spans="13:35" x14ac:dyDescent="0.3">
      <c r="M154" t="s">
        <v>51</v>
      </c>
      <c r="N154" s="14" t="s">
        <v>51</v>
      </c>
      <c r="O154" s="14" t="s">
        <v>2</v>
      </c>
      <c r="P154" s="106">
        <v>77.895333333333326</v>
      </c>
      <c r="Q154" s="106">
        <v>78.129500000000007</v>
      </c>
      <c r="R154" s="106">
        <v>78.36</v>
      </c>
      <c r="S154" s="106">
        <v>78.588499999999996</v>
      </c>
      <c r="T154" s="106">
        <v>78.813666666666663</v>
      </c>
      <c r="U154" s="106">
        <v>79.035666666666671</v>
      </c>
      <c r="V154" s="106">
        <v>79.254000000000005</v>
      </c>
      <c r="W154" s="106">
        <v>79.466999999999999</v>
      </c>
      <c r="X154" s="106">
        <v>79.673500000000004</v>
      </c>
      <c r="Y154" s="106">
        <v>79.872666666666674</v>
      </c>
      <c r="Z154" s="106">
        <v>80.063333333333333</v>
      </c>
      <c r="AA154" s="106">
        <v>80.24433333333333</v>
      </c>
      <c r="AB154" s="106">
        <v>80.416166666666683</v>
      </c>
      <c r="AC154" s="106">
        <v>80.579166666666666</v>
      </c>
      <c r="AD154" s="106">
        <v>80.735166666666672</v>
      </c>
      <c r="AE154" s="106">
        <v>80.885333333333335</v>
      </c>
      <c r="AG154" s="62">
        <f t="shared" si="26"/>
        <v>77.895333333333326</v>
      </c>
      <c r="AH154">
        <f t="shared" si="27"/>
        <v>79.500833333333333</v>
      </c>
      <c r="AI154" s="98">
        <f t="shared" si="28"/>
        <v>80.885333333333335</v>
      </c>
    </row>
    <row r="155" spans="13:35" x14ac:dyDescent="0.3">
      <c r="N155" s="14" t="s">
        <v>51</v>
      </c>
      <c r="O155" s="14" t="s">
        <v>27</v>
      </c>
      <c r="P155" s="106">
        <v>71.857500000000002</v>
      </c>
      <c r="Q155" s="106">
        <v>72.101833333333332</v>
      </c>
      <c r="R155" s="106">
        <v>72.343166666666676</v>
      </c>
      <c r="S155" s="106">
        <v>72.581333333333347</v>
      </c>
      <c r="T155" s="106">
        <v>72.816500000000005</v>
      </c>
      <c r="U155" s="106">
        <v>73.048166666666674</v>
      </c>
      <c r="V155" s="106">
        <v>73.274666666666675</v>
      </c>
      <c r="W155" s="106">
        <v>73.494833333333332</v>
      </c>
      <c r="X155" s="106">
        <v>73.709333333333333</v>
      </c>
      <c r="Y155" s="106">
        <v>73.917999999999992</v>
      </c>
      <c r="Z155" s="106">
        <v>74.122500000000002</v>
      </c>
      <c r="AA155" s="106">
        <v>74.323999999999998</v>
      </c>
      <c r="AB155" s="106">
        <v>74.525166666666664</v>
      </c>
      <c r="AC155" s="106">
        <v>74.726833333333332</v>
      </c>
      <c r="AD155" s="106">
        <v>74.930500000000009</v>
      </c>
      <c r="AE155" s="106">
        <v>75.136166666666668</v>
      </c>
      <c r="AG155" s="62">
        <f t="shared" si="26"/>
        <v>71.857500000000002</v>
      </c>
      <c r="AH155">
        <f t="shared" si="27"/>
        <v>73.556906249999997</v>
      </c>
      <c r="AI155" s="98">
        <f t="shared" si="28"/>
        <v>75.136166666666668</v>
      </c>
    </row>
    <row r="156" spans="13:35" x14ac:dyDescent="0.3">
      <c r="M156" t="s">
        <v>52</v>
      </c>
      <c r="N156" s="14" t="s">
        <v>59</v>
      </c>
      <c r="O156" s="14" t="s">
        <v>2</v>
      </c>
      <c r="P156" s="106">
        <v>72.641000000000005</v>
      </c>
      <c r="Q156" s="106">
        <v>73.013000000000005</v>
      </c>
      <c r="R156" s="106">
        <v>73.438000000000002</v>
      </c>
      <c r="S156" s="106">
        <v>73.893000000000001</v>
      </c>
      <c r="T156" s="106">
        <v>74.363</v>
      </c>
      <c r="U156" s="106">
        <v>74.831999999999994</v>
      </c>
      <c r="V156" s="106">
        <v>75.289000000000001</v>
      </c>
      <c r="W156" s="106">
        <v>75.73</v>
      </c>
      <c r="X156" s="106">
        <v>76.147999999999996</v>
      </c>
      <c r="Y156" s="106">
        <v>76.533000000000001</v>
      </c>
      <c r="Z156" s="106">
        <v>76.876000000000005</v>
      </c>
      <c r="AA156" s="106">
        <v>77.168000000000006</v>
      </c>
      <c r="AB156" s="106">
        <v>77.414000000000001</v>
      </c>
      <c r="AC156" s="106">
        <v>77.617999999999995</v>
      </c>
      <c r="AD156" s="106">
        <v>77.784999999999997</v>
      </c>
      <c r="AE156" s="106">
        <v>77.921999999999997</v>
      </c>
      <c r="AG156" s="62">
        <f t="shared" ref="AG156:AG161" si="29">MIN(P156:AE156)</f>
        <v>72.641000000000005</v>
      </c>
      <c r="AH156">
        <f t="shared" ref="AH156:AH161" si="30">AVERAGE(P156:AE156)</f>
        <v>75.666437500000015</v>
      </c>
      <c r="AI156" s="98">
        <f t="shared" ref="AI156:AI161" si="31">MAX(P156:AE156)</f>
        <v>77.921999999999997</v>
      </c>
    </row>
    <row r="157" spans="13:35" x14ac:dyDescent="0.3">
      <c r="N157" s="14" t="s">
        <v>59</v>
      </c>
      <c r="O157" s="14" t="s">
        <v>27</v>
      </c>
      <c r="P157" s="106">
        <v>59.454000000000001</v>
      </c>
      <c r="Q157" s="106">
        <v>59.98</v>
      </c>
      <c r="R157" s="106">
        <v>60.606999999999999</v>
      </c>
      <c r="S157" s="106">
        <v>61.298999999999999</v>
      </c>
      <c r="T157" s="106">
        <v>62.026000000000003</v>
      </c>
      <c r="U157" s="106">
        <v>62.76</v>
      </c>
      <c r="V157" s="106">
        <v>63.478000000000002</v>
      </c>
      <c r="W157" s="106">
        <v>64.165000000000006</v>
      </c>
      <c r="X157" s="106">
        <v>64.807000000000002</v>
      </c>
      <c r="Y157" s="106">
        <v>65.385999999999996</v>
      </c>
      <c r="Z157" s="106">
        <v>65.888999999999996</v>
      </c>
      <c r="AA157" s="106">
        <v>66.305000000000007</v>
      </c>
      <c r="AB157" s="106">
        <v>66.646000000000001</v>
      </c>
      <c r="AC157" s="106">
        <v>66.924000000000007</v>
      </c>
      <c r="AD157" s="106">
        <v>67.147999999999996</v>
      </c>
      <c r="AE157" s="106">
        <v>67.328999999999994</v>
      </c>
      <c r="AG157" s="62">
        <f t="shared" si="29"/>
        <v>59.454000000000001</v>
      </c>
      <c r="AH157">
        <f t="shared" si="30"/>
        <v>64.012687499999998</v>
      </c>
      <c r="AI157" s="98">
        <f t="shared" si="31"/>
        <v>67.328999999999994</v>
      </c>
    </row>
    <row r="158" spans="13:35" x14ac:dyDescent="0.3">
      <c r="M158" t="s">
        <v>53</v>
      </c>
      <c r="N158" s="14" t="s">
        <v>53</v>
      </c>
      <c r="O158" s="14" t="s">
        <v>2</v>
      </c>
      <c r="P158" s="106">
        <v>80.240333333333339</v>
      </c>
      <c r="Q158" s="106">
        <v>80.375999999999991</v>
      </c>
      <c r="R158" s="106">
        <v>80.503</v>
      </c>
      <c r="S158" s="106">
        <v>80.62166666666667</v>
      </c>
      <c r="T158" s="106">
        <v>80.732000000000014</v>
      </c>
      <c r="U158" s="106">
        <v>80.830666666666659</v>
      </c>
      <c r="V158" s="106">
        <v>80.913666666666657</v>
      </c>
      <c r="W158" s="106">
        <v>80.978999999999999</v>
      </c>
      <c r="X158" s="106">
        <v>81.028333333333336</v>
      </c>
      <c r="Y158" s="106">
        <v>81.064000000000007</v>
      </c>
      <c r="Z158" s="106">
        <v>81.090666666666678</v>
      </c>
      <c r="AA158" s="106">
        <v>81.114666666666665</v>
      </c>
      <c r="AB158" s="106">
        <v>81.141333333333321</v>
      </c>
      <c r="AC158" s="106">
        <v>81.176666666666662</v>
      </c>
      <c r="AD158" s="106">
        <v>81.225000000000009</v>
      </c>
      <c r="AE158" s="106">
        <v>81.289000000000001</v>
      </c>
      <c r="AG158" s="62">
        <f t="shared" si="29"/>
        <v>80.240333333333339</v>
      </c>
      <c r="AH158">
        <f t="shared" si="30"/>
        <v>80.895375000000001</v>
      </c>
      <c r="AI158" s="98">
        <f t="shared" si="31"/>
        <v>81.289000000000001</v>
      </c>
    </row>
    <row r="159" spans="13:35" x14ac:dyDescent="0.3">
      <c r="N159" s="14" t="s">
        <v>53</v>
      </c>
      <c r="O159" s="14" t="s">
        <v>27</v>
      </c>
      <c r="P159" s="106">
        <v>75.172333333333327</v>
      </c>
      <c r="Q159" s="106">
        <v>75.320333333333323</v>
      </c>
      <c r="R159" s="106">
        <v>75.455333333333328</v>
      </c>
      <c r="S159" s="106">
        <v>75.581333333333333</v>
      </c>
      <c r="T159" s="106">
        <v>75.699666666666658</v>
      </c>
      <c r="U159" s="106">
        <v>75.808999999999997</v>
      </c>
      <c r="V159" s="106">
        <v>75.903000000000006</v>
      </c>
      <c r="W159" s="106">
        <v>75.978000000000009</v>
      </c>
      <c r="X159" s="106">
        <v>76.034333333333336</v>
      </c>
      <c r="Y159" s="106">
        <v>76.075666666666663</v>
      </c>
      <c r="Z159" s="106">
        <v>76.108999999999995</v>
      </c>
      <c r="AA159" s="106">
        <v>76.143666666666661</v>
      </c>
      <c r="AB159" s="106">
        <v>76.188000000000002</v>
      </c>
      <c r="AC159" s="106">
        <v>76.248666666666665</v>
      </c>
      <c r="AD159" s="106">
        <v>76.330333333333328</v>
      </c>
      <c r="AE159" s="106">
        <v>76.434666666666672</v>
      </c>
      <c r="AG159" s="62">
        <f t="shared" si="29"/>
        <v>75.172333333333327</v>
      </c>
      <c r="AH159">
        <f t="shared" si="30"/>
        <v>75.905208333333334</v>
      </c>
      <c r="AI159" s="98">
        <f t="shared" si="31"/>
        <v>76.434666666666672</v>
      </c>
    </row>
    <row r="160" spans="13:35" x14ac:dyDescent="0.3">
      <c r="M160" t="s">
        <v>54</v>
      </c>
      <c r="N160" s="14" t="s">
        <v>54</v>
      </c>
      <c r="O160" s="14" t="s">
        <v>2</v>
      </c>
      <c r="P160" s="106">
        <v>67.819951048951054</v>
      </c>
      <c r="Q160" s="106">
        <v>68.218342657342646</v>
      </c>
      <c r="R160" s="106">
        <v>68.636111888111884</v>
      </c>
      <c r="S160" s="106">
        <v>69.065398601398584</v>
      </c>
      <c r="T160" s="106">
        <v>69.498853146853136</v>
      </c>
      <c r="U160" s="106">
        <v>69.928482517482493</v>
      </c>
      <c r="V160" s="106">
        <v>70.347727272727269</v>
      </c>
      <c r="W160" s="106">
        <v>70.751993006993033</v>
      </c>
      <c r="X160" s="106">
        <v>71.136986013986032</v>
      </c>
      <c r="Y160" s="106">
        <v>71.498132867132881</v>
      </c>
      <c r="Z160" s="106">
        <v>71.831251748251702</v>
      </c>
      <c r="AA160" s="106">
        <v>72.134041958041919</v>
      </c>
      <c r="AB160" s="106">
        <v>72.409993006992977</v>
      </c>
      <c r="AC160" s="106">
        <v>72.663160839160824</v>
      </c>
      <c r="AD160" s="106">
        <v>72.896580419580417</v>
      </c>
      <c r="AE160" s="106">
        <v>73.114069930069917</v>
      </c>
      <c r="AG160" s="62">
        <f t="shared" si="29"/>
        <v>67.819951048951054</v>
      </c>
      <c r="AH160">
        <f t="shared" si="30"/>
        <v>70.746942307692308</v>
      </c>
      <c r="AI160" s="98">
        <f t="shared" si="31"/>
        <v>73.114069930069917</v>
      </c>
    </row>
    <row r="161" spans="13:50" ht="15" thickBot="1" x14ac:dyDescent="0.35">
      <c r="N161" s="14" t="s">
        <v>54</v>
      </c>
      <c r="O161" s="14" t="s">
        <v>27</v>
      </c>
      <c r="P161" s="106">
        <v>63.419881118881115</v>
      </c>
      <c r="Q161" s="106">
        <v>63.802916083916102</v>
      </c>
      <c r="R161" s="106">
        <v>64.201335664335659</v>
      </c>
      <c r="S161" s="106">
        <v>64.609909090909127</v>
      </c>
      <c r="T161" s="106">
        <v>65.022384615384624</v>
      </c>
      <c r="U161" s="106">
        <v>65.431993006993011</v>
      </c>
      <c r="V161" s="106">
        <v>65.83251048951054</v>
      </c>
      <c r="W161" s="106">
        <v>66.219286713286721</v>
      </c>
      <c r="X161" s="106">
        <v>66.588069930069935</v>
      </c>
      <c r="Y161" s="106">
        <v>66.934888111888128</v>
      </c>
      <c r="Z161" s="106">
        <v>67.256202797202832</v>
      </c>
      <c r="AA161" s="106">
        <v>67.550510489510515</v>
      </c>
      <c r="AB161" s="106">
        <v>67.821062937062962</v>
      </c>
      <c r="AC161" s="106">
        <v>68.0715804195804</v>
      </c>
      <c r="AD161" s="106">
        <v>68.304720279720286</v>
      </c>
      <c r="AE161" s="106">
        <v>68.523846153846165</v>
      </c>
      <c r="AG161" s="78">
        <f t="shared" si="29"/>
        <v>63.419881118881115</v>
      </c>
      <c r="AH161" s="99">
        <f t="shared" si="30"/>
        <v>66.224443618881125</v>
      </c>
      <c r="AI161" s="112">
        <f t="shared" si="31"/>
        <v>68.523846153846165</v>
      </c>
    </row>
    <row r="162" spans="13:50" ht="15" thickBot="1" x14ac:dyDescent="0.35"/>
    <row r="163" spans="13:50" x14ac:dyDescent="0.3">
      <c r="M163" s="125" t="s">
        <v>299</v>
      </c>
      <c r="N163" s="126"/>
      <c r="O163" s="126"/>
      <c r="P163" s="126"/>
      <c r="Q163" s="126"/>
      <c r="R163" s="127"/>
    </row>
    <row r="164" spans="13:50" x14ac:dyDescent="0.3">
      <c r="R164" s="98"/>
    </row>
    <row r="165" spans="13:50" x14ac:dyDescent="0.3">
      <c r="R165" s="98"/>
      <c r="AX165" s="120"/>
    </row>
    <row r="166" spans="13:50" x14ac:dyDescent="0.3">
      <c r="R166" s="98"/>
      <c r="AX166" s="120"/>
    </row>
    <row r="167" spans="13:50" x14ac:dyDescent="0.3">
      <c r="R167" s="98"/>
      <c r="AX167" s="120"/>
    </row>
    <row r="168" spans="13:50" x14ac:dyDescent="0.3">
      <c r="R168" s="98"/>
      <c r="AX168" s="120"/>
    </row>
    <row r="169" spans="13:50" x14ac:dyDescent="0.3">
      <c r="R169" s="98"/>
      <c r="AX169" s="120"/>
    </row>
    <row r="170" spans="13:50" x14ac:dyDescent="0.3">
      <c r="R170" s="98"/>
      <c r="AX170" s="120"/>
    </row>
    <row r="171" spans="13:50" x14ac:dyDescent="0.3">
      <c r="R171" s="98"/>
      <c r="AX171" s="120"/>
    </row>
    <row r="172" spans="13:50" x14ac:dyDescent="0.3">
      <c r="R172" s="98"/>
      <c r="AX172" s="120"/>
    </row>
    <row r="173" spans="13:50" x14ac:dyDescent="0.3">
      <c r="R173" s="98"/>
      <c r="AX173" s="120"/>
    </row>
    <row r="174" spans="13:50" x14ac:dyDescent="0.3">
      <c r="R174" s="98"/>
      <c r="AX174" s="120"/>
    </row>
    <row r="175" spans="13:50" x14ac:dyDescent="0.3">
      <c r="R175" s="98"/>
      <c r="AX175" s="120"/>
    </row>
    <row r="176" spans="13:50" x14ac:dyDescent="0.3">
      <c r="R176" s="98"/>
      <c r="AX176" s="120"/>
    </row>
    <row r="177" spans="13:50" x14ac:dyDescent="0.3">
      <c r="R177" s="98"/>
      <c r="AX177" s="120"/>
    </row>
    <row r="178" spans="13:50" x14ac:dyDescent="0.3">
      <c r="R178" s="98"/>
      <c r="AX178" s="120"/>
    </row>
    <row r="179" spans="13:50" x14ac:dyDescent="0.3">
      <c r="R179" s="98"/>
      <c r="AX179" s="120"/>
    </row>
    <row r="180" spans="13:50" x14ac:dyDescent="0.3">
      <c r="R180" s="98"/>
      <c r="AX180" s="120"/>
    </row>
    <row r="181" spans="13:50" x14ac:dyDescent="0.3">
      <c r="R181" s="98"/>
      <c r="AX181" s="120"/>
    </row>
    <row r="182" spans="13:50" x14ac:dyDescent="0.3">
      <c r="M182" s="62"/>
      <c r="R182" s="98"/>
      <c r="AX182" s="120"/>
    </row>
    <row r="183" spans="13:50" x14ac:dyDescent="0.3">
      <c r="R183" s="98"/>
      <c r="AX183" s="120"/>
    </row>
    <row r="184" spans="13:50" x14ac:dyDescent="0.3">
      <c r="R184" s="98"/>
      <c r="AX184" s="120"/>
    </row>
    <row r="185" spans="13:50" x14ac:dyDescent="0.3">
      <c r="R185" s="98"/>
      <c r="AX185" s="120"/>
    </row>
    <row r="186" spans="13:50" x14ac:dyDescent="0.3">
      <c r="R186" s="98"/>
      <c r="AX186" s="120"/>
    </row>
    <row r="187" spans="13:50" x14ac:dyDescent="0.3">
      <c r="R187" s="98"/>
      <c r="AX187" s="120"/>
    </row>
    <row r="188" spans="13:50" x14ac:dyDescent="0.3">
      <c r="R188" s="98"/>
      <c r="AX188" s="120"/>
    </row>
    <row r="189" spans="13:50" x14ac:dyDescent="0.3">
      <c r="R189" s="98"/>
      <c r="AX189" s="120"/>
    </row>
    <row r="190" spans="13:50" x14ac:dyDescent="0.3">
      <c r="R190" s="98"/>
      <c r="AX190" s="120"/>
    </row>
    <row r="191" spans="13:50" x14ac:dyDescent="0.3">
      <c r="R191" s="98"/>
      <c r="AX191" s="120"/>
    </row>
    <row r="192" spans="13:50" x14ac:dyDescent="0.3">
      <c r="R192" s="98"/>
      <c r="AX192" s="120"/>
    </row>
    <row r="193" spans="1:50" x14ac:dyDescent="0.3">
      <c r="R193" s="98"/>
      <c r="AX193" s="120"/>
    </row>
    <row r="194" spans="1:50" x14ac:dyDescent="0.3">
      <c r="R194" s="98"/>
      <c r="AX194" s="120"/>
    </row>
    <row r="195" spans="1:50" x14ac:dyDescent="0.3">
      <c r="R195" s="98"/>
      <c r="AX195" s="120"/>
    </row>
    <row r="196" spans="1:50" x14ac:dyDescent="0.3">
      <c r="R196" s="98"/>
      <c r="AX196" s="120"/>
    </row>
    <row r="197" spans="1:50" x14ac:dyDescent="0.3">
      <c r="R197" s="98"/>
      <c r="AX197" s="120"/>
    </row>
    <row r="198" spans="1:50" x14ac:dyDescent="0.3">
      <c r="R198" s="98"/>
      <c r="AX198" s="120"/>
    </row>
    <row r="199" spans="1:50" x14ac:dyDescent="0.3">
      <c r="R199" s="98"/>
      <c r="AX199" s="120"/>
    </row>
    <row r="200" spans="1:50" ht="15" thickBot="1" x14ac:dyDescent="0.35">
      <c r="P200" s="99"/>
      <c r="Q200" s="99"/>
      <c r="R200" s="112"/>
    </row>
    <row r="203" spans="1:50" x14ac:dyDescent="0.3">
      <c r="N203" s="118"/>
      <c r="O203" s="118"/>
      <c r="P203" s="118"/>
      <c r="Q203" s="118"/>
      <c r="R203" s="119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  <c r="AT203" s="118"/>
      <c r="AU203" s="118"/>
      <c r="AV203" s="118"/>
    </row>
    <row r="207" spans="1:50" x14ac:dyDescent="0.3">
      <c r="A207" t="s">
        <v>152</v>
      </c>
    </row>
    <row r="222" spans="1:34" x14ac:dyDescent="0.3">
      <c r="C222" s="121"/>
      <c r="W222" s="122"/>
      <c r="AB222" s="122"/>
      <c r="AG222" s="56" t="s">
        <v>207</v>
      </c>
      <c r="AH222" s="56" t="s">
        <v>208</v>
      </c>
    </row>
    <row r="223" spans="1:34" x14ac:dyDescent="0.3">
      <c r="C223" s="121"/>
      <c r="W223" s="122"/>
      <c r="AB223" s="122"/>
      <c r="AG223" s="56" t="s">
        <v>296</v>
      </c>
      <c r="AH223" s="56" t="s">
        <v>295</v>
      </c>
    </row>
    <row r="224" spans="1:34" x14ac:dyDescent="0.3">
      <c r="A224" t="s">
        <v>293</v>
      </c>
      <c r="B224" s="56" t="s">
        <v>291</v>
      </c>
      <c r="C224" s="121" t="s">
        <v>290</v>
      </c>
      <c r="D224">
        <v>-7.2048337149568459E-2</v>
      </c>
      <c r="E224">
        <v>-0.34272884513921226</v>
      </c>
      <c r="F224">
        <v>0.35737751293177233</v>
      </c>
      <c r="G224">
        <v>-4.1558960030218549E-2</v>
      </c>
      <c r="H224">
        <v>0.10254811697783044</v>
      </c>
      <c r="I224">
        <v>6.0462990061658138E-2</v>
      </c>
      <c r="J224">
        <v>0.12666211804470659</v>
      </c>
      <c r="K224">
        <v>0.35150470584440113</v>
      </c>
      <c r="L224">
        <v>0.24577938962982399</v>
      </c>
      <c r="M224">
        <v>2.2443301028803209E-2</v>
      </c>
      <c r="N224">
        <v>-0.11297257850625798</v>
      </c>
      <c r="O224">
        <v>7.2914667125711846E-2</v>
      </c>
      <c r="P224">
        <v>4.896287150891112E-2</v>
      </c>
      <c r="Q224">
        <v>2.8688689217686702E-2</v>
      </c>
      <c r="R224">
        <v>4.2477274148058795E-3</v>
      </c>
      <c r="S224">
        <v>0.41923274712546715</v>
      </c>
      <c r="T224">
        <v>0.33919924237940691</v>
      </c>
      <c r="U224">
        <v>-0.36042042328245871</v>
      </c>
      <c r="V224">
        <v>0.329593507232806</v>
      </c>
      <c r="W224" s="122">
        <f t="shared" ref="W224:W257" si="32">J224</f>
        <v>0.12666211804470659</v>
      </c>
      <c r="X224">
        <v>-5.5764926351839342E-2</v>
      </c>
      <c r="Y224">
        <v>0.15254792377070386</v>
      </c>
      <c r="Z224">
        <v>9.0591540606459603E-2</v>
      </c>
      <c r="AA224">
        <v>3.440087675307428E-2</v>
      </c>
      <c r="AB224" s="122">
        <f>N224</f>
        <v>-0.11297257850625798</v>
      </c>
      <c r="AC224">
        <v>0.23533949327909554</v>
      </c>
      <c r="AD224">
        <v>0.29235605355572181</v>
      </c>
      <c r="AE224">
        <v>0.13458988858627841</v>
      </c>
      <c r="AG224">
        <v>0.22715642605007577</v>
      </c>
      <c r="AH224">
        <v>0.27577509898527547</v>
      </c>
    </row>
    <row r="225" spans="1:34" x14ac:dyDescent="0.3">
      <c r="A225" t="s">
        <v>293</v>
      </c>
      <c r="B225" s="56" t="s">
        <v>289</v>
      </c>
      <c r="C225" s="121" t="s">
        <v>288</v>
      </c>
      <c r="D225">
        <v>-1.3149125376338139E-2</v>
      </c>
      <c r="E225">
        <v>-4.2146283416081322E-2</v>
      </c>
      <c r="F225">
        <v>2.0551794626539936E-2</v>
      </c>
      <c r="G225">
        <v>4.4233148476129887E-3</v>
      </c>
      <c r="H225">
        <v>-4.2427650938835796E-3</v>
      </c>
      <c r="I225">
        <v>-5.574880156564199E-3</v>
      </c>
      <c r="J225">
        <v>-1.3929925242997609E-2</v>
      </c>
      <c r="K225">
        <v>-1.0372358833481254E-2</v>
      </c>
      <c r="L225">
        <v>1.0742347435936689E-2</v>
      </c>
      <c r="M225">
        <v>-9.6836543879962327E-4</v>
      </c>
      <c r="N225">
        <v>7.7221849792114613E-4</v>
      </c>
      <c r="O225">
        <v>2.4923733102225954E-3</v>
      </c>
      <c r="P225">
        <v>-1.827350157638612E-2</v>
      </c>
      <c r="Q225">
        <v>-2.1472299016301287E-2</v>
      </c>
      <c r="R225">
        <v>9.8514321331489678E-3</v>
      </c>
      <c r="S225">
        <v>1.9431784480412827E-3</v>
      </c>
      <c r="T225">
        <v>1.0903726295375732E-2</v>
      </c>
      <c r="U225">
        <v>-3.2714475222384486E-2</v>
      </c>
      <c r="V225">
        <v>5.5424865541539428E-2</v>
      </c>
      <c r="W225" s="122">
        <f t="shared" si="32"/>
        <v>-1.3929925242997609E-2</v>
      </c>
      <c r="X225">
        <v>-9.7371547800630259E-3</v>
      </c>
      <c r="Y225">
        <v>1.1427721170148892E-2</v>
      </c>
      <c r="Z225">
        <v>8.1959844097859256E-3</v>
      </c>
      <c r="AA225">
        <v>-2.243507123930291E-3</v>
      </c>
      <c r="AB225" s="122">
        <f t="shared" ref="AB225:AB235" si="33">N225</f>
        <v>7.7221849792114613E-4</v>
      </c>
      <c r="AC225">
        <v>2.3786209460261304E-2</v>
      </c>
      <c r="AD225">
        <v>3.7082364655639043E-2</v>
      </c>
      <c r="AE225">
        <v>8.0083192895406205E-3</v>
      </c>
      <c r="AG225">
        <v>2.1313231782255727E-2</v>
      </c>
      <c r="AH225">
        <v>1.5801407276266596E-2</v>
      </c>
    </row>
    <row r="226" spans="1:34" x14ac:dyDescent="0.3">
      <c r="A226" t="s">
        <v>293</v>
      </c>
      <c r="B226" s="56" t="s">
        <v>287</v>
      </c>
      <c r="C226" s="121" t="s">
        <v>286</v>
      </c>
      <c r="D226">
        <v>-7.5683625321134956E-2</v>
      </c>
      <c r="E226">
        <v>-0.37997052855698477</v>
      </c>
      <c r="F226">
        <v>0.15039661969628168</v>
      </c>
      <c r="G226">
        <v>-0.11387942985597724</v>
      </c>
      <c r="H226">
        <v>8.5012410529258231E-2</v>
      </c>
      <c r="I226">
        <v>-7.9014763086392478E-2</v>
      </c>
      <c r="J226">
        <v>5.886676852926165E-3</v>
      </c>
      <c r="K226">
        <v>0.205163896558682</v>
      </c>
      <c r="L226">
        <v>0.19106854821127595</v>
      </c>
      <c r="M226">
        <v>-4.8601661905944303E-2</v>
      </c>
      <c r="N226">
        <v>-0.17284760680881237</v>
      </c>
      <c r="O226">
        <v>3.8387121896902701E-2</v>
      </c>
      <c r="P226">
        <v>5.9382895796860423E-2</v>
      </c>
      <c r="Q226">
        <v>5.3210890674092147E-2</v>
      </c>
      <c r="R226">
        <v>-0.10748642637369285</v>
      </c>
      <c r="S226">
        <v>0.2474339758103703</v>
      </c>
      <c r="T226">
        <v>0.10806330166589588</v>
      </c>
      <c r="U226">
        <v>-0.39029572188090644</v>
      </c>
      <c r="V226">
        <v>0.19833624817173678</v>
      </c>
      <c r="W226" s="122">
        <f t="shared" si="32"/>
        <v>5.886676852926165E-3</v>
      </c>
      <c r="X226">
        <v>3.4056253012977322E-3</v>
      </c>
      <c r="Y226">
        <v>0.11530961939030622</v>
      </c>
      <c r="Z226">
        <v>4.7575894480125315E-2</v>
      </c>
      <c r="AA226">
        <v>4.3610878242588226E-2</v>
      </c>
      <c r="AB226" s="122">
        <f t="shared" si="33"/>
        <v>-0.17284760680881237</v>
      </c>
      <c r="AC226">
        <v>7.3463241176651997E-2</v>
      </c>
      <c r="AD226">
        <v>0.16335959939246533</v>
      </c>
      <c r="AE226">
        <v>8.3197997396517925E-2</v>
      </c>
      <c r="AG226">
        <v>9.2449414048448031E-2</v>
      </c>
      <c r="AH226">
        <v>0.13528856364400027</v>
      </c>
    </row>
    <row r="227" spans="1:34" x14ac:dyDescent="0.3">
      <c r="A227" t="s">
        <v>293</v>
      </c>
      <c r="B227" s="56" t="s">
        <v>285</v>
      </c>
      <c r="C227" s="121" t="s">
        <v>284</v>
      </c>
      <c r="D227">
        <v>-5.9976720716131762E-2</v>
      </c>
      <c r="E227">
        <v>-0.16143568514314349</v>
      </c>
      <c r="F227">
        <v>8.4985883250534661E-2</v>
      </c>
      <c r="G227">
        <v>-0.10395312368865998</v>
      </c>
      <c r="H227">
        <v>-7.2561036954791949E-2</v>
      </c>
      <c r="I227">
        <v>-1.6190392108427341E-2</v>
      </c>
      <c r="J227">
        <v>1.6221065755385399E-3</v>
      </c>
      <c r="K227">
        <v>0.17212247614574544</v>
      </c>
      <c r="L227">
        <v>6.2786074395771593E-2</v>
      </c>
      <c r="M227">
        <v>-4.592138217454287E-2</v>
      </c>
      <c r="N227">
        <v>-8.6822169940274307E-2</v>
      </c>
      <c r="O227">
        <v>-6.0614165890012117E-2</v>
      </c>
      <c r="P227">
        <v>-3.8556708130057294E-3</v>
      </c>
      <c r="Q227">
        <v>3.5010638618281707E-2</v>
      </c>
      <c r="R227">
        <v>-8.429677220300405E-2</v>
      </c>
      <c r="S227">
        <v>0.14823728458670909</v>
      </c>
      <c r="T227">
        <v>3.3436379848509113E-3</v>
      </c>
      <c r="U227">
        <v>-0.26973201286457077</v>
      </c>
      <c r="V227">
        <v>-5.5414297162301548E-2</v>
      </c>
      <c r="W227" s="122">
        <f t="shared" si="32"/>
        <v>1.6221065755385399E-3</v>
      </c>
      <c r="X227">
        <v>-3.6838082689535548E-2</v>
      </c>
      <c r="Y227">
        <v>-4.1510680615363026E-2</v>
      </c>
      <c r="Z227">
        <v>-6.875916794332268E-2</v>
      </c>
      <c r="AA227">
        <v>5.1171850758879624E-2</v>
      </c>
      <c r="AB227" s="122">
        <f t="shared" si="33"/>
        <v>-8.6822169940274307E-2</v>
      </c>
      <c r="AC227">
        <v>5.7124345633364545E-3</v>
      </c>
      <c r="AD227">
        <v>0.10599942233826283</v>
      </c>
      <c r="AE227">
        <v>3.0173287680962776E-2</v>
      </c>
      <c r="AG227">
        <v>1.3092234464441401E-3</v>
      </c>
      <c r="AH227">
        <v>8.0090568180257379E-2</v>
      </c>
    </row>
    <row r="228" spans="1:34" x14ac:dyDescent="0.3">
      <c r="A228" t="s">
        <v>293</v>
      </c>
      <c r="B228" s="56" t="s">
        <v>283</v>
      </c>
      <c r="C228" s="121" t="s">
        <v>282</v>
      </c>
      <c r="D228">
        <v>-2.9131024553907592E-2</v>
      </c>
      <c r="E228">
        <v>-8.4226347806977936E-2</v>
      </c>
      <c r="F228">
        <v>-7.5384674371880761E-2</v>
      </c>
      <c r="G228">
        <v>-8.4277396647696706E-2</v>
      </c>
      <c r="H228">
        <v>-7.4852967924666336E-2</v>
      </c>
      <c r="I228">
        <v>-6.1732094216664458E-2</v>
      </c>
      <c r="J228">
        <v>1.259180659685687E-2</v>
      </c>
      <c r="K228">
        <v>-5.8124789944365138E-2</v>
      </c>
      <c r="L228">
        <v>1.009337209027592E-2</v>
      </c>
      <c r="M228">
        <v>-6.7036066992314011E-3</v>
      </c>
      <c r="N228">
        <v>-6.8635222897381665E-2</v>
      </c>
      <c r="O228">
        <v>-1.7609219273483488E-2</v>
      </c>
      <c r="P228">
        <v>-4.3777458542872051E-2</v>
      </c>
      <c r="Q228">
        <v>-4.7676090139585091E-2</v>
      </c>
      <c r="R228">
        <v>-7.0995098327473111E-2</v>
      </c>
      <c r="S228">
        <v>1.8257145731095159E-2</v>
      </c>
      <c r="T228">
        <v>-3.9340081152546613E-2</v>
      </c>
      <c r="U228">
        <v>-0.16582170343259187</v>
      </c>
      <c r="V228">
        <v>-0.11979017960491226</v>
      </c>
      <c r="W228" s="122">
        <f t="shared" si="32"/>
        <v>1.259180659685687E-2</v>
      </c>
      <c r="X228">
        <v>-0.10175984745300806</v>
      </c>
      <c r="Y228">
        <v>-2.1345993125434816E-2</v>
      </c>
      <c r="Z228">
        <v>-0.14645453592734925</v>
      </c>
      <c r="AA228">
        <v>-7.924953814630982E-2</v>
      </c>
      <c r="AB228" s="122">
        <f t="shared" si="33"/>
        <v>-6.8635222897381665E-2</v>
      </c>
      <c r="AC228">
        <v>-0.11366679119493339</v>
      </c>
      <c r="AD228">
        <v>4.9622300453923331E-2</v>
      </c>
      <c r="AE228">
        <v>2.4444026166912405E-2</v>
      </c>
      <c r="AG228">
        <v>-0.12521685836371094</v>
      </c>
      <c r="AH228">
        <v>4.3856207755012824E-2</v>
      </c>
    </row>
    <row r="229" spans="1:34" x14ac:dyDescent="0.3">
      <c r="A229" t="s">
        <v>293</v>
      </c>
      <c r="B229" s="56" t="s">
        <v>281</v>
      </c>
      <c r="C229" s="121" t="s">
        <v>280</v>
      </c>
      <c r="D229">
        <v>-1.0296946615817482E-3</v>
      </c>
      <c r="E229">
        <v>-6.2079743520999806E-2</v>
      </c>
      <c r="F229">
        <v>-7.1653579627502295E-2</v>
      </c>
      <c r="G229">
        <v>-0.10120006589044746</v>
      </c>
      <c r="H229">
        <v>-5.7536352304688052E-2</v>
      </c>
      <c r="I229">
        <v>-3.0435162249338333E-2</v>
      </c>
      <c r="J229">
        <v>-3.6188224609291332E-3</v>
      </c>
      <c r="K229">
        <v>1.5052457974407884E-2</v>
      </c>
      <c r="L229">
        <v>1.1286495379273832E-2</v>
      </c>
      <c r="M229">
        <v>-7.1760170387223819E-3</v>
      </c>
      <c r="N229">
        <v>-3.4534947856992758E-2</v>
      </c>
      <c r="O229">
        <v>-1.2976956258017425E-2</v>
      </c>
      <c r="P229">
        <v>-9.4630896144936912E-3</v>
      </c>
      <c r="Q229">
        <v>-1.7878307513147385E-2</v>
      </c>
      <c r="R229">
        <v>-4.9258634914965536E-2</v>
      </c>
      <c r="S229">
        <v>1.8725771217111897E-2</v>
      </c>
      <c r="T229">
        <v>-7.5248422798502773E-2</v>
      </c>
      <c r="U229">
        <v>-0.1021584988252497</v>
      </c>
      <c r="V229">
        <v>-2.2636461761284154E-2</v>
      </c>
      <c r="W229" s="122">
        <f t="shared" si="32"/>
        <v>-3.6188224609291332E-3</v>
      </c>
      <c r="X229">
        <v>-5.7351840657145881E-2</v>
      </c>
      <c r="Y229">
        <v>-3.2834857828642858E-2</v>
      </c>
      <c r="Z229">
        <v>-2.0113456042680378E-2</v>
      </c>
      <c r="AA229">
        <v>-3.0985382733291222E-2</v>
      </c>
      <c r="AB229" s="122">
        <f t="shared" si="33"/>
        <v>-3.4534947856992758E-2</v>
      </c>
      <c r="AC229">
        <v>1.5449713553205902E-3</v>
      </c>
      <c r="AD229">
        <v>2.1794646828906927E-2</v>
      </c>
      <c r="AE229">
        <v>1.1138369565907606E-2</v>
      </c>
      <c r="AG229">
        <v>-8.9649718808261329E-3</v>
      </c>
      <c r="AH229">
        <v>2.1806726736731067E-2</v>
      </c>
    </row>
    <row r="230" spans="1:34" x14ac:dyDescent="0.3">
      <c r="A230" t="s">
        <v>293</v>
      </c>
      <c r="B230" s="56" t="s">
        <v>279</v>
      </c>
      <c r="C230" s="121" t="s">
        <v>278</v>
      </c>
      <c r="D230">
        <v>0.20339749641671148</v>
      </c>
      <c r="E230">
        <v>0.38065761121473091</v>
      </c>
      <c r="F230">
        <v>0.21108534770199325</v>
      </c>
      <c r="G230">
        <v>5.4110853908501608E-2</v>
      </c>
      <c r="H230">
        <v>6.6765705040954221E-2</v>
      </c>
      <c r="I230">
        <v>0.1879562684770133</v>
      </c>
      <c r="J230">
        <v>-8.541556060047029E-4</v>
      </c>
      <c r="K230">
        <v>-1.6127166915570968E-2</v>
      </c>
      <c r="L230">
        <v>-3.7426926073362489E-2</v>
      </c>
      <c r="M230">
        <v>0.16929960981643707</v>
      </c>
      <c r="N230">
        <v>0.39621129152351675</v>
      </c>
      <c r="O230">
        <v>0.20451947726067563</v>
      </c>
      <c r="P230">
        <v>0.17788155390017774</v>
      </c>
      <c r="Q230">
        <v>5.302513160936391E-2</v>
      </c>
      <c r="R230">
        <v>0.2098816285097227</v>
      </c>
      <c r="S230">
        <v>-0.12848726582751363</v>
      </c>
      <c r="T230">
        <v>0.19225959528150041</v>
      </c>
      <c r="U230">
        <v>0.48898155411925093</v>
      </c>
      <c r="V230">
        <v>3.6038588965052867E-2</v>
      </c>
      <c r="W230" s="122">
        <f t="shared" si="32"/>
        <v>-8.541556060047029E-4</v>
      </c>
      <c r="X230">
        <v>2.9387988962406332E-2</v>
      </c>
      <c r="Y230">
        <v>0.11807497186304605</v>
      </c>
      <c r="Z230">
        <v>0.21133433447277222</v>
      </c>
      <c r="AA230">
        <v>-6.1043236962600299E-2</v>
      </c>
      <c r="AB230" s="122">
        <f t="shared" si="33"/>
        <v>0.39621129152351675</v>
      </c>
      <c r="AC230">
        <v>0.19129427754348338</v>
      </c>
      <c r="AD230">
        <v>-0.3125427901222354</v>
      </c>
      <c r="AE230">
        <v>0.20987348429145355</v>
      </c>
      <c r="AG230">
        <v>0.18475281430163656</v>
      </c>
      <c r="AH230">
        <v>-0.28292533784688878</v>
      </c>
    </row>
    <row r="231" spans="1:34" x14ac:dyDescent="0.3">
      <c r="A231" t="s">
        <v>293</v>
      </c>
      <c r="B231" s="56" t="s">
        <v>277</v>
      </c>
      <c r="C231" s="121" t="s">
        <v>276</v>
      </c>
      <c r="D231">
        <v>-3.4116341888166422E-3</v>
      </c>
      <c r="E231">
        <v>5.0128598063782157E-2</v>
      </c>
      <c r="F231">
        <v>2.1452381015907924E-2</v>
      </c>
      <c r="G231">
        <v>-6.9501012068270123E-3</v>
      </c>
      <c r="H231">
        <v>1.8911015647690731E-2</v>
      </c>
      <c r="I231">
        <v>7.3973351367410123E-3</v>
      </c>
      <c r="J231">
        <v>-1.7805442545004602E-3</v>
      </c>
      <c r="K231">
        <v>-4.2848347969458161E-2</v>
      </c>
      <c r="L231">
        <v>-2.2883402615935255E-2</v>
      </c>
      <c r="M231">
        <v>3.2018753016549648E-2</v>
      </c>
      <c r="N231">
        <v>1.7919107356197665E-2</v>
      </c>
      <c r="O231">
        <v>-5.0921798541153831E-3</v>
      </c>
      <c r="P231">
        <v>-8.6916435556936619E-3</v>
      </c>
      <c r="Q231">
        <v>4.6290120962310995E-3</v>
      </c>
      <c r="R231">
        <v>1.2675059340058793E-2</v>
      </c>
      <c r="S231">
        <v>-4.6830456357195988E-2</v>
      </c>
      <c r="T231">
        <v>-1.1979615303000502E-2</v>
      </c>
      <c r="U231">
        <v>3.5867693083201237E-2</v>
      </c>
      <c r="V231">
        <v>8.3239323589260877E-3</v>
      </c>
      <c r="W231" s="122">
        <f t="shared" si="32"/>
        <v>-1.7805442545004602E-3</v>
      </c>
      <c r="X231">
        <v>-3.8417431187165339E-3</v>
      </c>
      <c r="Y231">
        <v>2.9839719347764793E-2</v>
      </c>
      <c r="Z231">
        <v>-1.0461794358469927E-2</v>
      </c>
      <c r="AA231">
        <v>-4.6287447155803074E-3</v>
      </c>
      <c r="AB231" s="122">
        <f t="shared" si="33"/>
        <v>1.7919107356197665E-2</v>
      </c>
      <c r="AC231">
        <v>1.771304748770091E-2</v>
      </c>
      <c r="AD231">
        <v>-6.9512608241418514E-2</v>
      </c>
      <c r="AE231">
        <v>1.4311936544980879E-2</v>
      </c>
      <c r="AG231">
        <v>1.9078857533364028E-2</v>
      </c>
      <c r="AH231">
        <v>-3.3576070148815008E-2</v>
      </c>
    </row>
    <row r="232" spans="1:34" x14ac:dyDescent="0.3">
      <c r="A232" t="s">
        <v>293</v>
      </c>
      <c r="B232" s="56" t="s">
        <v>275</v>
      </c>
      <c r="C232" s="121" t="s">
        <v>274</v>
      </c>
      <c r="D232">
        <v>0.15568410480659933</v>
      </c>
      <c r="E232">
        <v>0.3692737190442319</v>
      </c>
      <c r="F232">
        <v>0.14220980795018506</v>
      </c>
      <c r="G232">
        <v>0.12543624487903776</v>
      </c>
      <c r="H232">
        <v>0.16526042405803926</v>
      </c>
      <c r="I232">
        <v>0.13592830906889281</v>
      </c>
      <c r="J232">
        <v>2.3704658009139123E-2</v>
      </c>
      <c r="K232">
        <v>-6.1999496594643856E-2</v>
      </c>
      <c r="L232">
        <v>-4.6367573989403076E-2</v>
      </c>
      <c r="M232">
        <v>-1.8780623634388503E-2</v>
      </c>
      <c r="N232">
        <v>0.25822537860031552</v>
      </c>
      <c r="O232">
        <v>7.984196341309957E-2</v>
      </c>
      <c r="P232">
        <v>6.0402331975322278E-2</v>
      </c>
      <c r="Q232">
        <v>8.5165267330920183E-2</v>
      </c>
      <c r="R232">
        <v>0.14082774294015704</v>
      </c>
      <c r="S232">
        <v>-0.10404596079743911</v>
      </c>
      <c r="T232">
        <v>1.8231375357078593E-2</v>
      </c>
      <c r="U232">
        <v>0.3299328464799961</v>
      </c>
      <c r="V232">
        <v>4.0510277758547632E-2</v>
      </c>
      <c r="W232" s="122">
        <f t="shared" si="32"/>
        <v>2.3704658009139123E-2</v>
      </c>
      <c r="X232">
        <v>9.8945244807448013E-2</v>
      </c>
      <c r="Y232">
        <v>0.14588554606032317</v>
      </c>
      <c r="Z232">
        <v>0.10084950740188736</v>
      </c>
      <c r="AA232">
        <v>3.9947317979166105E-2</v>
      </c>
      <c r="AB232" s="122">
        <f t="shared" si="33"/>
        <v>0.25822537860031552</v>
      </c>
      <c r="AC232">
        <v>6.6216300795046742E-2</v>
      </c>
      <c r="AD232">
        <v>-8.2002116215144666E-2</v>
      </c>
      <c r="AE232">
        <v>0.17480693210106588</v>
      </c>
      <c r="AG232">
        <v>9.0900808306335096E-2</v>
      </c>
      <c r="AH232">
        <v>-9.9091166580064893E-2</v>
      </c>
    </row>
    <row r="233" spans="1:34" x14ac:dyDescent="0.3">
      <c r="A233" t="s">
        <v>293</v>
      </c>
      <c r="B233" s="56" t="s">
        <v>273</v>
      </c>
      <c r="C233" s="121" t="s">
        <v>272</v>
      </c>
      <c r="D233">
        <v>-2.0916858299608786E-2</v>
      </c>
      <c r="E233">
        <v>0.12897043037887693</v>
      </c>
      <c r="F233">
        <v>8.6933571166006279E-2</v>
      </c>
      <c r="G233">
        <v>0.1504150718121334</v>
      </c>
      <c r="H233">
        <v>6.2328169917128303E-3</v>
      </c>
      <c r="I233">
        <v>9.5747946206927274E-3</v>
      </c>
      <c r="J233">
        <v>-8.7877136537559686E-2</v>
      </c>
      <c r="K233">
        <v>-0.12047924595959199</v>
      </c>
      <c r="L233">
        <v>-0.10442586475023204</v>
      </c>
      <c r="M233">
        <v>-3.2933241331461541E-2</v>
      </c>
      <c r="N233">
        <v>3.484368148444044E-2</v>
      </c>
      <c r="O233">
        <v>-3.2627909043298153E-2</v>
      </c>
      <c r="P233">
        <v>-5.598823137178055E-2</v>
      </c>
      <c r="Q233">
        <v>7.5266793387474523E-2</v>
      </c>
      <c r="R233">
        <v>5.2231137309935428E-2</v>
      </c>
      <c r="S233">
        <v>-0.13957284202856679</v>
      </c>
      <c r="T233">
        <v>-0.10195561231425221</v>
      </c>
      <c r="U233">
        <v>0.23138909969033944</v>
      </c>
      <c r="V233">
        <v>9.7860627487455047E-3</v>
      </c>
      <c r="W233" s="122">
        <f t="shared" si="32"/>
        <v>-8.7877136537559686E-2</v>
      </c>
      <c r="X233">
        <v>1.9482979981795269E-4</v>
      </c>
      <c r="Y233">
        <v>-1.2145011447603649E-2</v>
      </c>
      <c r="Z233">
        <v>-3.1052062948468385E-2</v>
      </c>
      <c r="AA233">
        <v>-4.6548099673412537E-2</v>
      </c>
      <c r="AB233" s="122">
        <f t="shared" si="33"/>
        <v>3.484368148444044E-2</v>
      </c>
      <c r="AC233">
        <v>2.7374068870990788E-2</v>
      </c>
      <c r="AD233">
        <v>-0.22692365480692711</v>
      </c>
      <c r="AE233">
        <v>8.0467386351264464E-2</v>
      </c>
      <c r="AG233">
        <v>2.1565486072050645E-2</v>
      </c>
      <c r="AH233">
        <v>-0.17210711228605072</v>
      </c>
    </row>
    <row r="234" spans="1:34" x14ac:dyDescent="0.3">
      <c r="A234" t="s">
        <v>293</v>
      </c>
      <c r="B234" s="56" t="s">
        <v>271</v>
      </c>
      <c r="C234" s="121" t="s">
        <v>270</v>
      </c>
      <c r="D234">
        <v>4.5479325888185332E-2</v>
      </c>
      <c r="E234">
        <v>0.11818688670799582</v>
      </c>
      <c r="F234">
        <v>-3.6956555183109786E-2</v>
      </c>
      <c r="G234">
        <v>0.19299987741953642</v>
      </c>
      <c r="H234">
        <v>3.9951610239158161E-3</v>
      </c>
      <c r="I234">
        <v>-4.7612446298624891E-2</v>
      </c>
      <c r="J234">
        <v>4.0562938090558262E-2</v>
      </c>
      <c r="K234">
        <v>-8.3754749392828037E-2</v>
      </c>
      <c r="L234">
        <v>-7.4319939181194145E-2</v>
      </c>
      <c r="M234">
        <v>-1.1286363734238459E-2</v>
      </c>
      <c r="N234">
        <v>4.2930268565842783E-2</v>
      </c>
      <c r="O234">
        <v>-7.5187704186102614E-2</v>
      </c>
      <c r="P234">
        <v>1.8592608622732154E-2</v>
      </c>
      <c r="Q234">
        <v>-3.7348758711639049E-2</v>
      </c>
      <c r="R234">
        <v>4.5737253266894665E-2</v>
      </c>
      <c r="S234">
        <v>-0.11678003092323017</v>
      </c>
      <c r="T234">
        <v>-1.4388731852470294E-2</v>
      </c>
      <c r="U234">
        <v>0.14369885433758073</v>
      </c>
      <c r="V234">
        <v>-3.4412317191658416E-2</v>
      </c>
      <c r="W234" s="122">
        <f t="shared" si="32"/>
        <v>4.0562938090558262E-2</v>
      </c>
      <c r="X234">
        <v>0.12179164021210206</v>
      </c>
      <c r="Y234">
        <v>-4.8312243325395521E-2</v>
      </c>
      <c r="Z234">
        <v>0.10867645821183132</v>
      </c>
      <c r="AA234">
        <v>4.6843294751620232E-2</v>
      </c>
      <c r="AB234" s="122">
        <f t="shared" si="33"/>
        <v>4.2930268565842783E-2</v>
      </c>
      <c r="AC234">
        <v>-3.7578379736290211E-2</v>
      </c>
      <c r="AD234">
        <v>2.0545033222719722E-2</v>
      </c>
      <c r="AE234">
        <v>0.11043123028301341</v>
      </c>
      <c r="AG234">
        <v>-4.1925957140719075E-2</v>
      </c>
      <c r="AH234">
        <v>2.2394332927509485E-2</v>
      </c>
    </row>
    <row r="235" spans="1:34" x14ac:dyDescent="0.3">
      <c r="A235" t="s">
        <v>293</v>
      </c>
      <c r="B235" s="56" t="s">
        <v>268</v>
      </c>
      <c r="C235" s="121" t="s">
        <v>267</v>
      </c>
      <c r="D235">
        <v>-1.6155655313138163E-2</v>
      </c>
      <c r="E235">
        <v>5.3691294478117421E-2</v>
      </c>
      <c r="F235">
        <v>-0.17239583237079645</v>
      </c>
      <c r="G235">
        <v>-2.4460775847355176E-2</v>
      </c>
      <c r="H235">
        <v>1.9357298622224572E-2</v>
      </c>
      <c r="I235">
        <v>1.0271901754659196E-2</v>
      </c>
      <c r="J235">
        <v>1.2542248511061605E-2</v>
      </c>
      <c r="K235">
        <v>-4.5387197097920606E-2</v>
      </c>
      <c r="L235">
        <v>-3.0912555349621895E-2</v>
      </c>
      <c r="M235">
        <v>1.2018132318130249E-2</v>
      </c>
      <c r="N235">
        <v>-1.6501463413504114E-2</v>
      </c>
      <c r="O235">
        <v>4.7004474873730495E-2</v>
      </c>
      <c r="P235">
        <v>-1.5106939483998083E-2</v>
      </c>
      <c r="Q235">
        <v>-2.2038959736221032E-2</v>
      </c>
      <c r="R235">
        <v>1.471057777285687E-2</v>
      </c>
      <c r="S235">
        <v>-7.675276936162001E-2</v>
      </c>
      <c r="T235">
        <v>-2.3309481478470895E-2</v>
      </c>
      <c r="U235">
        <v>5.5639421391653079E-2</v>
      </c>
      <c r="V235">
        <v>-1.1558156428676979E-2</v>
      </c>
      <c r="W235" s="122">
        <f t="shared" si="32"/>
        <v>1.2542248511061605E-2</v>
      </c>
      <c r="X235">
        <v>2.0504156688752849E-2</v>
      </c>
      <c r="Y235">
        <v>-4.2604588498449322E-2</v>
      </c>
      <c r="Z235">
        <v>3.2445999767912958E-3</v>
      </c>
      <c r="AA235">
        <v>-3.5628924420092203E-2</v>
      </c>
      <c r="AB235" s="122">
        <f t="shared" si="33"/>
        <v>-1.6501463413504114E-2</v>
      </c>
      <c r="AC235">
        <v>-1.7207235720205549E-2</v>
      </c>
      <c r="AD235">
        <v>-3.0019507539397926E-2</v>
      </c>
      <c r="AE235">
        <v>6.6060007435406437E-2</v>
      </c>
      <c r="AG235">
        <v>-2.0827534147711869E-2</v>
      </c>
      <c r="AH235">
        <v>-2.0972296687209861E-3</v>
      </c>
    </row>
    <row r="236" spans="1:34" x14ac:dyDescent="0.3">
      <c r="B236" s="56"/>
      <c r="C236" s="121"/>
      <c r="W236" s="122"/>
      <c r="AB236" s="122"/>
    </row>
    <row r="237" spans="1:34" x14ac:dyDescent="0.3">
      <c r="B237" s="56"/>
      <c r="C237" s="121"/>
      <c r="W237" s="122"/>
      <c r="AB237" s="122"/>
    </row>
    <row r="238" spans="1:34" x14ac:dyDescent="0.3">
      <c r="A238" s="3" t="s">
        <v>369</v>
      </c>
      <c r="C238" s="121"/>
      <c r="W238" s="122"/>
      <c r="AB238" s="122"/>
    </row>
    <row r="239" spans="1:34" x14ac:dyDescent="0.3">
      <c r="A239" t="s">
        <v>292</v>
      </c>
      <c r="B239" s="56" t="s">
        <v>291</v>
      </c>
      <c r="C239" s="121" t="s">
        <v>290</v>
      </c>
      <c r="D239">
        <v>0.19674520239012772</v>
      </c>
      <c r="E239">
        <v>0.30290715296900217</v>
      </c>
      <c r="F239">
        <v>1.5646442033052179</v>
      </c>
      <c r="G239">
        <v>0.10384686809282728</v>
      </c>
      <c r="H239">
        <v>0.82557684701506551</v>
      </c>
      <c r="I239">
        <v>0.29166932656475275</v>
      </c>
      <c r="J239">
        <v>0.6093635377201263</v>
      </c>
      <c r="K239">
        <v>2.6355073132135773</v>
      </c>
      <c r="L239">
        <v>2.4756448239887279</v>
      </c>
      <c r="M239">
        <v>0.90847974538399789</v>
      </c>
      <c r="N239">
        <v>1.1611247099587327</v>
      </c>
      <c r="O239">
        <v>0.57371341833972167</v>
      </c>
      <c r="P239">
        <v>1.0691356668000753</v>
      </c>
      <c r="Q239">
        <v>0.32501136594483526</v>
      </c>
      <c r="R239">
        <v>0.37673346698519072</v>
      </c>
      <c r="S239">
        <v>0.96253753109732543</v>
      </c>
      <c r="T239">
        <v>0.98194989077851869</v>
      </c>
      <c r="U239">
        <v>0.38574911858997663</v>
      </c>
      <c r="V239">
        <v>0.51221035080196753</v>
      </c>
      <c r="W239" s="122">
        <f t="shared" si="32"/>
        <v>0.6093635377201263</v>
      </c>
      <c r="X239">
        <v>0.12366665742774341</v>
      </c>
      <c r="Y239">
        <v>0.40734669846154059</v>
      </c>
      <c r="Z239">
        <v>0.52749163754037998</v>
      </c>
      <c r="AA239">
        <v>0.49523568127254602</v>
      </c>
      <c r="AB239" s="122">
        <f>N239</f>
        <v>1.1611247099587327</v>
      </c>
      <c r="AC239">
        <v>1.4228135291935402</v>
      </c>
      <c r="AD239">
        <v>4.6170830956030899</v>
      </c>
      <c r="AE239">
        <v>2.7751083652629669</v>
      </c>
    </row>
    <row r="240" spans="1:34" x14ac:dyDescent="0.3">
      <c r="A240" t="s">
        <v>292</v>
      </c>
      <c r="B240" s="56" t="s">
        <v>289</v>
      </c>
      <c r="C240" s="121" t="s">
        <v>288</v>
      </c>
      <c r="D240">
        <v>0.14865455917876247</v>
      </c>
      <c r="E240">
        <v>0.12735797309612229</v>
      </c>
      <c r="F240">
        <v>0.10647276096383926</v>
      </c>
      <c r="G240">
        <v>3.3368095746682674E-2</v>
      </c>
      <c r="H240">
        <v>7.8376410837529109E-2</v>
      </c>
      <c r="I240">
        <v>7.8243246266917144E-2</v>
      </c>
      <c r="J240">
        <v>0.16925712667899495</v>
      </c>
      <c r="K240">
        <v>0.25848104020029661</v>
      </c>
      <c r="L240">
        <v>0.17583722623295006</v>
      </c>
      <c r="M240">
        <v>0.11042304659369673</v>
      </c>
      <c r="N240">
        <v>0.11767475886413348</v>
      </c>
      <c r="O240">
        <v>0.11871792041409884</v>
      </c>
      <c r="P240">
        <v>5.6716742955346178E-2</v>
      </c>
      <c r="Q240">
        <v>0.18297563569179776</v>
      </c>
      <c r="R240">
        <v>4.9114720973669868E-2</v>
      </c>
      <c r="S240">
        <v>0.11181030740169789</v>
      </c>
      <c r="T240">
        <v>0.18843057635902172</v>
      </c>
      <c r="U240">
        <v>6.254738090442491E-2</v>
      </c>
      <c r="V240">
        <v>0.10458708519105486</v>
      </c>
      <c r="W240" s="122">
        <f t="shared" si="32"/>
        <v>0.16925712667899495</v>
      </c>
      <c r="X240">
        <v>1.8319017643389307E-2</v>
      </c>
      <c r="Y240">
        <v>0.13858000666047698</v>
      </c>
      <c r="Z240">
        <v>3.9569543815434954E-2</v>
      </c>
      <c r="AA240">
        <v>9.831996490037867E-2</v>
      </c>
      <c r="AB240" s="122">
        <f t="shared" ref="AB240:AB244" si="34">N240</f>
        <v>0.11767475886413348</v>
      </c>
      <c r="AC240">
        <v>0.11343522167802184</v>
      </c>
      <c r="AD240">
        <v>0.25220243632329781</v>
      </c>
      <c r="AE240">
        <v>0.14668994900498317</v>
      </c>
    </row>
    <row r="241" spans="1:31" x14ac:dyDescent="0.3">
      <c r="A241" t="s">
        <v>292</v>
      </c>
      <c r="B241" s="56" t="s">
        <v>287</v>
      </c>
      <c r="C241" s="121" t="s">
        <v>286</v>
      </c>
      <c r="D241">
        <v>0.15689666482817621</v>
      </c>
      <c r="E241">
        <v>0.1866577037603383</v>
      </c>
      <c r="F241">
        <v>0.381951753969064</v>
      </c>
      <c r="G241">
        <v>0.12409297919074014</v>
      </c>
      <c r="H241">
        <v>0.7102173983026292</v>
      </c>
      <c r="I241">
        <v>0.25867653903897914</v>
      </c>
      <c r="J241">
        <v>0.17921888016023768</v>
      </c>
      <c r="K241">
        <v>1.1186565667464485</v>
      </c>
      <c r="L241">
        <v>1.5971628118877552</v>
      </c>
      <c r="M241">
        <v>0.21168769513812702</v>
      </c>
      <c r="N241">
        <v>0.46896769732287691</v>
      </c>
      <c r="O241">
        <v>0.33285847542254743</v>
      </c>
      <c r="P241">
        <v>0.34455170994715445</v>
      </c>
      <c r="Q241">
        <v>0.27086084196844107</v>
      </c>
      <c r="R241">
        <v>0.18367845909102432</v>
      </c>
      <c r="S241">
        <v>0.96417472836565565</v>
      </c>
      <c r="T241">
        <v>0.4322686791136352</v>
      </c>
      <c r="U241">
        <v>9.4567806561874468E-2</v>
      </c>
      <c r="V241">
        <v>0.42709331941301443</v>
      </c>
      <c r="W241" s="122">
        <f t="shared" si="32"/>
        <v>0.17921888016023768</v>
      </c>
      <c r="X241">
        <v>5.80004891341388E-2</v>
      </c>
      <c r="Y241">
        <v>0.65085930003700643</v>
      </c>
      <c r="Z241">
        <v>0.30841953364239272</v>
      </c>
      <c r="AA241">
        <v>0.38208538849492646</v>
      </c>
      <c r="AB241" s="122">
        <f t="shared" si="34"/>
        <v>0.46896769732287691</v>
      </c>
      <c r="AC241">
        <v>0.28231114276640845</v>
      </c>
      <c r="AD241">
        <v>2.7496469395718863</v>
      </c>
      <c r="AE241">
        <v>2.1653261021487982</v>
      </c>
    </row>
    <row r="242" spans="1:31" x14ac:dyDescent="0.3">
      <c r="A242" t="s">
        <v>292</v>
      </c>
      <c r="B242" s="56" t="s">
        <v>285</v>
      </c>
      <c r="C242" s="121" t="s">
        <v>284</v>
      </c>
      <c r="D242">
        <v>0.3020598421115479</v>
      </c>
      <c r="E242">
        <v>0.10064996296243978</v>
      </c>
      <c r="F242">
        <v>0.64611445953985003</v>
      </c>
      <c r="G242">
        <v>1.8449241206356604E-2</v>
      </c>
      <c r="H242">
        <v>0.19855297117370618</v>
      </c>
      <c r="I242">
        <v>0.14193753383972263</v>
      </c>
      <c r="J242">
        <v>0.32098936375748055</v>
      </c>
      <c r="K242">
        <v>0.97917477218619853</v>
      </c>
      <c r="L242">
        <v>0.60591548053785216</v>
      </c>
      <c r="M242">
        <v>0.13773811750408704</v>
      </c>
      <c r="N242">
        <v>0.18281951090551107</v>
      </c>
      <c r="O242">
        <v>0.67337902460288301</v>
      </c>
      <c r="P242">
        <v>0.1572630435229585</v>
      </c>
      <c r="Q242">
        <v>0.2943411177654065</v>
      </c>
      <c r="R242">
        <v>0.13284505701131</v>
      </c>
      <c r="S242">
        <v>0.56919197660839238</v>
      </c>
      <c r="T242">
        <v>0.25563072605684845</v>
      </c>
      <c r="U242">
        <v>0.19695663839699584</v>
      </c>
      <c r="V242">
        <v>0.59723076063478953</v>
      </c>
      <c r="W242" s="122">
        <f t="shared" si="32"/>
        <v>0.32098936375748055</v>
      </c>
      <c r="X242">
        <v>0.12280554806738575</v>
      </c>
      <c r="Y242">
        <v>0.21083100717203873</v>
      </c>
      <c r="Z242">
        <v>0.27404247021268779</v>
      </c>
      <c r="AA242">
        <v>0.26977818020651823</v>
      </c>
      <c r="AB242" s="122">
        <f t="shared" si="34"/>
        <v>0.18281951090551107</v>
      </c>
      <c r="AC242">
        <v>0.11798658359215164</v>
      </c>
      <c r="AD242">
        <v>0.95070584944959435</v>
      </c>
      <c r="AE242">
        <v>0.89161841101382278</v>
      </c>
    </row>
    <row r="243" spans="1:31" x14ac:dyDescent="0.3">
      <c r="A243" t="s">
        <v>292</v>
      </c>
      <c r="B243" s="56" t="s">
        <v>283</v>
      </c>
      <c r="C243" s="121" t="s">
        <v>282</v>
      </c>
      <c r="D243">
        <v>0.29410767964508633</v>
      </c>
      <c r="E243">
        <v>0.19101555137779647</v>
      </c>
      <c r="F243">
        <v>0.56863332613639095</v>
      </c>
      <c r="G243">
        <v>0.19797349024607191</v>
      </c>
      <c r="H243">
        <v>0.43264914074808658</v>
      </c>
      <c r="I243">
        <v>0.12509152055582673</v>
      </c>
      <c r="J243">
        <v>0.2440004899384518</v>
      </c>
      <c r="K243">
        <v>0.22158853815129165</v>
      </c>
      <c r="L243">
        <v>0.18442775992936244</v>
      </c>
      <c r="M243">
        <v>0.20874232777513035</v>
      </c>
      <c r="N243">
        <v>0.28552768775422033</v>
      </c>
      <c r="O243">
        <v>0.41416685546812104</v>
      </c>
      <c r="P243">
        <v>0.18870786593307587</v>
      </c>
      <c r="Q243">
        <v>0.35638709077336239</v>
      </c>
      <c r="R243">
        <v>0.13679750295950521</v>
      </c>
      <c r="S243">
        <v>0.5513296085007231</v>
      </c>
      <c r="T243">
        <v>0.30470718132688601</v>
      </c>
      <c r="U243">
        <v>8.187953702935985E-2</v>
      </c>
      <c r="V243">
        <v>0.50361109070683785</v>
      </c>
      <c r="W243" s="122">
        <f t="shared" si="32"/>
        <v>0.2440004899384518</v>
      </c>
      <c r="X243">
        <v>-8.0749597408180662E-4</v>
      </c>
      <c r="Y243">
        <v>0.43941967002468152</v>
      </c>
      <c r="Z243">
        <v>5.6453244251418511E-2</v>
      </c>
      <c r="AA243">
        <v>0.51890919420959181</v>
      </c>
      <c r="AB243" s="122">
        <f t="shared" si="34"/>
        <v>0.28552768775422033</v>
      </c>
      <c r="AC243">
        <v>0.22000521797954775</v>
      </c>
      <c r="AD243">
        <v>0.38602196217904616</v>
      </c>
      <c r="AE243">
        <v>0.75409775999939255</v>
      </c>
    </row>
    <row r="244" spans="1:31" x14ac:dyDescent="0.3">
      <c r="A244" t="s">
        <v>292</v>
      </c>
      <c r="B244" s="56" t="s">
        <v>281</v>
      </c>
      <c r="C244" s="121" t="s">
        <v>280</v>
      </c>
      <c r="D244">
        <v>0.11922772824667793</v>
      </c>
      <c r="E244">
        <v>7.0947279447045708E-2</v>
      </c>
      <c r="F244">
        <v>0.13697226035941323</v>
      </c>
      <c r="G244">
        <v>1.1401452694322467E-2</v>
      </c>
      <c r="H244">
        <v>0.19358204573971705</v>
      </c>
      <c r="I244">
        <v>9.1473566594371114E-2</v>
      </c>
      <c r="J244">
        <v>0.10359077942639511</v>
      </c>
      <c r="K244">
        <v>0.22854645102407312</v>
      </c>
      <c r="L244">
        <v>0.11510524884900186</v>
      </c>
      <c r="M244">
        <v>0.13344678366380092</v>
      </c>
      <c r="N244">
        <v>0.10898678174590137</v>
      </c>
      <c r="O244">
        <v>0.17808135838172723</v>
      </c>
      <c r="P244">
        <v>0.17946393765742219</v>
      </c>
      <c r="Q244">
        <v>0.27546302228020914</v>
      </c>
      <c r="R244">
        <v>6.0888892925510474E-2</v>
      </c>
      <c r="S244">
        <v>0.74341497038301441</v>
      </c>
      <c r="T244">
        <v>0.17692283662629293</v>
      </c>
      <c r="U244">
        <v>0.12303816796648803</v>
      </c>
      <c r="V244">
        <v>0.20499223127315558</v>
      </c>
      <c r="W244" s="122">
        <f t="shared" si="32"/>
        <v>0.10359077942639511</v>
      </c>
      <c r="X244">
        <v>3.6419680329013993E-2</v>
      </c>
      <c r="Y244">
        <v>0.15085578648761278</v>
      </c>
      <c r="Z244">
        <v>0.18484747642066934</v>
      </c>
      <c r="AA244">
        <v>0.10770453111087297</v>
      </c>
      <c r="AB244" s="122">
        <f t="shared" si="34"/>
        <v>0.10898678174590137</v>
      </c>
      <c r="AC244">
        <v>0.13699997551655874</v>
      </c>
      <c r="AD244">
        <v>0.31639042199780659</v>
      </c>
      <c r="AE244">
        <v>0.30828599409758217</v>
      </c>
    </row>
    <row r="245" spans="1:31" x14ac:dyDescent="0.3">
      <c r="A245" t="s">
        <v>269</v>
      </c>
      <c r="B245" s="56" t="s">
        <v>279</v>
      </c>
      <c r="C245" s="121" t="s">
        <v>278</v>
      </c>
      <c r="D245">
        <v>-0.45297977312171156</v>
      </c>
      <c r="E245">
        <v>-0.23084631793229704</v>
      </c>
      <c r="F245">
        <v>-0.4894383568637215</v>
      </c>
      <c r="G245">
        <v>-6.8059905357933381E-2</v>
      </c>
      <c r="H245">
        <v>-0.18196686791863126</v>
      </c>
      <c r="I245">
        <v>-0.24112100666644842</v>
      </c>
      <c r="J245">
        <v>-1.5262837301680392</v>
      </c>
      <c r="K245">
        <v>-1.7614382849184347</v>
      </c>
      <c r="L245">
        <v>-2.3836036176854982</v>
      </c>
      <c r="M245">
        <v>-0.57502787942104039</v>
      </c>
      <c r="N245">
        <v>-0.47055737504855966</v>
      </c>
      <c r="O245">
        <v>-0.20484566830347228</v>
      </c>
      <c r="P245">
        <v>-1.4247658247380501</v>
      </c>
      <c r="Q245">
        <v>-0.19975696188046133</v>
      </c>
      <c r="R245">
        <v>3.858874449659222E-2</v>
      </c>
      <c r="S245">
        <v>-1.5127631831106405</v>
      </c>
      <c r="T245">
        <v>-0.18834544704587142</v>
      </c>
      <c r="U245">
        <v>-0.43372555844824845</v>
      </c>
      <c r="V245">
        <v>-0.12105191557163442</v>
      </c>
      <c r="W245" s="122">
        <v>-1.5262837301680392</v>
      </c>
      <c r="X245">
        <v>-0.11935395784101654</v>
      </c>
      <c r="Y245">
        <v>-0.28180615710837742</v>
      </c>
      <c r="Z245">
        <v>-0.18534227320723673</v>
      </c>
      <c r="AA245">
        <v>-0.73109168262235347</v>
      </c>
      <c r="AB245" s="122">
        <v>-0.47055737504855966</v>
      </c>
      <c r="AC245">
        <v>1.9657688577260579E-2</v>
      </c>
      <c r="AD245">
        <v>-3.7839373344466249</v>
      </c>
      <c r="AE245">
        <v>-1.6512994249998743</v>
      </c>
    </row>
    <row r="246" spans="1:31" x14ac:dyDescent="0.3">
      <c r="A246" t="s">
        <v>269</v>
      </c>
      <c r="B246" s="56" t="s">
        <v>277</v>
      </c>
      <c r="C246" s="121" t="s">
        <v>276</v>
      </c>
      <c r="D246">
        <v>-9.1892469886258765E-2</v>
      </c>
      <c r="E246">
        <v>-4.8988507985562313E-2</v>
      </c>
      <c r="F246">
        <v>-8.036175408575702E-2</v>
      </c>
      <c r="G246">
        <v>-4.0717119824052253E-2</v>
      </c>
      <c r="H246">
        <v>-6.5174995014250572E-2</v>
      </c>
      <c r="I246">
        <v>-5.9511767441234487E-2</v>
      </c>
      <c r="J246">
        <v>-0.42963804697261232</v>
      </c>
      <c r="K246">
        <v>-0.17008378966268811</v>
      </c>
      <c r="L246">
        <v>-0.15344589722778101</v>
      </c>
      <c r="M246">
        <v>-6.4366362607150895E-2</v>
      </c>
      <c r="N246">
        <v>-3.6218811125474981E-2</v>
      </c>
      <c r="O246">
        <v>-5.7809459573958749E-2</v>
      </c>
      <c r="P246">
        <v>-0.19713641864065579</v>
      </c>
      <c r="Q246">
        <v>-0.2715377672793039</v>
      </c>
      <c r="R246">
        <v>-9.0485472014952884E-2</v>
      </c>
      <c r="S246">
        <v>-0.25274527265634572</v>
      </c>
      <c r="T246">
        <v>-0.23436911217476258</v>
      </c>
      <c r="U246">
        <v>-0.11350523363680787</v>
      </c>
      <c r="V246">
        <v>-2.2453471215807229E-2</v>
      </c>
      <c r="W246" s="122">
        <v>-0.42963804697261232</v>
      </c>
      <c r="X246">
        <v>-4.8012477284420596E-2</v>
      </c>
      <c r="Y246">
        <v>-0.13271107047228325</v>
      </c>
      <c r="Z246">
        <v>-9.3619113082093142E-2</v>
      </c>
      <c r="AA246">
        <v>-8.0604844580312279E-2</v>
      </c>
      <c r="AB246" s="122">
        <v>-3.6218811125474981E-2</v>
      </c>
      <c r="AC246">
        <v>-5.2920060676477809E-2</v>
      </c>
      <c r="AD246">
        <v>-0.2942384919014791</v>
      </c>
      <c r="AE246">
        <v>-0.12276213749280362</v>
      </c>
    </row>
    <row r="247" spans="1:31" x14ac:dyDescent="0.3">
      <c r="A247" t="s">
        <v>269</v>
      </c>
      <c r="B247" s="56" t="s">
        <v>275</v>
      </c>
      <c r="C247" s="121" t="s">
        <v>274</v>
      </c>
      <c r="D247">
        <v>-0.1184814337725193</v>
      </c>
      <c r="E247">
        <v>-0.37039083387523863</v>
      </c>
      <c r="F247">
        <v>-0.3134862349125207</v>
      </c>
      <c r="G247">
        <v>-0.10168286660768278</v>
      </c>
      <c r="H247">
        <v>-0.20187739735846089</v>
      </c>
      <c r="I247">
        <v>-0.26183671711451417</v>
      </c>
      <c r="J247">
        <v>-0.17083885737604021</v>
      </c>
      <c r="K247">
        <v>-1.073867296433761</v>
      </c>
      <c r="L247">
        <v>-1.4305437524904185</v>
      </c>
      <c r="M247">
        <v>-0.40292647567390194</v>
      </c>
      <c r="N247">
        <v>-0.32408457349345987</v>
      </c>
      <c r="O247">
        <v>-0.27934851848783016</v>
      </c>
      <c r="P247">
        <v>-0.50807363849614173</v>
      </c>
      <c r="Q247">
        <v>-0.19574627518814047</v>
      </c>
      <c r="R247">
        <v>-0.24397597285889638</v>
      </c>
      <c r="S247">
        <v>-0.8891658063936152</v>
      </c>
      <c r="T247">
        <v>-0.4543906275487295</v>
      </c>
      <c r="U247">
        <v>-0.45011998215918858</v>
      </c>
      <c r="V247">
        <v>-0.20402745512662546</v>
      </c>
      <c r="W247" s="122">
        <v>-0.17083885737604021</v>
      </c>
      <c r="X247">
        <v>-6.279127636677595E-2</v>
      </c>
      <c r="Y247">
        <v>-0.52707326927696663</v>
      </c>
      <c r="Z247">
        <v>-0.14676233244132053</v>
      </c>
      <c r="AA247">
        <v>-0.58972179132583058</v>
      </c>
      <c r="AB247" s="122">
        <v>-0.32408457349345987</v>
      </c>
      <c r="AC247">
        <v>-0.25826375308327787</v>
      </c>
      <c r="AD247">
        <v>-2.4830165150905703</v>
      </c>
      <c r="AE247">
        <v>-1.7321375285795622</v>
      </c>
    </row>
    <row r="248" spans="1:31" x14ac:dyDescent="0.3">
      <c r="A248" t="s">
        <v>269</v>
      </c>
      <c r="B248" s="56" t="s">
        <v>273</v>
      </c>
      <c r="C248" s="121" t="s">
        <v>272</v>
      </c>
      <c r="D248">
        <v>-0.26436998846311255</v>
      </c>
      <c r="E248">
        <v>-0.36301381925478848</v>
      </c>
      <c r="F248">
        <v>-0.20718306772920969</v>
      </c>
      <c r="G248">
        <v>-6.9076366895729713E-2</v>
      </c>
      <c r="H248">
        <v>-0.6677719682356924</v>
      </c>
      <c r="I248">
        <v>-0.16695125492753693</v>
      </c>
      <c r="J248">
        <v>-0.32753979285530832</v>
      </c>
      <c r="K248">
        <v>-0.62377614622683497</v>
      </c>
      <c r="L248">
        <v>-0.64435597758556096</v>
      </c>
      <c r="M248">
        <v>-0.37856819991857549</v>
      </c>
      <c r="N248">
        <v>-0.33870684228086967</v>
      </c>
      <c r="O248">
        <v>-0.62966793580420344</v>
      </c>
      <c r="P248">
        <v>-0.38861611613569069</v>
      </c>
      <c r="Q248">
        <v>-0.16681575058420606</v>
      </c>
      <c r="R248">
        <v>-0.24892407461722543</v>
      </c>
      <c r="S248">
        <v>-0.62339911660494507</v>
      </c>
      <c r="T248">
        <v>-0.43169649746204009</v>
      </c>
      <c r="U248">
        <v>-0.6307947650910064</v>
      </c>
      <c r="V248">
        <v>-0.14927290536694882</v>
      </c>
      <c r="W248" s="122">
        <v>-0.32753979285530832</v>
      </c>
      <c r="X248">
        <v>-0.19737999981025744</v>
      </c>
      <c r="Y248">
        <v>-0.43760805494077992</v>
      </c>
      <c r="Z248">
        <v>-0.46166564799022014</v>
      </c>
      <c r="AA248">
        <v>-0.75837404470433034</v>
      </c>
      <c r="AB248" s="122">
        <v>-0.33870684228086967</v>
      </c>
      <c r="AC248">
        <v>-0.2723660887406929</v>
      </c>
      <c r="AD248">
        <v>-1.1123259155789116</v>
      </c>
      <c r="AE248">
        <v>-0.77396237462481343</v>
      </c>
    </row>
    <row r="249" spans="1:31" x14ac:dyDescent="0.3">
      <c r="A249" t="s">
        <v>269</v>
      </c>
      <c r="B249" s="56" t="s">
        <v>271</v>
      </c>
      <c r="C249" s="121" t="s">
        <v>270</v>
      </c>
      <c r="D249">
        <v>-0.1268307204226069</v>
      </c>
      <c r="E249">
        <v>-0.33767715523830821</v>
      </c>
      <c r="F249">
        <v>-0.76676943929972463</v>
      </c>
      <c r="G249">
        <v>5.1276317808124361E-3</v>
      </c>
      <c r="H249">
        <v>-0.5502356741301937</v>
      </c>
      <c r="I249">
        <v>-0.15983811955872351</v>
      </c>
      <c r="J249">
        <v>-0.2646831954438289</v>
      </c>
      <c r="K249">
        <v>-0.54578240908100151</v>
      </c>
      <c r="L249">
        <v>-0.21157731440988492</v>
      </c>
      <c r="M249">
        <v>-0.28540352244420353</v>
      </c>
      <c r="N249">
        <v>-0.16141672922997241</v>
      </c>
      <c r="O249">
        <v>-0.63662923656763137</v>
      </c>
      <c r="P249">
        <v>-0.17926131894401287</v>
      </c>
      <c r="Q249">
        <v>-0.36530595566670776</v>
      </c>
      <c r="R249">
        <v>-0.19373335247432877</v>
      </c>
      <c r="S249">
        <v>-0.65955317905131228</v>
      </c>
      <c r="T249">
        <v>-0.33782015906198071</v>
      </c>
      <c r="U249">
        <v>-0.32511167480582515</v>
      </c>
      <c r="V249">
        <v>-0.32273516710735595</v>
      </c>
      <c r="W249" s="122">
        <v>-0.2646831954438289</v>
      </c>
      <c r="X249">
        <v>-6.3218213835876114E-3</v>
      </c>
      <c r="Y249">
        <v>-0.34013106760192446</v>
      </c>
      <c r="Z249">
        <v>-0.1419227651156012</v>
      </c>
      <c r="AA249">
        <v>-0.57656718915025351</v>
      </c>
      <c r="AB249" s="122">
        <v>-0.16141672922997241</v>
      </c>
      <c r="AC249">
        <v>-0.44824967779936875</v>
      </c>
      <c r="AD249">
        <v>-0.69796515896498135</v>
      </c>
      <c r="AE249">
        <v>-0.45810367816563158</v>
      </c>
    </row>
    <row r="250" spans="1:31" x14ac:dyDescent="0.3">
      <c r="A250" t="s">
        <v>269</v>
      </c>
      <c r="B250" s="56" t="s">
        <v>268</v>
      </c>
      <c r="C250" s="121" t="s">
        <v>267</v>
      </c>
      <c r="D250">
        <v>-0.26201475600136592</v>
      </c>
      <c r="E250">
        <v>-0.17059732958379081</v>
      </c>
      <c r="F250">
        <v>-0.4485012263131618</v>
      </c>
      <c r="G250">
        <v>-0.18385456121273602</v>
      </c>
      <c r="H250">
        <v>-0.13967669880186095</v>
      </c>
      <c r="I250">
        <v>-0.12809054000785025</v>
      </c>
      <c r="J250">
        <v>-6.2375109519574812E-2</v>
      </c>
      <c r="K250">
        <v>-0.32039820048000833</v>
      </c>
      <c r="L250">
        <v>-0.18409259821480828</v>
      </c>
      <c r="M250">
        <v>-8.6381246842364812E-2</v>
      </c>
      <c r="N250">
        <v>-0.26244681251640589</v>
      </c>
      <c r="O250">
        <v>-0.2354275650523554</v>
      </c>
      <c r="P250">
        <v>-0.43342472196502113</v>
      </c>
      <c r="Q250">
        <v>-0.33720722699105554</v>
      </c>
      <c r="R250">
        <v>-0.16249861086925632</v>
      </c>
      <c r="S250">
        <v>-0.29818307711651415</v>
      </c>
      <c r="T250">
        <v>-0.23827768591355714</v>
      </c>
      <c r="U250">
        <v>-0.4169134476812032</v>
      </c>
      <c r="V250">
        <v>-0.17188268386832892</v>
      </c>
      <c r="W250" s="122">
        <v>-6.2375109519574812E-2</v>
      </c>
      <c r="X250">
        <v>-6.9334544770500717E-2</v>
      </c>
      <c r="Y250">
        <v>-0.21211940576174682</v>
      </c>
      <c r="Z250">
        <v>-0.33416370798374428</v>
      </c>
      <c r="AA250">
        <v>-0.69032896692699275</v>
      </c>
      <c r="AB250" s="122">
        <v>-0.26244681251640589</v>
      </c>
      <c r="AC250">
        <v>-0.12229816448356767</v>
      </c>
      <c r="AD250">
        <v>-0.26272512256603009</v>
      </c>
      <c r="AE250">
        <v>-0.14788475363382836</v>
      </c>
    </row>
    <row r="251" spans="1:31" x14ac:dyDescent="0.3">
      <c r="A251" s="3" t="s">
        <v>370</v>
      </c>
      <c r="C251" s="121"/>
      <c r="W251" s="122"/>
      <c r="AB251" s="122"/>
    </row>
    <row r="252" spans="1:31" x14ac:dyDescent="0.3">
      <c r="A252" t="s">
        <v>269</v>
      </c>
      <c r="B252" s="56" t="s">
        <v>291</v>
      </c>
      <c r="C252" s="121" t="s">
        <v>290</v>
      </c>
      <c r="D252">
        <v>-0.92845720354555183</v>
      </c>
      <c r="E252">
        <v>-3.4558576149689229</v>
      </c>
      <c r="F252">
        <v>-0.27836627251863</v>
      </c>
      <c r="G252">
        <v>-0.36138459953960878</v>
      </c>
      <c r="H252">
        <v>-0.34126137493852449</v>
      </c>
      <c r="I252">
        <v>-8.1551337673721136E-2</v>
      </c>
      <c r="J252">
        <v>-0.25682924929102313</v>
      </c>
      <c r="K252">
        <v>-0.49660536229540853</v>
      </c>
      <c r="L252">
        <v>-0.40451289290926784</v>
      </c>
      <c r="M252">
        <v>-0.47625480712281743</v>
      </c>
      <c r="N252">
        <v>-2.4979511083234396</v>
      </c>
      <c r="O252">
        <v>-0.58146678629807091</v>
      </c>
      <c r="P252">
        <v>-0.78276344684742005</v>
      </c>
      <c r="Q252">
        <v>-0.18886348166747657</v>
      </c>
      <c r="R252">
        <v>-1.1392502570841438</v>
      </c>
      <c r="S252">
        <v>-0.27849264640345517</v>
      </c>
      <c r="T252">
        <v>-0.29207192603112819</v>
      </c>
      <c r="U252">
        <v>-2.5254013856292423</v>
      </c>
      <c r="V252">
        <v>0.24492462052814101</v>
      </c>
      <c r="W252" s="122">
        <f t="shared" si="32"/>
        <v>-0.25682924929102313</v>
      </c>
      <c r="X252">
        <v>-0.33659961142946226</v>
      </c>
      <c r="Y252">
        <v>-0.26546434658862372</v>
      </c>
      <c r="Z252">
        <v>-0.14404115100526571</v>
      </c>
      <c r="AA252">
        <v>-0.29287291695308637</v>
      </c>
      <c r="AB252" s="122">
        <f>N252</f>
        <v>-2.4979511083234396</v>
      </c>
      <c r="AC252">
        <v>-8.8362840968556178E-2</v>
      </c>
      <c r="AD252">
        <v>-0.97500986230077302</v>
      </c>
      <c r="AE252">
        <v>-1.9599829564519782</v>
      </c>
    </row>
    <row r="253" spans="1:31" x14ac:dyDescent="0.3">
      <c r="A253" t="s">
        <v>269</v>
      </c>
      <c r="B253" s="56" t="s">
        <v>289</v>
      </c>
      <c r="C253" s="121" t="s">
        <v>288</v>
      </c>
      <c r="D253">
        <v>-0.11851726397896956</v>
      </c>
      <c r="E253">
        <v>-0.47302899009695909</v>
      </c>
      <c r="F253">
        <v>-7.9463423145742867E-2</v>
      </c>
      <c r="G253">
        <v>-3.0078592029792031E-2</v>
      </c>
      <c r="H253">
        <v>-7.121533358643975E-2</v>
      </c>
      <c r="I253">
        <v>-8.1560072344396439E-2</v>
      </c>
      <c r="J253">
        <v>-0.25722459139597864</v>
      </c>
      <c r="K253">
        <v>-0.13411115412212948</v>
      </c>
      <c r="L253">
        <v>-5.7482904909539223E-2</v>
      </c>
      <c r="M253">
        <v>-7.6078656989110316E-2</v>
      </c>
      <c r="N253">
        <v>-0.12564021089913224</v>
      </c>
      <c r="O253">
        <v>-6.4650251186240154E-2</v>
      </c>
      <c r="P253">
        <v>-0.11255754426847064</v>
      </c>
      <c r="Q253">
        <v>-0.16554556149073529</v>
      </c>
      <c r="R253">
        <v>-0.10321818311314002</v>
      </c>
      <c r="S253">
        <v>-0.14347630979430948</v>
      </c>
      <c r="T253">
        <v>-0.21480330514253154</v>
      </c>
      <c r="U253">
        <v>-0.22335940675674074</v>
      </c>
      <c r="V253">
        <v>-2.7244706966839227E-2</v>
      </c>
      <c r="W253" s="122">
        <f t="shared" si="32"/>
        <v>-0.25722459139597864</v>
      </c>
      <c r="X253">
        <v>-7.0609055133345228E-2</v>
      </c>
      <c r="Y253">
        <v>-5.5296768827068465E-2</v>
      </c>
      <c r="Z253">
        <v>-6.3837576265470014E-2</v>
      </c>
      <c r="AA253">
        <v>-9.0351632064604309E-2</v>
      </c>
      <c r="AB253" s="122">
        <f t="shared" ref="AB253:AB257" si="35">N253</f>
        <v>-0.12564021089913224</v>
      </c>
      <c r="AC253">
        <v>-2.8562746447326592E-2</v>
      </c>
      <c r="AD253">
        <v>-0.19700816651745789</v>
      </c>
      <c r="AE253">
        <v>-0.10413034136215565</v>
      </c>
    </row>
    <row r="254" spans="1:31" x14ac:dyDescent="0.3">
      <c r="A254" t="s">
        <v>269</v>
      </c>
      <c r="B254" s="56" t="s">
        <v>287</v>
      </c>
      <c r="C254" s="121" t="s">
        <v>286</v>
      </c>
      <c r="D254">
        <v>-0.6523518968118478</v>
      </c>
      <c r="E254">
        <v>-3.04352214559627</v>
      </c>
      <c r="F254">
        <v>-0.12048498640158023</v>
      </c>
      <c r="G254">
        <v>-0.39413938112722979</v>
      </c>
      <c r="H254">
        <v>-0.5049188317981006</v>
      </c>
      <c r="I254">
        <v>-0.73344670231316034</v>
      </c>
      <c r="J254">
        <v>-0.18182790794960368</v>
      </c>
      <c r="K254">
        <v>-0.28121915515402307</v>
      </c>
      <c r="L254">
        <v>-0.33092878500073208</v>
      </c>
      <c r="M254">
        <v>-0.4307991797234898</v>
      </c>
      <c r="N254">
        <v>-2.1216422847078968</v>
      </c>
      <c r="O254">
        <v>-0.59900060110893216</v>
      </c>
      <c r="P254">
        <v>-9.5621345466164076E-2</v>
      </c>
      <c r="Q254">
        <v>-0.16274195324926932</v>
      </c>
      <c r="R254">
        <v>-0.95558475759019545</v>
      </c>
      <c r="S254">
        <v>-0.28281403715762288</v>
      </c>
      <c r="T254">
        <v>-0.35877728589665647</v>
      </c>
      <c r="U254">
        <v>-2.506249964194275</v>
      </c>
      <c r="V254">
        <v>-0.11295643717258663</v>
      </c>
      <c r="W254" s="122">
        <f t="shared" si="32"/>
        <v>-0.18182790794960368</v>
      </c>
      <c r="X254">
        <v>-9.7516953536188389E-2</v>
      </c>
      <c r="Y254">
        <v>-0.25698478401476699</v>
      </c>
      <c r="Z254">
        <v>-0.23064420979005984</v>
      </c>
      <c r="AA254">
        <v>-0.25004572865304775</v>
      </c>
      <c r="AB254" s="122">
        <f t="shared" si="35"/>
        <v>-2.1216422847078968</v>
      </c>
      <c r="AC254">
        <v>-0.1272847735541669</v>
      </c>
      <c r="AD254">
        <v>-0.74038478736556357</v>
      </c>
      <c r="AE254">
        <v>-1.3271957297001529</v>
      </c>
    </row>
    <row r="255" spans="1:31" x14ac:dyDescent="0.3">
      <c r="A255" t="s">
        <v>269</v>
      </c>
      <c r="B255" s="56" t="s">
        <v>285</v>
      </c>
      <c r="C255" s="121" t="s">
        <v>284</v>
      </c>
      <c r="D255">
        <v>-0.45278684712622952</v>
      </c>
      <c r="E255">
        <v>-1.4123635532959189</v>
      </c>
      <c r="F255">
        <v>-0.13861836780840475</v>
      </c>
      <c r="G255">
        <v>-0.22988786235041614</v>
      </c>
      <c r="H255">
        <v>-0.6547216397506106</v>
      </c>
      <c r="I255">
        <v>-0.22485497724202741</v>
      </c>
      <c r="J255">
        <v>-0.22300781338819764</v>
      </c>
      <c r="K255">
        <v>-0.2432823515205742</v>
      </c>
      <c r="L255">
        <v>-9.4994458628643086E-2</v>
      </c>
      <c r="M255">
        <v>-0.33019634825754229</v>
      </c>
      <c r="N255">
        <v>-0.82346966614272832</v>
      </c>
      <c r="O255">
        <v>-0.87006281693220311</v>
      </c>
      <c r="P255">
        <v>-0.13375327877265053</v>
      </c>
      <c r="Q255">
        <v>-0.47697084623448571</v>
      </c>
      <c r="R255">
        <v>-0.64202741285115739</v>
      </c>
      <c r="S255">
        <v>-0.41213004959024646</v>
      </c>
      <c r="T255">
        <v>-0.29444777026481095</v>
      </c>
      <c r="U255">
        <v>-2.6260988511141936</v>
      </c>
      <c r="V255">
        <v>-0.48125037126655368</v>
      </c>
      <c r="W255" s="122">
        <f t="shared" si="32"/>
        <v>-0.22300781338819764</v>
      </c>
      <c r="X255">
        <v>-0.40141438403216512</v>
      </c>
      <c r="Y255">
        <v>-0.21415740721983001</v>
      </c>
      <c r="Z255">
        <v>-0.38214560061562097</v>
      </c>
      <c r="AA255">
        <v>-0.14576809750856157</v>
      </c>
      <c r="AB255" s="122">
        <f t="shared" si="35"/>
        <v>-0.82346966614272832</v>
      </c>
      <c r="AC255">
        <v>-0.16831738761706427</v>
      </c>
      <c r="AD255">
        <v>-0.18159276745388286</v>
      </c>
      <c r="AE255">
        <v>-0.46602703526932077</v>
      </c>
    </row>
    <row r="256" spans="1:31" x14ac:dyDescent="0.3">
      <c r="A256" t="s">
        <v>269</v>
      </c>
      <c r="B256" s="56" t="s">
        <v>283</v>
      </c>
      <c r="C256" s="121" t="s">
        <v>282</v>
      </c>
      <c r="D256">
        <v>-0.34397817791874963</v>
      </c>
      <c r="E256">
        <v>-1.3609675948199351</v>
      </c>
      <c r="F256">
        <v>-0.6753572969257613</v>
      </c>
      <c r="G256">
        <v>-0.34831444161057679</v>
      </c>
      <c r="H256">
        <v>-0.68338247311823386</v>
      </c>
      <c r="I256">
        <v>-0.6334385277038006</v>
      </c>
      <c r="J256">
        <v>-0.17767368663561123</v>
      </c>
      <c r="K256">
        <v>-0.25137753398980811</v>
      </c>
      <c r="L256">
        <v>-0.13587756777911897</v>
      </c>
      <c r="M256">
        <v>-0.24041023521555172</v>
      </c>
      <c r="N256">
        <v>-0.75525955309561077</v>
      </c>
      <c r="O256">
        <v>-1.0806201006478799</v>
      </c>
      <c r="P256">
        <v>-0.54563648288330491</v>
      </c>
      <c r="Q256">
        <v>-0.24264026163728225</v>
      </c>
      <c r="R256">
        <v>-0.77866358897876964</v>
      </c>
      <c r="S256">
        <v>-0.38723325252783303</v>
      </c>
      <c r="T256">
        <v>-0.35955378389029047</v>
      </c>
      <c r="U256">
        <v>-1.3076282767174954</v>
      </c>
      <c r="V256">
        <v>-0.71537302690059512</v>
      </c>
      <c r="W256" s="122">
        <f t="shared" si="32"/>
        <v>-0.17767368663561123</v>
      </c>
      <c r="X256">
        <v>-0.58926895653809686</v>
      </c>
      <c r="Y256">
        <v>-0.45183383750480344</v>
      </c>
      <c r="Z256">
        <v>-0.34756702300397446</v>
      </c>
      <c r="AA256">
        <v>-0.48186827870584237</v>
      </c>
      <c r="AB256" s="122">
        <f t="shared" si="35"/>
        <v>-0.75525955309561077</v>
      </c>
      <c r="AC256">
        <v>-0.57294247981177993</v>
      </c>
      <c r="AD256">
        <v>-0.13321258116769241</v>
      </c>
      <c r="AE256">
        <v>-0.30764196547040146</v>
      </c>
    </row>
    <row r="257" spans="1:33" x14ac:dyDescent="0.3">
      <c r="A257" t="s">
        <v>269</v>
      </c>
      <c r="B257" s="56" t="s">
        <v>281</v>
      </c>
      <c r="C257" s="121" t="s">
        <v>280</v>
      </c>
      <c r="D257">
        <v>-0.15030827906905253</v>
      </c>
      <c r="E257">
        <v>-0.55870236843688215</v>
      </c>
      <c r="F257">
        <v>-0.33651622420672456</v>
      </c>
      <c r="G257">
        <v>-0.23267962693284483</v>
      </c>
      <c r="H257">
        <v>-0.30368187845333794</v>
      </c>
      <c r="I257">
        <v>-0.2127304860372744</v>
      </c>
      <c r="J257">
        <v>-5.5430905850836598E-2</v>
      </c>
      <c r="K257">
        <v>-0.27427973678035777</v>
      </c>
      <c r="L257">
        <v>-8.7578278452785818E-2</v>
      </c>
      <c r="M257">
        <v>-0.13723115479417125</v>
      </c>
      <c r="N257">
        <v>-0.2152222450280149</v>
      </c>
      <c r="O257">
        <v>-0.11164890445011266</v>
      </c>
      <c r="P257">
        <v>-0.18600368037783399</v>
      </c>
      <c r="Q257">
        <v>-0.24961740762135298</v>
      </c>
      <c r="R257">
        <v>-0.2206173078555328</v>
      </c>
      <c r="S257">
        <v>-0.27834186148086371</v>
      </c>
      <c r="T257">
        <v>-0.40579518307891893</v>
      </c>
      <c r="U257">
        <v>-0.67847506751446374</v>
      </c>
      <c r="V257">
        <v>-0.22044852910961321</v>
      </c>
      <c r="W257" s="122">
        <f t="shared" si="32"/>
        <v>-5.5430905850836598E-2</v>
      </c>
      <c r="X257">
        <v>-0.31071708896558725</v>
      </c>
      <c r="Y257">
        <v>-0.40604047710244284</v>
      </c>
      <c r="Z257">
        <v>-0.17386803576351229</v>
      </c>
      <c r="AA257">
        <v>-0.2078755316665033</v>
      </c>
      <c r="AB257" s="122">
        <f t="shared" si="35"/>
        <v>-0.2152222450280149</v>
      </c>
      <c r="AC257">
        <v>-0.19374917208131692</v>
      </c>
      <c r="AD257">
        <v>-0.21699048788500352</v>
      </c>
      <c r="AE257">
        <v>-0.13895061966600064</v>
      </c>
    </row>
    <row r="258" spans="1:33" x14ac:dyDescent="0.3">
      <c r="A258" t="s">
        <v>292</v>
      </c>
      <c r="B258" s="56" t="s">
        <v>279</v>
      </c>
      <c r="C258" s="121" t="s">
        <v>278</v>
      </c>
      <c r="D258">
        <v>1.033607325215768</v>
      </c>
      <c r="E258">
        <v>3.4280658012863565</v>
      </c>
      <c r="F258">
        <v>0.86758776673146976</v>
      </c>
      <c r="G258">
        <v>0.38576900934404978</v>
      </c>
      <c r="H258">
        <v>0.47419993910072722</v>
      </c>
      <c r="I258">
        <v>1.4371436800967254</v>
      </c>
      <c r="J258">
        <v>0.8902480958160659</v>
      </c>
      <c r="K258">
        <v>0.57913966247528403</v>
      </c>
      <c r="L258">
        <v>0.81599658416793019</v>
      </c>
      <c r="M258">
        <v>0.5943657652723946</v>
      </c>
      <c r="N258">
        <v>2.6283013916915428</v>
      </c>
      <c r="O258">
        <v>1.6533567670189764</v>
      </c>
      <c r="P258">
        <v>1.9239009365735447</v>
      </c>
      <c r="Q258">
        <v>0.42700860817323072</v>
      </c>
      <c r="R258">
        <v>0.82883566861650859</v>
      </c>
      <c r="S258">
        <v>0.70051328595764417</v>
      </c>
      <c r="T258">
        <v>0.77994528500915905</v>
      </c>
      <c r="U258">
        <v>4.7123213423136194</v>
      </c>
      <c r="V258">
        <v>0.184171530766152</v>
      </c>
      <c r="W258" s="122">
        <v>0.8902480958160659</v>
      </c>
      <c r="X258">
        <v>0.24415307343718151</v>
      </c>
      <c r="Y258">
        <v>0.39100507952039631</v>
      </c>
      <c r="Z258">
        <v>0.46923248604728318</v>
      </c>
      <c r="AA258">
        <v>0.47655178610681403</v>
      </c>
      <c r="AB258" s="122">
        <v>2.6283013916915428</v>
      </c>
      <c r="AC258">
        <v>0.8292016406966618</v>
      </c>
      <c r="AD258">
        <v>1.2709947139407287</v>
      </c>
      <c r="AE258">
        <v>2.010840423756874</v>
      </c>
    </row>
    <row r="259" spans="1:33" x14ac:dyDescent="0.3">
      <c r="A259" t="s">
        <v>292</v>
      </c>
      <c r="B259" s="56" t="s">
        <v>277</v>
      </c>
      <c r="C259" s="121" t="s">
        <v>276</v>
      </c>
      <c r="D259">
        <v>7.9706330697423944E-2</v>
      </c>
      <c r="E259">
        <v>0.4234734372503991</v>
      </c>
      <c r="F259">
        <v>9.3016525240021936E-2</v>
      </c>
      <c r="G259">
        <v>2.97916401954125E-2</v>
      </c>
      <c r="H259">
        <v>0.12286665628548005</v>
      </c>
      <c r="I259">
        <v>0.10892267314779064</v>
      </c>
      <c r="J259">
        <v>0.24728194190059261</v>
      </c>
      <c r="K259">
        <v>6.624803538817392E-2</v>
      </c>
      <c r="L259">
        <v>7.8326519885343449E-2</v>
      </c>
      <c r="M259">
        <v>0.10785750044673692</v>
      </c>
      <c r="N259">
        <v>0.13133685795506056</v>
      </c>
      <c r="O259">
        <v>8.0609641506623725E-2</v>
      </c>
      <c r="P259">
        <v>6.4050111203934224E-2</v>
      </c>
      <c r="Q259">
        <v>0.21601770141679077</v>
      </c>
      <c r="R259">
        <v>7.982905471813051E-2</v>
      </c>
      <c r="S259">
        <v>6.8278614095613255E-2</v>
      </c>
      <c r="T259">
        <v>0.18755465459423504</v>
      </c>
      <c r="U259">
        <v>0.32888534674481251</v>
      </c>
      <c r="V259">
        <v>3.8709845818453895E-2</v>
      </c>
      <c r="W259" s="122">
        <v>0.24728194190059261</v>
      </c>
      <c r="X259">
        <v>3.27761290315082E-2</v>
      </c>
      <c r="Y259">
        <v>0.10979113199124921</v>
      </c>
      <c r="Z259">
        <v>5.0713058407663575E-2</v>
      </c>
      <c r="AA259">
        <v>9.1787945283878208E-2</v>
      </c>
      <c r="AB259" s="122">
        <v>0.13133685795506056</v>
      </c>
      <c r="AC259">
        <v>8.8028945697968097E-2</v>
      </c>
      <c r="AD259">
        <v>0.32578931077722006</v>
      </c>
      <c r="AE259">
        <v>0.16839990302094793</v>
      </c>
    </row>
    <row r="260" spans="1:33" x14ac:dyDescent="0.3">
      <c r="A260" t="s">
        <v>292</v>
      </c>
      <c r="B260" s="56" t="s">
        <v>275</v>
      </c>
      <c r="C260" s="121" t="s">
        <v>274</v>
      </c>
      <c r="D260">
        <v>0.79020296707311566</v>
      </c>
      <c r="E260">
        <v>3.0839071011937707</v>
      </c>
      <c r="F260">
        <v>0.5852170331506521</v>
      </c>
      <c r="G260">
        <v>0.36727357467591215</v>
      </c>
      <c r="H260">
        <v>0.53439572261353918</v>
      </c>
      <c r="I260">
        <v>0.56914554216332469</v>
      </c>
      <c r="J260">
        <v>0.15332492079408944</v>
      </c>
      <c r="K260">
        <v>0.44487688894499477</v>
      </c>
      <c r="L260">
        <v>0.47266611192218022</v>
      </c>
      <c r="M260">
        <v>0.41035627998470492</v>
      </c>
      <c r="N260">
        <v>2.2521686706637301</v>
      </c>
      <c r="O260">
        <v>0.98728148529254423</v>
      </c>
      <c r="P260">
        <v>0.44488432039342118</v>
      </c>
      <c r="Q260">
        <v>0.41771452553913946</v>
      </c>
      <c r="R260">
        <v>1.2115717975829874</v>
      </c>
      <c r="S260">
        <v>0.43032769534638593</v>
      </c>
      <c r="T260">
        <v>0.5595950061214241</v>
      </c>
      <c r="U260">
        <v>2.7282574885278912</v>
      </c>
      <c r="V260">
        <v>0.28205806655347621</v>
      </c>
      <c r="W260" s="122">
        <v>0.15332492079408944</v>
      </c>
      <c r="X260">
        <v>0.88073568244126976</v>
      </c>
      <c r="Y260">
        <v>0.71575200862014743</v>
      </c>
      <c r="Z260">
        <v>0.49068256591958548</v>
      </c>
      <c r="AA260">
        <v>0.41137911812432204</v>
      </c>
      <c r="AB260" s="122">
        <v>2.2521686706637301</v>
      </c>
      <c r="AC260">
        <v>0.33774588341921863</v>
      </c>
      <c r="AD260">
        <v>0.90744144628848211</v>
      </c>
      <c r="AE260">
        <v>2.3292718663600778</v>
      </c>
    </row>
    <row r="261" spans="1:33" x14ac:dyDescent="0.3">
      <c r="A261" t="s">
        <v>292</v>
      </c>
      <c r="B261" s="56" t="s">
        <v>273</v>
      </c>
      <c r="C261" s="121" t="s">
        <v>272</v>
      </c>
      <c r="D261">
        <v>0.57322663255100581</v>
      </c>
      <c r="E261">
        <v>1.5510140839728064</v>
      </c>
      <c r="F261">
        <v>0.41969055673937961</v>
      </c>
      <c r="G261">
        <v>0.33599124299328942</v>
      </c>
      <c r="H261">
        <v>0.31308952061251705</v>
      </c>
      <c r="I261">
        <v>0.25823593641523956</v>
      </c>
      <c r="J261">
        <v>0.18012158544795653</v>
      </c>
      <c r="K261">
        <v>0.10935210646787885</v>
      </c>
      <c r="L261">
        <v>8.7148282928898091E-2</v>
      </c>
      <c r="M261">
        <v>0.29822582283470878</v>
      </c>
      <c r="N261">
        <v>0.86305828442683241</v>
      </c>
      <c r="O261">
        <v>0.56960815952015942</v>
      </c>
      <c r="P261">
        <v>0.24956375256133878</v>
      </c>
      <c r="Q261">
        <v>0.52368024313806671</v>
      </c>
      <c r="R261">
        <v>0.79830258947747001</v>
      </c>
      <c r="S261">
        <v>0.25856641585130147</v>
      </c>
      <c r="T261">
        <v>0.44696259350675627</v>
      </c>
      <c r="U261">
        <v>1.4845286336821157</v>
      </c>
      <c r="V261">
        <v>0.17469791513315014</v>
      </c>
      <c r="W261" s="122">
        <v>0.18012158544795653</v>
      </c>
      <c r="X261">
        <v>0.53225267219138139</v>
      </c>
      <c r="Y261">
        <v>0.24430671686881</v>
      </c>
      <c r="Z261">
        <v>0.4471930216925899</v>
      </c>
      <c r="AA261">
        <v>0.35664004646217728</v>
      </c>
      <c r="AB261" s="122">
        <v>0.86305828442683241</v>
      </c>
      <c r="AC261">
        <v>0.26864994363080719</v>
      </c>
      <c r="AD261">
        <v>0.37605831292271308</v>
      </c>
      <c r="AE261">
        <v>1.4150319363537984</v>
      </c>
    </row>
    <row r="262" spans="1:33" x14ac:dyDescent="0.3">
      <c r="A262" t="s">
        <v>292</v>
      </c>
      <c r="B262" s="56" t="s">
        <v>271</v>
      </c>
      <c r="C262" s="121" t="s">
        <v>270</v>
      </c>
      <c r="D262">
        <v>0.29022065289331334</v>
      </c>
      <c r="E262">
        <v>1.4843428863287067</v>
      </c>
      <c r="F262">
        <v>0.52283849986439979</v>
      </c>
      <c r="G262">
        <v>0.51009232093515511</v>
      </c>
      <c r="H262">
        <v>0.46313516244959763</v>
      </c>
      <c r="I262">
        <v>6.8690286191121608E-2</v>
      </c>
      <c r="J262">
        <v>0.26948457308529261</v>
      </c>
      <c r="K262">
        <v>0.23687822861005436</v>
      </c>
      <c r="L262">
        <v>9.0246726713300252E-2</v>
      </c>
      <c r="M262">
        <v>0.32341163243626037</v>
      </c>
      <c r="N262">
        <v>0.71832248443175883</v>
      </c>
      <c r="O262">
        <v>0.37407044190068284</v>
      </c>
      <c r="P262">
        <v>0.28766764130710332</v>
      </c>
      <c r="Q262">
        <v>0.58851589951344563</v>
      </c>
      <c r="R262">
        <v>0.7540690243264887</v>
      </c>
      <c r="S262">
        <v>0.16439467102296845</v>
      </c>
      <c r="T262">
        <v>0.42446680178606133</v>
      </c>
      <c r="U262">
        <v>0.96937528926946248</v>
      </c>
      <c r="V262">
        <v>0.16765917531843855</v>
      </c>
      <c r="W262" s="122">
        <v>0.26948457308529261</v>
      </c>
      <c r="X262">
        <v>0.34596342031022864</v>
      </c>
      <c r="Y262">
        <v>0.32218325134727266</v>
      </c>
      <c r="Z262">
        <v>0.39980143896311393</v>
      </c>
      <c r="AA262">
        <v>0.7078918916030954</v>
      </c>
      <c r="AB262" s="122">
        <v>0.71832248443175883</v>
      </c>
      <c r="AC262">
        <v>0.15880761870457594</v>
      </c>
      <c r="AD262">
        <v>0.25710822220838381</v>
      </c>
      <c r="AE262">
        <v>1.2749356405657213</v>
      </c>
    </row>
    <row r="263" spans="1:33" x14ac:dyDescent="0.3">
      <c r="A263" t="s">
        <v>292</v>
      </c>
      <c r="B263" s="56" t="s">
        <v>268</v>
      </c>
      <c r="C263" s="121" t="s">
        <v>267</v>
      </c>
      <c r="D263">
        <v>0.16291638418214771</v>
      </c>
      <c r="E263">
        <v>0.37593639297171411</v>
      </c>
      <c r="F263">
        <v>0.17938740012386711</v>
      </c>
      <c r="G263">
        <v>0.15788932022149105</v>
      </c>
      <c r="H263">
        <v>0.40067283589690916</v>
      </c>
      <c r="I263">
        <v>0.16430763377854696</v>
      </c>
      <c r="J263">
        <v>0.15880682915022648</v>
      </c>
      <c r="K263">
        <v>0.16930610863460061</v>
      </c>
      <c r="L263">
        <v>7.8628528977447543E-2</v>
      </c>
      <c r="M263">
        <v>0.13460436141705079</v>
      </c>
      <c r="N263">
        <v>0.12647416213107365</v>
      </c>
      <c r="O263">
        <v>0.63164127390946323</v>
      </c>
      <c r="P263">
        <v>0.19059224003896391</v>
      </c>
      <c r="Q263">
        <v>0.16929310862390312</v>
      </c>
      <c r="R263">
        <v>0.21510572184096954</v>
      </c>
      <c r="S263">
        <v>8.2811953681107831E-2</v>
      </c>
      <c r="T263">
        <v>0.18272193360644096</v>
      </c>
      <c r="U263">
        <v>1.1242136047539126</v>
      </c>
      <c r="V263">
        <v>0.11132921444028884</v>
      </c>
      <c r="W263" s="122">
        <v>0.15880682915022648</v>
      </c>
      <c r="X263">
        <v>0.14020697771343205</v>
      </c>
      <c r="Y263">
        <v>0.25720961426498556</v>
      </c>
      <c r="Z263">
        <v>0.4452571018167446</v>
      </c>
      <c r="AA263">
        <v>0.31726315338320132</v>
      </c>
      <c r="AB263" s="122">
        <v>0.12647416213107365</v>
      </c>
      <c r="AC263">
        <v>0.27153463706556713</v>
      </c>
      <c r="AD263">
        <v>0.27712554903804842</v>
      </c>
      <c r="AE263">
        <v>0.6771454591585766</v>
      </c>
    </row>
    <row r="268" spans="1:33" x14ac:dyDescent="0.3">
      <c r="G268" s="56"/>
      <c r="H268" s="121"/>
      <c r="AB268" s="122"/>
      <c r="AG268" s="122"/>
    </row>
    <row r="269" spans="1:33" x14ac:dyDescent="0.3">
      <c r="G269" s="56"/>
      <c r="H269" s="121"/>
      <c r="AB269" s="122"/>
      <c r="AG269" s="122"/>
    </row>
    <row r="270" spans="1:33" x14ac:dyDescent="0.3">
      <c r="A270" s="129" t="s">
        <v>331</v>
      </c>
      <c r="G270" s="56"/>
      <c r="H270" s="121"/>
      <c r="AB270" s="122"/>
      <c r="AG270" s="122"/>
    </row>
    <row r="271" spans="1:33" x14ac:dyDescent="0.3">
      <c r="A271" s="62" t="s">
        <v>332</v>
      </c>
      <c r="B271" s="129" t="s">
        <v>297</v>
      </c>
      <c r="C271" s="129" t="s">
        <v>298</v>
      </c>
      <c r="G271" s="56"/>
      <c r="H271" s="121"/>
      <c r="AB271" s="122"/>
      <c r="AG271" s="122"/>
    </row>
    <row r="272" spans="1:33" x14ac:dyDescent="0.3">
      <c r="B272" s="160" t="s">
        <v>344</v>
      </c>
      <c r="C272" s="161"/>
      <c r="G272" s="56"/>
      <c r="H272" s="121"/>
      <c r="AB272" s="122"/>
      <c r="AG272" s="122"/>
    </row>
    <row r="273" spans="1:33" x14ac:dyDescent="0.3">
      <c r="A273" s="129" t="s">
        <v>64</v>
      </c>
      <c r="B273" s="130">
        <v>5656853.2181655001</v>
      </c>
      <c r="C273" s="130">
        <v>9966.1156017035592</v>
      </c>
      <c r="G273" s="56"/>
      <c r="H273" s="121"/>
      <c r="AB273" s="122"/>
      <c r="AG273" s="122"/>
    </row>
    <row r="274" spans="1:33" x14ac:dyDescent="0.3">
      <c r="A274" s="131" t="s">
        <v>65</v>
      </c>
      <c r="B274" s="130">
        <v>553954.67663603195</v>
      </c>
      <c r="C274" s="130">
        <v>3861.7553364036899</v>
      </c>
    </row>
    <row r="275" spans="1:33" x14ac:dyDescent="0.3">
      <c r="A275" s="131" t="s">
        <v>66</v>
      </c>
      <c r="B275" s="130">
        <v>78828.898362389795</v>
      </c>
      <c r="C275" s="130">
        <v>1162.28275296635</v>
      </c>
    </row>
    <row r="276" spans="1:33" x14ac:dyDescent="0.3">
      <c r="A276" s="129" t="s">
        <v>67</v>
      </c>
      <c r="B276" s="130">
        <v>36939.717720723696</v>
      </c>
      <c r="C276" s="130">
        <v>864.83753155507804</v>
      </c>
    </row>
    <row r="277" spans="1:33" x14ac:dyDescent="0.3">
      <c r="A277" s="129" t="s">
        <v>68</v>
      </c>
      <c r="B277" s="130">
        <v>29358.503915325698</v>
      </c>
      <c r="C277" s="130">
        <v>1079.74522633621</v>
      </c>
    </row>
    <row r="278" spans="1:33" x14ac:dyDescent="0.3">
      <c r="A278" s="129" t="s">
        <v>69</v>
      </c>
      <c r="B278" s="130">
        <v>64248.6597750074</v>
      </c>
      <c r="C278" s="130">
        <v>3929.7749074045801</v>
      </c>
    </row>
    <row r="279" spans="1:33" x14ac:dyDescent="0.3">
      <c r="A279" s="129" t="s">
        <v>70</v>
      </c>
      <c r="B279" s="130">
        <v>45763.103345053401</v>
      </c>
      <c r="C279" s="130">
        <v>8652.2253123079699</v>
      </c>
    </row>
    <row r="280" spans="1:33" x14ac:dyDescent="0.3">
      <c r="A280" s="129" t="s">
        <v>71</v>
      </c>
      <c r="B280" s="130">
        <v>30548.024233322001</v>
      </c>
      <c r="C280" s="130">
        <v>18634.346912657598</v>
      </c>
    </row>
    <row r="281" spans="1:33" x14ac:dyDescent="0.3">
      <c r="A281" s="129" t="s">
        <v>72</v>
      </c>
      <c r="B281" s="130">
        <v>14618.815055629801</v>
      </c>
      <c r="C281" s="130">
        <v>18132.126916613499</v>
      </c>
    </row>
    <row r="282" spans="1:33" x14ac:dyDescent="0.3">
      <c r="A282" s="129" t="s">
        <v>73</v>
      </c>
      <c r="B282" s="130">
        <v>6130.9110195132198</v>
      </c>
      <c r="C282" s="130">
        <v>16041.205585523699</v>
      </c>
    </row>
    <row r="283" spans="1:33" x14ac:dyDescent="0.3">
      <c r="A283" s="129" t="s">
        <v>74</v>
      </c>
      <c r="B283" s="130">
        <v>5869.4946036843603</v>
      </c>
      <c r="C283" s="130">
        <v>11461.4414564524</v>
      </c>
    </row>
    <row r="284" spans="1:33" x14ac:dyDescent="0.3">
      <c r="A284" s="129" t="s">
        <v>75</v>
      </c>
      <c r="B284" s="130">
        <v>7174.5523348712704</v>
      </c>
      <c r="C284" s="130">
        <v>10332.718247588</v>
      </c>
    </row>
    <row r="285" spans="1:33" x14ac:dyDescent="0.3">
      <c r="A285" s="129" t="s">
        <v>76</v>
      </c>
      <c r="B285" s="130">
        <v>12721.1375743756</v>
      </c>
      <c r="C285" s="130">
        <v>10408.7852382048</v>
      </c>
    </row>
    <row r="286" spans="1:33" x14ac:dyDescent="0.3">
      <c r="A286" s="129" t="s">
        <v>77</v>
      </c>
      <c r="B286" s="130">
        <v>17525.9424254941</v>
      </c>
      <c r="C286" s="130">
        <v>7795.7666659542701</v>
      </c>
    </row>
    <row r="287" spans="1:33" x14ac:dyDescent="0.3">
      <c r="A287" s="129" t="s">
        <v>78</v>
      </c>
      <c r="B287" s="130">
        <v>25843.776288277099</v>
      </c>
      <c r="C287" s="130">
        <v>5386.3061419058904</v>
      </c>
    </row>
    <row r="288" spans="1:33" x14ac:dyDescent="0.3">
      <c r="A288" s="129" t="s">
        <v>79</v>
      </c>
      <c r="B288" s="130">
        <v>18490.590580841799</v>
      </c>
      <c r="C288" s="130">
        <v>3181.40490749224</v>
      </c>
    </row>
    <row r="289" spans="1:3" x14ac:dyDescent="0.3">
      <c r="A289" s="129" t="s">
        <v>43</v>
      </c>
      <c r="B289" s="130">
        <v>1104.3870363431799</v>
      </c>
      <c r="C289" s="130">
        <v>648.23293021410302</v>
      </c>
    </row>
    <row r="291" spans="1:3" x14ac:dyDescent="0.3">
      <c r="A291" s="129" t="s">
        <v>333</v>
      </c>
    </row>
    <row r="292" spans="1:3" x14ac:dyDescent="0.3">
      <c r="A292" s="128" t="s">
        <v>332</v>
      </c>
      <c r="B292" s="129" t="s">
        <v>297</v>
      </c>
      <c r="C292" s="129" t="s">
        <v>298</v>
      </c>
    </row>
    <row r="293" spans="1:3" x14ac:dyDescent="0.3">
      <c r="B293" s="160" t="s">
        <v>344</v>
      </c>
      <c r="C293" s="161"/>
    </row>
    <row r="294" spans="1:3" x14ac:dyDescent="0.3">
      <c r="A294" s="129" t="s">
        <v>64</v>
      </c>
      <c r="B294" s="130">
        <v>-0.190713647827989</v>
      </c>
      <c r="C294" s="130">
        <v>-0.118908202777845</v>
      </c>
    </row>
    <row r="295" spans="1:3" x14ac:dyDescent="0.3">
      <c r="A295" s="131" t="s">
        <v>65</v>
      </c>
      <c r="B295" s="130">
        <v>-0.18938365623741399</v>
      </c>
      <c r="C295" s="130">
        <v>-0.13558140299999999</v>
      </c>
    </row>
    <row r="296" spans="1:3" x14ac:dyDescent="0.3">
      <c r="A296" s="131" t="s">
        <v>66</v>
      </c>
      <c r="B296" s="130">
        <v>-0.16502129920023201</v>
      </c>
      <c r="C296" s="130">
        <v>-0.117522311</v>
      </c>
    </row>
    <row r="297" spans="1:3" x14ac:dyDescent="0.3">
      <c r="A297" s="129" t="s">
        <v>67</v>
      </c>
      <c r="B297" s="130">
        <v>-0.14778108954052599</v>
      </c>
      <c r="C297" s="130">
        <v>-9.9801011432588904E-2</v>
      </c>
    </row>
    <row r="298" spans="1:3" x14ac:dyDescent="0.3">
      <c r="A298" s="129" t="s">
        <v>68</v>
      </c>
      <c r="B298" s="130">
        <v>-0.141899959036875</v>
      </c>
      <c r="C298" s="130">
        <v>-9.5907726999999998E-2</v>
      </c>
    </row>
    <row r="299" spans="1:3" x14ac:dyDescent="0.3">
      <c r="A299" s="129" t="s">
        <v>69</v>
      </c>
      <c r="B299" s="130">
        <v>-0.14918930460965399</v>
      </c>
      <c r="C299" s="130">
        <v>-0.111255463238494</v>
      </c>
    </row>
    <row r="300" spans="1:3" x14ac:dyDescent="0.3">
      <c r="A300" s="129" t="s">
        <v>70</v>
      </c>
      <c r="B300" s="130">
        <v>-0.14109741555868699</v>
      </c>
      <c r="C300" s="130">
        <v>-0.11875605688348</v>
      </c>
    </row>
    <row r="301" spans="1:3" x14ac:dyDescent="0.3">
      <c r="A301" s="129" t="s">
        <v>71</v>
      </c>
      <c r="B301" s="130">
        <v>-0.13109361</v>
      </c>
      <c r="C301" s="130">
        <v>-0.12503458100000001</v>
      </c>
    </row>
    <row r="302" spans="1:3" x14ac:dyDescent="0.3">
      <c r="A302" s="129" t="s">
        <v>72</v>
      </c>
      <c r="B302" s="130">
        <v>-0.11635351200000001</v>
      </c>
      <c r="C302" s="130">
        <v>-0.119162923</v>
      </c>
    </row>
    <row r="303" spans="1:3" x14ac:dyDescent="0.3">
      <c r="A303" s="129" t="s">
        <v>73</v>
      </c>
      <c r="B303" s="130">
        <v>-9.9446783305593395E-2</v>
      </c>
      <c r="C303" s="130">
        <v>-0.111219924</v>
      </c>
    </row>
    <row r="304" spans="1:3" x14ac:dyDescent="0.3">
      <c r="A304" s="129" t="s">
        <v>74</v>
      </c>
      <c r="B304" s="130">
        <v>-9.3110653833817905E-2</v>
      </c>
      <c r="C304" s="130">
        <v>-0.10018382300000001</v>
      </c>
    </row>
    <row r="305" spans="1:9" x14ac:dyDescent="0.3">
      <c r="A305" s="129" t="s">
        <v>75</v>
      </c>
      <c r="B305" s="130">
        <v>-9.0366368997950003E-2</v>
      </c>
      <c r="C305" s="130">
        <v>-9.2824871000000003E-2</v>
      </c>
    </row>
    <row r="306" spans="1:9" x14ac:dyDescent="0.3">
      <c r="A306" s="129" t="s">
        <v>76</v>
      </c>
      <c r="B306" s="130">
        <v>-9.2009333999999998E-2</v>
      </c>
      <c r="C306" s="130">
        <v>-8.7173838577301599E-2</v>
      </c>
    </row>
    <row r="307" spans="1:9" x14ac:dyDescent="0.3">
      <c r="A307" s="129" t="s">
        <v>77</v>
      </c>
      <c r="B307" s="130">
        <v>-9.0496573665459004E-2</v>
      </c>
      <c r="C307" s="130">
        <v>-7.7896430000000003E-2</v>
      </c>
    </row>
    <row r="308" spans="1:9" x14ac:dyDescent="0.3">
      <c r="A308" s="129" t="s">
        <v>78</v>
      </c>
      <c r="B308" s="130">
        <v>-8.9076909999999995E-2</v>
      </c>
      <c r="C308" s="130">
        <v>-6.7215243447845296E-2</v>
      </c>
    </row>
    <row r="309" spans="1:9" x14ac:dyDescent="0.3">
      <c r="A309" s="129" t="s">
        <v>79</v>
      </c>
      <c r="B309" s="130">
        <v>-7.7723320999999998E-2</v>
      </c>
      <c r="C309" s="130">
        <v>-5.3810469999999999E-2</v>
      </c>
    </row>
    <row r="310" spans="1:9" x14ac:dyDescent="0.3">
      <c r="A310" s="129" t="s">
        <v>43</v>
      </c>
      <c r="B310" s="130">
        <v>-2.9060288E-2</v>
      </c>
      <c r="C310" s="130">
        <v>-2.1829563700565699E-2</v>
      </c>
    </row>
    <row r="312" spans="1:9" x14ac:dyDescent="0.3">
      <c r="A312" s="132" t="s">
        <v>334</v>
      </c>
    </row>
    <row r="313" spans="1:9" x14ac:dyDescent="0.3">
      <c r="A313" s="163" t="s">
        <v>335</v>
      </c>
      <c r="B313" s="163"/>
      <c r="C313" s="129" t="str">
        <f>WORLD_35!C16</f>
        <v>15-19</v>
      </c>
      <c r="D313" s="129" t="str">
        <f>WORLD_35!D16</f>
        <v>20-24</v>
      </c>
      <c r="E313" s="129" t="str">
        <f>WORLD_35!E16</f>
        <v>25-29</v>
      </c>
      <c r="F313" s="129" t="str">
        <f>WORLD_35!F16</f>
        <v>30-34</v>
      </c>
      <c r="G313" s="129" t="str">
        <f>WORLD_35!G16</f>
        <v>35-39</v>
      </c>
      <c r="H313" s="129" t="str">
        <f>WORLD_35!H16</f>
        <v>40-44</v>
      </c>
      <c r="I313" s="129" t="str">
        <f>WORLD_35!I16</f>
        <v>45-49</v>
      </c>
    </row>
    <row r="314" spans="1:9" x14ac:dyDescent="0.3">
      <c r="A314" s="134"/>
      <c r="B314" s="134"/>
      <c r="C314" s="169" t="s">
        <v>337</v>
      </c>
      <c r="D314" s="166"/>
      <c r="E314" s="166"/>
      <c r="F314" s="166"/>
      <c r="G314" s="166"/>
      <c r="H314" s="166"/>
      <c r="I314" s="167"/>
    </row>
    <row r="315" spans="1:9" x14ac:dyDescent="0.3">
      <c r="A315" s="170" t="s">
        <v>297</v>
      </c>
      <c r="B315" s="129" t="str">
        <f>WORLD_35!B17</f>
        <v xml:space="preserve">Austria </v>
      </c>
      <c r="C315" s="130">
        <v>11.127000000000001</v>
      </c>
      <c r="D315" s="130">
        <v>50.587000000000003</v>
      </c>
      <c r="E315" s="130">
        <v>88.725999999999999</v>
      </c>
      <c r="F315" s="130">
        <v>84.626000000000005</v>
      </c>
      <c r="G315" s="130">
        <v>37.375</v>
      </c>
      <c r="H315" s="130">
        <v>7.0860000000000003</v>
      </c>
      <c r="I315" s="130">
        <v>0.33300000000000002</v>
      </c>
    </row>
    <row r="316" spans="1:9" x14ac:dyDescent="0.3">
      <c r="A316" s="170"/>
      <c r="B316" s="129" t="str">
        <f>WORLD_35!B18</f>
        <v>Belgium</v>
      </c>
      <c r="C316" s="130">
        <v>10.029999999999999</v>
      </c>
      <c r="D316" s="130">
        <v>57.067</v>
      </c>
      <c r="E316" s="130">
        <v>129.917</v>
      </c>
      <c r="F316" s="130">
        <v>114.042</v>
      </c>
      <c r="G316" s="130">
        <v>44.654000000000003</v>
      </c>
      <c r="H316" s="130">
        <v>8.06</v>
      </c>
      <c r="I316" s="130">
        <v>0.43</v>
      </c>
    </row>
    <row r="317" spans="1:9" x14ac:dyDescent="0.3">
      <c r="A317" s="170"/>
      <c r="B317" s="129" t="str">
        <f>WORLD_35!B19</f>
        <v>Bulgaria</v>
      </c>
      <c r="C317" s="130">
        <v>46.207999999999998</v>
      </c>
      <c r="D317" s="130">
        <v>82.207999999999998</v>
      </c>
      <c r="E317" s="130">
        <v>90.501999999999995</v>
      </c>
      <c r="F317" s="130">
        <v>60.73</v>
      </c>
      <c r="G317" s="130">
        <v>20.870999999999999</v>
      </c>
      <c r="H317" s="130">
        <v>3.129</v>
      </c>
      <c r="I317" s="130">
        <v>0.152</v>
      </c>
    </row>
    <row r="318" spans="1:9" x14ac:dyDescent="0.3">
      <c r="A318" s="170"/>
      <c r="B318" s="129" t="str">
        <f>WORLD_35!B20</f>
        <v>Croatia</v>
      </c>
      <c r="C318" s="130">
        <v>14.577999999999999</v>
      </c>
      <c r="D318" s="130">
        <v>65.75</v>
      </c>
      <c r="E318" s="130">
        <v>103.46899999999999</v>
      </c>
      <c r="F318" s="130">
        <v>81.730999999999995</v>
      </c>
      <c r="G318" s="130">
        <v>32.768999999999998</v>
      </c>
      <c r="H318" s="130">
        <v>5.8719999999999999</v>
      </c>
      <c r="I318" s="130">
        <v>0.23100000000000001</v>
      </c>
    </row>
    <row r="319" spans="1:9" x14ac:dyDescent="0.3">
      <c r="A319" s="170"/>
      <c r="B319" s="129" t="str">
        <f>WORLD_35!B21</f>
        <v>Cyprus</v>
      </c>
      <c r="C319" s="130">
        <v>6.4349999999999996</v>
      </c>
      <c r="D319" s="130">
        <v>52.48</v>
      </c>
      <c r="E319" s="130">
        <v>107.089</v>
      </c>
      <c r="F319" s="130">
        <v>87.567999999999998</v>
      </c>
      <c r="G319" s="130">
        <v>34.637</v>
      </c>
      <c r="H319" s="130">
        <v>6.87</v>
      </c>
      <c r="I319" s="130">
        <v>0.92100000000000004</v>
      </c>
    </row>
    <row r="320" spans="1:9" x14ac:dyDescent="0.3">
      <c r="A320" s="170"/>
      <c r="B320" s="129" t="str">
        <f>WORLD_35!B22</f>
        <v>Czech Republic</v>
      </c>
      <c r="C320" s="130">
        <v>11.117000000000001</v>
      </c>
      <c r="D320" s="130">
        <v>47.545000000000002</v>
      </c>
      <c r="E320" s="130">
        <v>103.374</v>
      </c>
      <c r="F320" s="130">
        <v>88.451999999999998</v>
      </c>
      <c r="G320" s="130">
        <v>30.228999999999999</v>
      </c>
      <c r="H320" s="130">
        <v>4.82</v>
      </c>
      <c r="I320" s="130">
        <v>0.183</v>
      </c>
    </row>
    <row r="321" spans="1:9" x14ac:dyDescent="0.3">
      <c r="A321" s="170"/>
      <c r="B321" s="129" t="str">
        <f>WORLD_35!B23</f>
        <v>Denmark</v>
      </c>
      <c r="C321" s="130">
        <v>5.8689999999999998</v>
      </c>
      <c r="D321" s="130">
        <v>43.558</v>
      </c>
      <c r="E321" s="130">
        <v>124.78</v>
      </c>
      <c r="F321" s="130">
        <v>131.869</v>
      </c>
      <c r="G321" s="130">
        <v>55.076999999999998</v>
      </c>
      <c r="H321" s="130">
        <v>9.2270000000000003</v>
      </c>
      <c r="I321" s="130">
        <v>0.36</v>
      </c>
    </row>
    <row r="322" spans="1:9" x14ac:dyDescent="0.3">
      <c r="A322" s="170"/>
      <c r="B322" s="129" t="str">
        <f>WORLD_35!B24</f>
        <v>Estonia</v>
      </c>
      <c r="C322" s="130">
        <v>22.562999999999999</v>
      </c>
      <c r="D322" s="130">
        <v>72.472999999999999</v>
      </c>
      <c r="E322" s="130">
        <v>107.562</v>
      </c>
      <c r="F322" s="130">
        <v>81.287999999999997</v>
      </c>
      <c r="G322" s="130">
        <v>40.134</v>
      </c>
      <c r="H322" s="130">
        <v>8.0839999999999996</v>
      </c>
      <c r="I322" s="130">
        <v>0.29599999999999999</v>
      </c>
    </row>
    <row r="323" spans="1:9" x14ac:dyDescent="0.3">
      <c r="A323" s="170"/>
      <c r="B323" s="129" t="str">
        <f>WORLD_35!B25</f>
        <v>Finland</v>
      </c>
      <c r="C323" s="130">
        <v>9.2309999999999999</v>
      </c>
      <c r="D323" s="130">
        <v>58.664999999999999</v>
      </c>
      <c r="E323" s="130">
        <v>116.101</v>
      </c>
      <c r="F323" s="130">
        <v>117.68300000000001</v>
      </c>
      <c r="G323" s="130">
        <v>54.393000000000001</v>
      </c>
      <c r="H323" s="130">
        <v>11.321</v>
      </c>
      <c r="I323" s="130">
        <v>0.52600000000000002</v>
      </c>
    </row>
    <row r="324" spans="1:9" x14ac:dyDescent="0.3">
      <c r="A324" s="170"/>
      <c r="B324" s="129" t="str">
        <f>WORLD_35!B26</f>
        <v>France</v>
      </c>
      <c r="C324" s="130">
        <v>7.2480000000000002</v>
      </c>
      <c r="D324" s="130">
        <v>54.789000000000001</v>
      </c>
      <c r="E324" s="130">
        <v>128.80500000000001</v>
      </c>
      <c r="F324" s="130">
        <v>129.001</v>
      </c>
      <c r="G324" s="130">
        <v>60.84</v>
      </c>
      <c r="H324" s="130">
        <v>13.958</v>
      </c>
      <c r="I324" s="130">
        <v>0.77900000000000003</v>
      </c>
    </row>
    <row r="325" spans="1:9" x14ac:dyDescent="0.3">
      <c r="A325" s="170"/>
      <c r="B325" s="129" t="str">
        <f>WORLD_35!B27</f>
        <v>Germany</v>
      </c>
      <c r="C325" s="130">
        <v>9.7710000000000008</v>
      </c>
      <c r="D325" s="130">
        <v>43.277000000000001</v>
      </c>
      <c r="E325" s="130">
        <v>82.466999999999999</v>
      </c>
      <c r="F325" s="130">
        <v>87.707999999999998</v>
      </c>
      <c r="G325" s="130">
        <v>41.722000000000001</v>
      </c>
      <c r="H325" s="130">
        <v>7.2290000000000001</v>
      </c>
      <c r="I325" s="130">
        <v>0.28599999999999998</v>
      </c>
    </row>
    <row r="326" spans="1:9" x14ac:dyDescent="0.3">
      <c r="A326" s="170"/>
      <c r="B326" s="129" t="str">
        <f>WORLD_35!B28</f>
        <v>Greece</v>
      </c>
      <c r="C326" s="130">
        <v>11.313000000000001</v>
      </c>
      <c r="D326" s="130">
        <v>43.862000000000002</v>
      </c>
      <c r="E326" s="130">
        <v>83.424999999999997</v>
      </c>
      <c r="F326" s="130">
        <v>91.385000000000005</v>
      </c>
      <c r="G326" s="130">
        <v>43.631999999999998</v>
      </c>
      <c r="H326" s="130">
        <v>8.5950000000000006</v>
      </c>
      <c r="I326" s="130">
        <v>0.96799999999999997</v>
      </c>
    </row>
    <row r="327" spans="1:9" x14ac:dyDescent="0.3">
      <c r="A327" s="170"/>
      <c r="B327" s="129" t="str">
        <f>WORLD_35!B29</f>
        <v>Hungary</v>
      </c>
      <c r="C327" s="130">
        <v>19.544</v>
      </c>
      <c r="D327" s="130">
        <v>45.843000000000004</v>
      </c>
      <c r="E327" s="130">
        <v>84.688999999999993</v>
      </c>
      <c r="F327" s="130">
        <v>78.445999999999998</v>
      </c>
      <c r="G327" s="130">
        <v>31.231999999999999</v>
      </c>
      <c r="H327" s="130">
        <v>5.7750000000000004</v>
      </c>
      <c r="I327" s="130">
        <v>0.23100000000000001</v>
      </c>
    </row>
    <row r="328" spans="1:9" x14ac:dyDescent="0.3">
      <c r="A328" s="170"/>
      <c r="B328" s="129" t="str">
        <f>WORLD_35!B30</f>
        <v>Ireland</v>
      </c>
      <c r="C328" s="130">
        <v>16.279</v>
      </c>
      <c r="D328" s="130">
        <v>48.887</v>
      </c>
      <c r="E328" s="130">
        <v>85.6</v>
      </c>
      <c r="F328" s="130">
        <v>134.684</v>
      </c>
      <c r="G328" s="130">
        <v>94.86</v>
      </c>
      <c r="H328" s="130">
        <v>19.452000000000002</v>
      </c>
      <c r="I328" s="130">
        <v>0.91800000000000004</v>
      </c>
    </row>
    <row r="329" spans="1:9" x14ac:dyDescent="0.3">
      <c r="A329" s="170"/>
      <c r="B329" s="129" t="str">
        <f>WORLD_35!B31</f>
        <v>Italy</v>
      </c>
      <c r="C329" s="130">
        <v>6.9989999999999997</v>
      </c>
      <c r="D329" s="130">
        <v>35.92</v>
      </c>
      <c r="E329" s="130">
        <v>76.61</v>
      </c>
      <c r="F329" s="130">
        <v>96.221999999999994</v>
      </c>
      <c r="G329" s="130">
        <v>58.198</v>
      </c>
      <c r="H329" s="130">
        <v>12.599</v>
      </c>
      <c r="I329" s="130">
        <v>0.65200000000000002</v>
      </c>
    </row>
    <row r="330" spans="1:9" x14ac:dyDescent="0.3">
      <c r="A330" s="170"/>
      <c r="B330" s="129" t="str">
        <f>WORLD_35!B32</f>
        <v>Latvia</v>
      </c>
      <c r="C330" s="130">
        <v>18.158999999999999</v>
      </c>
      <c r="D330" s="130">
        <v>71.052000000000007</v>
      </c>
      <c r="E330" s="130">
        <v>96.915000000000006</v>
      </c>
      <c r="F330" s="130">
        <v>69.819000000000003</v>
      </c>
      <c r="G330" s="130">
        <v>34.222000000000001</v>
      </c>
      <c r="H330" s="130">
        <v>7.9379999999999997</v>
      </c>
      <c r="I330" s="130">
        <v>0.41499999999999998</v>
      </c>
    </row>
    <row r="331" spans="1:9" x14ac:dyDescent="0.3">
      <c r="A331" s="170"/>
      <c r="B331" s="129" t="str">
        <f>WORLD_35!B33</f>
        <v xml:space="preserve">Lithuania </v>
      </c>
      <c r="C331" s="130">
        <v>18.920000000000002</v>
      </c>
      <c r="D331" s="130">
        <v>62.758000000000003</v>
      </c>
      <c r="E331" s="130">
        <v>101.678</v>
      </c>
      <c r="F331" s="130">
        <v>68.643000000000001</v>
      </c>
      <c r="G331" s="130">
        <v>26.381</v>
      </c>
      <c r="H331" s="130">
        <v>4.9039999999999999</v>
      </c>
      <c r="I331" s="130">
        <v>0.19600000000000001</v>
      </c>
    </row>
    <row r="332" spans="1:9" x14ac:dyDescent="0.3">
      <c r="A332" s="170"/>
      <c r="B332" s="129" t="str">
        <f>WORLD_35!B34</f>
        <v>Luxembourg</v>
      </c>
      <c r="C332" s="130">
        <v>9.6259999999999994</v>
      </c>
      <c r="D332" s="130">
        <v>47.84</v>
      </c>
      <c r="E332" s="130">
        <v>96.697999999999993</v>
      </c>
      <c r="F332" s="130">
        <v>107.36799999999999</v>
      </c>
      <c r="G332" s="130">
        <v>52.378</v>
      </c>
      <c r="H332" s="130">
        <v>9.7789999999999999</v>
      </c>
      <c r="I332" s="130">
        <v>0.43099999999999999</v>
      </c>
    </row>
    <row r="333" spans="1:9" x14ac:dyDescent="0.3">
      <c r="A333" s="170"/>
      <c r="B333" s="129" t="str">
        <f>WORLD_35!B35</f>
        <v>Malta</v>
      </c>
      <c r="C333" s="130">
        <v>18.030999999999999</v>
      </c>
      <c r="D333" s="130">
        <v>44.107999999999997</v>
      </c>
      <c r="E333" s="130">
        <v>92.433000000000007</v>
      </c>
      <c r="F333" s="130">
        <v>85.995999999999995</v>
      </c>
      <c r="G333" s="130">
        <v>31.835000000000001</v>
      </c>
      <c r="H333" s="130">
        <v>5.9560000000000004</v>
      </c>
      <c r="I333" s="130">
        <v>0.24099999999999999</v>
      </c>
    </row>
    <row r="334" spans="1:9" x14ac:dyDescent="0.3">
      <c r="A334" s="170"/>
      <c r="B334" s="129" t="str">
        <f>WORLD_35!B36</f>
        <v>Netherlands</v>
      </c>
      <c r="C334" s="130">
        <v>5.2939999999999996</v>
      </c>
      <c r="D334" s="130">
        <v>38.780999999999999</v>
      </c>
      <c r="E334" s="130">
        <v>108.51300000000001</v>
      </c>
      <c r="F334" s="130">
        <v>131.876</v>
      </c>
      <c r="G334" s="130">
        <v>56.478999999999999</v>
      </c>
      <c r="H334" s="130">
        <v>8.0009999999999994</v>
      </c>
      <c r="I334" s="130">
        <v>0.27600000000000002</v>
      </c>
    </row>
    <row r="335" spans="1:9" x14ac:dyDescent="0.3">
      <c r="A335" s="170"/>
      <c r="B335" s="129" t="str">
        <f>WORLD_35!B37</f>
        <v>Poland</v>
      </c>
      <c r="C335" s="130">
        <v>15.941000000000001</v>
      </c>
      <c r="D335" s="130">
        <v>60.68</v>
      </c>
      <c r="E335" s="130">
        <v>92.677000000000007</v>
      </c>
      <c r="F335" s="130">
        <v>71.869</v>
      </c>
      <c r="G335" s="130">
        <v>27.911999999999999</v>
      </c>
      <c r="H335" s="130">
        <v>5.4960000000000004</v>
      </c>
      <c r="I335" s="130">
        <v>0.22500000000000001</v>
      </c>
    </row>
    <row r="336" spans="1:9" x14ac:dyDescent="0.3">
      <c r="A336" s="170"/>
      <c r="B336" s="129" t="str">
        <f>WORLD_35!B38</f>
        <v>Portugal</v>
      </c>
      <c r="C336" s="130">
        <v>16.236000000000001</v>
      </c>
      <c r="D336" s="130">
        <v>46.23</v>
      </c>
      <c r="E336" s="130">
        <v>79.099999999999994</v>
      </c>
      <c r="F336" s="130">
        <v>84.238</v>
      </c>
      <c r="G336" s="130">
        <v>40.347000000000001</v>
      </c>
      <c r="H336" s="130">
        <v>7.806</v>
      </c>
      <c r="I336" s="130">
        <v>0.40300000000000002</v>
      </c>
    </row>
    <row r="337" spans="1:9" x14ac:dyDescent="0.3">
      <c r="A337" s="170"/>
      <c r="B337" s="129" t="str">
        <f>WORLD_35!B39</f>
        <v>Romania</v>
      </c>
      <c r="C337" s="130">
        <v>41.631999999999998</v>
      </c>
      <c r="D337" s="130">
        <v>76.626000000000005</v>
      </c>
      <c r="E337" s="130">
        <v>96.537000000000006</v>
      </c>
      <c r="F337" s="130">
        <v>58.526000000000003</v>
      </c>
      <c r="G337" s="130">
        <v>24.736999999999998</v>
      </c>
      <c r="H337" s="130">
        <v>3.62</v>
      </c>
      <c r="I337" s="130">
        <v>0.30199999999999999</v>
      </c>
    </row>
    <row r="338" spans="1:9" x14ac:dyDescent="0.3">
      <c r="A338" s="170"/>
      <c r="B338" s="129" t="str">
        <f>WORLD_35!B40</f>
        <v>Slovakia</v>
      </c>
      <c r="C338" s="130">
        <v>21.111999999999998</v>
      </c>
      <c r="D338" s="130">
        <v>55.793999999999997</v>
      </c>
      <c r="E338" s="130">
        <v>86.587999999999994</v>
      </c>
      <c r="F338" s="130">
        <v>69.188000000000002</v>
      </c>
      <c r="G338" s="130">
        <v>26.071999999999999</v>
      </c>
      <c r="H338" s="130">
        <v>4.4349999999999996</v>
      </c>
      <c r="I338" s="130">
        <v>0.21099999999999999</v>
      </c>
    </row>
    <row r="339" spans="1:9" x14ac:dyDescent="0.3">
      <c r="A339" s="170"/>
      <c r="B339" s="129" t="str">
        <f>WORLD_35!B41</f>
        <v>Slovenia</v>
      </c>
      <c r="C339" s="130">
        <v>5.1660000000000004</v>
      </c>
      <c r="D339" s="130">
        <v>40.848999999999997</v>
      </c>
      <c r="E339" s="130">
        <v>104.76</v>
      </c>
      <c r="F339" s="130">
        <v>96.216999999999999</v>
      </c>
      <c r="G339" s="130">
        <v>34.523000000000003</v>
      </c>
      <c r="H339" s="130">
        <v>5.2610000000000001</v>
      </c>
      <c r="I339" s="130">
        <v>0.224</v>
      </c>
    </row>
    <row r="340" spans="1:9" x14ac:dyDescent="0.3">
      <c r="A340" s="170"/>
      <c r="B340" s="129" t="str">
        <f>WORLD_35!B42</f>
        <v>Spain</v>
      </c>
      <c r="C340" s="130">
        <v>12.74</v>
      </c>
      <c r="D340" s="130">
        <v>36.046999999999997</v>
      </c>
      <c r="E340" s="130">
        <v>67.093000000000004</v>
      </c>
      <c r="F340" s="130">
        <v>102.04300000000001</v>
      </c>
      <c r="G340" s="130">
        <v>60.826000000000001</v>
      </c>
      <c r="H340" s="130">
        <v>11.286</v>
      </c>
      <c r="I340" s="130">
        <v>0.76500000000000001</v>
      </c>
    </row>
    <row r="341" spans="1:9" x14ac:dyDescent="0.3">
      <c r="A341" s="170"/>
      <c r="B341" s="129" t="str">
        <f>WORLD_35!B43</f>
        <v>Sweden</v>
      </c>
      <c r="C341" s="130">
        <v>6.0119999999999996</v>
      </c>
      <c r="D341" s="130">
        <v>49.871000000000002</v>
      </c>
      <c r="E341" s="130">
        <v>113.854</v>
      </c>
      <c r="F341" s="130">
        <v>132.59200000000001</v>
      </c>
      <c r="G341" s="130">
        <v>63.093000000000004</v>
      </c>
      <c r="H341" s="130">
        <v>12.069000000000001</v>
      </c>
      <c r="I341" s="130">
        <v>0.60899999999999999</v>
      </c>
    </row>
    <row r="342" spans="1:9" x14ac:dyDescent="0.3">
      <c r="A342" s="170"/>
      <c r="B342" s="129" t="str">
        <f>WORLD_35!B44</f>
        <v>UK</v>
      </c>
      <c r="C342" s="130">
        <v>25.358000000000001</v>
      </c>
      <c r="D342" s="130">
        <v>71.924999999999997</v>
      </c>
      <c r="E342" s="130">
        <v>100.383</v>
      </c>
      <c r="F342" s="130">
        <v>106.66500000000001</v>
      </c>
      <c r="G342" s="130">
        <v>56.023000000000003</v>
      </c>
      <c r="H342" s="130">
        <v>11.318</v>
      </c>
      <c r="I342" s="130">
        <v>0.64800000000000002</v>
      </c>
    </row>
    <row r="343" spans="1:9" x14ac:dyDescent="0.3">
      <c r="A343" s="170"/>
      <c r="B343" s="129" t="str">
        <f>WORLD_35!B45</f>
        <v>CNHK</v>
      </c>
      <c r="C343" s="130">
        <v>5.1475</v>
      </c>
      <c r="D343" s="130">
        <v>74.591000000000008</v>
      </c>
      <c r="E343" s="130">
        <v>84.423000000000002</v>
      </c>
      <c r="F343" s="130">
        <v>66.593500000000006</v>
      </c>
      <c r="G343" s="130">
        <v>28.729500000000002</v>
      </c>
      <c r="H343" s="130">
        <v>5.4770000000000003</v>
      </c>
      <c r="I343" s="130">
        <v>0.65849999999999997</v>
      </c>
    </row>
    <row r="344" spans="1:9" x14ac:dyDescent="0.3">
      <c r="A344" s="170"/>
      <c r="B344" s="129" t="str">
        <f>WORLD_35!B46</f>
        <v>EASTOC</v>
      </c>
      <c r="C344" s="130">
        <v>26.448250000000002</v>
      </c>
      <c r="D344" s="130">
        <v>85.389833333333328</v>
      </c>
      <c r="E344" s="130">
        <v>117.32433333333334</v>
      </c>
      <c r="F344" s="130">
        <v>104.12900000000002</v>
      </c>
      <c r="G344" s="130">
        <v>54.710333333333331</v>
      </c>
      <c r="H344" s="130">
        <v>15.527833333333332</v>
      </c>
      <c r="I344" s="130">
        <v>1.9554166666666666</v>
      </c>
    </row>
    <row r="345" spans="1:9" x14ac:dyDescent="0.3">
      <c r="A345" s="170"/>
      <c r="B345" s="129" t="str">
        <f>WORLD_35!B47</f>
        <v>IND</v>
      </c>
      <c r="C345" s="130">
        <v>44.558999999999997</v>
      </c>
      <c r="D345" s="130">
        <v>214.399</v>
      </c>
      <c r="E345" s="130">
        <v>167.22900000000001</v>
      </c>
      <c r="F345" s="130">
        <v>80.477999999999994</v>
      </c>
      <c r="G345" s="130">
        <v>34.558999999999997</v>
      </c>
      <c r="H345" s="130">
        <v>13.215</v>
      </c>
      <c r="I345" s="130">
        <v>4.7809999999999997</v>
      </c>
    </row>
    <row r="346" spans="1:9" x14ac:dyDescent="0.3">
      <c r="A346" s="170"/>
      <c r="B346" s="129" t="str">
        <f>WORLD_35!B48</f>
        <v>LATAM</v>
      </c>
      <c r="C346" s="130">
        <v>67.736499999999992</v>
      </c>
      <c r="D346" s="130">
        <v>106.82266666666668</v>
      </c>
      <c r="E346" s="130">
        <v>103.72800000000001</v>
      </c>
      <c r="F346" s="130">
        <v>83.921999999999983</v>
      </c>
      <c r="G346" s="130">
        <v>48.06</v>
      </c>
      <c r="H346" s="130">
        <v>16.104666666666667</v>
      </c>
      <c r="I346" s="130">
        <v>1.8928333333333331</v>
      </c>
    </row>
    <row r="347" spans="1:9" x14ac:dyDescent="0.3">
      <c r="A347" s="170"/>
      <c r="B347" s="129" t="str">
        <f>WORLD_35!B49</f>
        <v>RUS</v>
      </c>
      <c r="C347" s="130">
        <v>29.643000000000001</v>
      </c>
      <c r="D347" s="130">
        <v>88.688999999999993</v>
      </c>
      <c r="E347" s="130">
        <v>87.727999999999994</v>
      </c>
      <c r="F347" s="130">
        <v>56.768999999999998</v>
      </c>
      <c r="G347" s="130">
        <v>24.06</v>
      </c>
      <c r="H347" s="130">
        <v>4.17</v>
      </c>
      <c r="I347" s="130">
        <v>0.18099999999999999</v>
      </c>
    </row>
    <row r="348" spans="1:9" x14ac:dyDescent="0.3">
      <c r="A348" s="170"/>
      <c r="B348" s="129" t="str">
        <f>WORLD_35!B50</f>
        <v>USMCA</v>
      </c>
      <c r="C348" s="130">
        <v>41.184333333333335</v>
      </c>
      <c r="D348" s="130">
        <v>94.958000000000013</v>
      </c>
      <c r="E348" s="130">
        <v>115.95866666666666</v>
      </c>
      <c r="F348" s="130">
        <v>96.562999999999988</v>
      </c>
      <c r="G348" s="130">
        <v>47.203666666666663</v>
      </c>
      <c r="H348" s="130">
        <v>9.2390000000000008</v>
      </c>
      <c r="I348" s="130">
        <v>0.98</v>
      </c>
    </row>
    <row r="349" spans="1:9" x14ac:dyDescent="0.3">
      <c r="A349" s="170"/>
      <c r="B349" s="129" t="str">
        <f>WORLD_35!B51</f>
        <v>LROW</v>
      </c>
      <c r="C349" s="130">
        <v>68.132013986014002</v>
      </c>
      <c r="D349" s="130">
        <v>159.89870629370625</v>
      </c>
      <c r="E349" s="130">
        <v>175.69510489510486</v>
      </c>
      <c r="F349" s="130">
        <v>145.01350349650343</v>
      </c>
      <c r="G349" s="130">
        <v>95.019762237762265</v>
      </c>
      <c r="H349" s="130">
        <v>41.774811188811185</v>
      </c>
      <c r="I349" s="130">
        <v>12.134349650349654</v>
      </c>
    </row>
    <row r="351" spans="1:9" x14ac:dyDescent="0.3">
      <c r="A351" s="132" t="s">
        <v>336</v>
      </c>
    </row>
    <row r="352" spans="1:9" x14ac:dyDescent="0.3">
      <c r="A352" s="168" t="s">
        <v>335</v>
      </c>
      <c r="B352" s="168"/>
      <c r="C352" s="129" t="str">
        <f>WORLD_35!C54</f>
        <v>15-19</v>
      </c>
      <c r="D352" s="129" t="str">
        <f>WORLD_35!D54</f>
        <v>20-24</v>
      </c>
      <c r="E352" s="129" t="str">
        <f>WORLD_35!E54</f>
        <v>25-29</v>
      </c>
      <c r="F352" s="129" t="str">
        <f>WORLD_35!F54</f>
        <v>30-34</v>
      </c>
      <c r="G352" s="129" t="str">
        <f>WORLD_35!G54</f>
        <v>35-39</v>
      </c>
      <c r="H352" s="129" t="str">
        <f>WORLD_35!H54</f>
        <v>40-44</v>
      </c>
      <c r="I352" s="129" t="str">
        <f>WORLD_35!I54</f>
        <v>45-49</v>
      </c>
    </row>
    <row r="353" spans="1:18" x14ac:dyDescent="0.3">
      <c r="A353" s="135"/>
      <c r="B353" s="135"/>
      <c r="C353" s="166" t="s">
        <v>337</v>
      </c>
      <c r="D353" s="166"/>
      <c r="E353" s="166"/>
      <c r="F353" s="166"/>
      <c r="G353" s="166"/>
      <c r="H353" s="166"/>
      <c r="I353" s="167"/>
      <c r="K353" s="3" t="s">
        <v>466</v>
      </c>
      <c r="L353" s="129" t="s">
        <v>67</v>
      </c>
      <c r="M353" s="129" t="s">
        <v>68</v>
      </c>
      <c r="N353" s="129" t="s">
        <v>69</v>
      </c>
      <c r="O353" s="129" t="s">
        <v>70</v>
      </c>
      <c r="P353" s="129" t="s">
        <v>71</v>
      </c>
      <c r="Q353" s="129" t="s">
        <v>72</v>
      </c>
      <c r="R353" s="129" t="s">
        <v>73</v>
      </c>
    </row>
    <row r="354" spans="1:18" x14ac:dyDescent="0.3">
      <c r="A354" s="164" t="s">
        <v>297</v>
      </c>
      <c r="B354" s="133" t="str">
        <f>WORLD_35!B55</f>
        <v xml:space="preserve">Austria </v>
      </c>
      <c r="C354" s="130">
        <v>8.4640000000000004</v>
      </c>
      <c r="D354" s="130">
        <v>43.927</v>
      </c>
      <c r="E354" s="130">
        <v>88.156000000000006</v>
      </c>
      <c r="F354" s="130">
        <v>93.495999999999995</v>
      </c>
      <c r="G354" s="130">
        <v>46.244999999999997</v>
      </c>
      <c r="H354" s="130">
        <v>8.968</v>
      </c>
      <c r="I354" s="130">
        <v>0.504</v>
      </c>
      <c r="K354" t="s">
        <v>465</v>
      </c>
      <c r="L354">
        <f>MIN(C348,C387,C426)</f>
        <v>29.537333333333336</v>
      </c>
      <c r="M354">
        <f>MIN(D348,D387,D426)</f>
        <v>75.975000000000009</v>
      </c>
      <c r="N354">
        <f>MIN(E348,E387,E426)</f>
        <v>102.25433333333335</v>
      </c>
      <c r="O354">
        <f>MIN(F348,F387,F426)</f>
        <v>94.766333333333321</v>
      </c>
      <c r="P354">
        <f>MIN(G348,G387,G426)</f>
        <v>47.203666666666663</v>
      </c>
      <c r="Q354">
        <f>MIN(H348,H387,H426)</f>
        <v>9.2390000000000008</v>
      </c>
      <c r="R354">
        <f>MIN(I348,I387,I426)</f>
        <v>0.98</v>
      </c>
    </row>
    <row r="355" spans="1:18" x14ac:dyDescent="0.3">
      <c r="A355" s="165"/>
      <c r="B355" s="129" t="str">
        <f>WORLD_35!B56</f>
        <v>Belgium</v>
      </c>
      <c r="C355" s="130">
        <v>6.0289999999999999</v>
      </c>
      <c r="D355" s="130">
        <v>43.046999999999997</v>
      </c>
      <c r="E355" s="130">
        <v>117.063</v>
      </c>
      <c r="F355" s="130">
        <v>122.003</v>
      </c>
      <c r="G355" s="130">
        <v>55.323</v>
      </c>
      <c r="H355" s="130">
        <v>12.002000000000001</v>
      </c>
      <c r="I355" s="130">
        <v>0.67300000000000004</v>
      </c>
      <c r="K355" t="s">
        <v>467</v>
      </c>
      <c r="L355">
        <f>AVERAGE(C348,C387,C426)</f>
        <v>35.285111111111114</v>
      </c>
      <c r="M355">
        <f t="shared" ref="M355:R355" si="36">AVERAGE(D348,D387,D426)</f>
        <v>84.990666666666684</v>
      </c>
      <c r="N355">
        <f t="shared" si="36"/>
        <v>109.13500000000001</v>
      </c>
      <c r="O355">
        <f t="shared" si="36"/>
        <v>95.806444444444423</v>
      </c>
      <c r="P355">
        <f t="shared" si="36"/>
        <v>48.323444444444441</v>
      </c>
      <c r="Q355">
        <f t="shared" si="36"/>
        <v>9.8708888888888904</v>
      </c>
      <c r="R355">
        <f t="shared" si="36"/>
        <v>1.0040000000000002</v>
      </c>
    </row>
    <row r="356" spans="1:18" x14ac:dyDescent="0.3">
      <c r="A356" s="165"/>
      <c r="B356" s="129" t="str">
        <f>WORLD_35!B57</f>
        <v>Bulgaria</v>
      </c>
      <c r="C356" s="130">
        <v>43.756</v>
      </c>
      <c r="D356" s="130">
        <v>70.926000000000002</v>
      </c>
      <c r="E356" s="130">
        <v>88.3</v>
      </c>
      <c r="F356" s="130">
        <v>66.863</v>
      </c>
      <c r="G356" s="130">
        <v>28.17</v>
      </c>
      <c r="H356" s="130">
        <v>4.8209999999999997</v>
      </c>
      <c r="I356" s="130">
        <v>0.36399999999999999</v>
      </c>
      <c r="K356" t="s">
        <v>468</v>
      </c>
      <c r="L356">
        <f>MAX(C348,C387,C426)</f>
        <v>41.184333333333335</v>
      </c>
      <c r="M356">
        <f t="shared" ref="M356:R356" si="37">MAX(D348,D387,D426)</f>
        <v>94.958000000000013</v>
      </c>
      <c r="N356">
        <f t="shared" si="37"/>
        <v>115.95866666666666</v>
      </c>
      <c r="O356">
        <f t="shared" si="37"/>
        <v>96.562999999999988</v>
      </c>
      <c r="P356">
        <f t="shared" si="37"/>
        <v>48.961999999999996</v>
      </c>
      <c r="Q356">
        <f t="shared" si="37"/>
        <v>10.254666666666665</v>
      </c>
      <c r="R356">
        <f t="shared" si="37"/>
        <v>1.0216666666666667</v>
      </c>
    </row>
    <row r="357" spans="1:18" x14ac:dyDescent="0.3">
      <c r="A357" s="165"/>
      <c r="B357" s="129" t="str">
        <f>WORLD_35!B58</f>
        <v>Croatia</v>
      </c>
      <c r="C357" s="130">
        <v>11.172000000000001</v>
      </c>
      <c r="D357" s="130">
        <v>52.045000000000002</v>
      </c>
      <c r="E357" s="130">
        <v>97.146000000000001</v>
      </c>
      <c r="F357" s="130">
        <v>90.01</v>
      </c>
      <c r="G357" s="130">
        <v>39.561</v>
      </c>
      <c r="H357" s="130">
        <v>7.3090000000000002</v>
      </c>
      <c r="I357" s="130">
        <v>0.35699999999999998</v>
      </c>
    </row>
    <row r="358" spans="1:18" x14ac:dyDescent="0.3">
      <c r="A358" s="165"/>
      <c r="B358" s="129" t="str">
        <f>WORLD_35!B59</f>
        <v>Cyprus</v>
      </c>
      <c r="C358" s="130">
        <v>5.1609999999999996</v>
      </c>
      <c r="D358" s="130">
        <v>45.789000000000001</v>
      </c>
      <c r="E358" s="130">
        <v>99.912000000000006</v>
      </c>
      <c r="F358" s="130">
        <v>85.614999999999995</v>
      </c>
      <c r="G358" s="130">
        <v>33.174999999999997</v>
      </c>
      <c r="H358" s="130">
        <v>5.6859999999999999</v>
      </c>
      <c r="I358" s="130">
        <v>0.66200000000000003</v>
      </c>
    </row>
    <row r="359" spans="1:18" x14ac:dyDescent="0.3">
      <c r="A359" s="165"/>
      <c r="B359" s="129" t="str">
        <f>WORLD_35!B60</f>
        <v>Czech Republic</v>
      </c>
      <c r="C359" s="130">
        <v>10.752000000000001</v>
      </c>
      <c r="D359" s="130">
        <v>45.058999999999997</v>
      </c>
      <c r="E359" s="130">
        <v>98.355000000000004</v>
      </c>
      <c r="F359" s="130">
        <v>98.805999999999997</v>
      </c>
      <c r="G359" s="130">
        <v>36.738999999999997</v>
      </c>
      <c r="H359" s="130">
        <v>5.8120000000000003</v>
      </c>
      <c r="I359" s="130">
        <v>0.25700000000000001</v>
      </c>
    </row>
    <row r="360" spans="1:18" x14ac:dyDescent="0.3">
      <c r="A360" s="165"/>
      <c r="B360" s="129" t="str">
        <f>WORLD_35!B61</f>
        <v>Denmark</v>
      </c>
      <c r="C360" s="130">
        <v>4.4359999999999999</v>
      </c>
      <c r="D360" s="130">
        <v>37.308999999999997</v>
      </c>
      <c r="E360" s="130">
        <v>112.938</v>
      </c>
      <c r="F360" s="130">
        <v>125.03700000000001</v>
      </c>
      <c r="G360" s="130">
        <v>55.460999999999999</v>
      </c>
      <c r="H360" s="130">
        <v>10.212999999999999</v>
      </c>
      <c r="I360" s="130">
        <v>0.60599999999999998</v>
      </c>
    </row>
    <row r="361" spans="1:18" x14ac:dyDescent="0.3">
      <c r="A361" s="165"/>
      <c r="B361" s="129" t="str">
        <f>WORLD_35!B62</f>
        <v>Estonia</v>
      </c>
      <c r="C361" s="130">
        <v>16.131</v>
      </c>
      <c r="D361" s="130">
        <v>57.942999999999998</v>
      </c>
      <c r="E361" s="130">
        <v>99.647999999999996</v>
      </c>
      <c r="F361" s="130">
        <v>87.028999999999996</v>
      </c>
      <c r="G361" s="130">
        <v>46.579000000000001</v>
      </c>
      <c r="H361" s="130">
        <v>10.464</v>
      </c>
      <c r="I361" s="130">
        <v>0.36599999999999999</v>
      </c>
    </row>
    <row r="362" spans="1:18" x14ac:dyDescent="0.3">
      <c r="A362" s="165"/>
      <c r="B362" s="129" t="str">
        <f>WORLD_35!B63</f>
        <v>Finland</v>
      </c>
      <c r="C362" s="130">
        <v>7.423</v>
      </c>
      <c r="D362" s="130">
        <v>52.027000000000001</v>
      </c>
      <c r="E362" s="130">
        <v>108.045</v>
      </c>
      <c r="F362" s="130">
        <v>114.857</v>
      </c>
      <c r="G362" s="130">
        <v>58.72</v>
      </c>
      <c r="H362" s="130">
        <v>12.231</v>
      </c>
      <c r="I362" s="130">
        <v>0.69699999999999995</v>
      </c>
    </row>
    <row r="363" spans="1:18" x14ac:dyDescent="0.3">
      <c r="A363" s="165"/>
      <c r="B363" s="129" t="str">
        <f>WORLD_35!B64</f>
        <v>France</v>
      </c>
      <c r="C363" s="130">
        <v>6.6479999999999997</v>
      </c>
      <c r="D363" s="130">
        <v>50.326000000000001</v>
      </c>
      <c r="E363" s="130">
        <v>123.96</v>
      </c>
      <c r="F363" s="130">
        <v>131.14599999999999</v>
      </c>
      <c r="G363" s="130">
        <v>66.933999999999997</v>
      </c>
      <c r="H363" s="130">
        <v>16.128</v>
      </c>
      <c r="I363" s="130">
        <v>1.038</v>
      </c>
    </row>
    <row r="364" spans="1:18" x14ac:dyDescent="0.3">
      <c r="A364" s="165"/>
      <c r="B364" s="129" t="str">
        <f>WORLD_35!B65</f>
        <v>Germany</v>
      </c>
      <c r="C364" s="130">
        <v>8.0630000000000006</v>
      </c>
      <c r="D364" s="130">
        <v>36.692999999999998</v>
      </c>
      <c r="E364" s="130">
        <v>80.457999999999998</v>
      </c>
      <c r="F364" s="130">
        <v>97.498000000000005</v>
      </c>
      <c r="G364" s="130">
        <v>52.813000000000002</v>
      </c>
      <c r="H364" s="130">
        <v>9.4700000000000006</v>
      </c>
      <c r="I364" s="130">
        <v>0.40500000000000003</v>
      </c>
    </row>
    <row r="365" spans="1:18" x14ac:dyDescent="0.3">
      <c r="A365" s="165"/>
      <c r="B365" s="129" t="str">
        <f>WORLD_35!B66</f>
        <v>Greece</v>
      </c>
      <c r="C365" s="130">
        <v>8.5389999999999997</v>
      </c>
      <c r="D365" s="130">
        <v>32.569000000000003</v>
      </c>
      <c r="E365" s="130">
        <v>76.495999999999995</v>
      </c>
      <c r="F365" s="130">
        <v>91.561000000000007</v>
      </c>
      <c r="G365" s="130">
        <v>47.845999999999997</v>
      </c>
      <c r="H365" s="130">
        <v>10.207000000000001</v>
      </c>
      <c r="I365" s="130">
        <v>1.462</v>
      </c>
    </row>
    <row r="366" spans="1:18" x14ac:dyDescent="0.3">
      <c r="A366" s="165"/>
      <c r="B366" s="129" t="str">
        <f>WORLD_35!B67</f>
        <v>Hungary</v>
      </c>
      <c r="C366" s="130">
        <v>20.315000000000001</v>
      </c>
      <c r="D366" s="130">
        <v>41.637</v>
      </c>
      <c r="E366" s="130">
        <v>75.286000000000001</v>
      </c>
      <c r="F366" s="130">
        <v>81.146000000000001</v>
      </c>
      <c r="G366" s="130">
        <v>39.69</v>
      </c>
      <c r="H366" s="130">
        <v>7.9960000000000004</v>
      </c>
      <c r="I366" s="130">
        <v>0.28999999999999998</v>
      </c>
    </row>
    <row r="367" spans="1:18" x14ac:dyDescent="0.3">
      <c r="A367" s="165"/>
      <c r="B367" s="129" t="str">
        <f>WORLD_35!B68</f>
        <v>Ireland</v>
      </c>
      <c r="C367" s="130">
        <v>10.778</v>
      </c>
      <c r="D367" s="130">
        <v>46.497999999999998</v>
      </c>
      <c r="E367" s="130">
        <v>85.686999999999998</v>
      </c>
      <c r="F367" s="130">
        <v>129.72399999999999</v>
      </c>
      <c r="G367" s="130">
        <v>96.870999999999995</v>
      </c>
      <c r="H367" s="130">
        <v>22.221</v>
      </c>
      <c r="I367" s="130">
        <v>1.3009999999999999</v>
      </c>
    </row>
    <row r="368" spans="1:18" x14ac:dyDescent="0.3">
      <c r="A368" s="165"/>
      <c r="B368" s="129" t="str">
        <f>WORLD_35!B69</f>
        <v>Italy</v>
      </c>
      <c r="C368" s="130">
        <v>5.8940000000000001</v>
      </c>
      <c r="D368" s="130">
        <v>31.89</v>
      </c>
      <c r="E368" s="130">
        <v>72.084000000000003</v>
      </c>
      <c r="F368" s="130">
        <v>95.894000000000005</v>
      </c>
      <c r="G368" s="130">
        <v>61.71</v>
      </c>
      <c r="H368" s="130">
        <v>15.587999999999999</v>
      </c>
      <c r="I368" s="130">
        <v>1.1399999999999999</v>
      </c>
    </row>
    <row r="369" spans="1:9" x14ac:dyDescent="0.3">
      <c r="A369" s="165"/>
      <c r="B369" s="129" t="str">
        <f>WORLD_35!B70</f>
        <v>Latvia</v>
      </c>
      <c r="C369" s="130">
        <v>15.289</v>
      </c>
      <c r="D369" s="130">
        <v>56.005000000000003</v>
      </c>
      <c r="E369" s="130">
        <v>93.67</v>
      </c>
      <c r="F369" s="130">
        <v>80.933000000000007</v>
      </c>
      <c r="G369" s="130">
        <v>42.545000000000002</v>
      </c>
      <c r="H369" s="130">
        <v>10.459</v>
      </c>
      <c r="I369" s="130">
        <v>0.53900000000000003</v>
      </c>
    </row>
    <row r="370" spans="1:9" x14ac:dyDescent="0.3">
      <c r="A370" s="165"/>
      <c r="B370" s="129" t="str">
        <f>WORLD_35!B71</f>
        <v xml:space="preserve">Lithuania </v>
      </c>
      <c r="C370" s="130">
        <v>13.428000000000001</v>
      </c>
      <c r="D370" s="130">
        <v>54.79</v>
      </c>
      <c r="E370" s="130">
        <v>115.91</v>
      </c>
      <c r="F370" s="130">
        <v>90.406000000000006</v>
      </c>
      <c r="G370" s="130">
        <v>37.076999999999998</v>
      </c>
      <c r="H370" s="130">
        <v>6.9279999999999999</v>
      </c>
      <c r="I370" s="130">
        <v>0.26100000000000001</v>
      </c>
    </row>
    <row r="371" spans="1:9" x14ac:dyDescent="0.3">
      <c r="A371" s="165"/>
      <c r="B371" s="129" t="str">
        <f>WORLD_35!B72</f>
        <v>Luxembourg</v>
      </c>
      <c r="C371" s="130">
        <v>6.4039999999999999</v>
      </c>
      <c r="D371" s="130">
        <v>37.698999999999998</v>
      </c>
      <c r="E371" s="130">
        <v>82.162000000000006</v>
      </c>
      <c r="F371" s="130">
        <v>108.40300000000001</v>
      </c>
      <c r="G371" s="130">
        <v>60.921999999999997</v>
      </c>
      <c r="H371" s="130">
        <v>12.821</v>
      </c>
      <c r="I371" s="130">
        <v>0.82899999999999996</v>
      </c>
    </row>
    <row r="372" spans="1:9" x14ac:dyDescent="0.3">
      <c r="A372" s="165"/>
      <c r="B372" s="129" t="str">
        <f>WORLD_35!B73</f>
        <v>Malta</v>
      </c>
      <c r="C372" s="130">
        <v>13.287000000000001</v>
      </c>
      <c r="D372" s="130">
        <v>38.798999999999999</v>
      </c>
      <c r="E372" s="130">
        <v>85.570999999999998</v>
      </c>
      <c r="F372" s="130">
        <v>94.34</v>
      </c>
      <c r="G372" s="130">
        <v>39.862000000000002</v>
      </c>
      <c r="H372" s="130">
        <v>6.91</v>
      </c>
      <c r="I372" s="130">
        <v>0.23100000000000001</v>
      </c>
    </row>
    <row r="373" spans="1:9" x14ac:dyDescent="0.3">
      <c r="A373" s="165"/>
      <c r="B373" s="129" t="str">
        <f>WORLD_35!B74</f>
        <v>Netherlands</v>
      </c>
      <c r="C373" s="130">
        <v>4.4480000000000004</v>
      </c>
      <c r="D373" s="130">
        <v>34.902999999999999</v>
      </c>
      <c r="E373" s="130">
        <v>107.2</v>
      </c>
      <c r="F373" s="130">
        <v>135.197</v>
      </c>
      <c r="G373" s="130">
        <v>55.188000000000002</v>
      </c>
      <c r="H373" s="130">
        <v>9.0690000000000008</v>
      </c>
      <c r="I373" s="130">
        <v>0.39500000000000002</v>
      </c>
    </row>
    <row r="374" spans="1:9" x14ac:dyDescent="0.3">
      <c r="A374" s="165"/>
      <c r="B374" s="129" t="str">
        <f>WORLD_35!B75</f>
        <v>Poland</v>
      </c>
      <c r="C374" s="130">
        <v>14.333</v>
      </c>
      <c r="D374" s="130">
        <v>51.673000000000002</v>
      </c>
      <c r="E374" s="130">
        <v>91.197000000000003</v>
      </c>
      <c r="F374" s="130">
        <v>71.069000000000003</v>
      </c>
      <c r="G374" s="130">
        <v>31.821999999999999</v>
      </c>
      <c r="H374" s="130">
        <v>6.4020000000000001</v>
      </c>
      <c r="I374" s="130">
        <v>0.26400000000000001</v>
      </c>
    </row>
    <row r="375" spans="1:9" x14ac:dyDescent="0.3">
      <c r="A375" s="165"/>
      <c r="B375" s="129" t="str">
        <f>WORLD_35!B76</f>
        <v>Portugal</v>
      </c>
      <c r="C375" s="130">
        <v>11.414</v>
      </c>
      <c r="D375" s="130">
        <v>36.825000000000003</v>
      </c>
      <c r="E375" s="130">
        <v>71.108999999999995</v>
      </c>
      <c r="F375" s="130">
        <v>83.397999999999996</v>
      </c>
      <c r="G375" s="130">
        <v>44.165999999999997</v>
      </c>
      <c r="H375" s="130">
        <v>9.218</v>
      </c>
      <c r="I375" s="130">
        <v>0.49</v>
      </c>
    </row>
    <row r="376" spans="1:9" x14ac:dyDescent="0.3">
      <c r="A376" s="165"/>
      <c r="B376" s="129" t="str">
        <f>WORLD_35!B77</f>
        <v>Romania</v>
      </c>
      <c r="C376" s="130">
        <v>36.561</v>
      </c>
      <c r="D376" s="130">
        <v>73.123000000000005</v>
      </c>
      <c r="E376" s="130">
        <v>92.159000000000006</v>
      </c>
      <c r="F376" s="130">
        <v>67.382000000000005</v>
      </c>
      <c r="G376" s="130">
        <v>27.495999999999999</v>
      </c>
      <c r="H376" s="130">
        <v>5.1369999999999996</v>
      </c>
      <c r="I376" s="130">
        <v>0.30199999999999999</v>
      </c>
    </row>
    <row r="377" spans="1:9" x14ac:dyDescent="0.3">
      <c r="A377" s="165"/>
      <c r="B377" s="129" t="str">
        <f>WORLD_35!B78</f>
        <v>Slovakia</v>
      </c>
      <c r="C377" s="130">
        <v>22.463999999999999</v>
      </c>
      <c r="D377" s="130">
        <v>50.061</v>
      </c>
      <c r="E377" s="130">
        <v>83.867000000000004</v>
      </c>
      <c r="F377" s="130">
        <v>79.064999999999998</v>
      </c>
      <c r="G377" s="130">
        <v>34.192999999999998</v>
      </c>
      <c r="H377" s="130">
        <v>6.0990000000000002</v>
      </c>
      <c r="I377" s="130">
        <v>0.251</v>
      </c>
    </row>
    <row r="378" spans="1:9" x14ac:dyDescent="0.3">
      <c r="A378" s="165"/>
      <c r="B378" s="129" t="str">
        <f>WORLD_35!B79</f>
        <v>Slovenia</v>
      </c>
      <c r="C378" s="130">
        <v>4.7300000000000004</v>
      </c>
      <c r="D378" s="130">
        <v>42.883000000000003</v>
      </c>
      <c r="E378" s="130">
        <v>110.045</v>
      </c>
      <c r="F378" s="130">
        <v>106.261</v>
      </c>
      <c r="G378" s="130">
        <v>43.829000000000001</v>
      </c>
      <c r="H378" s="130">
        <v>6.9370000000000003</v>
      </c>
      <c r="I378" s="130">
        <v>0.315</v>
      </c>
    </row>
    <row r="379" spans="1:9" x14ac:dyDescent="0.3">
      <c r="A379" s="165"/>
      <c r="B379" s="129" t="str">
        <f>WORLD_35!B80</f>
        <v>Spain</v>
      </c>
      <c r="C379" s="130">
        <v>8.9719999999999995</v>
      </c>
      <c r="D379" s="130">
        <v>29.257000000000001</v>
      </c>
      <c r="E379" s="130">
        <v>57.793999999999997</v>
      </c>
      <c r="F379" s="130">
        <v>91.512</v>
      </c>
      <c r="G379" s="130">
        <v>62.585999999999999</v>
      </c>
      <c r="H379" s="130">
        <v>14.021000000000001</v>
      </c>
      <c r="I379" s="130">
        <v>0.89800000000000002</v>
      </c>
    </row>
    <row r="380" spans="1:9" x14ac:dyDescent="0.3">
      <c r="A380" s="165"/>
      <c r="B380" s="129" t="str">
        <f>WORLD_35!B81</f>
        <v>Sweden</v>
      </c>
      <c r="C380" s="130">
        <v>5.4130000000000003</v>
      </c>
      <c r="D380" s="130">
        <v>47.241999999999997</v>
      </c>
      <c r="E380" s="130">
        <v>113.184</v>
      </c>
      <c r="F380" s="130">
        <v>132.87</v>
      </c>
      <c r="G380" s="130">
        <v>66.927999999999997</v>
      </c>
      <c r="H380" s="130">
        <v>13.976000000000001</v>
      </c>
      <c r="I380" s="130">
        <v>0.78700000000000003</v>
      </c>
    </row>
    <row r="381" spans="1:9" x14ac:dyDescent="0.3">
      <c r="A381" s="165"/>
      <c r="B381" s="129" t="str">
        <f>WORLD_35!B82</f>
        <v>UK</v>
      </c>
      <c r="C381" s="130">
        <v>18.478999999999999</v>
      </c>
      <c r="D381" s="130">
        <v>65.09</v>
      </c>
      <c r="E381" s="130">
        <v>101.806</v>
      </c>
      <c r="F381" s="130">
        <v>111.08499999999999</v>
      </c>
      <c r="G381" s="130">
        <v>62.698</v>
      </c>
      <c r="H381" s="130">
        <v>13.257</v>
      </c>
      <c r="I381" s="130">
        <v>0.82499999999999996</v>
      </c>
    </row>
    <row r="382" spans="1:9" x14ac:dyDescent="0.3">
      <c r="A382" s="165"/>
      <c r="B382" s="129" t="str">
        <f>WORLD_35!B83</f>
        <v>CNHK</v>
      </c>
      <c r="C382" s="130">
        <v>5.1989999999999998</v>
      </c>
      <c r="D382" s="130">
        <v>71.1875</v>
      </c>
      <c r="E382" s="130">
        <v>87.248499999999993</v>
      </c>
      <c r="F382" s="130">
        <v>75.600999999999999</v>
      </c>
      <c r="G382" s="130">
        <v>36.525500000000001</v>
      </c>
      <c r="H382" s="130">
        <v>7.9554999999999998</v>
      </c>
      <c r="I382" s="130">
        <v>0.73299999999999998</v>
      </c>
    </row>
    <row r="383" spans="1:9" x14ac:dyDescent="0.3">
      <c r="A383" s="165"/>
      <c r="B383" s="129" t="str">
        <f>WORLD_35!B84</f>
        <v>EASTOC</v>
      </c>
      <c r="C383" s="130">
        <v>26.43075</v>
      </c>
      <c r="D383" s="130">
        <v>78.337666666666664</v>
      </c>
      <c r="E383" s="130">
        <v>109.85874999999999</v>
      </c>
      <c r="F383" s="130">
        <v>105.58891666666666</v>
      </c>
      <c r="G383" s="130">
        <v>56.506583333333339</v>
      </c>
      <c r="H383" s="130">
        <v>14.842333333333331</v>
      </c>
      <c r="I383" s="130">
        <v>2.0049999999999999</v>
      </c>
    </row>
    <row r="384" spans="1:9" x14ac:dyDescent="0.3">
      <c r="A384" s="165"/>
      <c r="B384" s="129" t="str">
        <f>WORLD_35!B85</f>
        <v>IND</v>
      </c>
      <c r="C384" s="130">
        <v>28.052</v>
      </c>
      <c r="D384" s="130">
        <v>185.81299999999999</v>
      </c>
      <c r="E384" s="130">
        <v>153.601</v>
      </c>
      <c r="F384" s="130">
        <v>71.879000000000005</v>
      </c>
      <c r="G384" s="130">
        <v>26.989000000000001</v>
      </c>
      <c r="H384" s="130">
        <v>9.6460000000000008</v>
      </c>
      <c r="I384" s="130">
        <v>3.22</v>
      </c>
    </row>
    <row r="385" spans="1:9" x14ac:dyDescent="0.3">
      <c r="A385" s="165"/>
      <c r="B385" s="129" t="str">
        <f>WORLD_35!B86</f>
        <v>LATAM</v>
      </c>
      <c r="C385" s="130">
        <v>62.804166666666667</v>
      </c>
      <c r="D385" s="130">
        <v>98.352833333333322</v>
      </c>
      <c r="E385" s="130">
        <v>96.473500000000001</v>
      </c>
      <c r="F385" s="130">
        <v>81.045833333333334</v>
      </c>
      <c r="G385" s="130">
        <v>48.078166666666668</v>
      </c>
      <c r="H385" s="130">
        <v>15.357666666666667</v>
      </c>
      <c r="I385" s="130">
        <v>1.9111666666666667</v>
      </c>
    </row>
    <row r="386" spans="1:9" x14ac:dyDescent="0.3">
      <c r="A386" s="165"/>
      <c r="B386" s="129" t="str">
        <f>WORLD_35!B87</f>
        <v>RUS</v>
      </c>
      <c r="C386" s="130">
        <v>26.42</v>
      </c>
      <c r="D386" s="130">
        <v>89.450999999999993</v>
      </c>
      <c r="E386" s="130">
        <v>106.02500000000001</v>
      </c>
      <c r="F386" s="130">
        <v>74.733000000000004</v>
      </c>
      <c r="G386" s="130">
        <v>35.4</v>
      </c>
      <c r="H386" s="130">
        <v>7.1820000000000004</v>
      </c>
      <c r="I386" s="130">
        <v>0.32900000000000001</v>
      </c>
    </row>
    <row r="387" spans="1:9" x14ac:dyDescent="0.3">
      <c r="A387" s="165"/>
      <c r="B387" s="129" t="str">
        <f>WORLD_35!B88</f>
        <v>USMCA</v>
      </c>
      <c r="C387" s="130">
        <v>35.133666666666663</v>
      </c>
      <c r="D387" s="130">
        <v>84.039000000000001</v>
      </c>
      <c r="E387" s="130">
        <v>109.19200000000001</v>
      </c>
      <c r="F387" s="130">
        <v>96.089999999999989</v>
      </c>
      <c r="G387" s="130">
        <v>48.80466666666667</v>
      </c>
      <c r="H387" s="130">
        <v>10.119000000000002</v>
      </c>
      <c r="I387" s="130">
        <v>1.0216666666666667</v>
      </c>
    </row>
    <row r="388" spans="1:9" x14ac:dyDescent="0.3">
      <c r="A388" s="165"/>
      <c r="B388" s="129" t="str">
        <f>WORLD_35!B89</f>
        <v>LROW</v>
      </c>
      <c r="C388" s="130">
        <v>62.963370629370637</v>
      </c>
      <c r="D388" s="130">
        <v>151.25246153846152</v>
      </c>
      <c r="E388" s="130">
        <v>168.30669230769223</v>
      </c>
      <c r="F388" s="130">
        <v>139.37818881118878</v>
      </c>
      <c r="G388" s="130">
        <v>90.059496503496533</v>
      </c>
      <c r="H388" s="130">
        <v>37.819069930069944</v>
      </c>
      <c r="I388" s="130">
        <v>10.221139860139862</v>
      </c>
    </row>
    <row r="390" spans="1:9" x14ac:dyDescent="0.3">
      <c r="A390" s="132" t="s">
        <v>338</v>
      </c>
    </row>
    <row r="391" spans="1:9" x14ac:dyDescent="0.3">
      <c r="A391" s="168" t="s">
        <v>335</v>
      </c>
      <c r="B391" s="168"/>
      <c r="C391" s="129" t="str">
        <f>WORLD_35!C92</f>
        <v>15-19</v>
      </c>
      <c r="D391" s="129" t="str">
        <f>WORLD_35!D92</f>
        <v>20-24</v>
      </c>
      <c r="E391" s="129" t="str">
        <f>WORLD_35!E92</f>
        <v>25-29</v>
      </c>
      <c r="F391" s="129" t="str">
        <f>WORLD_35!F92</f>
        <v>30-34</v>
      </c>
      <c r="G391" s="129" t="str">
        <f>WORLD_35!G92</f>
        <v>35-39</v>
      </c>
      <c r="H391" s="129" t="str">
        <f>WORLD_35!H92</f>
        <v>40-44</v>
      </c>
      <c r="I391" s="129" t="str">
        <f>WORLD_35!I92</f>
        <v>45-49</v>
      </c>
    </row>
    <row r="392" spans="1:9" x14ac:dyDescent="0.3">
      <c r="A392" s="135"/>
      <c r="B392" s="135"/>
      <c r="C392" s="169" t="s">
        <v>337</v>
      </c>
      <c r="D392" s="166"/>
      <c r="E392" s="166"/>
      <c r="F392" s="166"/>
      <c r="G392" s="166"/>
      <c r="H392" s="166"/>
      <c r="I392" s="167"/>
    </row>
    <row r="393" spans="1:9" x14ac:dyDescent="0.3">
      <c r="A393" s="165" t="s">
        <v>297</v>
      </c>
      <c r="B393" s="129" t="str">
        <f>WORLD_35!B93</f>
        <v xml:space="preserve">Austria </v>
      </c>
      <c r="C393" s="130">
        <v>7.34</v>
      </c>
      <c r="D393" s="130">
        <v>42.206000000000003</v>
      </c>
      <c r="E393" s="130">
        <v>88.694000000000003</v>
      </c>
      <c r="F393" s="130">
        <v>100.92700000000001</v>
      </c>
      <c r="G393" s="130">
        <v>55.051000000000002</v>
      </c>
      <c r="H393" s="130">
        <v>11.01</v>
      </c>
      <c r="I393" s="130">
        <v>0.61199999999999999</v>
      </c>
    </row>
    <row r="394" spans="1:9" x14ac:dyDescent="0.3">
      <c r="A394" s="165"/>
      <c r="B394" s="129" t="str">
        <f>WORLD_35!B94</f>
        <v>Belgium</v>
      </c>
      <c r="C394" s="130">
        <v>4.6509999999999998</v>
      </c>
      <c r="D394" s="130">
        <v>35.716000000000001</v>
      </c>
      <c r="E394" s="130">
        <v>104.26900000000001</v>
      </c>
      <c r="F394" s="130">
        <v>122.377</v>
      </c>
      <c r="G394" s="130">
        <v>60.959000000000003</v>
      </c>
      <c r="H394" s="130">
        <v>14.22</v>
      </c>
      <c r="I394" s="130">
        <v>0.76800000000000002</v>
      </c>
    </row>
    <row r="395" spans="1:9" x14ac:dyDescent="0.3">
      <c r="A395" s="165"/>
      <c r="B395" s="129" t="str">
        <f>WORLD_35!B95</f>
        <v>Bulgaria</v>
      </c>
      <c r="C395" s="130">
        <v>39.86</v>
      </c>
      <c r="D395" s="130">
        <v>71.460999999999999</v>
      </c>
      <c r="E395" s="130">
        <v>88.415000000000006</v>
      </c>
      <c r="F395" s="130">
        <v>71.397999999999996</v>
      </c>
      <c r="G395" s="130">
        <v>32.661000000000001</v>
      </c>
      <c r="H395" s="130">
        <v>7.0439999999999996</v>
      </c>
      <c r="I395" s="130">
        <v>0.84099999999999997</v>
      </c>
    </row>
    <row r="396" spans="1:9" x14ac:dyDescent="0.3">
      <c r="A396" s="165"/>
      <c r="B396" s="129" t="str">
        <f>WORLD_35!B96</f>
        <v>Croatia</v>
      </c>
      <c r="C396" s="130">
        <v>8.6809999999999992</v>
      </c>
      <c r="D396" s="130">
        <v>39.351999999999997</v>
      </c>
      <c r="E396" s="130">
        <v>88.831999999999994</v>
      </c>
      <c r="F396" s="130">
        <v>96.644999999999996</v>
      </c>
      <c r="G396" s="130">
        <v>46.587000000000003</v>
      </c>
      <c r="H396" s="130">
        <v>8.68</v>
      </c>
      <c r="I396" s="130">
        <v>0.443</v>
      </c>
    </row>
    <row r="397" spans="1:9" x14ac:dyDescent="0.3">
      <c r="A397" s="165"/>
      <c r="B397" s="129" t="str">
        <f>WORLD_35!B97</f>
        <v>Cyprus</v>
      </c>
      <c r="C397" s="130">
        <v>4.5819999999999999</v>
      </c>
      <c r="D397" s="130">
        <v>41.109000000000002</v>
      </c>
      <c r="E397" s="130">
        <v>95.822999999999993</v>
      </c>
      <c r="F397" s="130">
        <v>86.837999999999994</v>
      </c>
      <c r="G397" s="130">
        <v>33.386000000000003</v>
      </c>
      <c r="H397" s="130">
        <v>5.0289999999999999</v>
      </c>
      <c r="I397" s="130">
        <v>0.73299999999999998</v>
      </c>
    </row>
    <row r="398" spans="1:9" x14ac:dyDescent="0.3">
      <c r="A398" s="165"/>
      <c r="B398" s="129" t="str">
        <f>WORLD_35!B98</f>
        <v>Czech Republic</v>
      </c>
      <c r="C398" s="130">
        <v>11.972</v>
      </c>
      <c r="D398" s="130">
        <v>46.694000000000003</v>
      </c>
      <c r="E398" s="130">
        <v>101.10599999999999</v>
      </c>
      <c r="F398" s="130">
        <v>111.45699999999999</v>
      </c>
      <c r="G398" s="130">
        <v>48.148000000000003</v>
      </c>
      <c r="H398" s="130">
        <v>8.4139999999999997</v>
      </c>
      <c r="I398" s="130">
        <v>0.46899999999999997</v>
      </c>
    </row>
    <row r="399" spans="1:9" x14ac:dyDescent="0.3">
      <c r="A399" s="165"/>
      <c r="B399" s="129" t="str">
        <f>WORLD_35!B99</f>
        <v>Denmark</v>
      </c>
      <c r="C399" s="130">
        <v>4.1230000000000002</v>
      </c>
      <c r="D399" s="130">
        <v>35.372999999999998</v>
      </c>
      <c r="E399" s="130">
        <v>110.38500000000001</v>
      </c>
      <c r="F399" s="130">
        <v>129.458</v>
      </c>
      <c r="G399" s="130">
        <v>60.567</v>
      </c>
      <c r="H399" s="130">
        <v>11.776999999999999</v>
      </c>
      <c r="I399" s="130">
        <v>0.73699999999999999</v>
      </c>
    </row>
    <row r="400" spans="1:9" x14ac:dyDescent="0.3">
      <c r="A400" s="165"/>
      <c r="B400" s="129" t="str">
        <f>WORLD_35!B100</f>
        <v>Estonia</v>
      </c>
      <c r="C400" s="130">
        <v>7.6980000000000004</v>
      </c>
      <c r="D400" s="130">
        <v>45.140999999999998</v>
      </c>
      <c r="E400" s="130">
        <v>99.491</v>
      </c>
      <c r="F400" s="130">
        <v>95.97</v>
      </c>
      <c r="G400" s="130">
        <v>54.512999999999998</v>
      </c>
      <c r="H400" s="130">
        <v>14.09</v>
      </c>
      <c r="I400" s="130">
        <v>0.65700000000000003</v>
      </c>
    </row>
    <row r="401" spans="1:9" x14ac:dyDescent="0.3">
      <c r="A401" s="165"/>
      <c r="B401" s="129" t="str">
        <f>WORLD_35!B101</f>
        <v>Finland</v>
      </c>
      <c r="C401" s="130">
        <v>5.8129999999999997</v>
      </c>
      <c r="D401" s="130">
        <v>41.49</v>
      </c>
      <c r="E401" s="130">
        <v>91.728999999999999</v>
      </c>
      <c r="F401" s="130">
        <v>103.29600000000001</v>
      </c>
      <c r="G401" s="130">
        <v>52.595999999999997</v>
      </c>
      <c r="H401" s="130">
        <v>10.494999999999999</v>
      </c>
      <c r="I401" s="130">
        <v>0.58099999999999996</v>
      </c>
    </row>
    <row r="402" spans="1:9" x14ac:dyDescent="0.3">
      <c r="A402" s="165"/>
      <c r="B402" s="129" t="str">
        <f>WORLD_35!B102</f>
        <v>France</v>
      </c>
      <c r="C402" s="130">
        <v>4.7270000000000003</v>
      </c>
      <c r="D402" s="130">
        <v>41.036000000000001</v>
      </c>
      <c r="E402" s="130">
        <v>109.03400000000001</v>
      </c>
      <c r="F402" s="130">
        <v>127.334</v>
      </c>
      <c r="G402" s="130">
        <v>68.968999999999994</v>
      </c>
      <c r="H402" s="130">
        <v>18.152000000000001</v>
      </c>
      <c r="I402" s="130">
        <v>1.208</v>
      </c>
    </row>
    <row r="403" spans="1:9" x14ac:dyDescent="0.3">
      <c r="A403" s="165"/>
      <c r="B403" s="129" t="str">
        <f>WORLD_35!B103</f>
        <v>Germany</v>
      </c>
      <c r="C403" s="130">
        <v>8.0950000000000006</v>
      </c>
      <c r="D403" s="130">
        <v>36.423999999999999</v>
      </c>
      <c r="E403" s="130">
        <v>82.501000000000005</v>
      </c>
      <c r="F403" s="130">
        <v>109.77</v>
      </c>
      <c r="G403" s="130">
        <v>66.623999999999995</v>
      </c>
      <c r="H403" s="130">
        <v>13.24</v>
      </c>
      <c r="I403" s="130">
        <v>0.54600000000000004</v>
      </c>
    </row>
    <row r="404" spans="1:9" x14ac:dyDescent="0.3">
      <c r="A404" s="165"/>
      <c r="B404" s="129" t="str">
        <f>WORLD_35!B104</f>
        <v>Greece</v>
      </c>
      <c r="C404" s="130">
        <v>7.2229999999999999</v>
      </c>
      <c r="D404" s="130">
        <v>26.382000000000001</v>
      </c>
      <c r="E404" s="130">
        <v>68.742000000000004</v>
      </c>
      <c r="F404" s="130">
        <v>91.977999999999994</v>
      </c>
      <c r="G404" s="130">
        <v>52.265999999999998</v>
      </c>
      <c r="H404" s="130">
        <v>11.868</v>
      </c>
      <c r="I404" s="130">
        <v>2.0209999999999999</v>
      </c>
    </row>
    <row r="405" spans="1:9" x14ac:dyDescent="0.3">
      <c r="A405" s="165"/>
      <c r="B405" s="129" t="str">
        <f>WORLD_35!B105</f>
        <v>Hungary</v>
      </c>
      <c r="C405" s="130">
        <v>23.978999999999999</v>
      </c>
      <c r="D405" s="130">
        <v>45.692</v>
      </c>
      <c r="E405" s="130">
        <v>79.424000000000007</v>
      </c>
      <c r="F405" s="130">
        <v>91.801000000000002</v>
      </c>
      <c r="G405" s="130">
        <v>46.527000000000001</v>
      </c>
      <c r="H405" s="130">
        <v>10.409000000000001</v>
      </c>
      <c r="I405" s="130">
        <v>0.38800000000000001</v>
      </c>
    </row>
    <row r="406" spans="1:9" x14ac:dyDescent="0.3">
      <c r="A406" s="165"/>
      <c r="B406" s="129" t="str">
        <f>WORLD_35!B106</f>
        <v>Ireland</v>
      </c>
      <c r="C406" s="130">
        <v>7.5149999999999997</v>
      </c>
      <c r="D406" s="130">
        <v>38.997999999999998</v>
      </c>
      <c r="E406" s="130">
        <v>76.231999999999999</v>
      </c>
      <c r="F406" s="130">
        <v>125.21899999999999</v>
      </c>
      <c r="G406" s="130">
        <v>95.591999999999999</v>
      </c>
      <c r="H406" s="130">
        <v>22.853000000000002</v>
      </c>
      <c r="I406" s="130">
        <v>1.7709999999999999</v>
      </c>
    </row>
    <row r="407" spans="1:9" x14ac:dyDescent="0.3">
      <c r="A407" s="165"/>
      <c r="B407" s="129" t="str">
        <f>WORLD_35!B107</f>
        <v>Italy</v>
      </c>
      <c r="C407" s="130">
        <v>5.24</v>
      </c>
      <c r="D407" s="130">
        <v>26.387</v>
      </c>
      <c r="E407" s="130">
        <v>64.769000000000005</v>
      </c>
      <c r="F407" s="130">
        <v>90.617999999999995</v>
      </c>
      <c r="G407" s="130">
        <v>61.427</v>
      </c>
      <c r="H407" s="130">
        <v>16.163</v>
      </c>
      <c r="I407" s="130">
        <v>1.3959999999999999</v>
      </c>
    </row>
    <row r="408" spans="1:9" x14ac:dyDescent="0.3">
      <c r="A408" s="165"/>
      <c r="B408" s="129" t="str">
        <f>WORLD_35!B108</f>
        <v>Latvia</v>
      </c>
      <c r="C408" s="130">
        <v>16.170999999999999</v>
      </c>
      <c r="D408" s="130">
        <v>63.771999999999998</v>
      </c>
      <c r="E408" s="130">
        <v>104.194</v>
      </c>
      <c r="F408" s="130">
        <v>94.126000000000005</v>
      </c>
      <c r="G408" s="130">
        <v>52.036999999999999</v>
      </c>
      <c r="H408" s="130">
        <v>12.34</v>
      </c>
      <c r="I408" s="130">
        <v>0.7</v>
      </c>
    </row>
    <row r="409" spans="1:9" x14ac:dyDescent="0.3">
      <c r="A409" s="165"/>
      <c r="B409" s="129" t="str">
        <f>WORLD_35!B109</f>
        <v xml:space="preserve">Lithuania </v>
      </c>
      <c r="C409" s="130">
        <v>10.853999999999999</v>
      </c>
      <c r="D409" s="130">
        <v>45.097999999999999</v>
      </c>
      <c r="E409" s="130">
        <v>115.264</v>
      </c>
      <c r="F409" s="130">
        <v>106.798</v>
      </c>
      <c r="G409" s="130">
        <v>46.658000000000001</v>
      </c>
      <c r="H409" s="130">
        <v>8.9809999999999999</v>
      </c>
      <c r="I409" s="130">
        <v>0.307</v>
      </c>
    </row>
    <row r="410" spans="1:9" x14ac:dyDescent="0.3">
      <c r="A410" s="165"/>
      <c r="B410" s="129" t="str">
        <f>WORLD_35!B110</f>
        <v>Luxembourg</v>
      </c>
      <c r="C410" s="130">
        <v>4.7270000000000003</v>
      </c>
      <c r="D410" s="130">
        <v>29.602</v>
      </c>
      <c r="E410" s="130">
        <v>70.171000000000006</v>
      </c>
      <c r="F410" s="130">
        <v>104.996</v>
      </c>
      <c r="G410" s="130">
        <v>64.674000000000007</v>
      </c>
      <c r="H410" s="130">
        <v>14.715999999999999</v>
      </c>
      <c r="I410" s="130">
        <v>1.1140000000000001</v>
      </c>
    </row>
    <row r="411" spans="1:9" x14ac:dyDescent="0.3">
      <c r="A411" s="165"/>
      <c r="B411" s="129" t="str">
        <f>WORLD_35!B111</f>
        <v>Malta</v>
      </c>
      <c r="C411" s="130">
        <v>12.879</v>
      </c>
      <c r="D411" s="130">
        <v>33.484999999999999</v>
      </c>
      <c r="E411" s="130">
        <v>82.424999999999997</v>
      </c>
      <c r="F411" s="130">
        <v>103.032</v>
      </c>
      <c r="G411" s="130">
        <v>48.94</v>
      </c>
      <c r="H411" s="130">
        <v>9.0150000000000006</v>
      </c>
      <c r="I411" s="130">
        <v>0.224</v>
      </c>
    </row>
    <row r="412" spans="1:9" x14ac:dyDescent="0.3">
      <c r="A412" s="165"/>
      <c r="B412" s="129" t="str">
        <f>WORLD_35!B112</f>
        <v>Netherlands</v>
      </c>
      <c r="C412" s="130">
        <v>3.7879999999999998</v>
      </c>
      <c r="D412" s="130">
        <v>32.185000000000002</v>
      </c>
      <c r="E412" s="130">
        <v>102.15</v>
      </c>
      <c r="F412" s="130">
        <v>129.76900000000001</v>
      </c>
      <c r="G412" s="130">
        <v>54.094999999999999</v>
      </c>
      <c r="H412" s="130">
        <v>9.6150000000000002</v>
      </c>
      <c r="I412" s="130">
        <v>0.39800000000000002</v>
      </c>
    </row>
    <row r="413" spans="1:9" x14ac:dyDescent="0.3">
      <c r="A413" s="165"/>
      <c r="B413" s="129" t="str">
        <f>WORLD_35!B113</f>
        <v>Poland</v>
      </c>
      <c r="C413" s="130">
        <v>10.538</v>
      </c>
      <c r="D413" s="130">
        <v>48.683999999999997</v>
      </c>
      <c r="E413" s="130">
        <v>95.891999999999996</v>
      </c>
      <c r="F413" s="130">
        <v>84.331999999999994</v>
      </c>
      <c r="G413" s="130">
        <v>36.953000000000003</v>
      </c>
      <c r="H413" s="130">
        <v>7.3289999999999997</v>
      </c>
      <c r="I413" s="130">
        <v>0.312</v>
      </c>
    </row>
    <row r="414" spans="1:9" x14ac:dyDescent="0.3">
      <c r="A414" s="165"/>
      <c r="B414" s="129" t="str">
        <f>WORLD_35!B114</f>
        <v>Portugal</v>
      </c>
      <c r="C414" s="130">
        <v>8.3800000000000008</v>
      </c>
      <c r="D414" s="130">
        <v>32.235999999999997</v>
      </c>
      <c r="E414" s="130">
        <v>66.819000000000003</v>
      </c>
      <c r="F414" s="130">
        <v>87.64</v>
      </c>
      <c r="G414" s="130">
        <v>50.906999999999996</v>
      </c>
      <c r="H414" s="130">
        <v>11.031000000000001</v>
      </c>
      <c r="I414" s="130">
        <v>0.58699999999999997</v>
      </c>
    </row>
    <row r="415" spans="1:9" x14ac:dyDescent="0.3">
      <c r="A415" s="165"/>
      <c r="B415" s="129" t="str">
        <f>WORLD_35!B115</f>
        <v>Romania</v>
      </c>
      <c r="C415" s="130">
        <v>36.210999999999999</v>
      </c>
      <c r="D415" s="130">
        <v>71.451999999999998</v>
      </c>
      <c r="E415" s="130">
        <v>98.933999999999997</v>
      </c>
      <c r="F415" s="130">
        <v>77.594999999999999</v>
      </c>
      <c r="G415" s="130">
        <v>32.655000000000001</v>
      </c>
      <c r="H415" s="130">
        <v>6.79</v>
      </c>
      <c r="I415" s="130">
        <v>0.32300000000000001</v>
      </c>
    </row>
    <row r="416" spans="1:9" x14ac:dyDescent="0.3">
      <c r="A416" s="165"/>
      <c r="B416" s="129" t="str">
        <f>WORLD_35!B116</f>
        <v>Slovakia</v>
      </c>
      <c r="C416" s="130">
        <v>25.684000000000001</v>
      </c>
      <c r="D416" s="130">
        <v>49.476999999999997</v>
      </c>
      <c r="E416" s="130">
        <v>86.786000000000001</v>
      </c>
      <c r="F416" s="130">
        <v>89.730999999999995</v>
      </c>
      <c r="G416" s="130">
        <v>40.853999999999999</v>
      </c>
      <c r="H416" s="130">
        <v>7.5709999999999997</v>
      </c>
      <c r="I416" s="130">
        <v>0.29699999999999999</v>
      </c>
    </row>
    <row r="417" spans="1:36" x14ac:dyDescent="0.3">
      <c r="A417" s="165"/>
      <c r="B417" s="129" t="str">
        <f>WORLD_35!B117</f>
        <v>Slovenia</v>
      </c>
      <c r="C417" s="130">
        <v>3.7759999999999998</v>
      </c>
      <c r="D417" s="130">
        <v>38.24</v>
      </c>
      <c r="E417" s="130">
        <v>110.01600000000001</v>
      </c>
      <c r="F417" s="130">
        <v>111.04</v>
      </c>
      <c r="G417" s="130">
        <v>47.423999999999999</v>
      </c>
      <c r="H417" s="130">
        <v>9.0559999999999992</v>
      </c>
      <c r="I417" s="130">
        <v>0.44800000000000001</v>
      </c>
    </row>
    <row r="418" spans="1:36" x14ac:dyDescent="0.3">
      <c r="A418" s="165"/>
      <c r="B418" s="129" t="str">
        <f>WORLD_35!B118</f>
        <v>Spain</v>
      </c>
      <c r="C418" s="130">
        <v>7.7249999999999996</v>
      </c>
      <c r="D418" s="130">
        <v>25.585999999999999</v>
      </c>
      <c r="E418" s="130">
        <v>54.936999999999998</v>
      </c>
      <c r="F418" s="130">
        <v>90.275000000000006</v>
      </c>
      <c r="G418" s="130">
        <v>68.745000000000005</v>
      </c>
      <c r="H418" s="130">
        <v>17.475999999999999</v>
      </c>
      <c r="I418" s="130">
        <v>1.256</v>
      </c>
    </row>
    <row r="419" spans="1:36" x14ac:dyDescent="0.3">
      <c r="A419" s="165"/>
      <c r="B419" s="129" t="str">
        <f>WORLD_35!B119</f>
        <v>Sweden</v>
      </c>
      <c r="C419" s="130">
        <v>5.0759999999999996</v>
      </c>
      <c r="D419" s="130">
        <v>43.927999999999997</v>
      </c>
      <c r="E419" s="130">
        <v>107.28400000000001</v>
      </c>
      <c r="F419" s="130">
        <v>130.744</v>
      </c>
      <c r="G419" s="130">
        <v>67.795000000000002</v>
      </c>
      <c r="H419" s="130">
        <v>14.285</v>
      </c>
      <c r="I419" s="130">
        <v>0.88800000000000001</v>
      </c>
    </row>
    <row r="420" spans="1:36" x14ac:dyDescent="0.3">
      <c r="A420" s="165"/>
      <c r="B420" s="129" t="str">
        <f>WORLD_35!B120</f>
        <v>UK</v>
      </c>
      <c r="C420" s="130">
        <v>13.37</v>
      </c>
      <c r="D420" s="130">
        <v>53.417000000000002</v>
      </c>
      <c r="E420" s="130">
        <v>95.070999999999998</v>
      </c>
      <c r="F420" s="130">
        <v>108.489</v>
      </c>
      <c r="G420" s="130">
        <v>64.67</v>
      </c>
      <c r="H420" s="130">
        <v>14.055999999999999</v>
      </c>
      <c r="I420" s="130">
        <v>0.92700000000000005</v>
      </c>
    </row>
    <row r="421" spans="1:36" x14ac:dyDescent="0.3">
      <c r="A421" s="165"/>
      <c r="B421" s="129" t="str">
        <f>WORLD_35!B121</f>
        <v>CNHK</v>
      </c>
      <c r="C421" s="130">
        <v>5.17</v>
      </c>
      <c r="D421" s="130">
        <v>68.078000000000003</v>
      </c>
      <c r="E421" s="130">
        <v>88.768499999999989</v>
      </c>
      <c r="F421" s="130">
        <v>82.698999999999998</v>
      </c>
      <c r="G421" s="130">
        <v>44.967500000000001</v>
      </c>
      <c r="H421" s="130">
        <v>11.144500000000001</v>
      </c>
      <c r="I421" s="130">
        <v>0.79249999999999998</v>
      </c>
    </row>
    <row r="422" spans="1:36" x14ac:dyDescent="0.3">
      <c r="A422" s="165"/>
      <c r="B422" s="129" t="str">
        <f>WORLD_35!B122</f>
        <v>EASTOC</v>
      </c>
      <c r="C422" s="130">
        <v>24.241833333333332</v>
      </c>
      <c r="D422" s="130">
        <v>72.041083333333333</v>
      </c>
      <c r="E422" s="130">
        <v>102.10033333333332</v>
      </c>
      <c r="F422" s="130">
        <v>102.11474999999997</v>
      </c>
      <c r="G422" s="130">
        <v>55.229166666666664</v>
      </c>
      <c r="H422" s="130">
        <v>13.867000000000003</v>
      </c>
      <c r="I422" s="130">
        <v>1.9474999999999998</v>
      </c>
    </row>
    <row r="423" spans="1:36" x14ac:dyDescent="0.3">
      <c r="A423" s="165"/>
      <c r="B423" s="129" t="str">
        <f>WORLD_35!B123</f>
        <v>IND</v>
      </c>
      <c r="C423" s="130">
        <v>13.177</v>
      </c>
      <c r="D423" s="130">
        <v>157.57599999999999</v>
      </c>
      <c r="E423" s="130">
        <v>157.239</v>
      </c>
      <c r="F423" s="130">
        <v>81.149000000000001</v>
      </c>
      <c r="G423" s="130">
        <v>26.43</v>
      </c>
      <c r="H423" s="130">
        <v>9.3780000000000001</v>
      </c>
      <c r="I423" s="130">
        <v>3.0910000000000002</v>
      </c>
    </row>
    <row r="424" spans="1:36" x14ac:dyDescent="0.3">
      <c r="A424" s="165"/>
      <c r="B424" s="129" t="str">
        <f>WORLD_35!B124</f>
        <v>LATAM</v>
      </c>
      <c r="C424" s="130">
        <v>56.656333333333329</v>
      </c>
      <c r="D424" s="130">
        <v>90.135166666666677</v>
      </c>
      <c r="E424" s="130">
        <v>91.041666666666671</v>
      </c>
      <c r="F424" s="130">
        <v>79.403833333333338</v>
      </c>
      <c r="G424" s="130">
        <v>49.379333333333335</v>
      </c>
      <c r="H424" s="130">
        <v>15.223666666666668</v>
      </c>
      <c r="I424" s="130">
        <v>1.89</v>
      </c>
    </row>
    <row r="425" spans="1:36" x14ac:dyDescent="0.3">
      <c r="A425" s="165"/>
      <c r="B425" s="129" t="str">
        <f>WORLD_35!B125</f>
        <v>RUS</v>
      </c>
      <c r="C425" s="130">
        <v>20.699000000000002</v>
      </c>
      <c r="D425" s="130">
        <v>85.486000000000004</v>
      </c>
      <c r="E425" s="130">
        <v>115.71</v>
      </c>
      <c r="F425" s="130">
        <v>88.435000000000002</v>
      </c>
      <c r="G425" s="130">
        <v>43.866999999999997</v>
      </c>
      <c r="H425" s="130">
        <v>9.4260000000000002</v>
      </c>
      <c r="I425" s="130">
        <v>0.47699999999999998</v>
      </c>
    </row>
    <row r="426" spans="1:36" x14ac:dyDescent="0.3">
      <c r="A426" s="165"/>
      <c r="B426" s="129" t="str">
        <f>WORLD_35!B126</f>
        <v>USMCA</v>
      </c>
      <c r="C426" s="130">
        <v>29.537333333333336</v>
      </c>
      <c r="D426" s="130">
        <v>75.975000000000009</v>
      </c>
      <c r="E426" s="130">
        <v>102.25433333333335</v>
      </c>
      <c r="F426" s="130">
        <v>94.766333333333321</v>
      </c>
      <c r="G426" s="130">
        <v>48.961999999999996</v>
      </c>
      <c r="H426" s="130">
        <v>10.254666666666665</v>
      </c>
      <c r="I426" s="130">
        <v>1.0103333333333333</v>
      </c>
    </row>
    <row r="427" spans="1:36" x14ac:dyDescent="0.3">
      <c r="A427" s="165"/>
      <c r="B427" s="129" t="str">
        <f>WORLD_35!B127</f>
        <v>LROW</v>
      </c>
      <c r="C427" s="130">
        <v>57.186293706293718</v>
      </c>
      <c r="D427" s="130">
        <v>140.24937062937062</v>
      </c>
      <c r="E427" s="130">
        <v>159.65337062937067</v>
      </c>
      <c r="F427" s="130">
        <v>132.98171328671333</v>
      </c>
      <c r="G427" s="130">
        <v>85.086391608391651</v>
      </c>
      <c r="H427" s="130">
        <v>34.17686713286713</v>
      </c>
      <c r="I427" s="130">
        <v>8.6921468531468538</v>
      </c>
    </row>
    <row r="428" spans="1:36" x14ac:dyDescent="0.3">
      <c r="A428" s="136"/>
      <c r="B428" s="151" t="s">
        <v>363</v>
      </c>
      <c r="C428" s="151">
        <f>AVERAGE(C393:C419)</f>
        <v>11.011407407407409</v>
      </c>
      <c r="D428" s="151">
        <f t="shared" ref="D428:I428" si="38">AVERAGE(D393:D419)</f>
        <v>41.748370370370374</v>
      </c>
      <c r="E428" s="151">
        <f t="shared" si="38"/>
        <v>90.530296296296299</v>
      </c>
      <c r="F428" s="151">
        <f t="shared" si="38"/>
        <v>102.41348148148147</v>
      </c>
      <c r="G428" s="151">
        <f t="shared" si="38"/>
        <v>53.61518518518519</v>
      </c>
      <c r="H428" s="151">
        <f t="shared" si="38"/>
        <v>11.542555555555559</v>
      </c>
      <c r="I428" s="151">
        <f t="shared" si="38"/>
        <v>0.7416666666666667</v>
      </c>
    </row>
    <row r="429" spans="1:36" x14ac:dyDescent="0.3">
      <c r="A429" s="136"/>
      <c r="B429" s="137"/>
      <c r="C429" s="137"/>
      <c r="D429" s="137"/>
      <c r="E429" s="137"/>
      <c r="F429" s="137"/>
      <c r="G429" s="137"/>
      <c r="H429" s="137"/>
      <c r="I429" s="137"/>
    </row>
    <row r="430" spans="1:36" x14ac:dyDescent="0.3">
      <c r="A430" s="129" t="s">
        <v>339</v>
      </c>
    </row>
    <row r="431" spans="1:36" x14ac:dyDescent="0.3">
      <c r="A431" s="128" t="s">
        <v>340</v>
      </c>
      <c r="B431" s="129" t="str">
        <f>WORLD_35!C4</f>
        <v xml:space="preserve">Austria </v>
      </c>
      <c r="C431" s="129" t="str">
        <f>WORLD_35!D4</f>
        <v>Belgium</v>
      </c>
      <c r="D431" s="129" t="str">
        <f>WORLD_35!E4</f>
        <v>Bulgaria</v>
      </c>
      <c r="E431" s="129" t="str">
        <f>WORLD_35!F4</f>
        <v>Croatia</v>
      </c>
      <c r="F431" s="129" t="str">
        <f>WORLD_35!G4</f>
        <v>Cyprus</v>
      </c>
      <c r="G431" s="129" t="str">
        <f>WORLD_35!H4</f>
        <v>Czech Republic</v>
      </c>
      <c r="H431" s="129" t="str">
        <f>WORLD_35!I4</f>
        <v>Denmark</v>
      </c>
      <c r="I431" s="129" t="str">
        <f>WORLD_35!J4</f>
        <v>Estonia</v>
      </c>
      <c r="J431" s="129" t="str">
        <f>WORLD_35!K4</f>
        <v>Finland</v>
      </c>
      <c r="K431" s="129" t="str">
        <f>WORLD_35!L4</f>
        <v>France</v>
      </c>
      <c r="L431" s="129" t="str">
        <f>WORLD_35!M4</f>
        <v>Germany</v>
      </c>
      <c r="M431" s="129" t="str">
        <f>WORLD_35!N4</f>
        <v>Greece</v>
      </c>
      <c r="N431" s="129" t="str">
        <f>WORLD_35!O4</f>
        <v>Hungary</v>
      </c>
      <c r="O431" s="129" t="str">
        <f>WORLD_35!P4</f>
        <v>Ireland</v>
      </c>
      <c r="P431" s="129" t="str">
        <f>WORLD_35!Q4</f>
        <v>Italy</v>
      </c>
      <c r="Q431" s="129" t="str">
        <f>WORLD_35!R4</f>
        <v>Latvia</v>
      </c>
      <c r="R431" s="129" t="str">
        <f>WORLD_35!S4</f>
        <v xml:space="preserve">Lithuania </v>
      </c>
      <c r="S431" s="129" t="str">
        <f>WORLD_35!T4</f>
        <v>Luxembourg</v>
      </c>
      <c r="T431" s="129" t="str">
        <f>WORLD_35!U4</f>
        <v>Malta</v>
      </c>
      <c r="U431" s="129" t="str">
        <f>WORLD_35!V4</f>
        <v>Netherlands</v>
      </c>
      <c r="V431" s="129" t="str">
        <f>WORLD_35!W4</f>
        <v>Poland</v>
      </c>
      <c r="W431" s="129" t="str">
        <f>WORLD_35!X4</f>
        <v>Portugal</v>
      </c>
      <c r="X431" s="129" t="str">
        <f>WORLD_35!Y4</f>
        <v>Romania</v>
      </c>
      <c r="Y431" s="129" t="str">
        <f>WORLD_35!Z4</f>
        <v>Slovakia</v>
      </c>
      <c r="Z431" s="129" t="str">
        <f>WORLD_35!AA4</f>
        <v>Slovenia</v>
      </c>
      <c r="AA431" s="129" t="str">
        <f>WORLD_35!AB4</f>
        <v>Spain</v>
      </c>
      <c r="AB431" s="129" t="str">
        <f>WORLD_35!AC4</f>
        <v>Sweden</v>
      </c>
      <c r="AC431" s="129" t="str">
        <f>WORLD_35!AD4</f>
        <v>UK</v>
      </c>
      <c r="AD431" s="129" t="str">
        <f>WORLD_35!AE4</f>
        <v>CNHK</v>
      </c>
      <c r="AE431" s="129" t="str">
        <f>WORLD_35!AF4</f>
        <v>EASTOC</v>
      </c>
      <c r="AF431" s="129" t="str">
        <f>WORLD_35!AG4</f>
        <v>IND</v>
      </c>
      <c r="AG431" s="129" t="str">
        <f>WORLD_35!AH4</f>
        <v>LATAM</v>
      </c>
      <c r="AH431" s="129" t="str">
        <f>WORLD_35!AI4</f>
        <v>RUS</v>
      </c>
      <c r="AI431" s="129" t="str">
        <f>WORLD_35!AJ4</f>
        <v>USMCA</v>
      </c>
      <c r="AJ431" s="129" t="str">
        <f>WORLD_35!AK4</f>
        <v>LROW</v>
      </c>
    </row>
    <row r="432" spans="1:36" x14ac:dyDescent="0.3">
      <c r="A432" s="128" t="s">
        <v>343</v>
      </c>
      <c r="B432" s="130">
        <v>1.0549999999999999</v>
      </c>
      <c r="C432" s="130">
        <v>1.05</v>
      </c>
      <c r="D432" s="130">
        <v>1.0569999999999999</v>
      </c>
      <c r="E432" s="130">
        <v>1.0589999999999999</v>
      </c>
      <c r="F432" s="130">
        <v>1.07</v>
      </c>
      <c r="G432" s="130">
        <v>1.0580000000000001</v>
      </c>
      <c r="H432" s="130">
        <v>1.0549999999999999</v>
      </c>
      <c r="I432" s="130">
        <v>1.0640000000000001</v>
      </c>
      <c r="J432" s="130">
        <v>1.044</v>
      </c>
      <c r="K432" s="130">
        <v>1.0469999999999999</v>
      </c>
      <c r="L432" s="130">
        <v>1.054</v>
      </c>
      <c r="M432" s="130">
        <v>1.0680000000000001</v>
      </c>
      <c r="N432" s="130">
        <v>1.054</v>
      </c>
      <c r="O432" s="130">
        <v>1.06</v>
      </c>
      <c r="P432" s="130">
        <v>1.0629999999999999</v>
      </c>
      <c r="Q432" s="130">
        <v>1.0409999999999999</v>
      </c>
      <c r="R432" s="130">
        <v>1.0469999999999999</v>
      </c>
      <c r="S432" s="130">
        <v>1.0469999999999999</v>
      </c>
      <c r="T432" s="130">
        <v>1.06</v>
      </c>
      <c r="U432" s="130">
        <v>1.0580000000000001</v>
      </c>
      <c r="V432" s="130">
        <v>1.056</v>
      </c>
      <c r="W432" s="130">
        <v>1.06</v>
      </c>
      <c r="X432" s="130">
        <v>1.0580000000000001</v>
      </c>
      <c r="Y432" s="130">
        <v>1.05</v>
      </c>
      <c r="Z432" s="130">
        <v>1.0580000000000001</v>
      </c>
      <c r="AA432" s="130">
        <v>1.0640000000000001</v>
      </c>
      <c r="AB432" s="130">
        <v>1.06</v>
      </c>
      <c r="AC432" s="130">
        <v>1.0509999999999999</v>
      </c>
      <c r="AD432" s="130">
        <v>1.1495</v>
      </c>
      <c r="AE432" s="130">
        <v>1.0646666666666667</v>
      </c>
      <c r="AF432" s="130">
        <v>1.101</v>
      </c>
      <c r="AG432" s="130">
        <v>1.0466666666666666</v>
      </c>
      <c r="AH432" s="130">
        <v>1.0580000000000001</v>
      </c>
      <c r="AI432" s="130">
        <v>1.0503333333333333</v>
      </c>
      <c r="AJ432" s="130">
        <v>1.048167832167832</v>
      </c>
    </row>
    <row r="434" spans="1:36" x14ac:dyDescent="0.3">
      <c r="A434" s="129" t="s">
        <v>341</v>
      </c>
    </row>
    <row r="435" spans="1:36" x14ac:dyDescent="0.3">
      <c r="A435" s="128" t="s">
        <v>340</v>
      </c>
      <c r="B435" s="129" t="str">
        <f>B439</f>
        <v xml:space="preserve">Austria </v>
      </c>
      <c r="C435" s="129" t="str">
        <f>WORLD_35!D4</f>
        <v>Belgium</v>
      </c>
      <c r="D435" s="129" t="str">
        <f>WORLD_35!E4</f>
        <v>Bulgaria</v>
      </c>
      <c r="E435" s="129" t="str">
        <f>WORLD_35!F4</f>
        <v>Croatia</v>
      </c>
      <c r="F435" s="129" t="str">
        <f>WORLD_35!G4</f>
        <v>Cyprus</v>
      </c>
      <c r="G435" s="129" t="str">
        <f>WORLD_35!H4</f>
        <v>Czech Republic</v>
      </c>
      <c r="H435" s="129" t="str">
        <f>WORLD_35!I4</f>
        <v>Denmark</v>
      </c>
      <c r="I435" s="129" t="str">
        <f>WORLD_35!J4</f>
        <v>Estonia</v>
      </c>
      <c r="J435" s="129" t="str">
        <f>WORLD_35!K4</f>
        <v>Finland</v>
      </c>
      <c r="K435" s="129" t="str">
        <f>WORLD_35!L4</f>
        <v>France</v>
      </c>
      <c r="L435" s="129" t="str">
        <f>WORLD_35!M4</f>
        <v>Germany</v>
      </c>
      <c r="M435" s="129" t="str">
        <f>WORLD_35!N4</f>
        <v>Greece</v>
      </c>
      <c r="N435" s="129" t="str">
        <f>WORLD_35!O4</f>
        <v>Hungary</v>
      </c>
      <c r="O435" s="129" t="str">
        <f>WORLD_35!P4</f>
        <v>Ireland</v>
      </c>
      <c r="P435" s="129" t="str">
        <f>WORLD_35!Q4</f>
        <v>Italy</v>
      </c>
      <c r="Q435" s="129" t="str">
        <f>WORLD_35!R4</f>
        <v>Latvia</v>
      </c>
      <c r="R435" s="129" t="str">
        <f>WORLD_35!S4</f>
        <v xml:space="preserve">Lithuania </v>
      </c>
      <c r="S435" s="129" t="str">
        <f>WORLD_35!T4</f>
        <v>Luxembourg</v>
      </c>
      <c r="T435" s="129" t="str">
        <f>WORLD_35!U4</f>
        <v>Malta</v>
      </c>
      <c r="U435" s="129" t="str">
        <f>WORLD_35!V4</f>
        <v>Netherlands</v>
      </c>
      <c r="V435" s="129" t="str">
        <f>WORLD_35!W4</f>
        <v>Poland</v>
      </c>
      <c r="W435" s="129" t="str">
        <f>WORLD_35!X4</f>
        <v>Portugal</v>
      </c>
      <c r="X435" s="129" t="str">
        <f>WORLD_35!Y4</f>
        <v>Romania</v>
      </c>
      <c r="Y435" s="129" t="str">
        <f>WORLD_35!Z4</f>
        <v>Slovakia</v>
      </c>
      <c r="Z435" s="129" t="str">
        <f>WORLD_35!AA4</f>
        <v>Slovenia</v>
      </c>
      <c r="AA435" s="129" t="str">
        <f>WORLD_35!AB4</f>
        <v>Spain</v>
      </c>
      <c r="AB435" s="129" t="str">
        <f>WORLD_35!AC4</f>
        <v>Sweden</v>
      </c>
      <c r="AC435" s="129" t="str">
        <f>WORLD_35!AD4</f>
        <v>UK</v>
      </c>
      <c r="AD435" s="129" t="str">
        <f>WORLD_35!AE4</f>
        <v>CNHK</v>
      </c>
      <c r="AE435" s="129" t="str">
        <f>WORLD_35!AF4</f>
        <v>EASTOC</v>
      </c>
      <c r="AF435" s="129" t="str">
        <f>WORLD_35!AG4</f>
        <v>IND</v>
      </c>
      <c r="AG435" s="129" t="str">
        <f>WORLD_35!AH4</f>
        <v>LATAM</v>
      </c>
      <c r="AH435" s="129" t="str">
        <f>WORLD_35!AI4</f>
        <v>RUS</v>
      </c>
      <c r="AI435" s="129" t="str">
        <f>WORLD_35!AJ4</f>
        <v>USMCA</v>
      </c>
      <c r="AJ435" s="129" t="str">
        <f>WORLD_35!AK4</f>
        <v>LROW</v>
      </c>
    </row>
    <row r="436" spans="1:36" x14ac:dyDescent="0.3">
      <c r="A436" s="128" t="s">
        <v>343</v>
      </c>
      <c r="B436" s="130">
        <v>1.0549999999999999</v>
      </c>
      <c r="C436" s="130">
        <v>1.05</v>
      </c>
      <c r="D436" s="130">
        <v>1.06</v>
      </c>
      <c r="E436" s="130">
        <v>1.07</v>
      </c>
      <c r="F436" s="130">
        <v>1.07</v>
      </c>
      <c r="G436" s="130">
        <v>1.0580000000000001</v>
      </c>
      <c r="H436" s="130">
        <v>1.056</v>
      </c>
      <c r="I436" s="130">
        <v>1.054</v>
      </c>
      <c r="J436" s="130">
        <v>1.0469999999999999</v>
      </c>
      <c r="K436" s="130">
        <v>1.0469999999999999</v>
      </c>
      <c r="L436" s="130">
        <v>1.0529999999999999</v>
      </c>
      <c r="M436" s="130">
        <v>1.0620000000000001</v>
      </c>
      <c r="N436" s="130">
        <v>1.0529999999999999</v>
      </c>
      <c r="O436" s="130">
        <v>1.06</v>
      </c>
      <c r="P436" s="130">
        <v>1.0629999999999999</v>
      </c>
      <c r="Q436" s="130">
        <v>1.0589999999999999</v>
      </c>
      <c r="R436" s="130">
        <v>1.052</v>
      </c>
      <c r="S436" s="130">
        <v>1.052</v>
      </c>
      <c r="T436" s="130">
        <v>1.06</v>
      </c>
      <c r="U436" s="130">
        <v>1.0549999999999999</v>
      </c>
      <c r="V436" s="130">
        <v>1.056</v>
      </c>
      <c r="W436" s="130">
        <v>1.06</v>
      </c>
      <c r="X436" s="130">
        <v>1.0580000000000001</v>
      </c>
      <c r="Y436" s="130">
        <v>1.05</v>
      </c>
      <c r="Z436" s="130">
        <v>1.0580000000000001</v>
      </c>
      <c r="AA436" s="130">
        <v>1.0640000000000001</v>
      </c>
      <c r="AB436" s="130">
        <v>1.0580000000000001</v>
      </c>
      <c r="AC436" s="130">
        <v>1.0509999999999999</v>
      </c>
      <c r="AD436" s="130">
        <v>1.1335</v>
      </c>
      <c r="AE436" s="130">
        <v>1.0633333333333335</v>
      </c>
      <c r="AF436" s="130">
        <v>1.099</v>
      </c>
      <c r="AG436" s="130">
        <v>1.0466666666666666</v>
      </c>
      <c r="AH436" s="130">
        <v>1.0589999999999999</v>
      </c>
      <c r="AI436" s="130">
        <v>1.0506666666666666</v>
      </c>
      <c r="AJ436" s="130">
        <v>1.0478531468531469</v>
      </c>
    </row>
    <row r="438" spans="1:36" x14ac:dyDescent="0.3">
      <c r="A438" s="129" t="s">
        <v>342</v>
      </c>
    </row>
    <row r="439" spans="1:36" x14ac:dyDescent="0.3">
      <c r="A439" s="138" t="s">
        <v>340</v>
      </c>
      <c r="B439" s="129" t="str">
        <f>WORLD_35!C4</f>
        <v xml:space="preserve">Austria </v>
      </c>
      <c r="C439" s="129" t="str">
        <f>WORLD_35!D4</f>
        <v>Belgium</v>
      </c>
      <c r="D439" s="129" t="str">
        <f>WORLD_35!E4</f>
        <v>Bulgaria</v>
      </c>
      <c r="E439" s="129" t="str">
        <f>WORLD_35!F4</f>
        <v>Croatia</v>
      </c>
      <c r="F439" s="129" t="str">
        <f>WORLD_35!G4</f>
        <v>Cyprus</v>
      </c>
      <c r="G439" s="129" t="str">
        <f>WORLD_35!H4</f>
        <v>Czech Republic</v>
      </c>
      <c r="H439" s="129" t="str">
        <f>WORLD_35!I4</f>
        <v>Denmark</v>
      </c>
      <c r="I439" s="129" t="str">
        <f>WORLD_35!J4</f>
        <v>Estonia</v>
      </c>
      <c r="J439" s="129" t="str">
        <f>WORLD_35!K4</f>
        <v>Finland</v>
      </c>
      <c r="K439" s="129" t="str">
        <f>WORLD_35!L4</f>
        <v>France</v>
      </c>
      <c r="L439" s="129" t="str">
        <f>WORLD_35!M4</f>
        <v>Germany</v>
      </c>
      <c r="M439" s="129" t="str">
        <f>WORLD_35!N4</f>
        <v>Greece</v>
      </c>
      <c r="N439" s="129" t="str">
        <f>WORLD_35!O4</f>
        <v>Hungary</v>
      </c>
      <c r="O439" s="129" t="str">
        <f>WORLD_35!P4</f>
        <v>Ireland</v>
      </c>
      <c r="P439" s="129" t="str">
        <f>WORLD_35!Q4</f>
        <v>Italy</v>
      </c>
      <c r="Q439" s="129" t="str">
        <f>WORLD_35!R4</f>
        <v>Latvia</v>
      </c>
      <c r="R439" s="129" t="str">
        <f>WORLD_35!S4</f>
        <v xml:space="preserve">Lithuania </v>
      </c>
      <c r="S439" s="129" t="str">
        <f>WORLD_35!T4</f>
        <v>Luxembourg</v>
      </c>
      <c r="T439" s="129" t="str">
        <f>WORLD_35!U4</f>
        <v>Malta</v>
      </c>
      <c r="U439" s="129" t="str">
        <f>WORLD_35!V4</f>
        <v>Netherlands</v>
      </c>
      <c r="V439" s="129" t="str">
        <f>WORLD_35!W4</f>
        <v>Poland</v>
      </c>
      <c r="W439" s="129" t="str">
        <f>WORLD_35!X4</f>
        <v>Portugal</v>
      </c>
      <c r="X439" s="129" t="str">
        <f>WORLD_35!Y4</f>
        <v>Romania</v>
      </c>
      <c r="Y439" s="129" t="str">
        <f>WORLD_35!Z4</f>
        <v>Slovakia</v>
      </c>
      <c r="Z439" s="129" t="str">
        <f>WORLD_35!AA4</f>
        <v>Slovenia</v>
      </c>
      <c r="AA439" s="129" t="str">
        <f>WORLD_35!AB4</f>
        <v>Spain</v>
      </c>
      <c r="AB439" s="129" t="str">
        <f>WORLD_35!AC4</f>
        <v>Sweden</v>
      </c>
      <c r="AC439" s="129" t="str">
        <f>WORLD_35!AD4</f>
        <v>UK</v>
      </c>
      <c r="AD439" s="129" t="str">
        <f>WORLD_35!AE4</f>
        <v>CNHK</v>
      </c>
      <c r="AE439" s="129" t="str">
        <f>WORLD_35!AF4</f>
        <v>EASTOC</v>
      </c>
      <c r="AF439" s="129" t="str">
        <f>WORLD_35!AG4</f>
        <v>IND</v>
      </c>
      <c r="AG439" s="129" t="str">
        <f>WORLD_35!AH4</f>
        <v>LATAM</v>
      </c>
      <c r="AH439" s="129" t="str">
        <f>WORLD_35!AI4</f>
        <v>RUS</v>
      </c>
      <c r="AI439" s="129" t="str">
        <f>WORLD_35!AJ4</f>
        <v>USMCA</v>
      </c>
      <c r="AJ439" s="129" t="str">
        <f>WORLD_35!AK4</f>
        <v>LROW</v>
      </c>
    </row>
    <row r="440" spans="1:36" x14ac:dyDescent="0.3">
      <c r="A440" s="128" t="s">
        <v>343</v>
      </c>
      <c r="B440" s="130">
        <v>1.0549999999999999</v>
      </c>
      <c r="C440" s="130">
        <v>1.05</v>
      </c>
      <c r="D440" s="130">
        <v>1.06</v>
      </c>
      <c r="E440" s="130">
        <v>1.0609999999999999</v>
      </c>
      <c r="F440" s="130">
        <v>1.07</v>
      </c>
      <c r="G440" s="130">
        <v>1.0580000000000001</v>
      </c>
      <c r="H440" s="130">
        <v>1.056</v>
      </c>
      <c r="I440" s="130">
        <v>1.0680000000000001</v>
      </c>
      <c r="J440" s="130">
        <v>1.0469999999999999</v>
      </c>
      <c r="K440" s="130">
        <v>1.0489999999999999</v>
      </c>
      <c r="L440" s="130">
        <v>1.052</v>
      </c>
      <c r="M440" s="130">
        <v>1.0649999999999999</v>
      </c>
      <c r="N440" s="130">
        <v>1.0589999999999999</v>
      </c>
      <c r="O440" s="130">
        <v>1.06</v>
      </c>
      <c r="P440" s="130">
        <v>1.0629999999999999</v>
      </c>
      <c r="Q440" s="130">
        <v>1.0669999999999999</v>
      </c>
      <c r="R440" s="130">
        <v>1.06</v>
      </c>
      <c r="S440" s="130">
        <v>1.06</v>
      </c>
      <c r="T440" s="130">
        <v>1.06</v>
      </c>
      <c r="U440" s="130">
        <v>1.0529999999999999</v>
      </c>
      <c r="V440" s="130">
        <v>1.056</v>
      </c>
      <c r="W440" s="130">
        <v>1.06</v>
      </c>
      <c r="X440" s="130">
        <v>1.0580000000000001</v>
      </c>
      <c r="Y440" s="130">
        <v>1.05</v>
      </c>
      <c r="Z440" s="130">
        <v>1.0569999999999999</v>
      </c>
      <c r="AA440" s="130">
        <v>1.0640000000000001</v>
      </c>
      <c r="AB440" s="130">
        <v>1.06</v>
      </c>
      <c r="AC440" s="130">
        <v>1.0509999999999999</v>
      </c>
      <c r="AD440" s="130">
        <v>1.1040000000000001</v>
      </c>
      <c r="AE440" s="130">
        <v>1.0627500000000001</v>
      </c>
      <c r="AF440" s="130">
        <v>1.099</v>
      </c>
      <c r="AG440" s="130">
        <v>1.0466666666666666</v>
      </c>
      <c r="AH440" s="130">
        <v>1.0589999999999999</v>
      </c>
      <c r="AI440" s="130">
        <v>1.0499999999999998</v>
      </c>
      <c r="AJ440" s="130">
        <v>1.0471048951048956</v>
      </c>
    </row>
    <row r="442" spans="1:36" x14ac:dyDescent="0.3">
      <c r="A442" s="129" t="s">
        <v>345</v>
      </c>
    </row>
    <row r="443" spans="1:36" x14ac:dyDescent="0.3">
      <c r="A443" s="140" t="s">
        <v>346</v>
      </c>
      <c r="B443" s="130">
        <f>MIN(World!F429:V482)</f>
        <v>6.5674984519829296E-2</v>
      </c>
    </row>
    <row r="444" spans="1:36" x14ac:dyDescent="0.3">
      <c r="A444" s="139"/>
    </row>
    <row r="445" spans="1:36" x14ac:dyDescent="0.3">
      <c r="A445" s="132" t="s">
        <v>347</v>
      </c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</row>
    <row r="446" spans="1:36" x14ac:dyDescent="0.3">
      <c r="A446" s="128" t="s">
        <v>348</v>
      </c>
      <c r="B446" s="142">
        <v>2005</v>
      </c>
      <c r="C446" s="142">
        <v>2006</v>
      </c>
      <c r="D446" s="142">
        <v>2007</v>
      </c>
      <c r="E446" s="142">
        <v>2008</v>
      </c>
      <c r="F446" s="142">
        <v>2009</v>
      </c>
      <c r="G446" s="142">
        <v>2010</v>
      </c>
      <c r="H446" s="142">
        <v>2011</v>
      </c>
      <c r="I446" s="142">
        <v>2012</v>
      </c>
      <c r="J446" s="142">
        <v>2013</v>
      </c>
      <c r="K446" s="142">
        <v>2014</v>
      </c>
      <c r="L446" s="142">
        <v>2015</v>
      </c>
      <c r="M446" s="142">
        <v>2016</v>
      </c>
      <c r="N446" s="142">
        <v>2017</v>
      </c>
      <c r="O446" s="142">
        <v>2018</v>
      </c>
      <c r="P446" s="142">
        <v>2019</v>
      </c>
      <c r="Q446" s="142">
        <v>2020</v>
      </c>
    </row>
    <row r="448" spans="1:36" x14ac:dyDescent="0.3">
      <c r="A448" t="s">
        <v>353</v>
      </c>
    </row>
    <row r="453" spans="1:36" x14ac:dyDescent="0.3">
      <c r="A453" s="132" t="s">
        <v>349</v>
      </c>
    </row>
    <row r="454" spans="1:36" x14ac:dyDescent="0.3">
      <c r="A454" s="128" t="s">
        <v>340</v>
      </c>
      <c r="B454" s="129" t="s">
        <v>301</v>
      </c>
      <c r="C454" s="129" t="s">
        <v>302</v>
      </c>
      <c r="D454" s="129" t="s">
        <v>303</v>
      </c>
      <c r="E454" s="129" t="s">
        <v>304</v>
      </c>
      <c r="F454" s="129" t="s">
        <v>305</v>
      </c>
      <c r="G454" s="129" t="s">
        <v>306</v>
      </c>
      <c r="H454" s="129" t="s">
        <v>307</v>
      </c>
      <c r="I454" s="129" t="s">
        <v>308</v>
      </c>
      <c r="J454" s="129" t="s">
        <v>309</v>
      </c>
      <c r="K454" s="129" t="s">
        <v>310</v>
      </c>
      <c r="L454" s="129" t="s">
        <v>311</v>
      </c>
      <c r="M454" s="129" t="s">
        <v>312</v>
      </c>
      <c r="N454" s="129" t="s">
        <v>313</v>
      </c>
      <c r="O454" s="129" t="s">
        <v>314</v>
      </c>
      <c r="P454" s="129" t="s">
        <v>315</v>
      </c>
      <c r="Q454" s="129" t="s">
        <v>316</v>
      </c>
      <c r="R454" s="129" t="s">
        <v>317</v>
      </c>
      <c r="S454" s="129" t="s">
        <v>318</v>
      </c>
      <c r="T454" s="129" t="s">
        <v>319</v>
      </c>
      <c r="U454" s="129" t="s">
        <v>320</v>
      </c>
      <c r="V454" s="129" t="s">
        <v>321</v>
      </c>
      <c r="W454" s="129" t="s">
        <v>322</v>
      </c>
      <c r="X454" s="129" t="s">
        <v>323</v>
      </c>
      <c r="Y454" s="129" t="s">
        <v>324</v>
      </c>
      <c r="Z454" s="129" t="s">
        <v>325</v>
      </c>
      <c r="AA454" s="129" t="s">
        <v>326</v>
      </c>
      <c r="AB454" s="129" t="s">
        <v>327</v>
      </c>
      <c r="AC454" s="129" t="s">
        <v>328</v>
      </c>
      <c r="AD454" s="129" t="s">
        <v>329</v>
      </c>
      <c r="AE454" s="129" t="s">
        <v>49</v>
      </c>
      <c r="AF454" s="129" t="s">
        <v>58</v>
      </c>
      <c r="AG454" s="129" t="s">
        <v>51</v>
      </c>
      <c r="AH454" s="129" t="s">
        <v>59</v>
      </c>
      <c r="AI454" s="129" t="s">
        <v>53</v>
      </c>
      <c r="AJ454" s="129" t="s">
        <v>54</v>
      </c>
    </row>
    <row r="455" spans="1:36" x14ac:dyDescent="0.3">
      <c r="A455" s="128" t="s">
        <v>330</v>
      </c>
      <c r="B455" s="130">
        <v>2.2320571235190842E-3</v>
      </c>
      <c r="C455" s="130">
        <v>1.9970666705882594E-3</v>
      </c>
      <c r="D455" s="130">
        <v>7.7984313042458895E-3</v>
      </c>
      <c r="E455" s="130">
        <v>1.3719015307330197E-2</v>
      </c>
      <c r="F455" s="130">
        <v>1.9316616718442763E-3</v>
      </c>
      <c r="G455" s="130">
        <v>1.2619513730432205E-3</v>
      </c>
      <c r="H455" s="130">
        <v>2.554290922610546E-3</v>
      </c>
      <c r="I455" s="130">
        <v>7.8017258026502846E-3</v>
      </c>
      <c r="J455" s="130">
        <v>6.064019668944057E-4</v>
      </c>
      <c r="K455" s="130">
        <v>5.2085601839995709E-3</v>
      </c>
      <c r="L455" s="130">
        <v>3.3826679022765497E-3</v>
      </c>
      <c r="M455" s="130">
        <v>1.2831044124259351E-2</v>
      </c>
      <c r="N455" s="130">
        <v>5.0849162782492198E-3</v>
      </c>
      <c r="O455" s="130">
        <v>4.0869164864737063E-3</v>
      </c>
      <c r="P455" s="130">
        <v>1.6878473039057366E-3</v>
      </c>
      <c r="Q455" s="130">
        <v>2.6325876831816992E-2</v>
      </c>
      <c r="R455" s="130">
        <v>2.5530637763176562E-2</v>
      </c>
      <c r="S455" s="130">
        <v>2.5743494823914277E-3</v>
      </c>
      <c r="T455" s="130">
        <v>8.1599028813456372E-3</v>
      </c>
      <c r="U455" s="130">
        <v>4.698182779705031E-3</v>
      </c>
      <c r="V455" s="130">
        <v>4.7801411029414782E-3</v>
      </c>
      <c r="W455" s="130">
        <v>9.405439016020492E-3</v>
      </c>
      <c r="X455" s="130">
        <v>1.218095738347587E-2</v>
      </c>
      <c r="Y455" s="130">
        <v>3.5934788599779159E-3</v>
      </c>
      <c r="Z455" s="130">
        <v>7.0714026030333152E-3</v>
      </c>
      <c r="AA455" s="130">
        <v>3.0820334171389008E-3</v>
      </c>
      <c r="AB455" s="130">
        <v>3.5749281435059213E-3</v>
      </c>
      <c r="AC455" s="130">
        <v>2.0212789881986653E-3</v>
      </c>
      <c r="AD455" s="130">
        <v>4.1624106228969654E-4</v>
      </c>
      <c r="AE455" s="130">
        <v>1.3251843148416149E-3</v>
      </c>
      <c r="AF455" s="130">
        <v>8.685831899774908E-4</v>
      </c>
      <c r="AG455" s="130">
        <v>3.0025451740651942E-3</v>
      </c>
      <c r="AH455" s="130">
        <v>3.6601629965195238E-3</v>
      </c>
      <c r="AI455" s="130">
        <v>9.8601721066587087E-4</v>
      </c>
      <c r="AJ455" s="130">
        <v>2.6435899137077475E-3</v>
      </c>
    </row>
    <row r="457" spans="1:36" ht="43.2" x14ac:dyDescent="0.3">
      <c r="A457" s="152" t="s">
        <v>364</v>
      </c>
      <c r="B457" t="s">
        <v>55</v>
      </c>
      <c r="C457" t="s">
        <v>3</v>
      </c>
      <c r="D457" t="s">
        <v>4</v>
      </c>
      <c r="E457" t="s">
        <v>5</v>
      </c>
      <c r="F457" t="s">
        <v>6</v>
      </c>
      <c r="G457" t="s">
        <v>56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  <c r="N457" t="s">
        <v>13</v>
      </c>
      <c r="O457" t="s">
        <v>14</v>
      </c>
      <c r="P457" t="s">
        <v>15</v>
      </c>
      <c r="Q457" t="s">
        <v>16</v>
      </c>
      <c r="R457" t="s">
        <v>57</v>
      </c>
      <c r="S457" t="s">
        <v>17</v>
      </c>
      <c r="T457" t="s">
        <v>18</v>
      </c>
      <c r="U457" t="s">
        <v>19</v>
      </c>
      <c r="V457" t="s">
        <v>20</v>
      </c>
      <c r="W457" t="s">
        <v>21</v>
      </c>
      <c r="X457" t="s">
        <v>22</v>
      </c>
      <c r="Y457" t="s">
        <v>23</v>
      </c>
      <c r="Z457" t="s">
        <v>24</v>
      </c>
      <c r="AA457" t="s">
        <v>25</v>
      </c>
      <c r="AB457" t="s">
        <v>26</v>
      </c>
      <c r="AC457" t="s">
        <v>47</v>
      </c>
      <c r="AD457" t="s">
        <v>92</v>
      </c>
      <c r="AE457" t="s">
        <v>93</v>
      </c>
      <c r="AF457" t="s">
        <v>58</v>
      </c>
      <c r="AG457" t="s">
        <v>51</v>
      </c>
      <c r="AH457" t="s">
        <v>59</v>
      </c>
      <c r="AI457" t="s">
        <v>53</v>
      </c>
      <c r="AJ457" t="s">
        <v>54</v>
      </c>
    </row>
    <row r="458" spans="1:36" x14ac:dyDescent="0.3">
      <c r="A458" t="s">
        <v>55</v>
      </c>
      <c r="B458">
        <v>0</v>
      </c>
      <c r="C458">
        <v>2.7872111952611496E-3</v>
      </c>
      <c r="D458">
        <v>8.3722943608965858E-3</v>
      </c>
      <c r="E458">
        <v>1.2557714670314439E-2</v>
      </c>
      <c r="F458">
        <v>9.0924297197890361E-4</v>
      </c>
      <c r="G458">
        <v>7.3936352055105478E-3</v>
      </c>
      <c r="H458">
        <v>1.9233007465474289E-3</v>
      </c>
      <c r="I458">
        <v>1.2833311859678613E-4</v>
      </c>
      <c r="J458">
        <v>7.2742022188642752E-4</v>
      </c>
      <c r="K458">
        <v>1.1585387369238019E-2</v>
      </c>
      <c r="L458">
        <v>0.21593609976624714</v>
      </c>
      <c r="M458">
        <v>5.1169943747208669E-3</v>
      </c>
      <c r="N458">
        <v>4.7165885836230666E-2</v>
      </c>
      <c r="O458">
        <v>8.6925698895985466E-4</v>
      </c>
      <c r="P458">
        <v>2.2563159015095889E-2</v>
      </c>
      <c r="Q458">
        <v>7.2031303847766906E-4</v>
      </c>
      <c r="R458">
        <v>9.6349177988416562E-4</v>
      </c>
      <c r="S458">
        <v>1.6513863704041569E-3</v>
      </c>
      <c r="T458">
        <v>1.6709957355365041E-4</v>
      </c>
      <c r="U458">
        <v>8.8614785643835164E-3</v>
      </c>
      <c r="V458">
        <v>2.7609905342897006E-2</v>
      </c>
      <c r="W458">
        <v>1.8472215786945829E-3</v>
      </c>
      <c r="X458">
        <v>8.2260252958064245E-2</v>
      </c>
      <c r="Y458">
        <v>1.3761687692447686E-2</v>
      </c>
      <c r="Z458">
        <v>1.2564821853723197E-2</v>
      </c>
      <c r="AA458">
        <v>1.5658239585074878E-2</v>
      </c>
      <c r="AB458">
        <v>5.2697019018717811E-3</v>
      </c>
      <c r="AC458">
        <v>1.6565374631065503E-2</v>
      </c>
      <c r="AD458">
        <v>1.4068879542601704E-2</v>
      </c>
      <c r="AE458">
        <v>3.0640117599979429E-2</v>
      </c>
      <c r="AF458">
        <v>1.3410156709436752E-2</v>
      </c>
      <c r="AG458">
        <v>1.2093615593722512E-2</v>
      </c>
      <c r="AH458">
        <v>7.581943260463516E-3</v>
      </c>
      <c r="AI458">
        <v>5.416922360377343E-2</v>
      </c>
      <c r="AJ458">
        <v>0.34209915297799581</v>
      </c>
    </row>
    <row r="459" spans="1:36" x14ac:dyDescent="0.3">
      <c r="A459" t="s">
        <v>3</v>
      </c>
      <c r="B459">
        <v>1.4882186059224085E-3</v>
      </c>
      <c r="C459">
        <v>0</v>
      </c>
      <c r="D459">
        <v>7.6671708310590714E-3</v>
      </c>
      <c r="E459">
        <v>3.9996142422375129E-4</v>
      </c>
      <c r="F459">
        <v>4.7411737312243315E-3</v>
      </c>
      <c r="G459">
        <v>3.4651800783444889E-4</v>
      </c>
      <c r="H459">
        <v>1.8361740927759743E-3</v>
      </c>
      <c r="I459">
        <v>1.9202323897033689E-4</v>
      </c>
      <c r="J459">
        <v>1.0195833328449043E-3</v>
      </c>
      <c r="K459">
        <v>0.11244292876732725</v>
      </c>
      <c r="L459">
        <v>5.0743214728964495E-2</v>
      </c>
      <c r="M459">
        <v>7.780697447878359E-3</v>
      </c>
      <c r="N459">
        <v>3.1919050491031279E-3</v>
      </c>
      <c r="O459">
        <v>1.3235930325426171E-3</v>
      </c>
      <c r="P459">
        <v>3.8259393961754734E-2</v>
      </c>
      <c r="Q459">
        <v>8.0360211022262274E-4</v>
      </c>
      <c r="R459">
        <v>1.9111454687610954E-3</v>
      </c>
      <c r="S459">
        <v>8.9972838577241105E-3</v>
      </c>
      <c r="T459">
        <v>4.8506360472455205E-4</v>
      </c>
      <c r="U459">
        <v>8.0382012787385534E-2</v>
      </c>
      <c r="V459">
        <v>1.8936698309715481E-2</v>
      </c>
      <c r="W459">
        <v>1.3771647952729119E-2</v>
      </c>
      <c r="X459">
        <v>6.0656651881538973E-2</v>
      </c>
      <c r="Y459">
        <v>7.0777017561484388E-4</v>
      </c>
      <c r="Z459">
        <v>2.950596815191648E-4</v>
      </c>
      <c r="AA459">
        <v>4.3315726411497654E-2</v>
      </c>
      <c r="AB459">
        <v>2.8712103250763828E-3</v>
      </c>
      <c r="AC459">
        <v>1.4033868083799654E-2</v>
      </c>
      <c r="AD459">
        <v>1.4361305268939875E-2</v>
      </c>
      <c r="AE459">
        <v>2.8327731628759307E-2</v>
      </c>
      <c r="AF459">
        <v>2.4045909451947348E-2</v>
      </c>
      <c r="AG459">
        <v>2.1525478233226369E-2</v>
      </c>
      <c r="AH459">
        <v>2.0081410768605398E-3</v>
      </c>
      <c r="AI459">
        <v>2.9949755573377829E-2</v>
      </c>
      <c r="AJ459">
        <v>0.40118138186415364</v>
      </c>
    </row>
    <row r="460" spans="1:36" x14ac:dyDescent="0.3">
      <c r="A460" t="s">
        <v>4</v>
      </c>
      <c r="B460">
        <v>1.4109762128831341E-2</v>
      </c>
      <c r="C460">
        <v>2.0882393496101926E-2</v>
      </c>
      <c r="D460">
        <v>0</v>
      </c>
      <c r="E460">
        <v>3.0443993379102393E-4</v>
      </c>
      <c r="F460">
        <v>1.2239831144162442E-3</v>
      </c>
      <c r="G460">
        <v>6.2532125764381691E-3</v>
      </c>
      <c r="H460">
        <v>5.8044680362379589E-3</v>
      </c>
      <c r="I460">
        <v>8.4669074725476044E-4</v>
      </c>
      <c r="J460">
        <v>1.1609325033679178E-3</v>
      </c>
      <c r="K460">
        <v>2.4898145646911521E-2</v>
      </c>
      <c r="L460">
        <v>9.3850970681854815E-2</v>
      </c>
      <c r="M460">
        <v>4.7964206234231269E-2</v>
      </c>
      <c r="N460">
        <v>1.5054354410946455E-3</v>
      </c>
      <c r="O460">
        <v>1.704972538366647E-3</v>
      </c>
      <c r="P460">
        <v>3.8750804420388488E-2</v>
      </c>
      <c r="Q460">
        <v>3.9323199727104817E-3</v>
      </c>
      <c r="R460">
        <v>2.3142024710316282E-3</v>
      </c>
      <c r="S460">
        <v>1.0828290937534581E-3</v>
      </c>
      <c r="T460">
        <v>1.3651371350790302E-3</v>
      </c>
      <c r="U460">
        <v>1.6719886283302617E-2</v>
      </c>
      <c r="V460">
        <v>4.3009385050392845E-3</v>
      </c>
      <c r="W460">
        <v>3.9804733696739789E-3</v>
      </c>
      <c r="X460">
        <v>9.3576286280113146E-3</v>
      </c>
      <c r="Y460">
        <v>1.4213031328296673E-3</v>
      </c>
      <c r="Z460">
        <v>8.6139348073796063E-4</v>
      </c>
      <c r="AA460">
        <v>8.6916998207472285E-2</v>
      </c>
      <c r="AB460">
        <v>6.4602177288127479E-3</v>
      </c>
      <c r="AC460">
        <v>6.8374323037335774E-2</v>
      </c>
      <c r="AD460">
        <v>4.8042154059364421E-3</v>
      </c>
      <c r="AE460">
        <v>1.3899839767432318E-2</v>
      </c>
      <c r="AF460">
        <v>2.6915337343134372E-3</v>
      </c>
      <c r="AG460">
        <v>3.071315453175781E-3</v>
      </c>
      <c r="AH460">
        <v>3.1780502969621545E-2</v>
      </c>
      <c r="AI460">
        <v>8.9282582453454468E-2</v>
      </c>
      <c r="AJ460">
        <v>0.38812194167098901</v>
      </c>
    </row>
    <row r="461" spans="1:36" x14ac:dyDescent="0.3">
      <c r="A461" t="s">
        <v>5</v>
      </c>
      <c r="B461">
        <v>3.5151631219326324E-2</v>
      </c>
      <c r="C461">
        <v>7.776708217294378E-4</v>
      </c>
      <c r="D461">
        <v>2.0971343154186958E-4</v>
      </c>
      <c r="E461">
        <v>0</v>
      </c>
      <c r="F461">
        <v>9.5261337063594516E-4</v>
      </c>
      <c r="G461">
        <v>1.5814074402566503E-3</v>
      </c>
      <c r="H461">
        <v>4.4326198163563224E-3</v>
      </c>
      <c r="I461">
        <v>2.710447181248692E-5</v>
      </c>
      <c r="J461">
        <v>1.8898939196261401E-4</v>
      </c>
      <c r="K461">
        <v>1.0786640027785054E-2</v>
      </c>
      <c r="L461">
        <v>0.18451240588491502</v>
      </c>
      <c r="M461">
        <v>5.2517387172442711E-4</v>
      </c>
      <c r="N461">
        <v>2.3972619339555036E-3</v>
      </c>
      <c r="O461">
        <v>3.7951206608980315E-4</v>
      </c>
      <c r="P461">
        <v>1.77618373587266E-2</v>
      </c>
      <c r="Q461">
        <v>2.3790603908405482E-5</v>
      </c>
      <c r="R461">
        <v>3.393005048059494E-5</v>
      </c>
      <c r="S461">
        <v>1.818522107900924E-3</v>
      </c>
      <c r="T461">
        <v>8.6704633370966353E-5</v>
      </c>
      <c r="U461">
        <v>1.9211036307824894E-3</v>
      </c>
      <c r="V461">
        <v>1.3521570262951959E-3</v>
      </c>
      <c r="W461">
        <v>1.2538291249024515E-4</v>
      </c>
      <c r="X461">
        <v>9.4746945627737107E-4</v>
      </c>
      <c r="Y461">
        <v>8.7159671948840221E-4</v>
      </c>
      <c r="Z461">
        <v>5.1481481957769852E-2</v>
      </c>
      <c r="AA461">
        <v>1.7201942065081799E-3</v>
      </c>
      <c r="AB461">
        <v>1.4439462211667527E-2</v>
      </c>
      <c r="AC461">
        <v>5.4790107026062747E-3</v>
      </c>
      <c r="AD461">
        <v>1.0035084463568377E-3</v>
      </c>
      <c r="AE461">
        <v>5.0769000358392345E-2</v>
      </c>
      <c r="AF461">
        <v>2.401812319734242E-4</v>
      </c>
      <c r="AG461">
        <v>3.038767407327685E-3</v>
      </c>
      <c r="AH461">
        <v>9.6027978145882026E-4</v>
      </c>
      <c r="AI461">
        <v>9.1236372460155216E-2</v>
      </c>
      <c r="AJ461">
        <v>0.51276650298797111</v>
      </c>
    </row>
    <row r="462" spans="1:36" x14ac:dyDescent="0.3">
      <c r="A462" t="s">
        <v>6</v>
      </c>
      <c r="B462">
        <v>2.2409328369055849E-3</v>
      </c>
      <c r="C462">
        <v>3.6959127288812725E-2</v>
      </c>
      <c r="D462">
        <v>5.1956632930759946E-3</v>
      </c>
      <c r="E462">
        <v>1.9848852112660728E-3</v>
      </c>
      <c r="F462">
        <v>0</v>
      </c>
      <c r="G462">
        <v>1.3745890837339341E-3</v>
      </c>
      <c r="H462">
        <v>2.8759465713582523E-3</v>
      </c>
      <c r="I462">
        <v>5.793851698933744E-4</v>
      </c>
      <c r="J462">
        <v>1.2782294739105656E-3</v>
      </c>
      <c r="K462">
        <v>0.10223369610187714</v>
      </c>
      <c r="L462">
        <v>6.343977471379883E-2</v>
      </c>
      <c r="M462">
        <v>9.3584319150169602E-3</v>
      </c>
      <c r="N462">
        <v>5.4464103032359351E-3</v>
      </c>
      <c r="O462">
        <v>2.5218654573228748E-3</v>
      </c>
      <c r="P462">
        <v>2.9010045335885217E-2</v>
      </c>
      <c r="Q462">
        <v>2.4286862167872498E-3</v>
      </c>
      <c r="R462">
        <v>3.0765330202957224E-3</v>
      </c>
      <c r="S462">
        <v>3.2054774663303504E-4</v>
      </c>
      <c r="T462">
        <v>5.1449447723293578E-4</v>
      </c>
      <c r="U462">
        <v>1.2028603013863003E-2</v>
      </c>
      <c r="V462">
        <v>1.1727583850575757E-2</v>
      </c>
      <c r="W462">
        <v>4.8641237438169005E-2</v>
      </c>
      <c r="X462">
        <v>2.4348070327673443E-2</v>
      </c>
      <c r="Y462">
        <v>1.2376100205513229E-3</v>
      </c>
      <c r="Z462">
        <v>1.1470531897792749E-3</v>
      </c>
      <c r="AA462">
        <v>2.4659746517872245E-2</v>
      </c>
      <c r="AB462">
        <v>6.4630125562653348E-3</v>
      </c>
      <c r="AC462">
        <v>9.3177510861100599E-2</v>
      </c>
      <c r="AD462">
        <v>2.4579511938297258E-2</v>
      </c>
      <c r="AE462">
        <v>9.1072385372376871E-2</v>
      </c>
      <c r="AF462">
        <v>2.0716423376785548E-2</v>
      </c>
      <c r="AG462">
        <v>3.0926357321631355E-2</v>
      </c>
      <c r="AH462">
        <v>7.3281845944362378E-3</v>
      </c>
      <c r="AI462">
        <v>6.8735814925272185E-2</v>
      </c>
      <c r="AJ462">
        <v>0.26237165047830796</v>
      </c>
    </row>
    <row r="463" spans="1:36" x14ac:dyDescent="0.3">
      <c r="A463" t="s">
        <v>56</v>
      </c>
      <c r="B463">
        <v>1.8023471893758993E-2</v>
      </c>
      <c r="C463">
        <v>1.7161872811078522E-3</v>
      </c>
      <c r="D463">
        <v>1.335055673898174E-2</v>
      </c>
      <c r="E463">
        <v>1.475533855117858E-3</v>
      </c>
      <c r="F463">
        <v>4.7144980600031025E-4</v>
      </c>
      <c r="G463">
        <v>0</v>
      </c>
      <c r="H463">
        <v>1.5497913401654189E-3</v>
      </c>
      <c r="I463">
        <v>3.6906838389164445E-4</v>
      </c>
      <c r="J463">
        <v>5.0989710932398242E-4</v>
      </c>
      <c r="K463">
        <v>1.4840659082937429E-2</v>
      </c>
      <c r="L463">
        <v>0.2263202198548982</v>
      </c>
      <c r="M463">
        <v>5.5771584233273858E-3</v>
      </c>
      <c r="N463">
        <v>4.0667631070611717E-3</v>
      </c>
      <c r="O463">
        <v>3.8459202530890628E-3</v>
      </c>
      <c r="P463">
        <v>1.752862567356548E-2</v>
      </c>
      <c r="Q463">
        <v>2.7922936939170466E-3</v>
      </c>
      <c r="R463">
        <v>2.0324489129648084E-3</v>
      </c>
      <c r="S463">
        <v>8.0174928637318714E-4</v>
      </c>
      <c r="T463">
        <v>1.4115032562743353E-4</v>
      </c>
      <c r="U463">
        <v>5.7743315029404633E-3</v>
      </c>
      <c r="V463">
        <v>2.3513959064508125E-2</v>
      </c>
      <c r="W463">
        <v>1.747897060344273E-3</v>
      </c>
      <c r="X463">
        <v>1.914961929692505E-2</v>
      </c>
      <c r="Y463">
        <v>0.1229968629348169</v>
      </c>
      <c r="Z463">
        <v>1.0257116622377227E-3</v>
      </c>
      <c r="AA463">
        <v>1.3550077500019015E-2</v>
      </c>
      <c r="AB463">
        <v>2.5515437878685238E-3</v>
      </c>
      <c r="AC463">
        <v>5.353073839388714E-2</v>
      </c>
      <c r="AD463">
        <v>1.7945419526409302E-2</v>
      </c>
      <c r="AE463">
        <v>9.0098127777128223E-2</v>
      </c>
      <c r="AF463">
        <v>1.4301914436113377E-2</v>
      </c>
      <c r="AG463">
        <v>8.6331642772227782E-3</v>
      </c>
      <c r="AH463">
        <v>2.5649673800118112E-2</v>
      </c>
      <c r="AI463">
        <v>8.5119885397127268E-2</v>
      </c>
      <c r="AJ463">
        <v>0.1989981285602247</v>
      </c>
    </row>
    <row r="464" spans="1:36" x14ac:dyDescent="0.3">
      <c r="A464" t="s">
        <v>7</v>
      </c>
      <c r="B464">
        <v>2.4042358661690165E-3</v>
      </c>
      <c r="C464">
        <v>4.2944514825933172E-3</v>
      </c>
      <c r="D464">
        <v>4.7738638029530094E-3</v>
      </c>
      <c r="E464">
        <v>3.4255081917239586E-3</v>
      </c>
      <c r="F464">
        <v>1.3970864635573768E-3</v>
      </c>
      <c r="G464">
        <v>2.1941066260828907E-3</v>
      </c>
      <c r="H464">
        <v>0</v>
      </c>
      <c r="I464">
        <v>7.2238976460787402E-4</v>
      </c>
      <c r="J464">
        <v>2.9833659491635238E-3</v>
      </c>
      <c r="K464">
        <v>1.5945862910817444E-2</v>
      </c>
      <c r="L464">
        <v>6.3455240328606582E-2</v>
      </c>
      <c r="M464">
        <v>5.7073303519978363E-3</v>
      </c>
      <c r="N464">
        <v>6.3429972479251157E-3</v>
      </c>
      <c r="O464">
        <v>3.0551085928691157E-3</v>
      </c>
      <c r="P464">
        <v>1.4112635318921549E-2</v>
      </c>
      <c r="Q464">
        <v>3.3359426899908775E-3</v>
      </c>
      <c r="R464">
        <v>1.9431021275484035E-2</v>
      </c>
      <c r="S464">
        <v>2.3335761302929435E-3</v>
      </c>
      <c r="T464">
        <v>4.6059679682181E-4</v>
      </c>
      <c r="U464">
        <v>1.4044412125661888E-2</v>
      </c>
      <c r="V464">
        <v>3.2745643766369674E-2</v>
      </c>
      <c r="W464">
        <v>4.5534920596460218E-3</v>
      </c>
      <c r="X464">
        <v>4.8823215341952289E-2</v>
      </c>
      <c r="Y464">
        <v>3.0055204385090874E-3</v>
      </c>
      <c r="Z464">
        <v>9.0206222198879553E-4</v>
      </c>
      <c r="AA464">
        <v>2.4810726887893007E-2</v>
      </c>
      <c r="AB464">
        <v>5.6448330338867585E-2</v>
      </c>
      <c r="AC464">
        <v>4.037075876328497E-2</v>
      </c>
      <c r="AD464">
        <v>2.4710512792502994E-2</v>
      </c>
      <c r="AE464">
        <v>7.7206319795947678E-2</v>
      </c>
      <c r="AF464">
        <v>3.9103576118110231E-2</v>
      </c>
      <c r="AG464">
        <v>2.3669522520218908E-2</v>
      </c>
      <c r="AH464">
        <v>4.1081913359161592E-3</v>
      </c>
      <c r="AI464">
        <v>5.4755835643649511E-2</v>
      </c>
      <c r="AJ464">
        <v>0.39436656005890303</v>
      </c>
    </row>
    <row r="465" spans="1:36" x14ac:dyDescent="0.3">
      <c r="A465" t="s">
        <v>8</v>
      </c>
      <c r="B465">
        <v>2.3621289883651664E-3</v>
      </c>
      <c r="C465">
        <v>3.9681681239423644E-3</v>
      </c>
      <c r="D465">
        <v>1.1435066291745693E-3</v>
      </c>
      <c r="E465">
        <v>2.7720945767640838E-4</v>
      </c>
      <c r="F465">
        <v>1.1251152543770241E-3</v>
      </c>
      <c r="G465">
        <v>2.1300171547133889E-3</v>
      </c>
      <c r="H465">
        <v>5.650168569986052E-3</v>
      </c>
      <c r="I465">
        <v>0</v>
      </c>
      <c r="J465">
        <v>0.10177406301758772</v>
      </c>
      <c r="K465">
        <v>1.4242675247429172E-2</v>
      </c>
      <c r="L465">
        <v>4.6307226859017427E-2</v>
      </c>
      <c r="M465">
        <v>2.8101456970348669E-3</v>
      </c>
      <c r="N465">
        <v>1.8728197676979111E-3</v>
      </c>
      <c r="O465">
        <v>7.8922251343856355E-3</v>
      </c>
      <c r="P465">
        <v>1.4296933326333808E-2</v>
      </c>
      <c r="Q465">
        <v>3.3890864454510769E-2</v>
      </c>
      <c r="R465">
        <v>1.4718032390663809E-2</v>
      </c>
      <c r="S465">
        <v>2.0284065705828908E-3</v>
      </c>
      <c r="T465">
        <v>2.2182393817115749E-4</v>
      </c>
      <c r="U465">
        <v>5.8941185299442953E-3</v>
      </c>
      <c r="V465">
        <v>3.3456799823273686E-3</v>
      </c>
      <c r="W465">
        <v>2.541110183712923E-3</v>
      </c>
      <c r="X465">
        <v>1.0930536622970122E-3</v>
      </c>
      <c r="Y465">
        <v>9.7340402855666125E-4</v>
      </c>
      <c r="Z465">
        <v>3.4386938318781721E-4</v>
      </c>
      <c r="AA465">
        <v>1.3930796991283828E-2</v>
      </c>
      <c r="AB465">
        <v>5.716109752114569E-2</v>
      </c>
      <c r="AC465">
        <v>5.754315895467936E-2</v>
      </c>
      <c r="AD465">
        <v>5.2289285755809751E-3</v>
      </c>
      <c r="AE465">
        <v>2.1036632306739949E-2</v>
      </c>
      <c r="AF465">
        <v>1.0248998779897876E-2</v>
      </c>
      <c r="AG465">
        <v>6.8554025720443355E-3</v>
      </c>
      <c r="AH465">
        <v>0.28944007424196355</v>
      </c>
      <c r="AI465">
        <v>5.7253547650396176E-2</v>
      </c>
      <c r="AJ465">
        <v>0.21039859605459213</v>
      </c>
    </row>
    <row r="466" spans="1:36" x14ac:dyDescent="0.3">
      <c r="A466" t="s">
        <v>9</v>
      </c>
      <c r="B466">
        <v>2.2206903891131237E-3</v>
      </c>
      <c r="C466">
        <v>3.6486685628729131E-3</v>
      </c>
      <c r="D466">
        <v>2.6889837111635693E-3</v>
      </c>
      <c r="E466">
        <v>4.1622448117037707E-4</v>
      </c>
      <c r="F466">
        <v>9.2950710871807598E-4</v>
      </c>
      <c r="G466">
        <v>8.799503610383611E-4</v>
      </c>
      <c r="H466">
        <v>6.3736045689298639E-3</v>
      </c>
      <c r="I466">
        <v>3.3604890608291631E-2</v>
      </c>
      <c r="J466">
        <v>0</v>
      </c>
      <c r="K466">
        <v>1.1092163838457533E-2</v>
      </c>
      <c r="L466">
        <v>3.1462825473890885E-2</v>
      </c>
      <c r="M466">
        <v>5.4043933378113843E-3</v>
      </c>
      <c r="N466">
        <v>4.8241976822906143E-3</v>
      </c>
      <c r="O466">
        <v>1.9805734286636816E-3</v>
      </c>
      <c r="P466">
        <v>8.8219493262517105E-3</v>
      </c>
      <c r="Q466">
        <v>5.3693545313544967E-3</v>
      </c>
      <c r="R466">
        <v>4.0383366302109746E-3</v>
      </c>
      <c r="S466">
        <v>1.5232419678511448E-3</v>
      </c>
      <c r="T466">
        <v>3.3577224958500714E-4</v>
      </c>
      <c r="U466">
        <v>7.6351320997259248E-3</v>
      </c>
      <c r="V466">
        <v>8.718268388709819E-3</v>
      </c>
      <c r="W466">
        <v>1.377736309752706E-3</v>
      </c>
      <c r="X466">
        <v>1.156659058286728E-2</v>
      </c>
      <c r="Y466">
        <v>8.0334783072106631E-4</v>
      </c>
      <c r="Z466">
        <v>4.1602873364827162E-4</v>
      </c>
      <c r="AA466">
        <v>2.0893111771933003E-2</v>
      </c>
      <c r="AB466">
        <v>0.21226241429969583</v>
      </c>
      <c r="AC466">
        <v>3.1486706671587761E-2</v>
      </c>
      <c r="AD466">
        <v>3.952899361729318E-2</v>
      </c>
      <c r="AE466">
        <v>0.10163472344414895</v>
      </c>
      <c r="AF466">
        <v>3.0950227962670555E-2</v>
      </c>
      <c r="AG466">
        <v>1.5407483212447821E-2</v>
      </c>
      <c r="AH466">
        <v>1.6503147342846469E-2</v>
      </c>
      <c r="AI466">
        <v>5.5398571480258098E-2</v>
      </c>
      <c r="AJ466">
        <v>0.31980218799402799</v>
      </c>
    </row>
    <row r="467" spans="1:36" x14ac:dyDescent="0.3">
      <c r="A467" t="s">
        <v>10</v>
      </c>
      <c r="B467">
        <v>1.467067598585132E-3</v>
      </c>
      <c r="C467">
        <v>2.7970406329902435E-2</v>
      </c>
      <c r="D467">
        <v>2.0082985039137796E-3</v>
      </c>
      <c r="E467">
        <v>6.6506828547616354E-4</v>
      </c>
      <c r="F467">
        <v>1.8331454999915057E-3</v>
      </c>
      <c r="G467">
        <v>7.0402215483759858E-4</v>
      </c>
      <c r="H467">
        <v>1.2211193552803794E-3</v>
      </c>
      <c r="I467">
        <v>1.0472237061227656E-4</v>
      </c>
      <c r="J467">
        <v>4.0716310773562266E-4</v>
      </c>
      <c r="K467">
        <v>0</v>
      </c>
      <c r="L467">
        <v>3.6626787189384412E-2</v>
      </c>
      <c r="M467">
        <v>2.3186372519895539E-3</v>
      </c>
      <c r="N467">
        <v>1.4215132869409819E-3</v>
      </c>
      <c r="O467">
        <v>1.5923687648765814E-3</v>
      </c>
      <c r="P467">
        <v>3.0359568047647112E-2</v>
      </c>
      <c r="Q467">
        <v>2.0946618864058143E-4</v>
      </c>
      <c r="R467">
        <v>3.6173748058764216E-4</v>
      </c>
      <c r="S467">
        <v>3.5469629390554491E-3</v>
      </c>
      <c r="T467">
        <v>1.1932806092756213E-4</v>
      </c>
      <c r="U467">
        <v>9.1603951361474874E-3</v>
      </c>
      <c r="V467">
        <v>7.1347832056448471E-3</v>
      </c>
      <c r="W467">
        <v>4.188873377075035E-2</v>
      </c>
      <c r="X467">
        <v>1.7881150414838471E-2</v>
      </c>
      <c r="Y467">
        <v>5.0959596668687611E-4</v>
      </c>
      <c r="Z467">
        <v>3.2467098383669917E-4</v>
      </c>
      <c r="AA467">
        <v>4.9137761999724042E-2</v>
      </c>
      <c r="AB467">
        <v>1.5505570273293726E-3</v>
      </c>
      <c r="AC467">
        <v>2.4851153123137737E-2</v>
      </c>
      <c r="AD467">
        <v>2.3395720747747966E-2</v>
      </c>
      <c r="AE467">
        <v>5.1279919188924571E-2</v>
      </c>
      <c r="AF467">
        <v>1.2066670139896964E-2</v>
      </c>
      <c r="AG467">
        <v>2.1180041816402363E-2</v>
      </c>
      <c r="AH467">
        <v>4.6332799227438342E-3</v>
      </c>
      <c r="AI467">
        <v>3.9558825901637909E-2</v>
      </c>
      <c r="AJ467">
        <v>0.58250935823816574</v>
      </c>
    </row>
    <row r="468" spans="1:36" x14ac:dyDescent="0.3">
      <c r="A468" t="s">
        <v>11</v>
      </c>
      <c r="B468">
        <v>1.5112833011656191E-2</v>
      </c>
      <c r="C468">
        <v>4.1820403129652446E-3</v>
      </c>
      <c r="D468">
        <v>1.9995367902946499E-2</v>
      </c>
      <c r="E468">
        <v>2.0467105374712708E-2</v>
      </c>
      <c r="F468">
        <v>1.4255922633205286E-3</v>
      </c>
      <c r="G468">
        <v>1.4924217384874081E-2</v>
      </c>
      <c r="H468">
        <v>3.1494597665891735E-3</v>
      </c>
      <c r="I468">
        <v>3.6067628333025752E-4</v>
      </c>
      <c r="J468">
        <v>9.9500740777580836E-4</v>
      </c>
      <c r="K468">
        <v>2.0800088714982005E-2</v>
      </c>
      <c r="L468">
        <v>0</v>
      </c>
      <c r="M468">
        <v>3.5704984383634703E-2</v>
      </c>
      <c r="N468">
        <v>1.4223267749643194E-2</v>
      </c>
      <c r="O468">
        <v>1.267655663015414E-3</v>
      </c>
      <c r="P468">
        <v>5.822455112297175E-2</v>
      </c>
      <c r="Q468">
        <v>1.8894727225507431E-3</v>
      </c>
      <c r="R468">
        <v>2.9637037174032772E-3</v>
      </c>
      <c r="S468">
        <v>2.7313534815160204E-3</v>
      </c>
      <c r="T468">
        <v>1.1983104512503642E-4</v>
      </c>
      <c r="U468">
        <v>1.6997818873115488E-2</v>
      </c>
      <c r="V468">
        <v>8.4320122489232777E-2</v>
      </c>
      <c r="W468">
        <v>1.1762006923783659E-2</v>
      </c>
      <c r="X468">
        <v>3.3161796932677838E-2</v>
      </c>
      <c r="Y468">
        <v>2.734001912707929E-3</v>
      </c>
      <c r="Z468">
        <v>2.8430644912134937E-3</v>
      </c>
      <c r="AA468">
        <v>3.5353181709968061E-2</v>
      </c>
      <c r="AB468">
        <v>4.4360803812118019E-3</v>
      </c>
      <c r="AC468">
        <v>1.9276640104518791E-2</v>
      </c>
      <c r="AD468">
        <v>1.4300418097456975E-2</v>
      </c>
      <c r="AE468">
        <v>3.8264266287236837E-2</v>
      </c>
      <c r="AF468">
        <v>1.2930247214697025E-2</v>
      </c>
      <c r="AG468">
        <v>1.3400685043940196E-2</v>
      </c>
      <c r="AH468">
        <v>2.8815584829683851E-2</v>
      </c>
      <c r="AI468">
        <v>7.515002868965423E-2</v>
      </c>
      <c r="AJ468">
        <v>0.38771684770988857</v>
      </c>
    </row>
    <row r="469" spans="1:36" x14ac:dyDescent="0.3">
      <c r="A469" t="s">
        <v>12</v>
      </c>
      <c r="B469">
        <v>2.587619891305265E-3</v>
      </c>
      <c r="C469">
        <v>7.559237290650808E-3</v>
      </c>
      <c r="D469">
        <v>1.8292357531191877E-2</v>
      </c>
      <c r="E469">
        <v>1.7384202149991988E-4</v>
      </c>
      <c r="F469">
        <v>3.6651804906721305E-4</v>
      </c>
      <c r="G469">
        <v>1.6594540789118416E-3</v>
      </c>
      <c r="H469">
        <v>1.7378151963628882E-3</v>
      </c>
      <c r="I469">
        <v>7.8428341743970025E-5</v>
      </c>
      <c r="J469">
        <v>9.857546233311388E-4</v>
      </c>
      <c r="K469">
        <v>8.7603785485085295E-3</v>
      </c>
      <c r="L469">
        <v>0.14903825173187427</v>
      </c>
      <c r="M469">
        <v>0</v>
      </c>
      <c r="N469">
        <v>2.8560689010460535E-3</v>
      </c>
      <c r="O469">
        <v>4.8681592125364258E-4</v>
      </c>
      <c r="P469">
        <v>2.2416859207311981E-2</v>
      </c>
      <c r="Q469">
        <v>1.9510730616135636E-4</v>
      </c>
      <c r="R469">
        <v>3.0486216840763211E-4</v>
      </c>
      <c r="S469">
        <v>5.8953464084060211E-4</v>
      </c>
      <c r="T469">
        <v>1.4350145729382404E-4</v>
      </c>
      <c r="U469">
        <v>7.6746614016002905E-3</v>
      </c>
      <c r="V469">
        <v>6.3972429793721476E-3</v>
      </c>
      <c r="W469">
        <v>2.7633666011046815E-4</v>
      </c>
      <c r="X469">
        <v>2.4934633058269828E-2</v>
      </c>
      <c r="Y469">
        <v>4.0137384494799748E-4</v>
      </c>
      <c r="Z469">
        <v>1.1764251261595506E-4</v>
      </c>
      <c r="AA469">
        <v>4.317480213005551E-3</v>
      </c>
      <c r="AB469">
        <v>1.0037550481662622E-2</v>
      </c>
      <c r="AC469">
        <v>2.7916344162789722E-2</v>
      </c>
      <c r="AD469">
        <v>3.1992713245176667E-3</v>
      </c>
      <c r="AE469">
        <v>5.6473828815287556E-2</v>
      </c>
      <c r="AF469">
        <v>9.8692208521824198E-3</v>
      </c>
      <c r="AG469">
        <v>4.2155233687383902E-3</v>
      </c>
      <c r="AH469">
        <v>1.8259529668147617E-2</v>
      </c>
      <c r="AI469">
        <v>8.3996485110620231E-2</v>
      </c>
      <c r="AJ469">
        <v>0.52368046863936868</v>
      </c>
    </row>
    <row r="470" spans="1:36" x14ac:dyDescent="0.3">
      <c r="A470" t="s">
        <v>13</v>
      </c>
      <c r="B470">
        <v>3.5672065810913034E-2</v>
      </c>
      <c r="C470">
        <v>7.7096451392292317E-3</v>
      </c>
      <c r="D470">
        <v>6.4719779124223131E-4</v>
      </c>
      <c r="E470">
        <v>1.532203142987422E-3</v>
      </c>
      <c r="F470">
        <v>1.2446910788048958E-3</v>
      </c>
      <c r="G470">
        <v>1.5048244545871415E-3</v>
      </c>
      <c r="H470">
        <v>3.4253104363403206E-3</v>
      </c>
      <c r="I470">
        <v>1.6606392938075859E-4</v>
      </c>
      <c r="J470">
        <v>1.6057385730886989E-3</v>
      </c>
      <c r="K470">
        <v>1.6458426178383764E-2</v>
      </c>
      <c r="L470">
        <v>0.13327816503730028</v>
      </c>
      <c r="M470">
        <v>2.7763925180781762E-3</v>
      </c>
      <c r="N470">
        <v>0</v>
      </c>
      <c r="O470">
        <v>6.0086186964332733E-3</v>
      </c>
      <c r="P470">
        <v>2.0885423915986703E-2</v>
      </c>
      <c r="Q470">
        <v>1.0255898996434894E-3</v>
      </c>
      <c r="R470">
        <v>7.0621964961299296E-4</v>
      </c>
      <c r="S470">
        <v>1.9050406745535443E-3</v>
      </c>
      <c r="T470">
        <v>5.8434148305624718E-4</v>
      </c>
      <c r="U470">
        <v>1.4306153080697321E-2</v>
      </c>
      <c r="V470">
        <v>3.2684205177324313E-3</v>
      </c>
      <c r="W470">
        <v>1.6727876908857204E-3</v>
      </c>
      <c r="X470">
        <v>0.22457182813236207</v>
      </c>
      <c r="Y470">
        <v>1.5829827260544344E-2</v>
      </c>
      <c r="Z470">
        <v>7.3771947566514807E-4</v>
      </c>
      <c r="AA470">
        <v>2.4518260510083597E-2</v>
      </c>
      <c r="AB470">
        <v>1.1024759938356381E-2</v>
      </c>
      <c r="AC470">
        <v>6.8743156223799409E-2</v>
      </c>
      <c r="AD470">
        <v>3.36347545357241E-2</v>
      </c>
      <c r="AE470">
        <v>4.3188555020197875E-2</v>
      </c>
      <c r="AF470">
        <v>1.0548678949615902E-2</v>
      </c>
      <c r="AG470">
        <v>5.9341515308628775E-3</v>
      </c>
      <c r="AH470">
        <v>1.0740114752540376E-2</v>
      </c>
      <c r="AI470">
        <v>9.0316630947751275E-2</v>
      </c>
      <c r="AJ470">
        <v>0.20382824302355901</v>
      </c>
    </row>
    <row r="471" spans="1:36" x14ac:dyDescent="0.3">
      <c r="A471" t="s">
        <v>14</v>
      </c>
      <c r="B471">
        <v>1.1096709018565789E-3</v>
      </c>
      <c r="C471">
        <v>2.9224251376151582E-3</v>
      </c>
      <c r="D471">
        <v>7.793630777544262E-4</v>
      </c>
      <c r="E471">
        <v>2.2326332167941156E-4</v>
      </c>
      <c r="F471">
        <v>9.4095100093012347E-4</v>
      </c>
      <c r="G471">
        <v>3.1858868793442968E-3</v>
      </c>
      <c r="H471">
        <v>1.9557179715805925E-3</v>
      </c>
      <c r="I471">
        <v>1.0545601646916303E-3</v>
      </c>
      <c r="J471">
        <v>8.1612518125151533E-4</v>
      </c>
      <c r="K471">
        <v>1.7433341577791556E-2</v>
      </c>
      <c r="L471">
        <v>2.7247494070206255E-2</v>
      </c>
      <c r="M471">
        <v>9.7734029649933218E-4</v>
      </c>
      <c r="N471">
        <v>6.6784488019711883E-3</v>
      </c>
      <c r="O471">
        <v>0</v>
      </c>
      <c r="P471">
        <v>7.4332389745661873E-3</v>
      </c>
      <c r="Q471">
        <v>1.2371161024545562E-2</v>
      </c>
      <c r="R471">
        <v>3.414262532347774E-2</v>
      </c>
      <c r="S471">
        <v>9.9935217328462602E-4</v>
      </c>
      <c r="T471">
        <v>8.8254982857562082E-4</v>
      </c>
      <c r="U471">
        <v>8.7470141124171841E-3</v>
      </c>
      <c r="V471">
        <v>8.0738948104925726E-2</v>
      </c>
      <c r="W471">
        <v>2.6154907496870809E-3</v>
      </c>
      <c r="X471">
        <v>1.7737844609668239E-2</v>
      </c>
      <c r="Y471">
        <v>5.2207698039583028E-3</v>
      </c>
      <c r="Z471">
        <v>1.7405267519918116E-4</v>
      </c>
      <c r="AA471">
        <v>2.1709156747855108E-2</v>
      </c>
      <c r="AB471">
        <v>3.9925459810357155E-3</v>
      </c>
      <c r="AC471">
        <v>0.38380089904090631</v>
      </c>
      <c r="AD471">
        <v>1.9159636792362537E-2</v>
      </c>
      <c r="AE471">
        <v>7.8760861657672307E-2</v>
      </c>
      <c r="AF471">
        <v>3.3660211864800338E-2</v>
      </c>
      <c r="AG471">
        <v>1.1135772805791531E-2</v>
      </c>
      <c r="AH471">
        <v>3.7590061277790743E-3</v>
      </c>
      <c r="AI471">
        <v>8.5370616546671427E-2</v>
      </c>
      <c r="AJ471">
        <v>0.12226365667164826</v>
      </c>
    </row>
    <row r="472" spans="1:36" x14ac:dyDescent="0.3">
      <c r="A472" t="s">
        <v>15</v>
      </c>
      <c r="B472">
        <v>3.027810283121323E-3</v>
      </c>
      <c r="C472">
        <v>1.1618273377523065E-2</v>
      </c>
      <c r="D472">
        <v>2.8214155987247554E-3</v>
      </c>
      <c r="E472">
        <v>1.2622988778445245E-3</v>
      </c>
      <c r="F472">
        <v>1.0669029671438704E-3</v>
      </c>
      <c r="G472">
        <v>7.0852004727061638E-4</v>
      </c>
      <c r="H472">
        <v>1.1343553907624503E-3</v>
      </c>
      <c r="I472">
        <v>1.1153519296338E-4</v>
      </c>
      <c r="J472">
        <v>3.7764940468534603E-4</v>
      </c>
      <c r="K472">
        <v>3.5443414531374645E-2</v>
      </c>
      <c r="L472">
        <v>5.4690282160409893E-2</v>
      </c>
      <c r="M472">
        <v>7.4092061971536101E-3</v>
      </c>
      <c r="N472">
        <v>2.1126675975951569E-3</v>
      </c>
      <c r="O472">
        <v>8.5125423281821899E-4</v>
      </c>
      <c r="P472">
        <v>0</v>
      </c>
      <c r="Q472">
        <v>3.2568469229341484E-4</v>
      </c>
      <c r="R472">
        <v>8.1684196756795231E-4</v>
      </c>
      <c r="S472">
        <v>1.536632579674038E-3</v>
      </c>
      <c r="T472">
        <v>5.9717335461370266E-4</v>
      </c>
      <c r="U472">
        <v>4.5262825100560525E-3</v>
      </c>
      <c r="V472">
        <v>7.570720273698938E-3</v>
      </c>
      <c r="W472">
        <v>1.0674947704316139E-3</v>
      </c>
      <c r="X472">
        <v>0.11015667707100683</v>
      </c>
      <c r="Y472">
        <v>7.0496922754415567E-4</v>
      </c>
      <c r="Z472">
        <v>6.3905987620176607E-4</v>
      </c>
      <c r="AA472">
        <v>1.9788889300959324E-2</v>
      </c>
      <c r="AB472">
        <v>2.1358399841063551E-3</v>
      </c>
      <c r="AC472">
        <v>1.8030501453775737E-2</v>
      </c>
      <c r="AD472">
        <v>4.8751124097467097E-2</v>
      </c>
      <c r="AE472">
        <v>3.9699071973537704E-2</v>
      </c>
      <c r="AF472">
        <v>3.8992678034374915E-2</v>
      </c>
      <c r="AG472">
        <v>7.5443376831313344E-2</v>
      </c>
      <c r="AH472">
        <v>5.7031600629748828E-3</v>
      </c>
      <c r="AI472">
        <v>4.9043409165691498E-2</v>
      </c>
      <c r="AJ472">
        <v>0.45183482691331994</v>
      </c>
    </row>
    <row r="473" spans="1:36" x14ac:dyDescent="0.3">
      <c r="A473" t="s">
        <v>16</v>
      </c>
      <c r="B473">
        <v>2.2707536063531091E-3</v>
      </c>
      <c r="C473">
        <v>2.385791784648531E-3</v>
      </c>
      <c r="D473">
        <v>3.8651716427278197E-4</v>
      </c>
      <c r="E473">
        <v>5.5712934174473601E-5</v>
      </c>
      <c r="F473">
        <v>6.8293498238061094E-4</v>
      </c>
      <c r="G473">
        <v>1.2070672621142811E-3</v>
      </c>
      <c r="H473">
        <v>8.3702778859734081E-3</v>
      </c>
      <c r="I473">
        <v>1.0191298903990429E-2</v>
      </c>
      <c r="J473">
        <v>2.7121500948127158E-3</v>
      </c>
      <c r="K473">
        <v>7.7438199802559492E-3</v>
      </c>
      <c r="L473">
        <v>5.1464440872425653E-2</v>
      </c>
      <c r="M473">
        <v>1.0163095099408341E-3</v>
      </c>
      <c r="N473">
        <v>7.505268588790684E-4</v>
      </c>
      <c r="O473">
        <v>3.6067247595573566E-2</v>
      </c>
      <c r="P473">
        <v>6.9082649026367855E-3</v>
      </c>
      <c r="Q473">
        <v>0</v>
      </c>
      <c r="R473">
        <v>3.1778879949116455E-2</v>
      </c>
      <c r="S473">
        <v>8.5639532731036233E-4</v>
      </c>
      <c r="T473">
        <v>5.0947463745085967E-4</v>
      </c>
      <c r="U473">
        <v>6.3837852854082625E-3</v>
      </c>
      <c r="V473">
        <v>4.845496988201848E-3</v>
      </c>
      <c r="W473">
        <v>5.1503203736851281E-4</v>
      </c>
      <c r="X473">
        <v>4.1777753880958141E-4</v>
      </c>
      <c r="Y473">
        <v>3.6581584957952367E-4</v>
      </c>
      <c r="Z473">
        <v>1.5588506769017305E-4</v>
      </c>
      <c r="AA473">
        <v>9.220143268380528E-3</v>
      </c>
      <c r="AB473">
        <v>1.093571262296008E-2</v>
      </c>
      <c r="AC473">
        <v>0.18124987452433</v>
      </c>
      <c r="AD473">
        <v>3.2349624920659436E-3</v>
      </c>
      <c r="AE473">
        <v>1.3014735932154152E-2</v>
      </c>
      <c r="AF473">
        <v>1.8572274784805318E-2</v>
      </c>
      <c r="AG473">
        <v>1.5764954216402791E-3</v>
      </c>
      <c r="AH473">
        <v>0.29923180755613271</v>
      </c>
      <c r="AI473">
        <v>5.4499336967456076E-2</v>
      </c>
      <c r="AJ473">
        <v>0.23042299941070715</v>
      </c>
    </row>
    <row r="474" spans="1:36" x14ac:dyDescent="0.3">
      <c r="A474" t="s">
        <v>57</v>
      </c>
      <c r="B474">
        <v>1.6433992744472703E-3</v>
      </c>
      <c r="C474">
        <v>3.1660461529657517E-3</v>
      </c>
      <c r="D474">
        <v>5.3971070875997952E-4</v>
      </c>
      <c r="E474">
        <v>2.1817099554283657E-4</v>
      </c>
      <c r="F474">
        <v>6.0743705256351794E-4</v>
      </c>
      <c r="G474">
        <v>1.0784880656673696E-3</v>
      </c>
      <c r="H474">
        <v>1.5378955144101652E-2</v>
      </c>
      <c r="I474">
        <v>3.0942947292979203E-3</v>
      </c>
      <c r="J474">
        <v>1.6269489480453775E-3</v>
      </c>
      <c r="K474">
        <v>7.8489057353713001E-3</v>
      </c>
      <c r="L474">
        <v>6.6023093341543715E-2</v>
      </c>
      <c r="M474">
        <v>1.2905922741683732E-3</v>
      </c>
      <c r="N474">
        <v>8.2566638259714143E-4</v>
      </c>
      <c r="O474">
        <v>4.9060123434615806E-2</v>
      </c>
      <c r="P474">
        <v>1.2622533785441193E-2</v>
      </c>
      <c r="Q474">
        <v>2.7414760621208664E-2</v>
      </c>
      <c r="R474">
        <v>0</v>
      </c>
      <c r="S474">
        <v>9.4641877852593066E-4</v>
      </c>
      <c r="T474">
        <v>2.6845532660110528E-4</v>
      </c>
      <c r="U474">
        <v>7.906656881250286E-3</v>
      </c>
      <c r="V474">
        <v>5.7202568327626567E-2</v>
      </c>
      <c r="W474">
        <v>1.6386158462027484E-3</v>
      </c>
      <c r="X474">
        <v>2.0968916058242797E-3</v>
      </c>
      <c r="Y474">
        <v>4.1884164384961678E-4</v>
      </c>
      <c r="Z474">
        <v>1.3008591445468596E-4</v>
      </c>
      <c r="AA474">
        <v>2.6883683417085132E-2</v>
      </c>
      <c r="AB474">
        <v>1.6996337235657983E-2</v>
      </c>
      <c r="AC474">
        <v>0.1975445029455126</v>
      </c>
      <c r="AD474">
        <v>1.8979709922411045E-3</v>
      </c>
      <c r="AE474">
        <v>8.6191543517209288E-3</v>
      </c>
      <c r="AF474">
        <v>7.0811071676347183E-3</v>
      </c>
      <c r="AG474">
        <v>2.7578213864393429E-3</v>
      </c>
      <c r="AH474">
        <v>0.13993767659673315</v>
      </c>
      <c r="AI474">
        <v>7.7702825086887764E-2</v>
      </c>
      <c r="AJ474">
        <v>0.25753125984941411</v>
      </c>
    </row>
    <row r="475" spans="1:36" x14ac:dyDescent="0.3">
      <c r="A475" t="s">
        <v>17</v>
      </c>
      <c r="B475">
        <v>2.2763875855530079E-3</v>
      </c>
      <c r="C475">
        <v>5.2369321864680574E-2</v>
      </c>
      <c r="D475">
        <v>3.6543481619940978E-3</v>
      </c>
      <c r="E475">
        <v>2.5343957077965992E-3</v>
      </c>
      <c r="F475">
        <v>3.7883644828155295E-4</v>
      </c>
      <c r="G475">
        <v>1.4997338366847207E-3</v>
      </c>
      <c r="H475">
        <v>2.5076910454624696E-3</v>
      </c>
      <c r="I475">
        <v>7.9226570530977836E-4</v>
      </c>
      <c r="J475">
        <v>1.3953802331021217E-3</v>
      </c>
      <c r="K475">
        <v>0.14336919742095411</v>
      </c>
      <c r="L475">
        <v>7.9143169816303566E-2</v>
      </c>
      <c r="M475">
        <v>1.2667952297584925E-2</v>
      </c>
      <c r="N475">
        <v>6.5820008357326794E-3</v>
      </c>
      <c r="O475">
        <v>1.6701506664723665E-3</v>
      </c>
      <c r="P475">
        <v>2.7821328060655251E-2</v>
      </c>
      <c r="Q475">
        <v>2.8026748540148552E-3</v>
      </c>
      <c r="R475">
        <v>3.922052130869773E-3</v>
      </c>
      <c r="S475">
        <v>0</v>
      </c>
      <c r="T475">
        <v>7.5767289656310591E-4</v>
      </c>
      <c r="U475">
        <v>1.1848981929941018E-2</v>
      </c>
      <c r="V475">
        <v>1.5172520951759095E-2</v>
      </c>
      <c r="W475">
        <v>7.1053053988322831E-2</v>
      </c>
      <c r="X475">
        <v>2.8805949502962551E-2</v>
      </c>
      <c r="Y475">
        <v>1.2078724194206328E-3</v>
      </c>
      <c r="Z475">
        <v>1.4717144832818339E-3</v>
      </c>
      <c r="AA475">
        <v>2.9930421207708908E-2</v>
      </c>
      <c r="AB475">
        <v>2.7928968391909732E-3</v>
      </c>
      <c r="AC475">
        <v>1.2921523337471461E-2</v>
      </c>
      <c r="AD475">
        <v>3.0993184600415471E-2</v>
      </c>
      <c r="AE475">
        <v>3.5445468072953359E-2</v>
      </c>
      <c r="AF475">
        <v>2.5575917883409835E-2</v>
      </c>
      <c r="AG475">
        <v>4.3037069481299733E-2</v>
      </c>
      <c r="AH475">
        <v>7.1086989451535128E-3</v>
      </c>
      <c r="AI475">
        <v>5.781559395339067E-2</v>
      </c>
      <c r="AJ475">
        <v>0.27867457283530267</v>
      </c>
    </row>
    <row r="476" spans="1:36" x14ac:dyDescent="0.3">
      <c r="A476" t="s">
        <v>18</v>
      </c>
      <c r="B476">
        <v>2.1631070196286464E-3</v>
      </c>
      <c r="C476">
        <v>4.3499997091898017E-3</v>
      </c>
      <c r="D476">
        <v>8.4456490063275942E-3</v>
      </c>
      <c r="E476">
        <v>8.21213275772012E-4</v>
      </c>
      <c r="F476">
        <v>4.9871778745351047E-4</v>
      </c>
      <c r="G476">
        <v>1.1083774952491596E-3</v>
      </c>
      <c r="H476">
        <v>3.6503190535108992E-3</v>
      </c>
      <c r="I476">
        <v>1.2882457729869619E-4</v>
      </c>
      <c r="J476">
        <v>1.0290340561312295E-3</v>
      </c>
      <c r="K476">
        <v>1.5183243846260887E-2</v>
      </c>
      <c r="L476">
        <v>3.0176723187147821E-2</v>
      </c>
      <c r="M476">
        <v>2.353392379088715E-3</v>
      </c>
      <c r="N476">
        <v>3.0398780645860802E-3</v>
      </c>
      <c r="O476">
        <v>4.3182276099368883E-3</v>
      </c>
      <c r="P476">
        <v>3.1484066943292269E-2</v>
      </c>
      <c r="Q476">
        <v>1.6353082123671421E-3</v>
      </c>
      <c r="R476">
        <v>1.2859887386138041E-3</v>
      </c>
      <c r="S476">
        <v>9.9743557490702094E-4</v>
      </c>
      <c r="T476">
        <v>0</v>
      </c>
      <c r="U476">
        <v>1.2392507652865682E-2</v>
      </c>
      <c r="V476">
        <v>4.4333363629679347E-3</v>
      </c>
      <c r="W476">
        <v>1.2227917761653869E-3</v>
      </c>
      <c r="X476">
        <v>1.4897121334955967E-2</v>
      </c>
      <c r="Y476">
        <v>1.2988364727379328E-3</v>
      </c>
      <c r="Z476">
        <v>4.5956692198065877E-4</v>
      </c>
      <c r="AA476">
        <v>1.3490988920478689E-2</v>
      </c>
      <c r="AB476">
        <v>1.4209420323257671E-2</v>
      </c>
      <c r="AC476">
        <v>0.26263407543755429</v>
      </c>
      <c r="AD476">
        <v>1.0995750611938445E-2</v>
      </c>
      <c r="AE476">
        <v>0.20849146680410272</v>
      </c>
      <c r="AF476">
        <v>1.0421595791012855E-2</v>
      </c>
      <c r="AG476">
        <v>5.2967388197151253E-3</v>
      </c>
      <c r="AH476">
        <v>7.7824281366766267E-3</v>
      </c>
      <c r="AI476">
        <v>9.1720494766241112E-2</v>
      </c>
      <c r="AJ476">
        <v>0.22758337333058667</v>
      </c>
    </row>
    <row r="477" spans="1:36" x14ac:dyDescent="0.3">
      <c r="A477" t="s">
        <v>19</v>
      </c>
      <c r="B477">
        <v>2.9116178552126477E-3</v>
      </c>
      <c r="C477">
        <v>4.0176544876434697E-2</v>
      </c>
      <c r="D477">
        <v>6.2753255500330356E-3</v>
      </c>
      <c r="E477">
        <v>5.509864517677358E-4</v>
      </c>
      <c r="F477">
        <v>1.1913608290634063E-3</v>
      </c>
      <c r="G477">
        <v>9.8285171469722726E-4</v>
      </c>
      <c r="H477">
        <v>3.1118881982265634E-3</v>
      </c>
      <c r="I477">
        <v>2.5470424241459807E-4</v>
      </c>
      <c r="J477">
        <v>1.3791750277588192E-3</v>
      </c>
      <c r="K477">
        <v>2.5297072966784306E-2</v>
      </c>
      <c r="L477">
        <v>7.0191854802590298E-2</v>
      </c>
      <c r="M477">
        <v>8.8692450937665878E-3</v>
      </c>
      <c r="N477">
        <v>6.4152827562398013E-3</v>
      </c>
      <c r="O477">
        <v>2.8404242097119278E-3</v>
      </c>
      <c r="P477">
        <v>1.7146317717987327E-2</v>
      </c>
      <c r="Q477">
        <v>1.7688508830594988E-3</v>
      </c>
      <c r="R477">
        <v>4.4214687330592231E-3</v>
      </c>
      <c r="S477">
        <v>1.8748966479057588E-3</v>
      </c>
      <c r="T477">
        <v>5.078250102210542E-4</v>
      </c>
      <c r="U477">
        <v>0</v>
      </c>
      <c r="V477">
        <v>5.087716458333276E-2</v>
      </c>
      <c r="W477">
        <v>6.2105912266962214E-3</v>
      </c>
      <c r="X477">
        <v>1.8686238935422182E-2</v>
      </c>
      <c r="Y477">
        <v>1.024492393501436E-3</v>
      </c>
      <c r="Z477">
        <v>4.7841314522229834E-4</v>
      </c>
      <c r="AA477">
        <v>2.9227570503521007E-2</v>
      </c>
      <c r="AB477">
        <v>5.7018255384901333E-3</v>
      </c>
      <c r="AC477">
        <v>3.4949557906823733E-2</v>
      </c>
      <c r="AD477">
        <v>3.8336374924143136E-2</v>
      </c>
      <c r="AE477">
        <v>0.10486871016155244</v>
      </c>
      <c r="AF477">
        <v>3.9425084268089612E-2</v>
      </c>
      <c r="AG477">
        <v>2.5083162792987387E-2</v>
      </c>
      <c r="AH477">
        <v>1.5972398626563108E-3</v>
      </c>
      <c r="AI477">
        <v>6.197586353553116E-2</v>
      </c>
      <c r="AJ477">
        <v>0.3853900166550957</v>
      </c>
    </row>
    <row r="478" spans="1:36" x14ac:dyDescent="0.3">
      <c r="A478" t="s">
        <v>20</v>
      </c>
      <c r="B478">
        <v>1.1861595258807835E-2</v>
      </c>
      <c r="C478">
        <v>1.4941488274209868E-2</v>
      </c>
      <c r="D478">
        <v>6.8163501350734573E-4</v>
      </c>
      <c r="E478">
        <v>4.1734147449045469E-4</v>
      </c>
      <c r="F478">
        <v>3.9662388212854325E-4</v>
      </c>
      <c r="G478">
        <v>4.7000218505037408E-3</v>
      </c>
      <c r="H478">
        <v>6.3261561649103565E-3</v>
      </c>
      <c r="I478">
        <v>2.401667225954244E-4</v>
      </c>
      <c r="J478">
        <v>7.105871932131055E-4</v>
      </c>
      <c r="K478">
        <v>3.7595703475551828E-2</v>
      </c>
      <c r="L478">
        <v>0.32709624533237885</v>
      </c>
      <c r="M478">
        <v>4.295556753038221E-3</v>
      </c>
      <c r="N478">
        <v>1.3436145390713335E-3</v>
      </c>
      <c r="O478">
        <v>2.3286127993180711E-2</v>
      </c>
      <c r="P478">
        <v>2.7185729596502076E-2</v>
      </c>
      <c r="Q478">
        <v>2.7895582495302352E-3</v>
      </c>
      <c r="R478">
        <v>3.6609690315527355E-2</v>
      </c>
      <c r="S478">
        <v>7.2762020111065179E-4</v>
      </c>
      <c r="T478">
        <v>6.5627563146434772E-5</v>
      </c>
      <c r="U478">
        <v>1.9673504381272511E-2</v>
      </c>
      <c r="V478">
        <v>0</v>
      </c>
      <c r="W478">
        <v>5.4555452393018294E-4</v>
      </c>
      <c r="X478">
        <v>1.8225449574376731E-3</v>
      </c>
      <c r="Y478">
        <v>1.447438524085014E-3</v>
      </c>
      <c r="Z478">
        <v>1.8742864887415361E-4</v>
      </c>
      <c r="AA478">
        <v>1.6310357296122367E-2</v>
      </c>
      <c r="AB478">
        <v>1.4090375487741951E-2</v>
      </c>
      <c r="AC478">
        <v>0.15013963132755917</v>
      </c>
      <c r="AD478">
        <v>1.4625833463495759E-3</v>
      </c>
      <c r="AE478">
        <v>1.5980619767562251E-2</v>
      </c>
      <c r="AF478">
        <v>1.3375172729648216E-3</v>
      </c>
      <c r="AG478">
        <v>4.0616577577522878E-3</v>
      </c>
      <c r="AH478">
        <v>1.8823899520830932E-2</v>
      </c>
      <c r="AI478">
        <v>0.11231805364566162</v>
      </c>
      <c r="AJ478">
        <v>0.14052774368845106</v>
      </c>
    </row>
    <row r="479" spans="1:36" x14ac:dyDescent="0.3">
      <c r="A479" t="s">
        <v>21</v>
      </c>
      <c r="B479">
        <v>7.972451750712287E-4</v>
      </c>
      <c r="C479">
        <v>1.00235196505278E-2</v>
      </c>
      <c r="D479">
        <v>1.3034089341974477E-3</v>
      </c>
      <c r="E479">
        <v>3.7189657089872835E-5</v>
      </c>
      <c r="F479">
        <v>1.1493407371994283E-2</v>
      </c>
      <c r="G479">
        <v>1.9182260991419892E-4</v>
      </c>
      <c r="H479">
        <v>8.2637923280307437E-4</v>
      </c>
      <c r="I479">
        <v>6.9541635208705314E-5</v>
      </c>
      <c r="J479">
        <v>2.665690693729968E-4</v>
      </c>
      <c r="K479">
        <v>0.21728128424135904</v>
      </c>
      <c r="L479">
        <v>4.6287214749849946E-2</v>
      </c>
      <c r="M479">
        <v>2.8347934899051731E-4</v>
      </c>
      <c r="N479">
        <v>4.2105084472947784E-4</v>
      </c>
      <c r="O479">
        <v>1.2861747028631166E-3</v>
      </c>
      <c r="P479">
        <v>3.8287853409861242E-3</v>
      </c>
      <c r="Q479">
        <v>1.0506834015228301E-4</v>
      </c>
      <c r="R479">
        <v>2.5235838739556571E-4</v>
      </c>
      <c r="S479">
        <v>2.2912586607276672E-2</v>
      </c>
      <c r="T479">
        <v>7.4228136711900679E-5</v>
      </c>
      <c r="U479">
        <v>9.4091128244245519E-3</v>
      </c>
      <c r="V479">
        <v>5.9108230249287443E-4</v>
      </c>
      <c r="W479">
        <v>0</v>
      </c>
      <c r="X479">
        <v>1.4894112115996139E-2</v>
      </c>
      <c r="Y479">
        <v>7.0427103234654652E-5</v>
      </c>
      <c r="Z479">
        <v>4.6972998937557154E-5</v>
      </c>
      <c r="AA479">
        <v>4.191157731410617E-2</v>
      </c>
      <c r="AB479">
        <v>1.7202916001706277E-3</v>
      </c>
      <c r="AC479">
        <v>4.1890088516891057E-2</v>
      </c>
      <c r="AD479">
        <v>1.1481064811583798E-2</v>
      </c>
      <c r="AE479">
        <v>1.1859677981411069E-2</v>
      </c>
      <c r="AF479">
        <v>1.4688100420885631E-2</v>
      </c>
      <c r="AG479">
        <v>0.12121944971984819</v>
      </c>
      <c r="AH479">
        <v>2.919647242928466E-3</v>
      </c>
      <c r="AI479">
        <v>8.5493449680088512E-2</v>
      </c>
      <c r="AJ479">
        <v>0.32406363133050642</v>
      </c>
    </row>
    <row r="480" spans="1:36" x14ac:dyDescent="0.3">
      <c r="A480" t="s">
        <v>22</v>
      </c>
      <c r="B480">
        <v>1.4469763305635867E-2</v>
      </c>
      <c r="C480">
        <v>1.404315402203082E-2</v>
      </c>
      <c r="D480">
        <v>2.0256412251490417E-3</v>
      </c>
      <c r="E480">
        <v>3.7309746015607337E-4</v>
      </c>
      <c r="F480">
        <v>7.0332550432781473E-4</v>
      </c>
      <c r="G480">
        <v>1.4195009321372651E-3</v>
      </c>
      <c r="H480">
        <v>5.2828719881492913E-3</v>
      </c>
      <c r="I480">
        <v>1.1889245214980788E-4</v>
      </c>
      <c r="J480">
        <v>6.0860671522829448E-4</v>
      </c>
      <c r="K480">
        <v>4.4232216458773399E-2</v>
      </c>
      <c r="L480">
        <v>0.11368925513790155</v>
      </c>
      <c r="M480">
        <v>1.4225151453654069E-2</v>
      </c>
      <c r="N480">
        <v>3.0843277523013326E-2</v>
      </c>
      <c r="O480">
        <v>6.1107722543743614E-3</v>
      </c>
      <c r="P480">
        <v>0.21268323967038186</v>
      </c>
      <c r="Q480">
        <v>1.2196389727468658E-3</v>
      </c>
      <c r="R480">
        <v>8.0188700649395353E-4</v>
      </c>
      <c r="S480">
        <v>1.1040305413383879E-3</v>
      </c>
      <c r="T480">
        <v>3.0262046731724163E-4</v>
      </c>
      <c r="U480">
        <v>4.9810282394306214E-3</v>
      </c>
      <c r="V480">
        <v>1.7469491413246441E-3</v>
      </c>
      <c r="W480">
        <v>1.0605956197077276E-2</v>
      </c>
      <c r="X480">
        <v>0</v>
      </c>
      <c r="Y480">
        <v>1.488492620989354E-3</v>
      </c>
      <c r="Z480">
        <v>2.7965957541209251E-4</v>
      </c>
      <c r="AA480">
        <v>0.15589940055175094</v>
      </c>
      <c r="AB480">
        <v>5.6089847864128108E-3</v>
      </c>
      <c r="AC480">
        <v>6.1165976438636492E-2</v>
      </c>
      <c r="AD480">
        <v>6.1247940690748945E-3</v>
      </c>
      <c r="AE480">
        <v>1.3936225761627435E-2</v>
      </c>
      <c r="AF480">
        <v>1.5405872736619862E-3</v>
      </c>
      <c r="AG480">
        <v>6.1744359261730886E-3</v>
      </c>
      <c r="AH480">
        <v>2.3897805308015874E-2</v>
      </c>
      <c r="AI480">
        <v>8.0880443507954994E-2</v>
      </c>
      <c r="AJ480">
        <v>0.16141231751149826</v>
      </c>
    </row>
    <row r="481" spans="1:36" x14ac:dyDescent="0.3">
      <c r="A481" t="s">
        <v>23</v>
      </c>
      <c r="B481">
        <v>5.9605480314754142E-2</v>
      </c>
      <c r="C481">
        <v>6.2388898783819818E-3</v>
      </c>
      <c r="D481">
        <v>4.3428321344683588E-3</v>
      </c>
      <c r="E481">
        <v>3.936825883416345E-3</v>
      </c>
      <c r="F481">
        <v>1.1766389913181838E-3</v>
      </c>
      <c r="G481">
        <v>0.23742101560758155</v>
      </c>
      <c r="H481">
        <v>4.1272392995427747E-3</v>
      </c>
      <c r="I481">
        <v>2.1958353526356223E-4</v>
      </c>
      <c r="J481">
        <v>8.1828360263513542E-4</v>
      </c>
      <c r="K481">
        <v>2.213860015828828E-2</v>
      </c>
      <c r="L481">
        <v>8.9374299519258377E-2</v>
      </c>
      <c r="M481">
        <v>4.4052580897553165E-3</v>
      </c>
      <c r="N481">
        <v>5.9414591815254138E-2</v>
      </c>
      <c r="O481">
        <v>1.9642797163581228E-2</v>
      </c>
      <c r="P481">
        <v>3.0801745475317829E-2</v>
      </c>
      <c r="Q481">
        <v>7.7096529862766944E-4</v>
      </c>
      <c r="R481">
        <v>1.0974425929442422E-3</v>
      </c>
      <c r="S481">
        <v>1.7776669672202449E-3</v>
      </c>
      <c r="T481">
        <v>5.7561101541612288E-4</v>
      </c>
      <c r="U481">
        <v>5.6174808257538136E-3</v>
      </c>
      <c r="V481">
        <v>2.1456665483867429E-2</v>
      </c>
      <c r="W481">
        <v>1.6730536083603646E-3</v>
      </c>
      <c r="X481">
        <v>3.9068006142067881E-2</v>
      </c>
      <c r="Y481">
        <v>0</v>
      </c>
      <c r="Z481">
        <v>2.3178367629681251E-3</v>
      </c>
      <c r="AA481">
        <v>2.3022160216451783E-2</v>
      </c>
      <c r="AB481">
        <v>4.7355360510604409E-3</v>
      </c>
      <c r="AC481">
        <v>0.15282263422613693</v>
      </c>
      <c r="AD481">
        <v>7.7053772359145737E-3</v>
      </c>
      <c r="AE481">
        <v>3.3673909518566185E-2</v>
      </c>
      <c r="AF481">
        <v>1.9019487777458784E-3</v>
      </c>
      <c r="AG481">
        <v>4.5688768036124582E-3</v>
      </c>
      <c r="AH481">
        <v>7.1303363205467343E-3</v>
      </c>
      <c r="AI481">
        <v>4.8259919253879659E-2</v>
      </c>
      <c r="AJ481">
        <v>9.8160491430042296E-2</v>
      </c>
    </row>
    <row r="482" spans="1:36" x14ac:dyDescent="0.3">
      <c r="A482" t="s">
        <v>24</v>
      </c>
      <c r="B482">
        <v>4.1195752455204668E-2</v>
      </c>
      <c r="C482">
        <v>1.4978880114351078E-3</v>
      </c>
      <c r="D482">
        <v>1.9819352885554076E-3</v>
      </c>
      <c r="E482">
        <v>9.3300172542136781E-2</v>
      </c>
      <c r="F482">
        <v>3.1342121070738441E-3</v>
      </c>
      <c r="G482">
        <v>1.181616646052943E-3</v>
      </c>
      <c r="H482">
        <v>5.5376828769413385E-3</v>
      </c>
      <c r="I482">
        <v>2.379519890247489E-4</v>
      </c>
      <c r="J482">
        <v>2.2250367166984575E-4</v>
      </c>
      <c r="K482">
        <v>1.6454972825331985E-2</v>
      </c>
      <c r="L482">
        <v>0.10006581701719577</v>
      </c>
      <c r="M482">
        <v>1.4756136933885033E-3</v>
      </c>
      <c r="N482">
        <v>2.5276560806972194E-3</v>
      </c>
      <c r="O482">
        <v>5.8068907638701933E-4</v>
      </c>
      <c r="P482">
        <v>3.3920553016230079E-2</v>
      </c>
      <c r="Q482">
        <v>1.1743116277688414E-3</v>
      </c>
      <c r="R482">
        <v>7.316993723911504E-4</v>
      </c>
      <c r="S482">
        <v>6.1576513959051655E-3</v>
      </c>
      <c r="T482">
        <v>1.1077281824252277E-4</v>
      </c>
      <c r="U482">
        <v>2.5244227119485189E-3</v>
      </c>
      <c r="V482">
        <v>1.3708285950509817E-3</v>
      </c>
      <c r="W482">
        <v>4.2680467482848772E-4</v>
      </c>
      <c r="X482">
        <v>3.8071120699978817E-3</v>
      </c>
      <c r="Y482">
        <v>1.3497518209853775E-3</v>
      </c>
      <c r="Z482">
        <v>0</v>
      </c>
      <c r="AA482">
        <v>3.2090586058863596E-3</v>
      </c>
      <c r="AB482">
        <v>1.4145269749176808E-2</v>
      </c>
      <c r="AC482">
        <v>1.0346420732647828E-2</v>
      </c>
      <c r="AD482">
        <v>7.3996242586005208E-3</v>
      </c>
      <c r="AE482">
        <v>4.0903671478238715E-2</v>
      </c>
      <c r="AF482">
        <v>2.1463580771467409E-3</v>
      </c>
      <c r="AG482">
        <v>7.1966405538209785E-3</v>
      </c>
      <c r="AH482">
        <v>9.2925820293676097E-3</v>
      </c>
      <c r="AI482">
        <v>9.2963542929077603E-2</v>
      </c>
      <c r="AJ482">
        <v>0.49142845920159267</v>
      </c>
    </row>
    <row r="483" spans="1:36" x14ac:dyDescent="0.3">
      <c r="A483" t="s">
        <v>25</v>
      </c>
      <c r="B483">
        <v>2.2704547027808191E-3</v>
      </c>
      <c r="C483">
        <v>1.0518449393345633E-2</v>
      </c>
      <c r="D483">
        <v>6.9809202001305986E-3</v>
      </c>
      <c r="E483">
        <v>1.9006361348442992E-4</v>
      </c>
      <c r="F483">
        <v>4.7966068481513816E-4</v>
      </c>
      <c r="G483">
        <v>1.0992995397333186E-3</v>
      </c>
      <c r="H483">
        <v>1.7810739894638856E-3</v>
      </c>
      <c r="I483">
        <v>1.8273775579340004E-4</v>
      </c>
      <c r="J483">
        <v>1.1592849556646993E-3</v>
      </c>
      <c r="K483">
        <v>5.0426897887489497E-2</v>
      </c>
      <c r="L483">
        <v>3.4927475244067946E-2</v>
      </c>
      <c r="M483">
        <v>1.2949444686109976E-3</v>
      </c>
      <c r="N483">
        <v>2.4516553094167336E-3</v>
      </c>
      <c r="O483">
        <v>1.871613294799403E-3</v>
      </c>
      <c r="P483">
        <v>2.9811562257238508E-2</v>
      </c>
      <c r="Q483">
        <v>5.7656512961825745E-4</v>
      </c>
      <c r="R483">
        <v>1.1785603181157019E-3</v>
      </c>
      <c r="S483">
        <v>7.9069244717522107E-4</v>
      </c>
      <c r="T483">
        <v>1.6862892245505522E-4</v>
      </c>
      <c r="U483">
        <v>1.130656772566189E-2</v>
      </c>
      <c r="V483">
        <v>4.5673642305458151E-3</v>
      </c>
      <c r="W483">
        <v>8.1228085312034428E-3</v>
      </c>
      <c r="X483">
        <v>4.1717837747056355E-2</v>
      </c>
      <c r="Y483">
        <v>9.1120616108169704E-4</v>
      </c>
      <c r="Z483">
        <v>1.4275357830405703E-4</v>
      </c>
      <c r="AA483">
        <v>0</v>
      </c>
      <c r="AB483">
        <v>4.8869326605483591E-3</v>
      </c>
      <c r="AC483">
        <v>3.2263357862014855E-2</v>
      </c>
      <c r="AD483">
        <v>3.6735577439550943E-2</v>
      </c>
      <c r="AE483">
        <v>1.8343294979926737E-2</v>
      </c>
      <c r="AF483">
        <v>1.4130493721909226E-2</v>
      </c>
      <c r="AG483">
        <v>0.2241505975284587</v>
      </c>
      <c r="AH483">
        <v>6.9105590273861933E-3</v>
      </c>
      <c r="AI483">
        <v>4.4789708342325325E-2</v>
      </c>
      <c r="AJ483">
        <v>0.40286040034982712</v>
      </c>
    </row>
    <row r="484" spans="1:36" x14ac:dyDescent="0.3">
      <c r="A484" t="s">
        <v>26</v>
      </c>
      <c r="B484">
        <v>2.5535700743731784E-3</v>
      </c>
      <c r="C484">
        <v>2.5074356890763725E-3</v>
      </c>
      <c r="D484">
        <v>1.7160353423241455E-3</v>
      </c>
      <c r="E484">
        <v>4.4330139553876652E-3</v>
      </c>
      <c r="F484">
        <v>7.0355392551842795E-4</v>
      </c>
      <c r="G484">
        <v>7.9138214778366853E-4</v>
      </c>
      <c r="H484">
        <v>1.5552128770660218E-2</v>
      </c>
      <c r="I484">
        <v>1.8654488741926957E-3</v>
      </c>
      <c r="J484">
        <v>3.7599087241651306E-2</v>
      </c>
      <c r="K484">
        <v>1.0156098195009917E-2</v>
      </c>
      <c r="L484">
        <v>3.280855454892409E-2</v>
      </c>
      <c r="M484">
        <v>9.3171075454761727E-3</v>
      </c>
      <c r="N484">
        <v>4.7653271212731389E-3</v>
      </c>
      <c r="O484">
        <v>1.3930946452465048E-3</v>
      </c>
      <c r="P484">
        <v>8.7818758801589888E-3</v>
      </c>
      <c r="Q484">
        <v>2.7425481638887728E-3</v>
      </c>
      <c r="R484">
        <v>9.1616519560460685E-3</v>
      </c>
      <c r="S484">
        <v>1.0545574321138887E-3</v>
      </c>
      <c r="T484">
        <v>3.5255041892296715E-4</v>
      </c>
      <c r="U484">
        <v>9.0494553148804634E-3</v>
      </c>
      <c r="V484">
        <v>2.3482256524325673E-2</v>
      </c>
      <c r="W484">
        <v>1.8617180856381216E-3</v>
      </c>
      <c r="X484">
        <v>1.5493346102214976E-2</v>
      </c>
      <c r="Y484">
        <v>4.9364702216010139E-4</v>
      </c>
      <c r="Z484">
        <v>8.8821885948556331E-4</v>
      </c>
      <c r="AA484">
        <v>1.4888030208977479E-2</v>
      </c>
      <c r="AB484">
        <v>0</v>
      </c>
      <c r="AC484">
        <v>1.9854383136952203E-2</v>
      </c>
      <c r="AD484">
        <v>2.2936433059307215E-2</v>
      </c>
      <c r="AE484">
        <v>6.4366439580543611E-2</v>
      </c>
      <c r="AF484">
        <v>3.8176340325370976E-2</v>
      </c>
      <c r="AG484">
        <v>3.6109301476451375E-2</v>
      </c>
      <c r="AH484">
        <v>4.898889351526891E-3</v>
      </c>
      <c r="AI484">
        <v>3.1142620967042591E-2</v>
      </c>
      <c r="AJ484">
        <v>0.56810389805709438</v>
      </c>
    </row>
    <row r="485" spans="1:36" x14ac:dyDescent="0.3">
      <c r="A485" t="s">
        <v>47</v>
      </c>
      <c r="B485">
        <v>1.3384379840428718E-3</v>
      </c>
      <c r="C485">
        <v>4.2893452406402386E-3</v>
      </c>
      <c r="D485">
        <v>5.4068265031965157E-3</v>
      </c>
      <c r="E485">
        <v>5.6017716114041094E-4</v>
      </c>
      <c r="F485">
        <v>2.9739657511794779E-3</v>
      </c>
      <c r="G485">
        <v>1.7025159793365976E-3</v>
      </c>
      <c r="H485">
        <v>2.8417430714378516E-3</v>
      </c>
      <c r="I485">
        <v>4.079956285384224E-4</v>
      </c>
      <c r="J485">
        <v>1.6551331520813302E-3</v>
      </c>
      <c r="K485">
        <v>2.2330238895444783E-2</v>
      </c>
      <c r="L485">
        <v>3.228623674711513E-2</v>
      </c>
      <c r="M485">
        <v>8.487341683287776E-3</v>
      </c>
      <c r="N485">
        <v>3.9538165769941978E-3</v>
      </c>
      <c r="O485">
        <v>2.1690594896245041E-2</v>
      </c>
      <c r="P485">
        <v>3.1207090137392448E-2</v>
      </c>
      <c r="Q485">
        <v>2.7643547455662035E-3</v>
      </c>
      <c r="R485">
        <v>1.9646674226801584E-2</v>
      </c>
      <c r="S485">
        <v>1.1567615175915352E-3</v>
      </c>
      <c r="T485">
        <v>4.79116998476742E-3</v>
      </c>
      <c r="U485">
        <v>1.1537670099164891E-2</v>
      </c>
      <c r="V485">
        <v>2.9117070605344537E-2</v>
      </c>
      <c r="W485">
        <v>9.5025891487056802E-3</v>
      </c>
      <c r="X485">
        <v>6.7727784902145149E-2</v>
      </c>
      <c r="Y485">
        <v>2.6027534440671274E-3</v>
      </c>
      <c r="Z485">
        <v>3.3522353322314039E-4</v>
      </c>
      <c r="AA485">
        <v>3.5355172076602624E-2</v>
      </c>
      <c r="AB485">
        <v>8.0926328230653873E-3</v>
      </c>
      <c r="AC485">
        <v>0</v>
      </c>
      <c r="AD485">
        <v>2.0855368338152238E-2</v>
      </c>
      <c r="AE485">
        <v>0.11838239275407689</v>
      </c>
      <c r="AF485">
        <v>9.263784714354005E-2</v>
      </c>
      <c r="AG485">
        <v>9.4786711530808407E-3</v>
      </c>
      <c r="AH485">
        <v>1.6297861793274605E-3</v>
      </c>
      <c r="AI485">
        <v>6.7991027866496578E-2</v>
      </c>
      <c r="AJ485">
        <v>0.35526359005020752</v>
      </c>
    </row>
    <row r="486" spans="1:36" x14ac:dyDescent="0.3">
      <c r="A486" t="s">
        <v>92</v>
      </c>
      <c r="B486">
        <v>1.1989895257952154E-3</v>
      </c>
      <c r="C486">
        <v>1.599796083980712E-3</v>
      </c>
      <c r="D486">
        <v>7.5024273231929736E-5</v>
      </c>
      <c r="E486">
        <v>3.2344591464762327E-5</v>
      </c>
      <c r="F486">
        <v>6.8539729532472561E-5</v>
      </c>
      <c r="G486">
        <v>3.7430289248559213E-4</v>
      </c>
      <c r="H486">
        <v>1.0553325146587613E-3</v>
      </c>
      <c r="I486">
        <v>2.5313158537640084E-5</v>
      </c>
      <c r="J486">
        <v>7.4633638069311842E-4</v>
      </c>
      <c r="K486">
        <v>9.8524810208325108E-3</v>
      </c>
      <c r="L486">
        <v>7.5510893034505195E-3</v>
      </c>
      <c r="M486">
        <v>2.7418868080894684E-4</v>
      </c>
      <c r="N486">
        <v>1.1111970632480036E-3</v>
      </c>
      <c r="O486">
        <v>1.0888155285974387E-3</v>
      </c>
      <c r="P486">
        <v>1.5964373656491743E-2</v>
      </c>
      <c r="Q486">
        <v>2.0848756679149773E-5</v>
      </c>
      <c r="R486">
        <v>4.5462492258959702E-6</v>
      </c>
      <c r="S486">
        <v>8.7591564463579972E-5</v>
      </c>
      <c r="T486">
        <v>4.9487894601365144E-5</v>
      </c>
      <c r="U486">
        <v>5.5177625956615763E-3</v>
      </c>
      <c r="V486">
        <v>9.3968218451456975E-5</v>
      </c>
      <c r="W486">
        <v>8.7247061453499806E-4</v>
      </c>
      <c r="X486">
        <v>3.0454661344668098E-4</v>
      </c>
      <c r="Y486">
        <v>8.1296757843108636E-5</v>
      </c>
      <c r="Z486">
        <v>6.8253263746552767E-5</v>
      </c>
      <c r="AA486">
        <v>1.3671062506473618E-2</v>
      </c>
      <c r="AB486">
        <v>2.5178556821606607E-3</v>
      </c>
      <c r="AC486">
        <v>1.7960340761394886E-2</v>
      </c>
      <c r="AD486">
        <v>0</v>
      </c>
      <c r="AE486">
        <v>0.30100802436426477</v>
      </c>
      <c r="AF486">
        <v>1.163704381639661E-2</v>
      </c>
      <c r="AG486">
        <v>1.3172820377726572E-2</v>
      </c>
      <c r="AH486">
        <v>4.1391850644388242E-3</v>
      </c>
      <c r="AI486">
        <v>0.28198387616534981</v>
      </c>
      <c r="AJ486">
        <v>0.30579089432933043</v>
      </c>
    </row>
    <row r="487" spans="1:36" x14ac:dyDescent="0.3">
      <c r="A487" t="s">
        <v>93</v>
      </c>
      <c r="B487">
        <v>1.1790594828749894E-3</v>
      </c>
      <c r="C487">
        <v>1.2592093528061778E-3</v>
      </c>
      <c r="D487">
        <v>1.1482228022472395E-4</v>
      </c>
      <c r="E487">
        <v>1.1572895621173485E-3</v>
      </c>
      <c r="F487">
        <v>1.5449631320160703E-3</v>
      </c>
      <c r="G487">
        <v>1.4170991913523162E-3</v>
      </c>
      <c r="H487">
        <v>1.7135350107854894E-3</v>
      </c>
      <c r="I487">
        <v>7.7443669272789692E-5</v>
      </c>
      <c r="J487">
        <v>6.9082281412381503E-4</v>
      </c>
      <c r="K487">
        <v>1.0382345111083437E-2</v>
      </c>
      <c r="L487">
        <v>1.5464324176024684E-2</v>
      </c>
      <c r="M487">
        <v>3.315512421370786E-3</v>
      </c>
      <c r="N487">
        <v>7.4809837484021886E-4</v>
      </c>
      <c r="O487">
        <v>2.8690036787637437E-3</v>
      </c>
      <c r="P487">
        <v>8.7823376421851101E-3</v>
      </c>
      <c r="Q487">
        <v>1.1000786485301434E-4</v>
      </c>
      <c r="R487">
        <v>1.1075669409956521E-4</v>
      </c>
      <c r="S487">
        <v>5.9243706649784452E-5</v>
      </c>
      <c r="T487">
        <v>3.0306825573823562E-3</v>
      </c>
      <c r="U487">
        <v>8.0904786782405279E-3</v>
      </c>
      <c r="V487">
        <v>1.3346004757269106E-3</v>
      </c>
      <c r="W487">
        <v>5.3014237450060224E-4</v>
      </c>
      <c r="X487">
        <v>4.2174350486319848E-4</v>
      </c>
      <c r="Y487">
        <v>2.1319186606839473E-4</v>
      </c>
      <c r="Z487">
        <v>2.3042212175342029E-4</v>
      </c>
      <c r="AA487">
        <v>3.0071653683827644E-3</v>
      </c>
      <c r="AB487">
        <v>2.9493277367930496E-3</v>
      </c>
      <c r="AC487">
        <v>4.9473674005920266E-2</v>
      </c>
      <c r="AD487">
        <v>0.17285337732733291</v>
      </c>
      <c r="AE487">
        <v>0</v>
      </c>
      <c r="AF487">
        <v>8.010657969942174E-2</v>
      </c>
      <c r="AG487">
        <v>2.1699115989386276E-2</v>
      </c>
      <c r="AH487">
        <v>1.4737139147480227E-3</v>
      </c>
      <c r="AI487">
        <v>0.15548013117128781</v>
      </c>
      <c r="AJ487">
        <v>0.44810977904274774</v>
      </c>
    </row>
    <row r="488" spans="1:36" x14ac:dyDescent="0.3">
      <c r="A488" t="s">
        <v>58</v>
      </c>
      <c r="B488">
        <v>4.3785360536527623E-4</v>
      </c>
      <c r="C488">
        <v>7.1776730232807318E-4</v>
      </c>
      <c r="D488">
        <v>8.0539969665908568E-6</v>
      </c>
      <c r="E488">
        <v>2.1618797950667929E-6</v>
      </c>
      <c r="F488">
        <v>1.1774287043377578E-5</v>
      </c>
      <c r="G488">
        <v>5.7492076329237904E-5</v>
      </c>
      <c r="H488">
        <v>3.8358113836274056E-4</v>
      </c>
      <c r="I488">
        <v>1.0295455159022072E-5</v>
      </c>
      <c r="J488">
        <v>1.862565547979861E-4</v>
      </c>
      <c r="K488">
        <v>1.9235424949603495E-3</v>
      </c>
      <c r="L488">
        <v>2.2956212391373743E-3</v>
      </c>
      <c r="M488">
        <v>5.371939714085294E-4</v>
      </c>
      <c r="N488">
        <v>4.0057775773315825E-5</v>
      </c>
      <c r="O488">
        <v>7.264479791739088E-4</v>
      </c>
      <c r="P488">
        <v>4.9082596030087062E-3</v>
      </c>
      <c r="Q488">
        <v>4.6387574130344217E-6</v>
      </c>
      <c r="R488">
        <v>5.4378571532354906E-7</v>
      </c>
      <c r="S488">
        <v>7.2084764945938778E-6</v>
      </c>
      <c r="T488">
        <v>1.634009759216128E-5</v>
      </c>
      <c r="U488">
        <v>9.3259581754644356E-4</v>
      </c>
      <c r="V488">
        <v>2.9961266607704809E-5</v>
      </c>
      <c r="W488">
        <v>2.9087893696630283E-4</v>
      </c>
      <c r="X488">
        <v>3.0206633332911782E-6</v>
      </c>
      <c r="Y488">
        <v>5.272068825392946E-6</v>
      </c>
      <c r="Z488">
        <v>5.049912466083934E-6</v>
      </c>
      <c r="AA488">
        <v>1.3306768030622931E-3</v>
      </c>
      <c r="AB488">
        <v>8.1689214354513113E-4</v>
      </c>
      <c r="AC488">
        <v>3.0057748782976065E-2</v>
      </c>
      <c r="AD488">
        <v>6.5830267647416455E-3</v>
      </c>
      <c r="AE488">
        <v>3.715475915322828E-2</v>
      </c>
      <c r="AF488">
        <v>0</v>
      </c>
      <c r="AG488">
        <v>1.1137991441117889E-4</v>
      </c>
      <c r="AH488">
        <v>2.2103894597935212E-4</v>
      </c>
      <c r="AI488">
        <v>0.11128086914835919</v>
      </c>
      <c r="AJ488">
        <v>0.79890173920112706</v>
      </c>
    </row>
    <row r="489" spans="1:36" x14ac:dyDescent="0.3">
      <c r="A489" t="s">
        <v>51</v>
      </c>
      <c r="B489">
        <v>4.3535299438645096E-4</v>
      </c>
      <c r="C489">
        <v>9.7707072287800205E-4</v>
      </c>
      <c r="D489">
        <v>2.4389523495039272E-5</v>
      </c>
      <c r="E489">
        <v>5.6520966800009788E-5</v>
      </c>
      <c r="F489">
        <v>2.1906517310795999E-4</v>
      </c>
      <c r="G489">
        <v>9.0711694745255174E-5</v>
      </c>
      <c r="H489">
        <v>4.1062919823437312E-4</v>
      </c>
      <c r="I489">
        <v>1.1218768125425424E-5</v>
      </c>
      <c r="J489">
        <v>1.1475043829155027E-4</v>
      </c>
      <c r="K489">
        <v>6.5685918325537806E-3</v>
      </c>
      <c r="L489">
        <v>6.9582361362073965E-3</v>
      </c>
      <c r="M489">
        <v>2.7979034076424243E-4</v>
      </c>
      <c r="N489">
        <v>1.7599868075375422E-4</v>
      </c>
      <c r="O489">
        <v>3.2293421104831818E-4</v>
      </c>
      <c r="P489">
        <v>1.5285731485280538E-2</v>
      </c>
      <c r="Q489">
        <v>1.237840536774455E-5</v>
      </c>
      <c r="R489">
        <v>5.5460373307924321E-5</v>
      </c>
      <c r="S489">
        <v>4.2383915842178781E-4</v>
      </c>
      <c r="T489">
        <v>1.4291187794132149E-5</v>
      </c>
      <c r="U489">
        <v>1.8862407647364395E-3</v>
      </c>
      <c r="V489">
        <v>3.5946278418137067E-4</v>
      </c>
      <c r="W489">
        <v>1.2363070093750041E-2</v>
      </c>
      <c r="X489">
        <v>1.6869420417402162E-4</v>
      </c>
      <c r="Y489">
        <v>1.6119370350528496E-5</v>
      </c>
      <c r="Z489">
        <v>5.0334859233332314E-5</v>
      </c>
      <c r="AA489">
        <v>3.5110951682312222E-2</v>
      </c>
      <c r="AB489">
        <v>1.52967913707233E-3</v>
      </c>
      <c r="AC489">
        <v>4.0418083107072273E-3</v>
      </c>
      <c r="AD489">
        <v>9.3598654991649387E-3</v>
      </c>
      <c r="AE489">
        <v>1.6458593131667323E-2</v>
      </c>
      <c r="AF489">
        <v>5.6751449860449382E-4</v>
      </c>
      <c r="AG489">
        <v>0</v>
      </c>
      <c r="AH489">
        <v>1.865117621587648E-4</v>
      </c>
      <c r="AI489">
        <v>6.6204909640173656E-2</v>
      </c>
      <c r="AJ489">
        <v>0.81925928297014972</v>
      </c>
    </row>
    <row r="490" spans="1:36" x14ac:dyDescent="0.3">
      <c r="A490" t="s">
        <v>59</v>
      </c>
      <c r="B490">
        <v>1.5235068134565894E-3</v>
      </c>
      <c r="C490">
        <v>3.9919485391086814E-4</v>
      </c>
      <c r="D490">
        <v>9.277945322002844E-4</v>
      </c>
      <c r="E490">
        <v>7.2857825169340339E-5</v>
      </c>
      <c r="F490">
        <v>5.5964069346715282E-5</v>
      </c>
      <c r="G490">
        <v>2.1586481343062102E-3</v>
      </c>
      <c r="H490">
        <v>4.3190338480102354E-4</v>
      </c>
      <c r="I490">
        <v>6.2000672403991278E-3</v>
      </c>
      <c r="J490">
        <v>8.2330155180105182E-4</v>
      </c>
      <c r="K490">
        <v>4.7806974838199611E-3</v>
      </c>
      <c r="L490">
        <v>6.6887073568694097E-2</v>
      </c>
      <c r="M490">
        <v>5.7154059004950993E-3</v>
      </c>
      <c r="N490">
        <v>1.8869944107423632E-3</v>
      </c>
      <c r="O490">
        <v>5.0226414022285914E-4</v>
      </c>
      <c r="P490">
        <v>8.6804870537064791E-3</v>
      </c>
      <c r="Q490">
        <v>1.3545342233876408E-2</v>
      </c>
      <c r="R490">
        <v>1.2108159485922225E-2</v>
      </c>
      <c r="S490">
        <v>4.1572988366426687E-5</v>
      </c>
      <c r="T490">
        <v>7.0355150327003883E-5</v>
      </c>
      <c r="U490">
        <v>3.3122467143473585E-4</v>
      </c>
      <c r="V490">
        <v>4.769038886570107E-3</v>
      </c>
      <c r="W490">
        <v>9.2072090252272895E-4</v>
      </c>
      <c r="X490">
        <v>9.5802561117484591E-4</v>
      </c>
      <c r="Y490">
        <v>2.3566060710233835E-4</v>
      </c>
      <c r="Z490">
        <v>1.167793482702328E-4</v>
      </c>
      <c r="AA490">
        <v>4.4652371415992709E-3</v>
      </c>
      <c r="AB490">
        <v>1.4986061796669371E-3</v>
      </c>
      <c r="AC490">
        <v>5.5964181448611922E-3</v>
      </c>
      <c r="AD490">
        <v>9.2406125878765708E-3</v>
      </c>
      <c r="AE490">
        <v>6.6436544453767482E-3</v>
      </c>
      <c r="AF490">
        <v>1.0821672515064652E-3</v>
      </c>
      <c r="AG490">
        <v>8.9702816666929958E-4</v>
      </c>
      <c r="AH490">
        <v>0</v>
      </c>
      <c r="AI490">
        <v>4.578033789736867E-2</v>
      </c>
      <c r="AJ490">
        <v>0.79065289733643573</v>
      </c>
    </row>
    <row r="491" spans="1:36" x14ac:dyDescent="0.3">
      <c r="A491" t="s">
        <v>53</v>
      </c>
      <c r="B491">
        <v>1.0658673691561924E-3</v>
      </c>
      <c r="C491">
        <v>1.1401098908680636E-3</v>
      </c>
      <c r="D491">
        <v>7.8233641545272714E-4</v>
      </c>
      <c r="E491">
        <v>7.9757111268619378E-4</v>
      </c>
      <c r="F491">
        <v>7.6602972678641609E-4</v>
      </c>
      <c r="G491">
        <v>2.5607684776964104E-3</v>
      </c>
      <c r="H491">
        <v>1.4667533560179483E-3</v>
      </c>
      <c r="I491">
        <v>1.8863254558124817E-4</v>
      </c>
      <c r="J491">
        <v>9.0624931092425176E-4</v>
      </c>
      <c r="K491">
        <v>8.5345550082322023E-3</v>
      </c>
      <c r="L491">
        <v>1.8697196789491395E-2</v>
      </c>
      <c r="M491">
        <v>2.97235195589606E-3</v>
      </c>
      <c r="N491">
        <v>1.5113578587586723E-3</v>
      </c>
      <c r="O491">
        <v>1.9286454007852209E-3</v>
      </c>
      <c r="P491">
        <v>8.4853572421195352E-3</v>
      </c>
      <c r="Q491">
        <v>3.0131411005523886E-4</v>
      </c>
      <c r="R491">
        <v>4.2280359770190969E-4</v>
      </c>
      <c r="S491">
        <v>4.5088753094338195E-4</v>
      </c>
      <c r="T491">
        <v>1.0811719226294502E-3</v>
      </c>
      <c r="U491">
        <v>4.6907067894966349E-3</v>
      </c>
      <c r="V491">
        <v>5.9575091642417397E-3</v>
      </c>
      <c r="W491">
        <v>5.9481234178510346E-3</v>
      </c>
      <c r="X491">
        <v>3.6919497062119075E-3</v>
      </c>
      <c r="Y491">
        <v>1.9703168038774302E-4</v>
      </c>
      <c r="Z491">
        <v>6.0452037554383333E-4</v>
      </c>
      <c r="AA491">
        <v>5.4794009851930701E-3</v>
      </c>
      <c r="AB491">
        <v>1.779011610307135E-3</v>
      </c>
      <c r="AC491">
        <v>2.7566875465415037E-2</v>
      </c>
      <c r="AD491">
        <v>5.8776542542374133E-2</v>
      </c>
      <c r="AE491">
        <v>0.14260136626800105</v>
      </c>
      <c r="AF491">
        <v>0.13546236213413992</v>
      </c>
      <c r="AG491">
        <v>6.5505761349393204E-2</v>
      </c>
      <c r="AH491">
        <v>5.223249365374172E-3</v>
      </c>
      <c r="AI491">
        <v>0</v>
      </c>
      <c r="AJ491">
        <v>0.48245562952428678</v>
      </c>
    </row>
    <row r="492" spans="1:36" x14ac:dyDescent="0.3">
      <c r="A492" t="s">
        <v>54</v>
      </c>
      <c r="B492">
        <v>6.4226282010374528E-3</v>
      </c>
      <c r="C492">
        <v>6.4677201248968669E-3</v>
      </c>
      <c r="D492">
        <v>5.4613881098342504E-3</v>
      </c>
      <c r="E492">
        <v>5.4675885468135387E-3</v>
      </c>
      <c r="F492">
        <v>4.2766132938344475E-4</v>
      </c>
      <c r="G492">
        <v>1.3509022795532896E-3</v>
      </c>
      <c r="H492">
        <v>2.9817059573408432E-3</v>
      </c>
      <c r="I492">
        <v>8.6724954433693832E-4</v>
      </c>
      <c r="J492">
        <v>9.8592350280624595E-4</v>
      </c>
      <c r="K492">
        <v>5.0756569380746054E-2</v>
      </c>
      <c r="L492">
        <v>5.9939346445663878E-2</v>
      </c>
      <c r="M492">
        <v>9.6127752149385345E-3</v>
      </c>
      <c r="N492">
        <v>2.4469827418747204E-3</v>
      </c>
      <c r="O492">
        <v>1.0808453050138609E-3</v>
      </c>
      <c r="P492">
        <v>2.7673042877770067E-2</v>
      </c>
      <c r="Q492">
        <v>3.3641071838097915E-3</v>
      </c>
      <c r="R492">
        <v>3.5660416724912335E-3</v>
      </c>
      <c r="S492">
        <v>7.0578736134021592E-4</v>
      </c>
      <c r="T492">
        <v>1.495352974266735E-4</v>
      </c>
      <c r="U492">
        <v>9.8854150081595094E-3</v>
      </c>
      <c r="V492">
        <v>5.4590799085772624E-3</v>
      </c>
      <c r="W492">
        <v>8.013560901692883E-3</v>
      </c>
      <c r="X492">
        <v>4.4652227276695267E-3</v>
      </c>
      <c r="Y492">
        <v>4.581917768538454E-4</v>
      </c>
      <c r="Z492">
        <v>1.5441319746952033E-3</v>
      </c>
      <c r="AA492">
        <v>2.7746367659523232E-2</v>
      </c>
      <c r="AB492">
        <v>8.6128198550620705E-3</v>
      </c>
      <c r="AC492">
        <v>3.2399080127968931E-2</v>
      </c>
      <c r="AD492">
        <v>4.7012171730156774E-2</v>
      </c>
      <c r="AE492">
        <v>0.11286937768402935</v>
      </c>
      <c r="AF492">
        <v>0.1940978875179705</v>
      </c>
      <c r="AG492">
        <v>5.6813870227415637E-2</v>
      </c>
      <c r="AH492">
        <v>0.14463650394993557</v>
      </c>
      <c r="AI492">
        <v>0.15625851787321188</v>
      </c>
      <c r="AJ492">
        <v>0</v>
      </c>
    </row>
    <row r="495" spans="1:36" x14ac:dyDescent="0.3">
      <c r="A495" s="132" t="s">
        <v>350</v>
      </c>
    </row>
    <row r="496" spans="1:36" x14ac:dyDescent="0.3">
      <c r="A496" s="163" t="s">
        <v>352</v>
      </c>
      <c r="B496" s="163"/>
      <c r="C496" s="129" t="s">
        <v>301</v>
      </c>
      <c r="D496" s="129" t="s">
        <v>302</v>
      </c>
      <c r="E496" s="129" t="s">
        <v>303</v>
      </c>
      <c r="F496" s="129" t="s">
        <v>304</v>
      </c>
      <c r="G496" s="129" t="s">
        <v>305</v>
      </c>
      <c r="H496" s="129" t="s">
        <v>306</v>
      </c>
      <c r="I496" s="129" t="s">
        <v>307</v>
      </c>
      <c r="J496" s="129" t="s">
        <v>308</v>
      </c>
      <c r="K496" s="129" t="s">
        <v>309</v>
      </c>
      <c r="L496" s="129" t="s">
        <v>310</v>
      </c>
      <c r="M496" s="129" t="s">
        <v>311</v>
      </c>
      <c r="N496" s="129" t="s">
        <v>312</v>
      </c>
      <c r="O496" s="129" t="s">
        <v>313</v>
      </c>
      <c r="P496" s="129" t="s">
        <v>314</v>
      </c>
      <c r="Q496" s="129" t="s">
        <v>315</v>
      </c>
      <c r="R496" s="129" t="s">
        <v>316</v>
      </c>
      <c r="S496" s="129" t="s">
        <v>317</v>
      </c>
      <c r="T496" s="129" t="s">
        <v>318</v>
      </c>
      <c r="U496" s="129" t="s">
        <v>319</v>
      </c>
      <c r="V496" s="129" t="s">
        <v>320</v>
      </c>
      <c r="W496" s="129" t="s">
        <v>321</v>
      </c>
      <c r="X496" s="129" t="s">
        <v>322</v>
      </c>
      <c r="Y496" s="129" t="s">
        <v>323</v>
      </c>
      <c r="Z496" s="129" t="s">
        <v>324</v>
      </c>
      <c r="AA496" s="129" t="s">
        <v>325</v>
      </c>
      <c r="AB496" s="129" t="s">
        <v>326</v>
      </c>
      <c r="AC496" s="129" t="s">
        <v>327</v>
      </c>
      <c r="AD496" s="129" t="s">
        <v>294</v>
      </c>
    </row>
    <row r="497" spans="1:30" x14ac:dyDescent="0.3">
      <c r="A497" s="144"/>
      <c r="B497" s="134"/>
      <c r="C497" s="160" t="s">
        <v>351</v>
      </c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1"/>
    </row>
    <row r="498" spans="1:30" x14ac:dyDescent="0.3">
      <c r="A498" s="129" t="s">
        <v>291</v>
      </c>
      <c r="B498" s="143" t="s">
        <v>290</v>
      </c>
      <c r="C498" s="145">
        <v>7.4886489607404334</v>
      </c>
      <c r="D498" s="145">
        <v>9.3478568307248935</v>
      </c>
      <c r="E498" s="145">
        <v>1.9540481613495402</v>
      </c>
      <c r="F498" s="145">
        <v>3.2139328255441448</v>
      </c>
      <c r="G498" s="145">
        <v>2.4462311043470732</v>
      </c>
      <c r="H498" s="145">
        <v>4.0191276954674153</v>
      </c>
      <c r="I498" s="145">
        <v>8.8395194507468684</v>
      </c>
      <c r="J498" s="145">
        <v>6.199626930671144</v>
      </c>
      <c r="K498" s="145">
        <v>6.1412236966307905</v>
      </c>
      <c r="L498" s="145">
        <v>7.4557653724738815</v>
      </c>
      <c r="M498" s="145">
        <v>10.749082776401659</v>
      </c>
      <c r="N498" s="145">
        <v>3.8137964292273798</v>
      </c>
      <c r="O498" s="145">
        <v>4.7530872458936271</v>
      </c>
      <c r="P498" s="145">
        <v>2.5648059455075272</v>
      </c>
      <c r="Q498" s="145">
        <v>5.1336130478580762</v>
      </c>
      <c r="R498" s="145">
        <v>4.6822248509133697</v>
      </c>
      <c r="S498" s="145">
        <v>4.3257990024463302</v>
      </c>
      <c r="T498" s="145">
        <v>6.1035670761332712</v>
      </c>
      <c r="U498" s="145">
        <v>5.2380947196293022</v>
      </c>
      <c r="V498" s="145">
        <f t="shared" ref="V498:V509" si="39">I498</f>
        <v>8.8395194507468684</v>
      </c>
      <c r="W498" s="145">
        <v>4.7961167186705147</v>
      </c>
      <c r="X498" s="145">
        <v>2.4268750367740517</v>
      </c>
      <c r="Y498" s="145">
        <v>2.7992866002722252</v>
      </c>
      <c r="Z498" s="145">
        <v>1.8068533878101334</v>
      </c>
      <c r="AA498" s="145">
        <f>M498</f>
        <v>10.749082776401659</v>
      </c>
      <c r="AB498" s="145">
        <v>3.0193494751241996</v>
      </c>
      <c r="AC498" s="145">
        <v>5.1240084247625468</v>
      </c>
      <c r="AD498" s="145">
        <v>5.676681952008531</v>
      </c>
    </row>
    <row r="499" spans="1:30" x14ac:dyDescent="0.3">
      <c r="A499" s="129" t="s">
        <v>289</v>
      </c>
      <c r="B499" s="143" t="s">
        <v>288</v>
      </c>
      <c r="C499" s="145">
        <v>0.42939426183990936</v>
      </c>
      <c r="D499" s="145">
        <v>1.0126723669736186</v>
      </c>
      <c r="E499" s="145">
        <v>0.1552140747137298</v>
      </c>
      <c r="F499" s="145">
        <v>0.10238712236765085</v>
      </c>
      <c r="G499" s="145">
        <v>0.27743750979169118</v>
      </c>
      <c r="H499" s="145">
        <v>0.45913404338915165</v>
      </c>
      <c r="I499" s="145">
        <v>0.87799835296392692</v>
      </c>
      <c r="J499" s="145">
        <v>0.7429475167463232</v>
      </c>
      <c r="K499" s="145">
        <v>0.46952801473705402</v>
      </c>
      <c r="L499" s="145">
        <v>0.77451107304734168</v>
      </c>
      <c r="M499" s="145">
        <v>0.54808234296828218</v>
      </c>
      <c r="N499" s="145">
        <v>0.16170143676607404</v>
      </c>
      <c r="O499" s="145">
        <v>0.44269567014785766</v>
      </c>
      <c r="P499" s="145">
        <v>0.73185837591834835</v>
      </c>
      <c r="Q499" s="145">
        <v>0.26988023250301829</v>
      </c>
      <c r="R499" s="145">
        <v>0.73444554513379723</v>
      </c>
      <c r="S499" s="145">
        <v>0.4780086455253349</v>
      </c>
      <c r="T499" s="145">
        <v>0.46616921132174449</v>
      </c>
      <c r="U499" s="145">
        <v>0.75055016629797477</v>
      </c>
      <c r="V499" s="145">
        <f t="shared" si="39"/>
        <v>0.87799835296392692</v>
      </c>
      <c r="W499" s="145">
        <v>0.27234531157700376</v>
      </c>
      <c r="X499" s="145">
        <v>0.35258503636465771</v>
      </c>
      <c r="Y499" s="145">
        <v>0.18586558711760229</v>
      </c>
      <c r="Z499" s="145">
        <v>0.16064211128372932</v>
      </c>
      <c r="AA499" s="145">
        <f t="shared" ref="AA499:AA509" si="40">M499</f>
        <v>0.54808234296828218</v>
      </c>
      <c r="AB499" s="145">
        <v>0.22129122616419095</v>
      </c>
      <c r="AC499" s="145">
        <v>0.39878340856022854</v>
      </c>
      <c r="AD499" s="145">
        <v>0.40906645728563007</v>
      </c>
    </row>
    <row r="500" spans="1:30" x14ac:dyDescent="0.3">
      <c r="A500" s="129" t="s">
        <v>287</v>
      </c>
      <c r="B500" s="143" t="s">
        <v>286</v>
      </c>
      <c r="C500" s="145">
        <v>4.4943334991526926</v>
      </c>
      <c r="D500" s="145">
        <v>7.0166479994449658</v>
      </c>
      <c r="E500" s="145">
        <v>3.3572822066643262</v>
      </c>
      <c r="F500" s="145">
        <v>3.7152074005075297</v>
      </c>
      <c r="G500" s="145">
        <v>3.9284891349934852</v>
      </c>
      <c r="H500" s="145">
        <v>5.0941330229426152</v>
      </c>
      <c r="I500" s="145">
        <v>4.324090209084642</v>
      </c>
      <c r="J500" s="145">
        <v>5.3503739536085329</v>
      </c>
      <c r="K500" s="145">
        <v>4.11912283724888</v>
      </c>
      <c r="L500" s="145">
        <v>5.8586233351286454</v>
      </c>
      <c r="M500" s="145">
        <v>7.6652157002506938</v>
      </c>
      <c r="N500" s="145">
        <v>3.6291390998746378</v>
      </c>
      <c r="O500" s="145">
        <v>3.9415132151919314</v>
      </c>
      <c r="P500" s="145">
        <v>2.9815346737937372</v>
      </c>
      <c r="Q500" s="145">
        <v>4.866987081858448</v>
      </c>
      <c r="R500" s="145">
        <v>5.0875300216768009</v>
      </c>
      <c r="S500" s="145">
        <v>3.9137054399541555</v>
      </c>
      <c r="T500" s="145">
        <v>5.414113318485331</v>
      </c>
      <c r="U500" s="145">
        <v>7.3258262823174771</v>
      </c>
      <c r="V500" s="145">
        <f t="shared" si="39"/>
        <v>4.324090209084642</v>
      </c>
      <c r="W500" s="145">
        <v>3.8496243604653366</v>
      </c>
      <c r="X500" s="145">
        <v>4.0879970999673434</v>
      </c>
      <c r="Y500" s="145">
        <v>3.0341839749646526</v>
      </c>
      <c r="Z500" s="145">
        <v>1.9852413179926249</v>
      </c>
      <c r="AA500" s="145">
        <f t="shared" si="40"/>
        <v>7.6652157002506938</v>
      </c>
      <c r="AB500" s="145">
        <v>5.2284740780524768</v>
      </c>
      <c r="AC500" s="145">
        <v>2.6208598812878394</v>
      </c>
      <c r="AD500" s="145">
        <v>4.7684162409585991</v>
      </c>
    </row>
    <row r="501" spans="1:30" x14ac:dyDescent="0.3">
      <c r="A501" s="129" t="s">
        <v>285</v>
      </c>
      <c r="B501" s="143" t="s">
        <v>284</v>
      </c>
      <c r="C501" s="145">
        <v>2.4133632018847253</v>
      </c>
      <c r="D501" s="145">
        <v>3.6324988555264501</v>
      </c>
      <c r="E501" s="145">
        <v>2.1431460779215401</v>
      </c>
      <c r="F501" s="145">
        <v>2.2009994841334861</v>
      </c>
      <c r="G501" s="145">
        <v>3.105475640218478</v>
      </c>
      <c r="H501" s="145">
        <v>2.2878666840462483</v>
      </c>
      <c r="I501" s="145">
        <v>2.460117354364812</v>
      </c>
      <c r="J501" s="145">
        <v>2.5872203768153388</v>
      </c>
      <c r="K501" s="145">
        <v>1.8599944301438631</v>
      </c>
      <c r="L501" s="145">
        <v>3.5284094989825476</v>
      </c>
      <c r="M501" s="145">
        <v>2.6615725211582055</v>
      </c>
      <c r="N501" s="145">
        <v>3.1874391045891652</v>
      </c>
      <c r="O501" s="145">
        <v>1.8615424803944458</v>
      </c>
      <c r="P501" s="145">
        <v>2.2067536980331806</v>
      </c>
      <c r="Q501" s="145">
        <v>3.0882008302851203</v>
      </c>
      <c r="R501" s="145">
        <v>2.5695011932737151</v>
      </c>
      <c r="S501" s="145">
        <v>2.9480786536637162</v>
      </c>
      <c r="T501" s="145">
        <v>3.610221593523061</v>
      </c>
      <c r="U501" s="145">
        <v>7.4997807203855222</v>
      </c>
      <c r="V501" s="145">
        <f t="shared" si="39"/>
        <v>2.460117354364812</v>
      </c>
      <c r="W501" s="145">
        <v>2.6376372883900605</v>
      </c>
      <c r="X501" s="145">
        <v>3.4341404349858573</v>
      </c>
      <c r="Y501" s="145">
        <v>2.618149705487022</v>
      </c>
      <c r="Z501" s="145">
        <v>1.1423105036157077</v>
      </c>
      <c r="AA501" s="145">
        <f t="shared" si="40"/>
        <v>2.6615725211582055</v>
      </c>
      <c r="AB501" s="145">
        <v>3.4951276433152501</v>
      </c>
      <c r="AC501" s="145">
        <v>1.5877845428332595</v>
      </c>
      <c r="AD501" s="145">
        <v>2.5806691323358759</v>
      </c>
    </row>
    <row r="502" spans="1:30" x14ac:dyDescent="0.3">
      <c r="A502" s="129" t="s">
        <v>283</v>
      </c>
      <c r="B502" s="143" t="s">
        <v>282</v>
      </c>
      <c r="C502" s="145">
        <v>1.585977867308618</v>
      </c>
      <c r="D502" s="145">
        <v>2.0178409125937136</v>
      </c>
      <c r="E502" s="145">
        <v>4.1921325463897778</v>
      </c>
      <c r="F502" s="145">
        <v>3.0741544566468311</v>
      </c>
      <c r="G502" s="145">
        <v>3.1116231884763104</v>
      </c>
      <c r="H502" s="145">
        <v>2.2546905804362578</v>
      </c>
      <c r="I502" s="145">
        <v>0.59466196937243609</v>
      </c>
      <c r="J502" s="145">
        <v>3.4542951213301096</v>
      </c>
      <c r="K502" s="145">
        <v>0.74873629647646545</v>
      </c>
      <c r="L502" s="145">
        <v>1.6962408442403245</v>
      </c>
      <c r="M502" s="145">
        <v>1.7018944554019064</v>
      </c>
      <c r="N502" s="145">
        <v>3.5046079528627287</v>
      </c>
      <c r="O502" s="145">
        <v>2.158576354965493</v>
      </c>
      <c r="P502" s="145">
        <v>2.3812018486439861</v>
      </c>
      <c r="Q502" s="145">
        <v>3.1944489966479606</v>
      </c>
      <c r="R502" s="145">
        <v>3.6069957066266332</v>
      </c>
      <c r="S502" s="145">
        <v>3.2132296227450907</v>
      </c>
      <c r="T502" s="145">
        <v>2.1281876244200895</v>
      </c>
      <c r="U502" s="145">
        <v>6.1428308382081456</v>
      </c>
      <c r="V502" s="145">
        <f t="shared" si="39"/>
        <v>0.59466196937243609</v>
      </c>
      <c r="W502" s="145">
        <v>3.2131635839697399</v>
      </c>
      <c r="X502" s="145">
        <v>3.7015227540218194</v>
      </c>
      <c r="Y502" s="145">
        <v>4.0260755085254765</v>
      </c>
      <c r="Z502" s="145">
        <v>2.4385957656770469</v>
      </c>
      <c r="AA502" s="145">
        <f t="shared" si="40"/>
        <v>1.7018944554019064</v>
      </c>
      <c r="AB502" s="145">
        <v>4.9135025124165317</v>
      </c>
      <c r="AC502" s="145">
        <v>0.37393414106449335</v>
      </c>
      <c r="AD502" s="145">
        <v>2.2718796319725358</v>
      </c>
    </row>
    <row r="503" spans="1:30" x14ac:dyDescent="0.3">
      <c r="A503" s="129" t="s">
        <v>281</v>
      </c>
      <c r="B503" s="143" t="s">
        <v>280</v>
      </c>
      <c r="C503" s="145">
        <v>0.65965811029859756</v>
      </c>
      <c r="D503" s="145">
        <v>1.2009403401231289</v>
      </c>
      <c r="E503" s="145">
        <v>1.9744682971655925</v>
      </c>
      <c r="F503" s="145">
        <v>1.7752020339626391</v>
      </c>
      <c r="G503" s="145">
        <v>1.6077845536010555</v>
      </c>
      <c r="H503" s="145">
        <v>0.85133440914382785</v>
      </c>
      <c r="I503" s="145">
        <v>0.44245039923002999</v>
      </c>
      <c r="J503" s="145">
        <v>1.4704799549740732</v>
      </c>
      <c r="K503" s="145">
        <v>0.34039889853330929</v>
      </c>
      <c r="L503" s="145">
        <v>0.93653893053294179</v>
      </c>
      <c r="M503" s="145">
        <v>0.57079752975593789</v>
      </c>
      <c r="N503" s="145">
        <v>0.94769746236432317</v>
      </c>
      <c r="O503" s="145">
        <v>0.76687321832465638</v>
      </c>
      <c r="P503" s="145">
        <v>1.2322875631563537</v>
      </c>
      <c r="Q503" s="145">
        <v>1.2603993951369308</v>
      </c>
      <c r="R503" s="145">
        <v>1.846558620045837</v>
      </c>
      <c r="S503" s="145">
        <v>1.6954016763741344</v>
      </c>
      <c r="T503" s="145">
        <v>1.2435670073394416</v>
      </c>
      <c r="U503" s="145">
        <v>3.1490476059310866</v>
      </c>
      <c r="V503" s="145">
        <f t="shared" si="39"/>
        <v>0.44245039923002999</v>
      </c>
      <c r="W503" s="145">
        <v>1.3752251171183776</v>
      </c>
      <c r="X503" s="145">
        <v>1.6156688326464081</v>
      </c>
      <c r="Y503" s="145">
        <v>1.3405640588587475</v>
      </c>
      <c r="Z503" s="145">
        <v>0.97626284547351139</v>
      </c>
      <c r="AA503" s="145">
        <f t="shared" si="40"/>
        <v>0.57079752975593789</v>
      </c>
      <c r="AB503" s="145">
        <v>1.3163152202533162</v>
      </c>
      <c r="AC503" s="145">
        <v>0.31640733691475076</v>
      </c>
      <c r="AD503" s="145">
        <v>0.87946667494937891</v>
      </c>
    </row>
    <row r="504" spans="1:30" x14ac:dyDescent="0.3">
      <c r="A504" s="129" t="s">
        <v>279</v>
      </c>
      <c r="B504" s="143" t="s">
        <v>278</v>
      </c>
      <c r="C504" s="145">
        <v>7.0996083620600281</v>
      </c>
      <c r="D504" s="145">
        <v>5.1204600960222129</v>
      </c>
      <c r="E504" s="145">
        <v>4.0421218081260086</v>
      </c>
      <c r="F504" s="145">
        <v>5.4097550175202214</v>
      </c>
      <c r="G504" s="145">
        <v>1.4582817671655037</v>
      </c>
      <c r="H504" s="145">
        <v>4.9550736082754492</v>
      </c>
      <c r="I504" s="145">
        <v>12.433355899658856</v>
      </c>
      <c r="J504" s="145">
        <v>6.477735000276799</v>
      </c>
      <c r="K504" s="145">
        <v>11.518579032865583</v>
      </c>
      <c r="L504" s="145">
        <v>5.2749527665334233</v>
      </c>
      <c r="M504" s="145">
        <v>6.5389311895504738</v>
      </c>
      <c r="N504" s="145">
        <v>3.3676949461897601</v>
      </c>
      <c r="O504" s="145">
        <v>6.8146680922547835</v>
      </c>
      <c r="P504" s="145">
        <v>5.0507361178620522</v>
      </c>
      <c r="Q504" s="145">
        <v>6.3652672990844632</v>
      </c>
      <c r="R504" s="145">
        <v>5.1084611695824407</v>
      </c>
      <c r="S504" s="145">
        <v>7.2078111606583901</v>
      </c>
      <c r="T504" s="145">
        <v>5.1147717334755063</v>
      </c>
      <c r="U504" s="145">
        <v>0.67627298917963319</v>
      </c>
      <c r="V504" s="145">
        <f t="shared" si="39"/>
        <v>12.433355899658856</v>
      </c>
      <c r="W504" s="145">
        <v>3.8349407973626408</v>
      </c>
      <c r="X504" s="145">
        <v>3.5173731226192073</v>
      </c>
      <c r="Y504" s="145">
        <v>4.8123069403807497</v>
      </c>
      <c r="Z504" s="145">
        <v>6.3597174140072408</v>
      </c>
      <c r="AA504" s="145">
        <f t="shared" si="40"/>
        <v>6.5389311895504738</v>
      </c>
      <c r="AB504" s="145">
        <v>2.5341602717433567</v>
      </c>
      <c r="AC504" s="145">
        <v>15.390528698370199</v>
      </c>
      <c r="AD504" s="145">
        <v>4.9933488595437643</v>
      </c>
    </row>
    <row r="505" spans="1:30" x14ac:dyDescent="0.3">
      <c r="A505" s="129" t="s">
        <v>277</v>
      </c>
      <c r="B505" s="143" t="s">
        <v>276</v>
      </c>
      <c r="C505" s="145">
        <v>0.53206046212190361</v>
      </c>
      <c r="D505" s="145">
        <v>0.43882034623462235</v>
      </c>
      <c r="E505" s="145">
        <v>6.0043646111066558E-2</v>
      </c>
      <c r="F505" s="145">
        <v>0.18037503183797252</v>
      </c>
      <c r="G505" s="145">
        <v>7.9695895614976586E-2</v>
      </c>
      <c r="H505" s="145">
        <v>0.55096795229872719</v>
      </c>
      <c r="I505" s="145">
        <v>1.010619236480871</v>
      </c>
      <c r="J505" s="145">
        <v>0.91692083482497089</v>
      </c>
      <c r="K505" s="145">
        <v>0.77079615393999656</v>
      </c>
      <c r="L505" s="145">
        <v>0.49447735459665021</v>
      </c>
      <c r="M505" s="145">
        <v>0.56910471245936467</v>
      </c>
      <c r="N505" s="145">
        <v>0.22532593589297623</v>
      </c>
      <c r="O505" s="145">
        <v>0.64694735287221805</v>
      </c>
      <c r="P505" s="145">
        <v>0.97253435744104322</v>
      </c>
      <c r="Q505" s="145">
        <v>0.30234769969661968</v>
      </c>
      <c r="R505" s="145">
        <v>0.83905411338847313</v>
      </c>
      <c r="S505" s="145">
        <v>0.73961136038582664</v>
      </c>
      <c r="T505" s="145">
        <v>0.26819894960422053</v>
      </c>
      <c r="U505" s="145">
        <v>1.2228263417230477E-2</v>
      </c>
      <c r="V505" s="145">
        <f t="shared" si="39"/>
        <v>1.010619236480871</v>
      </c>
      <c r="W505" s="145">
        <v>0.2092026103717643</v>
      </c>
      <c r="X505" s="145">
        <v>0.21126170176505929</v>
      </c>
      <c r="Y505" s="145">
        <v>0.3038885441050162</v>
      </c>
      <c r="Z505" s="145">
        <v>0.30544080031164345</v>
      </c>
      <c r="AA505" s="145">
        <f t="shared" si="40"/>
        <v>0.56910471245936467</v>
      </c>
      <c r="AB505" s="145">
        <v>0.15887447452907633</v>
      </c>
      <c r="AC505" s="145">
        <v>1.718239617558839</v>
      </c>
      <c r="AD505" s="145">
        <v>0.39722264973611199</v>
      </c>
    </row>
    <row r="506" spans="1:30" x14ac:dyDescent="0.3">
      <c r="A506" s="129" t="s">
        <v>275</v>
      </c>
      <c r="B506" s="143" t="s">
        <v>274</v>
      </c>
      <c r="C506" s="145">
        <v>6.9697988302868223</v>
      </c>
      <c r="D506" s="145">
        <v>5.7255832902376333</v>
      </c>
      <c r="E506" s="145">
        <v>4.8064999523151295</v>
      </c>
      <c r="F506" s="145">
        <v>5.1190544746400883</v>
      </c>
      <c r="G506" s="145">
        <v>2.509608299267168</v>
      </c>
      <c r="H506" s="145">
        <v>7.3161188314888257</v>
      </c>
      <c r="I506" s="145">
        <v>9.5628942660411642</v>
      </c>
      <c r="J506" s="145">
        <v>5.3395964953590074</v>
      </c>
      <c r="K506" s="145">
        <v>10.654416650019368</v>
      </c>
      <c r="L506" s="145">
        <v>7.0772557016883804</v>
      </c>
      <c r="M506" s="145">
        <v>7.6139572919766563</v>
      </c>
      <c r="N506" s="145">
        <v>6.3739717350391549</v>
      </c>
      <c r="O506" s="145">
        <v>7.1043261840783218</v>
      </c>
      <c r="P506" s="145">
        <v>5.815803277904303</v>
      </c>
      <c r="Q506" s="145">
        <v>5.7851045051565411</v>
      </c>
      <c r="R506" s="145">
        <v>5.3222204936664701</v>
      </c>
      <c r="S506" s="145">
        <v>5.9395018506992256</v>
      </c>
      <c r="T506" s="145">
        <v>4.97351672764953</v>
      </c>
      <c r="U506" s="145">
        <v>0.80027053300899231</v>
      </c>
      <c r="V506" s="145">
        <f t="shared" si="39"/>
        <v>9.5628942660411642</v>
      </c>
      <c r="W506" s="145">
        <v>3.923817044711519</v>
      </c>
      <c r="X506" s="145">
        <v>5.5336938875575656</v>
      </c>
      <c r="Y506" s="145">
        <v>4.856544989333182</v>
      </c>
      <c r="Z506" s="145">
        <v>5.1905051177159356</v>
      </c>
      <c r="AA506" s="145">
        <f t="shared" si="40"/>
        <v>7.6139572919766563</v>
      </c>
      <c r="AB506" s="145">
        <v>4.416569608644858</v>
      </c>
      <c r="AC506" s="145">
        <v>11.362143687430589</v>
      </c>
      <c r="AD506" s="145">
        <v>5.6315802969672637</v>
      </c>
    </row>
    <row r="507" spans="1:30" x14ac:dyDescent="0.3">
      <c r="A507" s="129" t="s">
        <v>273</v>
      </c>
      <c r="B507" s="143" t="s">
        <v>272</v>
      </c>
      <c r="C507" s="145">
        <v>4.4859538002065911</v>
      </c>
      <c r="D507" s="145">
        <v>3.6559459802758316</v>
      </c>
      <c r="E507" s="145">
        <v>1.82198527355711</v>
      </c>
      <c r="F507" s="145">
        <v>2.0575134874032588</v>
      </c>
      <c r="G507" s="145">
        <v>2.5276707267113441</v>
      </c>
      <c r="H507" s="145">
        <v>4.4422903873544541</v>
      </c>
      <c r="I507" s="145">
        <v>5.5397816520255256</v>
      </c>
      <c r="J507" s="145">
        <v>3.7540774512372903</v>
      </c>
      <c r="K507" s="145">
        <v>5.4062323602160545</v>
      </c>
      <c r="L507" s="145">
        <v>4.2153693086077046</v>
      </c>
      <c r="M507" s="145">
        <v>4.1128525076118514</v>
      </c>
      <c r="N507" s="145">
        <v>4.2361348791888531</v>
      </c>
      <c r="O507" s="145">
        <v>4.3229621302132983</v>
      </c>
      <c r="P507" s="145">
        <v>5.3572666220984377</v>
      </c>
      <c r="Q507" s="145">
        <v>4.0512926623600789</v>
      </c>
      <c r="R507" s="145">
        <v>3.0698730832915331</v>
      </c>
      <c r="S507" s="145">
        <v>4.3478388127955583</v>
      </c>
      <c r="T507" s="145">
        <v>4.0554743656993963</v>
      </c>
      <c r="U507" s="145">
        <v>0.8492949831926212</v>
      </c>
      <c r="V507" s="145">
        <f t="shared" si="39"/>
        <v>5.5397816520255256</v>
      </c>
      <c r="W507" s="145">
        <v>3.2253381245783985</v>
      </c>
      <c r="X507" s="145">
        <v>4.0068817660684752</v>
      </c>
      <c r="Y507" s="145">
        <v>3.6799237461982899</v>
      </c>
      <c r="Z507" s="145">
        <v>4.2716559314339788</v>
      </c>
      <c r="AA507" s="145">
        <f t="shared" si="40"/>
        <v>4.1128525076118514</v>
      </c>
      <c r="AB507" s="145">
        <v>3.1949471609006239</v>
      </c>
      <c r="AC507" s="145">
        <v>6.8589105441542513</v>
      </c>
      <c r="AD507" s="145">
        <v>3.5668117702186968</v>
      </c>
    </row>
    <row r="508" spans="1:30" x14ac:dyDescent="0.3">
      <c r="A508" s="129" t="s">
        <v>271</v>
      </c>
      <c r="B508" s="143" t="s">
        <v>270</v>
      </c>
      <c r="C508" s="145">
        <v>4.1719813586305694</v>
      </c>
      <c r="D508" s="145">
        <v>2.5258151726511233</v>
      </c>
      <c r="E508" s="145">
        <v>4.6119411411847206</v>
      </c>
      <c r="F508" s="145">
        <v>4.4327276921891956</v>
      </c>
      <c r="G508" s="145">
        <v>2.0940168295452666</v>
      </c>
      <c r="H508" s="145">
        <v>5.1076020642399493</v>
      </c>
      <c r="I508" s="145">
        <v>1.5597269062514301</v>
      </c>
      <c r="J508" s="145">
        <v>3.0473421726855014</v>
      </c>
      <c r="K508" s="145">
        <v>2.5363892159045509</v>
      </c>
      <c r="L508" s="145">
        <v>2.2472533499708356</v>
      </c>
      <c r="M508" s="145">
        <v>2.8404693166153145</v>
      </c>
      <c r="N508" s="145">
        <v>5.6765889265565734</v>
      </c>
      <c r="O508" s="145">
        <v>4.6401802704751081</v>
      </c>
      <c r="P508" s="145">
        <v>3.3614923496014582</v>
      </c>
      <c r="Q508" s="145">
        <v>4.8653411092981269</v>
      </c>
      <c r="R508" s="145">
        <v>3.5115758591995081</v>
      </c>
      <c r="S508" s="145">
        <v>3.4900167438769514</v>
      </c>
      <c r="T508" s="145">
        <v>3.4732116571143572</v>
      </c>
      <c r="U508" s="145">
        <v>0.78423724821760898</v>
      </c>
      <c r="V508" s="145">
        <f t="shared" si="39"/>
        <v>1.5597269062514301</v>
      </c>
      <c r="W508" s="145">
        <v>4.1100452571691486</v>
      </c>
      <c r="X508" s="145">
        <v>4.8023839828892356</v>
      </c>
      <c r="Y508" s="145">
        <v>3.6787750690335868</v>
      </c>
      <c r="Z508" s="145">
        <v>6.2272022557296403</v>
      </c>
      <c r="AA508" s="145">
        <f t="shared" si="40"/>
        <v>2.8404693166153145</v>
      </c>
      <c r="AB508" s="145">
        <v>4.2368426833766621</v>
      </c>
      <c r="AC508" s="145">
        <v>1.685067294440977</v>
      </c>
      <c r="AD508" s="145">
        <v>3.1827539850738864</v>
      </c>
    </row>
    <row r="509" spans="1:30" x14ac:dyDescent="0.3">
      <c r="A509" s="129" t="s">
        <v>268</v>
      </c>
      <c r="B509" s="143" t="s">
        <v>267</v>
      </c>
      <c r="C509" s="145">
        <v>1.990423651245061</v>
      </c>
      <c r="D509" s="145">
        <v>1.0156374987271699</v>
      </c>
      <c r="E509" s="145">
        <v>4.2179646413531104</v>
      </c>
      <c r="F509" s="145">
        <v>3.8272381225611301</v>
      </c>
      <c r="G509" s="145">
        <v>1.2332205463496089</v>
      </c>
      <c r="H509" s="145">
        <v>1.9585999424554335</v>
      </c>
      <c r="I509" s="145">
        <v>1.1281615674853012</v>
      </c>
      <c r="J509" s="145">
        <v>1.7584938089350632</v>
      </c>
      <c r="K509" s="145">
        <v>1.4688037923819923</v>
      </c>
      <c r="L509" s="145">
        <v>1.0422760691007993</v>
      </c>
      <c r="M509" s="145">
        <v>1.1302606512265843</v>
      </c>
      <c r="N509" s="145">
        <v>1.2407771439862372</v>
      </c>
      <c r="O509" s="145">
        <v>2.3972582708647163</v>
      </c>
      <c r="P509" s="145">
        <v>2.3901227929231226</v>
      </c>
      <c r="Q509" s="145">
        <v>1.4788463687204805</v>
      </c>
      <c r="R509" s="145">
        <v>2.4456760258513603</v>
      </c>
      <c r="S509" s="145">
        <v>2.328403164096736</v>
      </c>
      <c r="T509" s="145">
        <v>1.3962201058565047</v>
      </c>
      <c r="U509" s="145">
        <v>0.41176001269628504</v>
      </c>
      <c r="V509" s="145">
        <f t="shared" si="39"/>
        <v>1.1281615674853012</v>
      </c>
      <c r="W509" s="145">
        <v>3.40301970539057</v>
      </c>
      <c r="X509" s="145">
        <v>2.1943881328112131</v>
      </c>
      <c r="Y509" s="145">
        <v>3.423497607486083</v>
      </c>
      <c r="Z509" s="145">
        <v>3.72598803753792</v>
      </c>
      <c r="AA509" s="145">
        <f t="shared" si="40"/>
        <v>1.1302606512265843</v>
      </c>
      <c r="AB509" s="145">
        <v>1.5919227994449145</v>
      </c>
      <c r="AC509" s="145">
        <v>1.4962654708329475</v>
      </c>
      <c r="AD509" s="145">
        <v>1.4407609051792916</v>
      </c>
    </row>
    <row r="511" spans="1:30" ht="15" thickBot="1" x14ac:dyDescent="0.35"/>
    <row r="512" spans="1:30" ht="15" thickBot="1" x14ac:dyDescent="0.35">
      <c r="A512" s="146" t="s">
        <v>354</v>
      </c>
      <c r="B512" s="147" t="s">
        <v>355</v>
      </c>
      <c r="C512" s="148">
        <v>1E-4</v>
      </c>
      <c r="D512" t="s">
        <v>356</v>
      </c>
    </row>
    <row r="513" spans="2:5" x14ac:dyDescent="0.3">
      <c r="B513" s="149" t="s">
        <v>357</v>
      </c>
      <c r="C513" s="87">
        <v>2.4000000000000001E-4</v>
      </c>
      <c r="D513" t="s">
        <v>358</v>
      </c>
    </row>
    <row r="514" spans="2:5" ht="15" thickBot="1" x14ac:dyDescent="0.35">
      <c r="B514" s="150" t="s">
        <v>359</v>
      </c>
      <c r="C514" s="112">
        <v>0.08</v>
      </c>
      <c r="D514" t="s">
        <v>362</v>
      </c>
    </row>
    <row r="515" spans="2:5" ht="15" thickBot="1" x14ac:dyDescent="0.35">
      <c r="B515" s="147" t="s">
        <v>360</v>
      </c>
      <c r="C515" s="148">
        <v>5.5000000000000003E-4</v>
      </c>
      <c r="D515" t="s">
        <v>361</v>
      </c>
    </row>
    <row r="519" spans="2:5" x14ac:dyDescent="0.3">
      <c r="B519" s="3" t="s">
        <v>365</v>
      </c>
      <c r="C519" s="121" t="s">
        <v>366</v>
      </c>
      <c r="D519" s="121" t="s">
        <v>367</v>
      </c>
      <c r="E519" s="153" t="s">
        <v>368</v>
      </c>
    </row>
    <row r="520" spans="2:5" x14ac:dyDescent="0.3">
      <c r="B520" t="s">
        <v>291</v>
      </c>
      <c r="C520">
        <v>1.3327344481181018</v>
      </c>
      <c r="D520">
        <v>16.776956972088136</v>
      </c>
      <c r="E520">
        <v>7.82335776844387</v>
      </c>
    </row>
    <row r="521" spans="2:5" x14ac:dyDescent="0.3">
      <c r="B521" t="s">
        <v>289</v>
      </c>
      <c r="C521">
        <v>4.4519667386478841E-2</v>
      </c>
      <c r="D521">
        <v>1.5657585860560428</v>
      </c>
      <c r="E521">
        <v>0.68022420297323383</v>
      </c>
    </row>
    <row r="522" spans="2:5" x14ac:dyDescent="0.3">
      <c r="B522" t="s">
        <v>287</v>
      </c>
      <c r="C522">
        <v>1.208924879741013</v>
      </c>
      <c r="D522">
        <v>12.404987063496158</v>
      </c>
      <c r="E522">
        <v>5.9243226596281993</v>
      </c>
    </row>
    <row r="523" spans="2:5" x14ac:dyDescent="0.3">
      <c r="B523" t="s">
        <v>285</v>
      </c>
      <c r="C523">
        <v>0.73032117190188262</v>
      </c>
      <c r="D523">
        <v>8.9414336758153539</v>
      </c>
      <c r="E523">
        <v>4.1820480973617409</v>
      </c>
    </row>
    <row r="524" spans="2:5" x14ac:dyDescent="0.3">
      <c r="B524" t="s">
        <v>283</v>
      </c>
      <c r="C524">
        <v>0.29914731285159468</v>
      </c>
      <c r="D524">
        <v>7.5903588517821072</v>
      </c>
      <c r="E524">
        <v>3.3496165921081249</v>
      </c>
    </row>
    <row r="525" spans="2:5" x14ac:dyDescent="0.3">
      <c r="B525" t="s">
        <v>281</v>
      </c>
      <c r="C525">
        <v>0.15939930161402965</v>
      </c>
      <c r="D525">
        <v>3.6810738514093817</v>
      </c>
      <c r="E525">
        <v>1.6334053349293443</v>
      </c>
    </row>
    <row r="526" spans="2:5" x14ac:dyDescent="0.3">
      <c r="B526" t="s">
        <v>279</v>
      </c>
      <c r="C526">
        <v>0.55249326718326541</v>
      </c>
      <c r="D526">
        <v>19.239493271344937</v>
      </c>
      <c r="E526">
        <v>8.3617638217165986</v>
      </c>
    </row>
    <row r="527" spans="2:5" x14ac:dyDescent="0.3">
      <c r="B527" t="s">
        <v>277</v>
      </c>
      <c r="C527">
        <v>1.3234575174657814E-2</v>
      </c>
      <c r="D527">
        <v>2.0618875410706066</v>
      </c>
      <c r="E527">
        <v>0.86739141826358068</v>
      </c>
    </row>
    <row r="528" spans="2:5" x14ac:dyDescent="0.3">
      <c r="B528" t="s">
        <v>275</v>
      </c>
      <c r="C528">
        <v>0.65010827380373515</v>
      </c>
      <c r="D528">
        <v>14.957952087267643</v>
      </c>
      <c r="E528">
        <v>6.6387977074888527</v>
      </c>
    </row>
    <row r="529" spans="1:42" x14ac:dyDescent="0.3">
      <c r="B529" t="s">
        <v>273</v>
      </c>
      <c r="C529">
        <v>0.50407872324513514</v>
      </c>
      <c r="D529">
        <v>8.2306926529851019</v>
      </c>
      <c r="E529">
        <v>3.744504474105335</v>
      </c>
    </row>
    <row r="530" spans="1:42" x14ac:dyDescent="0.3">
      <c r="B530" t="s">
        <v>271</v>
      </c>
      <c r="C530">
        <v>0.35209126104081989</v>
      </c>
      <c r="D530">
        <v>9.230532106142137</v>
      </c>
      <c r="E530">
        <v>4.066112082376403</v>
      </c>
    </row>
    <row r="531" spans="1:42" x14ac:dyDescent="0.3">
      <c r="B531" t="s">
        <v>268</v>
      </c>
      <c r="C531">
        <v>0.17606405287266566</v>
      </c>
      <c r="D531">
        <v>4.9093860718198465</v>
      </c>
      <c r="E531">
        <v>2.155617562970352</v>
      </c>
    </row>
    <row r="534" spans="1:42" ht="15" thickBot="1" x14ac:dyDescent="0.35">
      <c r="B534">
        <v>11</v>
      </c>
      <c r="C534">
        <v>12</v>
      </c>
      <c r="D534">
        <v>13</v>
      </c>
      <c r="E534">
        <v>14</v>
      </c>
      <c r="F534">
        <v>15</v>
      </c>
      <c r="G534">
        <v>16</v>
      </c>
      <c r="H534">
        <v>21</v>
      </c>
      <c r="I534">
        <v>22</v>
      </c>
      <c r="J534">
        <v>23</v>
      </c>
      <c r="K534">
        <v>24</v>
      </c>
      <c r="L534">
        <v>25</v>
      </c>
      <c r="M534">
        <v>26</v>
      </c>
      <c r="Q534">
        <v>11</v>
      </c>
      <c r="R534">
        <v>12</v>
      </c>
      <c r="S534">
        <v>13</v>
      </c>
      <c r="T534">
        <v>14</v>
      </c>
      <c r="U534">
        <v>15</v>
      </c>
      <c r="V534">
        <v>16</v>
      </c>
      <c r="W534">
        <v>21</v>
      </c>
      <c r="X534">
        <v>22</v>
      </c>
      <c r="Y534">
        <v>23</v>
      </c>
      <c r="Z534">
        <v>24</v>
      </c>
      <c r="AA534">
        <v>25</v>
      </c>
      <c r="AB534">
        <v>26</v>
      </c>
      <c r="AE534">
        <v>11</v>
      </c>
      <c r="AF534">
        <v>12</v>
      </c>
      <c r="AG534">
        <v>13</v>
      </c>
      <c r="AH534">
        <v>14</v>
      </c>
      <c r="AI534">
        <v>15</v>
      </c>
      <c r="AJ534">
        <v>16</v>
      </c>
      <c r="AK534">
        <v>21</v>
      </c>
      <c r="AL534">
        <v>22</v>
      </c>
      <c r="AM534">
        <v>23</v>
      </c>
      <c r="AN534">
        <v>24</v>
      </c>
      <c r="AO534">
        <v>25</v>
      </c>
      <c r="AP534">
        <v>26</v>
      </c>
    </row>
    <row r="535" spans="1:42" x14ac:dyDescent="0.3">
      <c r="A535" s="3" t="s">
        <v>371</v>
      </c>
      <c r="B535" t="s">
        <v>291</v>
      </c>
      <c r="C535" t="s">
        <v>289</v>
      </c>
      <c r="D535" t="s">
        <v>287</v>
      </c>
      <c r="E535" t="s">
        <v>285</v>
      </c>
      <c r="F535" t="s">
        <v>283</v>
      </c>
      <c r="G535" t="s">
        <v>281</v>
      </c>
      <c r="H535" t="s">
        <v>279</v>
      </c>
      <c r="I535" t="s">
        <v>277</v>
      </c>
      <c r="J535" t="s">
        <v>275</v>
      </c>
      <c r="K535" t="s">
        <v>273</v>
      </c>
      <c r="L535" t="s">
        <v>271</v>
      </c>
      <c r="M535" t="s">
        <v>268</v>
      </c>
      <c r="P535" s="154" t="s">
        <v>397</v>
      </c>
      <c r="Q535" s="86" t="s">
        <v>291</v>
      </c>
      <c r="R535" s="86" t="s">
        <v>289</v>
      </c>
      <c r="S535" s="86" t="s">
        <v>287</v>
      </c>
      <c r="T535" s="86" t="s">
        <v>285</v>
      </c>
      <c r="U535" s="86" t="s">
        <v>283</v>
      </c>
      <c r="V535" s="86" t="s">
        <v>281</v>
      </c>
      <c r="W535" s="86" t="s">
        <v>279</v>
      </c>
      <c r="X535" s="86" t="s">
        <v>277</v>
      </c>
      <c r="Y535" s="86" t="s">
        <v>275</v>
      </c>
      <c r="Z535" s="86" t="s">
        <v>273</v>
      </c>
      <c r="AA535" s="86" t="s">
        <v>271</v>
      </c>
      <c r="AB535" s="87" t="s">
        <v>268</v>
      </c>
      <c r="AD535" s="154" t="s">
        <v>464</v>
      </c>
      <c r="AE535" s="86" t="s">
        <v>291</v>
      </c>
      <c r="AF535" s="86" t="s">
        <v>289</v>
      </c>
      <c r="AG535" s="86" t="s">
        <v>287</v>
      </c>
      <c r="AH535" s="86" t="s">
        <v>285</v>
      </c>
      <c r="AI535" s="86" t="s">
        <v>283</v>
      </c>
      <c r="AJ535" s="86" t="s">
        <v>281</v>
      </c>
      <c r="AK535" s="86" t="s">
        <v>279</v>
      </c>
      <c r="AL535" s="86" t="s">
        <v>277</v>
      </c>
      <c r="AM535" s="86" t="s">
        <v>275</v>
      </c>
      <c r="AN535" s="86" t="s">
        <v>273</v>
      </c>
      <c r="AO535" s="86" t="s">
        <v>271</v>
      </c>
      <c r="AP535" s="87" t="s">
        <v>268</v>
      </c>
    </row>
    <row r="536" spans="1:42" x14ac:dyDescent="0.3">
      <c r="A536" t="s">
        <v>372</v>
      </c>
      <c r="B536">
        <v>1</v>
      </c>
      <c r="C536">
        <v>2.329673334965817</v>
      </c>
      <c r="D536">
        <v>2</v>
      </c>
      <c r="E536">
        <v>3.6656707007031031</v>
      </c>
      <c r="F536">
        <v>3.3331314408774992</v>
      </c>
      <c r="G536">
        <v>5.0478702997844849</v>
      </c>
      <c r="H536">
        <v>1</v>
      </c>
      <c r="I536">
        <v>2.4849023097891392</v>
      </c>
      <c r="J536">
        <v>2</v>
      </c>
      <c r="K536">
        <v>3.7615758628439031</v>
      </c>
      <c r="L536">
        <v>3.5401237755785497</v>
      </c>
      <c r="M536">
        <v>4.9358903897182618</v>
      </c>
      <c r="P536" s="155" t="s">
        <v>399</v>
      </c>
      <c r="Q536">
        <v>1</v>
      </c>
      <c r="R536">
        <v>2</v>
      </c>
      <c r="S536">
        <v>2</v>
      </c>
      <c r="T536">
        <v>3</v>
      </c>
      <c r="U536">
        <v>3</v>
      </c>
      <c r="V536">
        <v>4</v>
      </c>
      <c r="W536">
        <v>1</v>
      </c>
      <c r="X536">
        <v>2</v>
      </c>
      <c r="Y536">
        <v>2</v>
      </c>
      <c r="Z536">
        <v>3</v>
      </c>
      <c r="AA536">
        <v>3</v>
      </c>
      <c r="AB536">
        <v>4</v>
      </c>
      <c r="AD536" s="155" t="s">
        <v>399</v>
      </c>
      <c r="AE536">
        <v>1</v>
      </c>
      <c r="AF536">
        <f>2+1</f>
        <v>3</v>
      </c>
      <c r="AG536">
        <v>2</v>
      </c>
      <c r="AH536">
        <f>T536+2</f>
        <v>5</v>
      </c>
      <c r="AI536">
        <f>U536+2</f>
        <v>5</v>
      </c>
      <c r="AJ536">
        <f>V536+3</f>
        <v>7</v>
      </c>
      <c r="AK536">
        <f>AE536</f>
        <v>1</v>
      </c>
      <c r="AL536">
        <f t="shared" ref="AL536:AP551" si="41">AF536</f>
        <v>3</v>
      </c>
      <c r="AM536">
        <f t="shared" si="41"/>
        <v>2</v>
      </c>
      <c r="AN536">
        <f t="shared" si="41"/>
        <v>5</v>
      </c>
      <c r="AO536">
        <f t="shared" si="41"/>
        <v>5</v>
      </c>
      <c r="AP536" s="98">
        <f t="shared" si="41"/>
        <v>7</v>
      </c>
    </row>
    <row r="537" spans="1:42" x14ac:dyDescent="0.3">
      <c r="A537" t="s">
        <v>373</v>
      </c>
      <c r="B537">
        <v>1</v>
      </c>
      <c r="C537">
        <v>2.4281196024764955</v>
      </c>
      <c r="D537">
        <v>2</v>
      </c>
      <c r="E537">
        <v>3.8095476299635238</v>
      </c>
      <c r="F537">
        <v>3.5564858052241162</v>
      </c>
      <c r="G537">
        <v>5.0789851397492596</v>
      </c>
      <c r="H537">
        <v>1</v>
      </c>
      <c r="I537">
        <v>2.5735870799320151</v>
      </c>
      <c r="J537">
        <v>2</v>
      </c>
      <c r="K537">
        <v>3.8562894520398494</v>
      </c>
      <c r="L537">
        <v>3.4769674699457722</v>
      </c>
      <c r="M537">
        <v>4.8114642946960311</v>
      </c>
      <c r="P537" s="155" t="s">
        <v>400</v>
      </c>
      <c r="Q537">
        <v>1</v>
      </c>
      <c r="R537">
        <v>2</v>
      </c>
      <c r="S537">
        <v>2</v>
      </c>
      <c r="T537">
        <v>3</v>
      </c>
      <c r="U537">
        <v>3</v>
      </c>
      <c r="V537">
        <v>4</v>
      </c>
      <c r="W537">
        <v>1</v>
      </c>
      <c r="X537">
        <v>2</v>
      </c>
      <c r="Y537">
        <v>2</v>
      </c>
      <c r="Z537">
        <v>3</v>
      </c>
      <c r="AA537">
        <v>3</v>
      </c>
      <c r="AB537">
        <v>4</v>
      </c>
      <c r="AD537" s="155" t="s">
        <v>400</v>
      </c>
      <c r="AE537">
        <v>1</v>
      </c>
      <c r="AF537">
        <f t="shared" ref="AF537:AF561" si="42">2+1</f>
        <v>3</v>
      </c>
      <c r="AG537">
        <v>2</v>
      </c>
      <c r="AH537">
        <f t="shared" ref="AH537:AI562" si="43">T537+2</f>
        <v>5</v>
      </c>
      <c r="AI537">
        <f t="shared" si="43"/>
        <v>5</v>
      </c>
      <c r="AJ537">
        <f t="shared" ref="AJ537:AJ562" si="44">V537+3</f>
        <v>7</v>
      </c>
      <c r="AK537">
        <f t="shared" ref="AK537:AP562" si="45">AE537</f>
        <v>1</v>
      </c>
      <c r="AL537">
        <f t="shared" si="41"/>
        <v>3</v>
      </c>
      <c r="AM537">
        <f t="shared" si="41"/>
        <v>2</v>
      </c>
      <c r="AN537">
        <f t="shared" si="41"/>
        <v>5</v>
      </c>
      <c r="AO537">
        <f t="shared" si="41"/>
        <v>5</v>
      </c>
      <c r="AP537" s="98">
        <f t="shared" si="41"/>
        <v>7</v>
      </c>
    </row>
    <row r="538" spans="1:42" x14ac:dyDescent="0.3">
      <c r="A538" t="s">
        <v>374</v>
      </c>
      <c r="B538">
        <v>1</v>
      </c>
      <c r="C538">
        <v>2.4293374443562881</v>
      </c>
      <c r="D538">
        <v>2</v>
      </c>
      <c r="E538">
        <v>3.4410045248727199</v>
      </c>
      <c r="F538">
        <v>3.3871066681101838</v>
      </c>
      <c r="G538">
        <v>4.6848724696150938</v>
      </c>
      <c r="H538">
        <v>1</v>
      </c>
      <c r="I538">
        <v>2.309541233663023</v>
      </c>
      <c r="J538">
        <v>2</v>
      </c>
      <c r="K538">
        <v>3.6828552643119901</v>
      </c>
      <c r="L538">
        <v>3.3890746010458379</v>
      </c>
      <c r="M538">
        <v>5.2149438401037482</v>
      </c>
      <c r="P538" s="155" t="s">
        <v>401</v>
      </c>
      <c r="Q538">
        <v>1</v>
      </c>
      <c r="R538">
        <v>2</v>
      </c>
      <c r="S538">
        <v>2</v>
      </c>
      <c r="T538">
        <v>3</v>
      </c>
      <c r="U538">
        <v>3</v>
      </c>
      <c r="V538">
        <v>4</v>
      </c>
      <c r="W538">
        <v>1</v>
      </c>
      <c r="X538">
        <v>2</v>
      </c>
      <c r="Y538">
        <v>2</v>
      </c>
      <c r="Z538">
        <v>3</v>
      </c>
      <c r="AA538">
        <v>3</v>
      </c>
      <c r="AB538">
        <v>4</v>
      </c>
      <c r="AD538" s="155" t="s">
        <v>401</v>
      </c>
      <c r="AE538">
        <v>1</v>
      </c>
      <c r="AF538">
        <f t="shared" si="42"/>
        <v>3</v>
      </c>
      <c r="AG538">
        <v>2</v>
      </c>
      <c r="AH538">
        <f t="shared" si="43"/>
        <v>5</v>
      </c>
      <c r="AI538">
        <f t="shared" si="43"/>
        <v>5</v>
      </c>
      <c r="AJ538">
        <f t="shared" si="44"/>
        <v>7</v>
      </c>
      <c r="AK538">
        <f t="shared" si="45"/>
        <v>1</v>
      </c>
      <c r="AL538">
        <f t="shared" si="41"/>
        <v>3</v>
      </c>
      <c r="AM538">
        <f t="shared" si="41"/>
        <v>2</v>
      </c>
      <c r="AN538">
        <f t="shared" si="41"/>
        <v>5</v>
      </c>
      <c r="AO538">
        <f t="shared" si="41"/>
        <v>5</v>
      </c>
      <c r="AP538" s="98">
        <f t="shared" si="41"/>
        <v>7</v>
      </c>
    </row>
    <row r="539" spans="1:42" x14ac:dyDescent="0.3">
      <c r="A539" t="s">
        <v>396</v>
      </c>
      <c r="B539">
        <v>1</v>
      </c>
      <c r="C539">
        <v>2.4957773246800512</v>
      </c>
      <c r="D539">
        <v>2</v>
      </c>
      <c r="E539">
        <v>3.7052118284444169</v>
      </c>
      <c r="F539">
        <v>3.552947004899397</v>
      </c>
      <c r="G539">
        <v>5.0478451800047912</v>
      </c>
      <c r="H539">
        <v>1</v>
      </c>
      <c r="I539">
        <v>2.3068817406074982</v>
      </c>
      <c r="J539">
        <v>2</v>
      </c>
      <c r="K539">
        <v>3.869908448115877</v>
      </c>
      <c r="L539">
        <v>3.616993624026521</v>
      </c>
      <c r="M539">
        <v>5.4164242657630357</v>
      </c>
      <c r="P539" s="155" t="s">
        <v>402</v>
      </c>
      <c r="Q539">
        <v>1</v>
      </c>
      <c r="R539">
        <v>2</v>
      </c>
      <c r="S539">
        <v>2</v>
      </c>
      <c r="T539">
        <v>3</v>
      </c>
      <c r="U539">
        <v>3</v>
      </c>
      <c r="V539">
        <v>4</v>
      </c>
      <c r="W539">
        <v>1</v>
      </c>
      <c r="X539">
        <v>2</v>
      </c>
      <c r="Y539">
        <v>2</v>
      </c>
      <c r="Z539">
        <v>3</v>
      </c>
      <c r="AA539">
        <v>3</v>
      </c>
      <c r="AB539">
        <v>4</v>
      </c>
      <c r="AD539" s="155" t="s">
        <v>402</v>
      </c>
      <c r="AE539">
        <v>1</v>
      </c>
      <c r="AF539">
        <f t="shared" si="42"/>
        <v>3</v>
      </c>
      <c r="AG539">
        <v>2</v>
      </c>
      <c r="AH539">
        <f t="shared" si="43"/>
        <v>5</v>
      </c>
      <c r="AI539">
        <f t="shared" si="43"/>
        <v>5</v>
      </c>
      <c r="AJ539">
        <f t="shared" si="44"/>
        <v>7</v>
      </c>
      <c r="AK539">
        <f t="shared" si="45"/>
        <v>1</v>
      </c>
      <c r="AL539">
        <f t="shared" si="41"/>
        <v>3</v>
      </c>
      <c r="AM539">
        <f t="shared" si="41"/>
        <v>2</v>
      </c>
      <c r="AN539">
        <f t="shared" si="41"/>
        <v>5</v>
      </c>
      <c r="AO539">
        <f t="shared" si="41"/>
        <v>5</v>
      </c>
      <c r="AP539" s="98">
        <f t="shared" si="41"/>
        <v>7</v>
      </c>
    </row>
    <row r="540" spans="1:42" x14ac:dyDescent="0.3">
      <c r="A540" t="s">
        <v>375</v>
      </c>
      <c r="B540">
        <v>1</v>
      </c>
      <c r="C540">
        <v>2.3154587937224398</v>
      </c>
      <c r="D540">
        <v>2</v>
      </c>
      <c r="E540">
        <v>3.6912383586040831</v>
      </c>
      <c r="F540">
        <v>3.6306581000774778</v>
      </c>
      <c r="G540">
        <v>4.8829572771444951</v>
      </c>
      <c r="H540">
        <v>1</v>
      </c>
      <c r="I540">
        <v>2.5306203660408819</v>
      </c>
      <c r="J540">
        <v>2</v>
      </c>
      <c r="K540">
        <v>3.826459349243168</v>
      </c>
      <c r="L540">
        <v>3.818761857504426</v>
      </c>
      <c r="M540">
        <v>5.2290814819017459</v>
      </c>
      <c r="P540" s="155" t="s">
        <v>403</v>
      </c>
      <c r="Q540">
        <v>1</v>
      </c>
      <c r="R540">
        <v>2</v>
      </c>
      <c r="S540">
        <v>2</v>
      </c>
      <c r="T540">
        <v>3</v>
      </c>
      <c r="U540">
        <v>3</v>
      </c>
      <c r="V540">
        <v>4</v>
      </c>
      <c r="W540">
        <v>1</v>
      </c>
      <c r="X540">
        <v>2</v>
      </c>
      <c r="Y540">
        <v>2</v>
      </c>
      <c r="Z540">
        <v>3</v>
      </c>
      <c r="AA540">
        <v>3</v>
      </c>
      <c r="AB540">
        <v>4</v>
      </c>
      <c r="AD540" s="155" t="s">
        <v>403</v>
      </c>
      <c r="AE540">
        <v>1</v>
      </c>
      <c r="AF540">
        <f t="shared" si="42"/>
        <v>3</v>
      </c>
      <c r="AG540">
        <v>2</v>
      </c>
      <c r="AH540">
        <f t="shared" si="43"/>
        <v>5</v>
      </c>
      <c r="AI540">
        <f t="shared" si="43"/>
        <v>5</v>
      </c>
      <c r="AJ540">
        <f t="shared" si="44"/>
        <v>7</v>
      </c>
      <c r="AK540">
        <f t="shared" si="45"/>
        <v>1</v>
      </c>
      <c r="AL540">
        <f t="shared" si="41"/>
        <v>3</v>
      </c>
      <c r="AM540">
        <f t="shared" si="41"/>
        <v>2</v>
      </c>
      <c r="AN540">
        <f t="shared" si="41"/>
        <v>5</v>
      </c>
      <c r="AO540">
        <f t="shared" si="41"/>
        <v>5</v>
      </c>
      <c r="AP540" s="98">
        <f t="shared" si="41"/>
        <v>7</v>
      </c>
    </row>
    <row r="541" spans="1:42" x14ac:dyDescent="0.3">
      <c r="A541" t="s">
        <v>376</v>
      </c>
      <c r="B541">
        <v>1</v>
      </c>
      <c r="C541">
        <v>2.3655564119166268</v>
      </c>
      <c r="D541">
        <v>2</v>
      </c>
      <c r="E541">
        <v>3.583597490834018</v>
      </c>
      <c r="F541">
        <v>3.274507348109108</v>
      </c>
      <c r="G541">
        <v>4.538556953936796</v>
      </c>
      <c r="H541">
        <v>1</v>
      </c>
      <c r="I541">
        <v>2.43560314993631</v>
      </c>
      <c r="J541">
        <v>2</v>
      </c>
      <c r="K541">
        <v>3.7272504015537389</v>
      </c>
      <c r="L541">
        <v>3.4949799481392252</v>
      </c>
      <c r="M541">
        <v>4.5783455122233869</v>
      </c>
      <c r="P541" s="155" t="s">
        <v>404</v>
      </c>
      <c r="Q541">
        <v>1</v>
      </c>
      <c r="R541">
        <v>2</v>
      </c>
      <c r="S541">
        <v>2</v>
      </c>
      <c r="T541">
        <v>3</v>
      </c>
      <c r="U541">
        <v>3</v>
      </c>
      <c r="V541">
        <v>4</v>
      </c>
      <c r="W541">
        <v>1</v>
      </c>
      <c r="X541">
        <v>2</v>
      </c>
      <c r="Y541">
        <v>2</v>
      </c>
      <c r="Z541">
        <v>3</v>
      </c>
      <c r="AA541">
        <v>3</v>
      </c>
      <c r="AB541">
        <v>4</v>
      </c>
      <c r="AD541" s="155" t="s">
        <v>404</v>
      </c>
      <c r="AE541">
        <v>1</v>
      </c>
      <c r="AF541">
        <f t="shared" si="42"/>
        <v>3</v>
      </c>
      <c r="AG541">
        <v>2</v>
      </c>
      <c r="AH541">
        <f t="shared" si="43"/>
        <v>5</v>
      </c>
      <c r="AI541">
        <f t="shared" si="43"/>
        <v>5</v>
      </c>
      <c r="AJ541">
        <f t="shared" si="44"/>
        <v>7</v>
      </c>
      <c r="AK541">
        <f t="shared" si="45"/>
        <v>1</v>
      </c>
      <c r="AL541">
        <f t="shared" si="41"/>
        <v>3</v>
      </c>
      <c r="AM541">
        <f t="shared" si="41"/>
        <v>2</v>
      </c>
      <c r="AN541">
        <f t="shared" si="41"/>
        <v>5</v>
      </c>
      <c r="AO541">
        <f t="shared" si="41"/>
        <v>5</v>
      </c>
      <c r="AP541" s="98">
        <f t="shared" si="41"/>
        <v>7</v>
      </c>
    </row>
    <row r="542" spans="1:42" x14ac:dyDescent="0.3">
      <c r="A542" t="s">
        <v>377</v>
      </c>
      <c r="B542">
        <v>1</v>
      </c>
      <c r="C542">
        <v>2.3902936000767419</v>
      </c>
      <c r="D542">
        <v>2</v>
      </c>
      <c r="E542">
        <v>3.66772747597444</v>
      </c>
      <c r="F542">
        <v>3.2545228722311119</v>
      </c>
      <c r="G542">
        <v>4.5701167392545692</v>
      </c>
      <c r="H542">
        <v>1</v>
      </c>
      <c r="I542">
        <v>2.415481984859174</v>
      </c>
      <c r="J542">
        <v>2</v>
      </c>
      <c r="K542">
        <v>3.9019346507264312</v>
      </c>
      <c r="L542">
        <v>3.3074755544078238</v>
      </c>
      <c r="M542">
        <v>4.7606941862901042</v>
      </c>
      <c r="P542" s="155" t="s">
        <v>405</v>
      </c>
      <c r="Q542">
        <v>1</v>
      </c>
      <c r="R542">
        <v>2</v>
      </c>
      <c r="S542">
        <v>2</v>
      </c>
      <c r="T542">
        <v>3</v>
      </c>
      <c r="U542">
        <v>3</v>
      </c>
      <c r="V542">
        <v>4</v>
      </c>
      <c r="W542">
        <v>1</v>
      </c>
      <c r="X542">
        <v>2</v>
      </c>
      <c r="Y542">
        <v>2</v>
      </c>
      <c r="Z542">
        <v>3</v>
      </c>
      <c r="AA542">
        <v>3</v>
      </c>
      <c r="AB542">
        <v>4</v>
      </c>
      <c r="AD542" s="155" t="s">
        <v>405</v>
      </c>
      <c r="AE542">
        <v>1</v>
      </c>
      <c r="AF542">
        <f t="shared" si="42"/>
        <v>3</v>
      </c>
      <c r="AG542">
        <v>2</v>
      </c>
      <c r="AH542">
        <f t="shared" si="43"/>
        <v>5</v>
      </c>
      <c r="AI542">
        <f t="shared" si="43"/>
        <v>5</v>
      </c>
      <c r="AJ542">
        <f t="shared" si="44"/>
        <v>7</v>
      </c>
      <c r="AK542">
        <f t="shared" si="45"/>
        <v>1</v>
      </c>
      <c r="AL542">
        <f t="shared" si="41"/>
        <v>3</v>
      </c>
      <c r="AM542">
        <f t="shared" si="41"/>
        <v>2</v>
      </c>
      <c r="AN542">
        <f t="shared" si="41"/>
        <v>5</v>
      </c>
      <c r="AO542">
        <f t="shared" si="41"/>
        <v>5</v>
      </c>
      <c r="AP542" s="98">
        <f t="shared" si="41"/>
        <v>7</v>
      </c>
    </row>
    <row r="543" spans="1:42" x14ac:dyDescent="0.3">
      <c r="A543" t="s">
        <v>378</v>
      </c>
      <c r="B543">
        <v>1</v>
      </c>
      <c r="C543">
        <v>2.252555432003128</v>
      </c>
      <c r="D543">
        <v>2</v>
      </c>
      <c r="E543">
        <v>3.5434686316161859</v>
      </c>
      <c r="F543">
        <v>3.301348146769826</v>
      </c>
      <c r="G543">
        <v>4.662091427763194</v>
      </c>
      <c r="H543">
        <v>1</v>
      </c>
      <c r="I543">
        <v>2.3417753546478721</v>
      </c>
      <c r="J543">
        <v>2</v>
      </c>
      <c r="K543">
        <v>3.7200208059092241</v>
      </c>
      <c r="L543">
        <v>3.399805016644144</v>
      </c>
      <c r="M543">
        <v>5.1252926066108664</v>
      </c>
      <c r="P543" s="155" t="s">
        <v>406</v>
      </c>
      <c r="Q543">
        <v>1</v>
      </c>
      <c r="R543">
        <v>2</v>
      </c>
      <c r="S543">
        <v>2</v>
      </c>
      <c r="T543">
        <v>3</v>
      </c>
      <c r="U543">
        <v>3</v>
      </c>
      <c r="V543">
        <v>4</v>
      </c>
      <c r="W543">
        <v>1</v>
      </c>
      <c r="X543">
        <v>2</v>
      </c>
      <c r="Y543">
        <v>2</v>
      </c>
      <c r="Z543">
        <v>3</v>
      </c>
      <c r="AA543">
        <v>3</v>
      </c>
      <c r="AB543">
        <v>4</v>
      </c>
      <c r="AD543" s="155" t="s">
        <v>406</v>
      </c>
      <c r="AE543">
        <v>1</v>
      </c>
      <c r="AF543">
        <f t="shared" si="42"/>
        <v>3</v>
      </c>
      <c r="AG543">
        <v>2</v>
      </c>
      <c r="AH543">
        <f t="shared" si="43"/>
        <v>5</v>
      </c>
      <c r="AI543">
        <f t="shared" si="43"/>
        <v>5</v>
      </c>
      <c r="AJ543">
        <f t="shared" si="44"/>
        <v>7</v>
      </c>
      <c r="AK543">
        <f t="shared" si="45"/>
        <v>1</v>
      </c>
      <c r="AL543">
        <f t="shared" si="41"/>
        <v>3</v>
      </c>
      <c r="AM543">
        <f t="shared" si="41"/>
        <v>2</v>
      </c>
      <c r="AN543">
        <f t="shared" si="41"/>
        <v>5</v>
      </c>
      <c r="AO543">
        <f t="shared" si="41"/>
        <v>5</v>
      </c>
      <c r="AP543" s="98">
        <f t="shared" si="41"/>
        <v>7</v>
      </c>
    </row>
    <row r="544" spans="1:42" x14ac:dyDescent="0.3">
      <c r="A544" t="s">
        <v>379</v>
      </c>
      <c r="B544">
        <v>1</v>
      </c>
      <c r="C544">
        <v>2.4834649568959848</v>
      </c>
      <c r="D544">
        <v>2</v>
      </c>
      <c r="E544">
        <v>3.7320868504343432</v>
      </c>
      <c r="F544">
        <v>3.3413634630507212</v>
      </c>
      <c r="G544">
        <v>4.8010855558045549</v>
      </c>
      <c r="H544">
        <v>1</v>
      </c>
      <c r="I544">
        <v>2.7220519149844411</v>
      </c>
      <c r="J544">
        <v>2</v>
      </c>
      <c r="K544">
        <v>3.953264531928756</v>
      </c>
      <c r="L544">
        <v>3.2962945008413289</v>
      </c>
      <c r="M544">
        <v>5.0263281985967954</v>
      </c>
      <c r="P544" s="155" t="s">
        <v>407</v>
      </c>
      <c r="Q544">
        <v>1</v>
      </c>
      <c r="R544">
        <v>2</v>
      </c>
      <c r="S544">
        <v>2</v>
      </c>
      <c r="T544">
        <v>3</v>
      </c>
      <c r="U544">
        <v>3</v>
      </c>
      <c r="V544">
        <v>4</v>
      </c>
      <c r="W544">
        <v>1</v>
      </c>
      <c r="X544">
        <v>2</v>
      </c>
      <c r="Y544">
        <v>2</v>
      </c>
      <c r="Z544">
        <v>3</v>
      </c>
      <c r="AA544">
        <v>3</v>
      </c>
      <c r="AB544">
        <v>4</v>
      </c>
      <c r="AD544" s="155" t="s">
        <v>407</v>
      </c>
      <c r="AE544">
        <v>1</v>
      </c>
      <c r="AF544">
        <f t="shared" si="42"/>
        <v>3</v>
      </c>
      <c r="AG544">
        <v>2</v>
      </c>
      <c r="AH544">
        <f t="shared" si="43"/>
        <v>5</v>
      </c>
      <c r="AI544">
        <f t="shared" si="43"/>
        <v>5</v>
      </c>
      <c r="AJ544">
        <f t="shared" si="44"/>
        <v>7</v>
      </c>
      <c r="AK544">
        <f t="shared" si="45"/>
        <v>1</v>
      </c>
      <c r="AL544">
        <f t="shared" si="41"/>
        <v>3</v>
      </c>
      <c r="AM544">
        <f t="shared" si="41"/>
        <v>2</v>
      </c>
      <c r="AN544">
        <f t="shared" si="41"/>
        <v>5</v>
      </c>
      <c r="AO544">
        <f t="shared" si="41"/>
        <v>5</v>
      </c>
      <c r="AP544" s="98">
        <f t="shared" si="41"/>
        <v>7</v>
      </c>
    </row>
    <row r="545" spans="1:42" x14ac:dyDescent="0.3">
      <c r="A545" t="s">
        <v>380</v>
      </c>
      <c r="B545">
        <v>1</v>
      </c>
      <c r="C545">
        <v>2.6019220021490259</v>
      </c>
      <c r="D545">
        <v>2</v>
      </c>
      <c r="E545">
        <v>3.8348142417244429</v>
      </c>
      <c r="F545">
        <v>3.4554405531609271</v>
      </c>
      <c r="G545">
        <v>4.7447452698362209</v>
      </c>
      <c r="H545">
        <v>1</v>
      </c>
      <c r="I545">
        <v>2.3468076881605082</v>
      </c>
      <c r="J545">
        <v>2</v>
      </c>
      <c r="K545">
        <v>3.8292395368040331</v>
      </c>
      <c r="L545">
        <v>3.412714251562575</v>
      </c>
      <c r="M545">
        <v>4.5238966755298984</v>
      </c>
      <c r="P545" s="155" t="s">
        <v>408</v>
      </c>
      <c r="Q545">
        <v>1</v>
      </c>
      <c r="R545">
        <v>2</v>
      </c>
      <c r="S545">
        <v>2</v>
      </c>
      <c r="T545">
        <v>3</v>
      </c>
      <c r="U545">
        <v>3</v>
      </c>
      <c r="V545">
        <v>4</v>
      </c>
      <c r="W545">
        <v>1</v>
      </c>
      <c r="X545">
        <v>2</v>
      </c>
      <c r="Y545">
        <v>2</v>
      </c>
      <c r="Z545">
        <v>3</v>
      </c>
      <c r="AA545">
        <v>3</v>
      </c>
      <c r="AB545">
        <v>4</v>
      </c>
      <c r="AD545" s="155" t="s">
        <v>408</v>
      </c>
      <c r="AE545">
        <v>1</v>
      </c>
      <c r="AF545">
        <f t="shared" si="42"/>
        <v>3</v>
      </c>
      <c r="AG545">
        <v>2</v>
      </c>
      <c r="AH545">
        <f t="shared" si="43"/>
        <v>5</v>
      </c>
      <c r="AI545">
        <f t="shared" si="43"/>
        <v>5</v>
      </c>
      <c r="AJ545">
        <f t="shared" si="44"/>
        <v>7</v>
      </c>
      <c r="AK545">
        <f t="shared" si="45"/>
        <v>1</v>
      </c>
      <c r="AL545">
        <f t="shared" si="41"/>
        <v>3</v>
      </c>
      <c r="AM545">
        <f t="shared" si="41"/>
        <v>2</v>
      </c>
      <c r="AN545">
        <f t="shared" si="41"/>
        <v>5</v>
      </c>
      <c r="AO545">
        <f t="shared" si="41"/>
        <v>5</v>
      </c>
      <c r="AP545" s="98">
        <f t="shared" si="41"/>
        <v>7</v>
      </c>
    </row>
    <row r="546" spans="1:42" x14ac:dyDescent="0.3">
      <c r="A546" s="122" t="s">
        <v>381</v>
      </c>
      <c r="B546">
        <v>1</v>
      </c>
      <c r="C546">
        <v>2.3338771149373283</v>
      </c>
      <c r="D546">
        <v>2</v>
      </c>
      <c r="E546">
        <v>3.6839519449764051</v>
      </c>
      <c r="F546">
        <v>3.2849449460630251</v>
      </c>
      <c r="G546">
        <v>4.6622007131026786</v>
      </c>
      <c r="H546">
        <v>1</v>
      </c>
      <c r="I546">
        <v>2.3389459118743265</v>
      </c>
      <c r="J546">
        <v>2</v>
      </c>
      <c r="K546">
        <v>3.7358546059015052</v>
      </c>
      <c r="L546">
        <v>3.3678102058315638</v>
      </c>
      <c r="M546">
        <v>4.8170361631365486</v>
      </c>
      <c r="P546" s="155" t="s">
        <v>192</v>
      </c>
      <c r="Q546">
        <v>1</v>
      </c>
      <c r="R546">
        <v>2</v>
      </c>
      <c r="S546">
        <v>2</v>
      </c>
      <c r="T546">
        <v>3</v>
      </c>
      <c r="U546">
        <v>3</v>
      </c>
      <c r="V546">
        <v>4</v>
      </c>
      <c r="W546">
        <v>1</v>
      </c>
      <c r="X546">
        <v>2</v>
      </c>
      <c r="Y546">
        <v>2</v>
      </c>
      <c r="Z546">
        <v>3</v>
      </c>
      <c r="AA546">
        <v>3</v>
      </c>
      <c r="AB546">
        <v>4</v>
      </c>
      <c r="AD546" s="155" t="s">
        <v>192</v>
      </c>
      <c r="AE546">
        <v>1</v>
      </c>
      <c r="AF546">
        <f t="shared" si="42"/>
        <v>3</v>
      </c>
      <c r="AG546">
        <v>2</v>
      </c>
      <c r="AH546">
        <f t="shared" si="43"/>
        <v>5</v>
      </c>
      <c r="AI546">
        <f t="shared" si="43"/>
        <v>5</v>
      </c>
      <c r="AJ546">
        <f t="shared" si="44"/>
        <v>7</v>
      </c>
      <c r="AK546">
        <f t="shared" si="45"/>
        <v>1</v>
      </c>
      <c r="AL546">
        <f t="shared" si="41"/>
        <v>3</v>
      </c>
      <c r="AM546">
        <f t="shared" si="41"/>
        <v>2</v>
      </c>
      <c r="AN546">
        <f t="shared" si="41"/>
        <v>5</v>
      </c>
      <c r="AO546">
        <f t="shared" si="41"/>
        <v>5</v>
      </c>
      <c r="AP546" s="98">
        <f t="shared" si="41"/>
        <v>7</v>
      </c>
    </row>
    <row r="547" spans="1:42" x14ac:dyDescent="0.3">
      <c r="A547" t="s">
        <v>382</v>
      </c>
      <c r="B547">
        <v>1</v>
      </c>
      <c r="C547">
        <v>2.3816725320351821</v>
      </c>
      <c r="D547">
        <v>2</v>
      </c>
      <c r="E547">
        <v>3.6303517330562052</v>
      </c>
      <c r="F547">
        <v>3.4977851395245558</v>
      </c>
      <c r="G547">
        <v>4.7066718261548957</v>
      </c>
      <c r="H547">
        <v>1</v>
      </c>
      <c r="I547">
        <v>2.4356571363816619</v>
      </c>
      <c r="J547">
        <v>2</v>
      </c>
      <c r="K547">
        <v>3.7760548440304511</v>
      </c>
      <c r="L547">
        <v>3.52675824842269</v>
      </c>
      <c r="M547">
        <v>5.2051456975146637</v>
      </c>
      <c r="P547" s="155" t="s">
        <v>409</v>
      </c>
      <c r="Q547">
        <v>1</v>
      </c>
      <c r="R547">
        <v>2</v>
      </c>
      <c r="S547">
        <v>2</v>
      </c>
      <c r="T547">
        <v>3</v>
      </c>
      <c r="U547">
        <v>3</v>
      </c>
      <c r="V547">
        <v>4</v>
      </c>
      <c r="W547">
        <v>1</v>
      </c>
      <c r="X547">
        <v>2</v>
      </c>
      <c r="Y547">
        <v>2</v>
      </c>
      <c r="Z547">
        <v>3</v>
      </c>
      <c r="AA547">
        <v>3</v>
      </c>
      <c r="AB547">
        <v>4</v>
      </c>
      <c r="AD547" s="155" t="s">
        <v>409</v>
      </c>
      <c r="AE547">
        <v>1</v>
      </c>
      <c r="AF547">
        <f t="shared" si="42"/>
        <v>3</v>
      </c>
      <c r="AG547">
        <v>2</v>
      </c>
      <c r="AH547">
        <f t="shared" si="43"/>
        <v>5</v>
      </c>
      <c r="AI547">
        <f t="shared" si="43"/>
        <v>5</v>
      </c>
      <c r="AJ547">
        <f t="shared" si="44"/>
        <v>7</v>
      </c>
      <c r="AK547">
        <f t="shared" si="45"/>
        <v>1</v>
      </c>
      <c r="AL547">
        <f t="shared" si="41"/>
        <v>3</v>
      </c>
      <c r="AM547">
        <f t="shared" si="41"/>
        <v>2</v>
      </c>
      <c r="AN547">
        <f t="shared" si="41"/>
        <v>5</v>
      </c>
      <c r="AO547">
        <f t="shared" si="41"/>
        <v>5</v>
      </c>
      <c r="AP547" s="98">
        <f t="shared" si="41"/>
        <v>7</v>
      </c>
    </row>
    <row r="548" spans="1:42" x14ac:dyDescent="0.3">
      <c r="A548" t="s">
        <v>383</v>
      </c>
      <c r="B548">
        <v>1</v>
      </c>
      <c r="C548">
        <v>2.399874941378771</v>
      </c>
      <c r="D548">
        <v>2</v>
      </c>
      <c r="E548">
        <v>3.6092834811103618</v>
      </c>
      <c r="F548">
        <v>3.3778508551827562</v>
      </c>
      <c r="G548">
        <v>4.8298145657331979</v>
      </c>
      <c r="H548">
        <v>1</v>
      </c>
      <c r="I548">
        <v>2.560772077498005</v>
      </c>
      <c r="J548">
        <v>2</v>
      </c>
      <c r="K548">
        <v>3.7096957081649351</v>
      </c>
      <c r="L548">
        <v>3.4786931489258688</v>
      </c>
      <c r="M548">
        <v>5.2214995499631378</v>
      </c>
      <c r="P548" s="155" t="s">
        <v>410</v>
      </c>
      <c r="Q548">
        <v>1</v>
      </c>
      <c r="R548">
        <v>2</v>
      </c>
      <c r="S548">
        <v>2</v>
      </c>
      <c r="T548">
        <v>3</v>
      </c>
      <c r="U548">
        <v>3</v>
      </c>
      <c r="V548">
        <v>4</v>
      </c>
      <c r="W548">
        <v>1</v>
      </c>
      <c r="X548">
        <v>2</v>
      </c>
      <c r="Y548">
        <v>2</v>
      </c>
      <c r="Z548">
        <v>3</v>
      </c>
      <c r="AA548">
        <v>3</v>
      </c>
      <c r="AB548">
        <v>4</v>
      </c>
      <c r="AD548" s="155" t="s">
        <v>410</v>
      </c>
      <c r="AE548">
        <v>1</v>
      </c>
      <c r="AF548">
        <f t="shared" si="42"/>
        <v>3</v>
      </c>
      <c r="AG548">
        <v>2</v>
      </c>
      <c r="AH548">
        <f t="shared" si="43"/>
        <v>5</v>
      </c>
      <c r="AI548">
        <f t="shared" si="43"/>
        <v>5</v>
      </c>
      <c r="AJ548">
        <f t="shared" si="44"/>
        <v>7</v>
      </c>
      <c r="AK548">
        <f t="shared" si="45"/>
        <v>1</v>
      </c>
      <c r="AL548">
        <f t="shared" si="41"/>
        <v>3</v>
      </c>
      <c r="AM548">
        <f t="shared" si="41"/>
        <v>2</v>
      </c>
      <c r="AN548">
        <f t="shared" si="41"/>
        <v>5</v>
      </c>
      <c r="AO548">
        <f t="shared" si="41"/>
        <v>5</v>
      </c>
      <c r="AP548" s="98">
        <f t="shared" si="41"/>
        <v>7</v>
      </c>
    </row>
    <row r="549" spans="1:42" x14ac:dyDescent="0.3">
      <c r="A549" t="s">
        <v>384</v>
      </c>
      <c r="B549">
        <v>1</v>
      </c>
      <c r="C549">
        <v>2.5768503220306318</v>
      </c>
      <c r="D549">
        <v>2</v>
      </c>
      <c r="E549">
        <v>3.817490904379186</v>
      </c>
      <c r="F549">
        <v>3.6567065648700732</v>
      </c>
      <c r="G549">
        <v>5.0097660520145277</v>
      </c>
      <c r="H549">
        <v>1</v>
      </c>
      <c r="I549">
        <v>2.6633555170267922</v>
      </c>
      <c r="J549">
        <v>2</v>
      </c>
      <c r="K549">
        <v>3.921454153573074</v>
      </c>
      <c r="L549">
        <v>3.471323355606327</v>
      </c>
      <c r="M549">
        <v>4.9281671096617936</v>
      </c>
      <c r="P549" s="155" t="s">
        <v>411</v>
      </c>
      <c r="Q549">
        <v>1</v>
      </c>
      <c r="R549">
        <v>2</v>
      </c>
      <c r="S549">
        <v>2</v>
      </c>
      <c r="T549">
        <v>3</v>
      </c>
      <c r="U549">
        <v>3</v>
      </c>
      <c r="V549">
        <v>4</v>
      </c>
      <c r="W549">
        <v>1</v>
      </c>
      <c r="X549">
        <v>2</v>
      </c>
      <c r="Y549">
        <v>2</v>
      </c>
      <c r="Z549">
        <v>3</v>
      </c>
      <c r="AA549">
        <v>3</v>
      </c>
      <c r="AB549">
        <v>4</v>
      </c>
      <c r="AD549" s="155" t="s">
        <v>411</v>
      </c>
      <c r="AE549">
        <v>1</v>
      </c>
      <c r="AF549">
        <f t="shared" si="42"/>
        <v>3</v>
      </c>
      <c r="AG549">
        <v>2</v>
      </c>
      <c r="AH549">
        <f t="shared" si="43"/>
        <v>5</v>
      </c>
      <c r="AI549">
        <f t="shared" si="43"/>
        <v>5</v>
      </c>
      <c r="AJ549">
        <f t="shared" si="44"/>
        <v>7</v>
      </c>
      <c r="AK549">
        <f t="shared" si="45"/>
        <v>1</v>
      </c>
      <c r="AL549">
        <f t="shared" si="41"/>
        <v>3</v>
      </c>
      <c r="AM549">
        <f t="shared" si="41"/>
        <v>2</v>
      </c>
      <c r="AN549">
        <f t="shared" si="41"/>
        <v>5</v>
      </c>
      <c r="AO549">
        <f t="shared" si="41"/>
        <v>5</v>
      </c>
      <c r="AP549" s="98">
        <f t="shared" si="41"/>
        <v>7</v>
      </c>
    </row>
    <row r="550" spans="1:42" x14ac:dyDescent="0.3">
      <c r="A550" t="s">
        <v>385</v>
      </c>
      <c r="B550">
        <v>1</v>
      </c>
      <c r="C550">
        <v>2.3330357571781848</v>
      </c>
      <c r="D550">
        <v>2</v>
      </c>
      <c r="E550">
        <v>3.5209769122397381</v>
      </c>
      <c r="F550">
        <v>3.3497841838903679</v>
      </c>
      <c r="G550">
        <v>4.7913334129353142</v>
      </c>
      <c r="H550">
        <v>1</v>
      </c>
      <c r="I550">
        <v>2.597333562003306</v>
      </c>
      <c r="J550">
        <v>2</v>
      </c>
      <c r="K550">
        <v>3.6165759779678051</v>
      </c>
      <c r="L550">
        <v>3.5854625993645479</v>
      </c>
      <c r="M550">
        <v>5.3065844987772417</v>
      </c>
      <c r="P550" s="155" t="s">
        <v>412</v>
      </c>
      <c r="Q550">
        <v>1</v>
      </c>
      <c r="R550">
        <v>2</v>
      </c>
      <c r="S550">
        <v>2</v>
      </c>
      <c r="T550">
        <v>3</v>
      </c>
      <c r="U550">
        <v>3</v>
      </c>
      <c r="V550">
        <v>4</v>
      </c>
      <c r="W550">
        <v>1</v>
      </c>
      <c r="X550">
        <v>2</v>
      </c>
      <c r="Y550">
        <v>2</v>
      </c>
      <c r="Z550">
        <v>3</v>
      </c>
      <c r="AA550">
        <v>3</v>
      </c>
      <c r="AB550">
        <v>4</v>
      </c>
      <c r="AD550" s="155" t="s">
        <v>412</v>
      </c>
      <c r="AE550">
        <v>1</v>
      </c>
      <c r="AF550">
        <f t="shared" si="42"/>
        <v>3</v>
      </c>
      <c r="AG550">
        <v>2</v>
      </c>
      <c r="AH550">
        <f t="shared" si="43"/>
        <v>5</v>
      </c>
      <c r="AI550">
        <f t="shared" si="43"/>
        <v>5</v>
      </c>
      <c r="AJ550">
        <f t="shared" si="44"/>
        <v>7</v>
      </c>
      <c r="AK550">
        <f t="shared" si="45"/>
        <v>1</v>
      </c>
      <c r="AL550">
        <f t="shared" si="41"/>
        <v>3</v>
      </c>
      <c r="AM550">
        <f t="shared" si="41"/>
        <v>2</v>
      </c>
      <c r="AN550">
        <f t="shared" si="41"/>
        <v>5</v>
      </c>
      <c r="AO550">
        <f t="shared" si="41"/>
        <v>5</v>
      </c>
      <c r="AP550" s="98">
        <f t="shared" si="41"/>
        <v>7</v>
      </c>
    </row>
    <row r="551" spans="1:42" x14ac:dyDescent="0.3">
      <c r="A551" t="s">
        <v>386</v>
      </c>
      <c r="B551">
        <v>1</v>
      </c>
      <c r="C551">
        <v>2.447715535669813</v>
      </c>
      <c r="D551">
        <v>2</v>
      </c>
      <c r="E551">
        <v>3.4749594300002489</v>
      </c>
      <c r="F551">
        <v>3.3731711407777958</v>
      </c>
      <c r="G551">
        <v>4.5734822855832622</v>
      </c>
      <c r="H551">
        <v>1</v>
      </c>
      <c r="I551">
        <v>2.1779635285407779</v>
      </c>
      <c r="J551">
        <v>2</v>
      </c>
      <c r="K551">
        <v>3.6500248086292419</v>
      </c>
      <c r="L551">
        <v>3.4267290831798989</v>
      </c>
      <c r="M551">
        <v>5.2002508816060367</v>
      </c>
      <c r="P551" s="155" t="s">
        <v>413</v>
      </c>
      <c r="Q551">
        <v>1</v>
      </c>
      <c r="R551">
        <v>2</v>
      </c>
      <c r="S551">
        <v>2</v>
      </c>
      <c r="T551">
        <v>3</v>
      </c>
      <c r="U551">
        <v>3</v>
      </c>
      <c r="V551">
        <v>4</v>
      </c>
      <c r="W551">
        <v>1</v>
      </c>
      <c r="X551">
        <v>2</v>
      </c>
      <c r="Y551">
        <v>2</v>
      </c>
      <c r="Z551">
        <v>3</v>
      </c>
      <c r="AA551">
        <v>3</v>
      </c>
      <c r="AB551">
        <v>4</v>
      </c>
      <c r="AD551" s="155" t="s">
        <v>413</v>
      </c>
      <c r="AE551">
        <v>1</v>
      </c>
      <c r="AF551">
        <f t="shared" si="42"/>
        <v>3</v>
      </c>
      <c r="AG551">
        <v>2</v>
      </c>
      <c r="AH551">
        <f t="shared" si="43"/>
        <v>5</v>
      </c>
      <c r="AI551">
        <f t="shared" si="43"/>
        <v>5</v>
      </c>
      <c r="AJ551">
        <f t="shared" si="44"/>
        <v>7</v>
      </c>
      <c r="AK551">
        <f t="shared" si="45"/>
        <v>1</v>
      </c>
      <c r="AL551">
        <f t="shared" si="41"/>
        <v>3</v>
      </c>
      <c r="AM551">
        <f t="shared" si="41"/>
        <v>2</v>
      </c>
      <c r="AN551">
        <f t="shared" si="41"/>
        <v>5</v>
      </c>
      <c r="AO551">
        <f t="shared" si="41"/>
        <v>5</v>
      </c>
      <c r="AP551" s="98">
        <f t="shared" si="41"/>
        <v>7</v>
      </c>
    </row>
    <row r="552" spans="1:42" x14ac:dyDescent="0.3">
      <c r="A552" t="s">
        <v>387</v>
      </c>
      <c r="B552">
        <v>1</v>
      </c>
      <c r="C552">
        <v>2.447715535669813</v>
      </c>
      <c r="D552">
        <v>2</v>
      </c>
      <c r="E552">
        <v>3.4749594300002489</v>
      </c>
      <c r="F552">
        <v>3.3731711407777958</v>
      </c>
      <c r="G552">
        <v>4.5734822855832622</v>
      </c>
      <c r="H552">
        <v>1</v>
      </c>
      <c r="I552">
        <v>2.1779635285407779</v>
      </c>
      <c r="J552">
        <v>2</v>
      </c>
      <c r="K552">
        <v>3.6500248086292419</v>
      </c>
      <c r="L552">
        <v>3.4267290831798989</v>
      </c>
      <c r="M552">
        <v>5.2002508816060367</v>
      </c>
      <c r="P552" s="155" t="s">
        <v>414</v>
      </c>
      <c r="Q552">
        <v>1</v>
      </c>
      <c r="R552">
        <v>2</v>
      </c>
      <c r="S552">
        <v>2</v>
      </c>
      <c r="T552">
        <v>3</v>
      </c>
      <c r="U552">
        <v>3</v>
      </c>
      <c r="V552">
        <v>4</v>
      </c>
      <c r="W552">
        <v>1</v>
      </c>
      <c r="X552">
        <v>2</v>
      </c>
      <c r="Y552">
        <v>2</v>
      </c>
      <c r="Z552">
        <v>3</v>
      </c>
      <c r="AA552">
        <v>3</v>
      </c>
      <c r="AB552">
        <v>4</v>
      </c>
      <c r="AD552" s="155" t="s">
        <v>414</v>
      </c>
      <c r="AE552">
        <v>1</v>
      </c>
      <c r="AF552">
        <f t="shared" si="42"/>
        <v>3</v>
      </c>
      <c r="AG552">
        <v>2</v>
      </c>
      <c r="AH552">
        <f t="shared" si="43"/>
        <v>5</v>
      </c>
      <c r="AI552">
        <f t="shared" si="43"/>
        <v>5</v>
      </c>
      <c r="AJ552">
        <f t="shared" si="44"/>
        <v>7</v>
      </c>
      <c r="AK552">
        <f t="shared" si="45"/>
        <v>1</v>
      </c>
      <c r="AL552">
        <f t="shared" si="45"/>
        <v>3</v>
      </c>
      <c r="AM552">
        <f t="shared" si="45"/>
        <v>2</v>
      </c>
      <c r="AN552">
        <f t="shared" si="45"/>
        <v>5</v>
      </c>
      <c r="AO552">
        <f t="shared" si="45"/>
        <v>5</v>
      </c>
      <c r="AP552" s="98">
        <f t="shared" si="45"/>
        <v>7</v>
      </c>
    </row>
    <row r="553" spans="1:42" x14ac:dyDescent="0.3">
      <c r="A553" t="s">
        <v>388</v>
      </c>
      <c r="B553">
        <v>1</v>
      </c>
      <c r="C553">
        <v>2.135044300659962</v>
      </c>
      <c r="D553">
        <v>2</v>
      </c>
      <c r="E553">
        <v>3.7023976792303661</v>
      </c>
      <c r="F553">
        <v>3.307241383628142</v>
      </c>
      <c r="G553">
        <v>4.2757471604772359</v>
      </c>
      <c r="H553">
        <v>1</v>
      </c>
      <c r="I553">
        <v>2.7858240039868369</v>
      </c>
      <c r="J553">
        <v>2</v>
      </c>
      <c r="K553">
        <v>3.7336602602645419</v>
      </c>
      <c r="L553">
        <v>3.5789020473397639</v>
      </c>
      <c r="M553">
        <v>4.5733761746641708</v>
      </c>
      <c r="P553" s="155" t="s">
        <v>415</v>
      </c>
      <c r="Q553">
        <v>1</v>
      </c>
      <c r="R553">
        <v>2</v>
      </c>
      <c r="S553">
        <v>2</v>
      </c>
      <c r="T553">
        <v>3</v>
      </c>
      <c r="U553">
        <v>3</v>
      </c>
      <c r="V553">
        <v>4</v>
      </c>
      <c r="W553">
        <v>1</v>
      </c>
      <c r="X553">
        <v>2</v>
      </c>
      <c r="Y553">
        <v>2</v>
      </c>
      <c r="Z553">
        <v>3</v>
      </c>
      <c r="AA553">
        <v>3</v>
      </c>
      <c r="AB553">
        <v>4</v>
      </c>
      <c r="AD553" s="155" t="s">
        <v>415</v>
      </c>
      <c r="AE553">
        <v>1</v>
      </c>
      <c r="AF553">
        <f t="shared" si="42"/>
        <v>3</v>
      </c>
      <c r="AG553">
        <v>2</v>
      </c>
      <c r="AH553">
        <f t="shared" si="43"/>
        <v>5</v>
      </c>
      <c r="AI553">
        <f t="shared" si="43"/>
        <v>5</v>
      </c>
      <c r="AJ553">
        <f t="shared" si="44"/>
        <v>7</v>
      </c>
      <c r="AK553">
        <f t="shared" si="45"/>
        <v>1</v>
      </c>
      <c r="AL553">
        <f t="shared" si="45"/>
        <v>3</v>
      </c>
      <c r="AM553">
        <f t="shared" si="45"/>
        <v>2</v>
      </c>
      <c r="AN553">
        <f t="shared" si="45"/>
        <v>5</v>
      </c>
      <c r="AO553">
        <f t="shared" si="45"/>
        <v>5</v>
      </c>
      <c r="AP553" s="98">
        <f t="shared" si="45"/>
        <v>7</v>
      </c>
    </row>
    <row r="554" spans="1:42" x14ac:dyDescent="0.3">
      <c r="A554" t="s">
        <v>389</v>
      </c>
      <c r="B554">
        <v>1</v>
      </c>
      <c r="C554">
        <v>2.470270729544553</v>
      </c>
      <c r="D554">
        <v>2</v>
      </c>
      <c r="E554">
        <v>3.6540047148003461</v>
      </c>
      <c r="F554">
        <v>3.4584971441432342</v>
      </c>
      <c r="G554">
        <v>4.8419028224812584</v>
      </c>
      <c r="H554">
        <v>1</v>
      </c>
      <c r="I554">
        <v>2.28241853208152</v>
      </c>
      <c r="J554">
        <v>2</v>
      </c>
      <c r="K554">
        <v>3.655722334492209</v>
      </c>
      <c r="L554">
        <v>3.3896328656842769</v>
      </c>
      <c r="M554">
        <v>4.732766169206994</v>
      </c>
      <c r="P554" s="155" t="s">
        <v>416</v>
      </c>
      <c r="Q554">
        <v>1</v>
      </c>
      <c r="R554">
        <v>2</v>
      </c>
      <c r="S554">
        <v>2</v>
      </c>
      <c r="T554">
        <v>3</v>
      </c>
      <c r="U554">
        <v>3</v>
      </c>
      <c r="V554">
        <v>4</v>
      </c>
      <c r="W554">
        <v>1</v>
      </c>
      <c r="X554">
        <v>2</v>
      </c>
      <c r="Y554">
        <v>2</v>
      </c>
      <c r="Z554">
        <v>3</v>
      </c>
      <c r="AA554">
        <v>3</v>
      </c>
      <c r="AB554">
        <v>4</v>
      </c>
      <c r="AD554" s="155" t="s">
        <v>416</v>
      </c>
      <c r="AE554">
        <v>1</v>
      </c>
      <c r="AF554">
        <f t="shared" si="42"/>
        <v>3</v>
      </c>
      <c r="AG554">
        <v>2</v>
      </c>
      <c r="AH554">
        <f t="shared" si="43"/>
        <v>5</v>
      </c>
      <c r="AI554">
        <f t="shared" si="43"/>
        <v>5</v>
      </c>
      <c r="AJ554">
        <f t="shared" si="44"/>
        <v>7</v>
      </c>
      <c r="AK554">
        <f t="shared" si="45"/>
        <v>1</v>
      </c>
      <c r="AL554">
        <f t="shared" si="45"/>
        <v>3</v>
      </c>
      <c r="AM554">
        <f t="shared" si="45"/>
        <v>2</v>
      </c>
      <c r="AN554">
        <f t="shared" si="45"/>
        <v>5</v>
      </c>
      <c r="AO554">
        <f t="shared" si="45"/>
        <v>5</v>
      </c>
      <c r="AP554" s="98">
        <f t="shared" si="45"/>
        <v>7</v>
      </c>
    </row>
    <row r="555" spans="1:42" x14ac:dyDescent="0.3">
      <c r="A555" s="122" t="s">
        <v>390</v>
      </c>
      <c r="B555">
        <v>1</v>
      </c>
      <c r="C555">
        <v>2.4281196024764955</v>
      </c>
      <c r="D555">
        <v>2</v>
      </c>
      <c r="E555">
        <v>3.8095476299635238</v>
      </c>
      <c r="F555">
        <v>3.5564858052241162</v>
      </c>
      <c r="G555">
        <v>5.0789851397492596</v>
      </c>
      <c r="H555">
        <v>1</v>
      </c>
      <c r="I555">
        <v>2.5735870799320151</v>
      </c>
      <c r="J555">
        <v>2</v>
      </c>
      <c r="K555">
        <v>3.8562894520398494</v>
      </c>
      <c r="L555">
        <v>3.4769674699457722</v>
      </c>
      <c r="M555">
        <v>4.8114642946960311</v>
      </c>
      <c r="P555" s="155" t="s">
        <v>201</v>
      </c>
      <c r="Q555">
        <v>1</v>
      </c>
      <c r="R555">
        <v>2</v>
      </c>
      <c r="S555">
        <v>2</v>
      </c>
      <c r="T555">
        <v>3</v>
      </c>
      <c r="U555">
        <v>3</v>
      </c>
      <c r="V555">
        <v>4</v>
      </c>
      <c r="W555">
        <v>1</v>
      </c>
      <c r="X555">
        <v>2</v>
      </c>
      <c r="Y555">
        <v>2</v>
      </c>
      <c r="Z555">
        <v>3</v>
      </c>
      <c r="AA555">
        <v>3</v>
      </c>
      <c r="AB555">
        <v>4</v>
      </c>
      <c r="AD555" s="155" t="s">
        <v>201</v>
      </c>
      <c r="AE555">
        <v>1</v>
      </c>
      <c r="AF555">
        <f t="shared" si="42"/>
        <v>3</v>
      </c>
      <c r="AG555">
        <v>2</v>
      </c>
      <c r="AH555">
        <f t="shared" si="43"/>
        <v>5</v>
      </c>
      <c r="AI555">
        <f t="shared" si="43"/>
        <v>5</v>
      </c>
      <c r="AJ555">
        <f t="shared" si="44"/>
        <v>7</v>
      </c>
      <c r="AK555">
        <f t="shared" si="45"/>
        <v>1</v>
      </c>
      <c r="AL555">
        <f t="shared" si="45"/>
        <v>3</v>
      </c>
      <c r="AM555">
        <f t="shared" si="45"/>
        <v>2</v>
      </c>
      <c r="AN555">
        <f t="shared" si="45"/>
        <v>5</v>
      </c>
      <c r="AO555">
        <f t="shared" si="45"/>
        <v>5</v>
      </c>
      <c r="AP555" s="98">
        <f t="shared" si="45"/>
        <v>7</v>
      </c>
    </row>
    <row r="556" spans="1:42" x14ac:dyDescent="0.3">
      <c r="A556" t="s">
        <v>391</v>
      </c>
      <c r="B556">
        <v>1</v>
      </c>
      <c r="C556">
        <v>2.2495718067749468</v>
      </c>
      <c r="D556">
        <v>2</v>
      </c>
      <c r="E556">
        <v>3.568431167835473</v>
      </c>
      <c r="F556">
        <v>3.4568284519992738</v>
      </c>
      <c r="G556">
        <v>4.850962908933429</v>
      </c>
      <c r="H556">
        <v>1</v>
      </c>
      <c r="I556">
        <v>2.411634455453489</v>
      </c>
      <c r="J556">
        <v>2</v>
      </c>
      <c r="K556">
        <v>3.624701858859789</v>
      </c>
      <c r="L556">
        <v>3.76647636568137</v>
      </c>
      <c r="M556">
        <v>5.6208988421776382</v>
      </c>
      <c r="P556" s="155" t="s">
        <v>417</v>
      </c>
      <c r="Q556">
        <v>1</v>
      </c>
      <c r="R556">
        <v>2</v>
      </c>
      <c r="S556">
        <v>2</v>
      </c>
      <c r="T556">
        <v>3</v>
      </c>
      <c r="U556">
        <v>3</v>
      </c>
      <c r="V556">
        <v>4</v>
      </c>
      <c r="W556">
        <v>1</v>
      </c>
      <c r="X556">
        <v>2</v>
      </c>
      <c r="Y556">
        <v>2</v>
      </c>
      <c r="Z556">
        <v>3</v>
      </c>
      <c r="AA556">
        <v>3</v>
      </c>
      <c r="AB556">
        <v>4</v>
      </c>
      <c r="AD556" s="155" t="s">
        <v>417</v>
      </c>
      <c r="AE556">
        <v>1</v>
      </c>
      <c r="AF556">
        <f t="shared" si="42"/>
        <v>3</v>
      </c>
      <c r="AG556">
        <v>2</v>
      </c>
      <c r="AH556">
        <f t="shared" si="43"/>
        <v>5</v>
      </c>
      <c r="AI556">
        <f t="shared" si="43"/>
        <v>5</v>
      </c>
      <c r="AJ556">
        <f t="shared" si="44"/>
        <v>7</v>
      </c>
      <c r="AK556">
        <f t="shared" si="45"/>
        <v>1</v>
      </c>
      <c r="AL556">
        <f t="shared" si="45"/>
        <v>3</v>
      </c>
      <c r="AM556">
        <f t="shared" si="45"/>
        <v>2</v>
      </c>
      <c r="AN556">
        <f t="shared" si="45"/>
        <v>5</v>
      </c>
      <c r="AO556">
        <f t="shared" si="45"/>
        <v>5</v>
      </c>
      <c r="AP556" s="98">
        <f t="shared" si="45"/>
        <v>7</v>
      </c>
    </row>
    <row r="557" spans="1:42" x14ac:dyDescent="0.3">
      <c r="A557" t="s">
        <v>392</v>
      </c>
      <c r="B557">
        <v>1</v>
      </c>
      <c r="C557">
        <v>2.331184266683771</v>
      </c>
      <c r="D557">
        <v>2</v>
      </c>
      <c r="E557">
        <v>3.4590165777058051</v>
      </c>
      <c r="F557">
        <v>3.3895661217479729</v>
      </c>
      <c r="G557">
        <v>4.7452046422642313</v>
      </c>
      <c r="H557">
        <v>1</v>
      </c>
      <c r="I557">
        <v>2.3956512098371521</v>
      </c>
      <c r="J557">
        <v>2</v>
      </c>
      <c r="K557">
        <v>3.494877422283464</v>
      </c>
      <c r="L557">
        <v>3.3683527991278681</v>
      </c>
      <c r="M557">
        <v>4.6553163763778613</v>
      </c>
      <c r="P557" s="155" t="s">
        <v>418</v>
      </c>
      <c r="Q557">
        <v>1</v>
      </c>
      <c r="R557">
        <v>2</v>
      </c>
      <c r="S557">
        <v>2</v>
      </c>
      <c r="T557">
        <v>3</v>
      </c>
      <c r="U557">
        <v>3</v>
      </c>
      <c r="V557">
        <v>4</v>
      </c>
      <c r="W557">
        <v>1</v>
      </c>
      <c r="X557">
        <v>2</v>
      </c>
      <c r="Y557">
        <v>2</v>
      </c>
      <c r="Z557">
        <v>3</v>
      </c>
      <c r="AA557">
        <v>3</v>
      </c>
      <c r="AB557">
        <v>4</v>
      </c>
      <c r="AD557" s="155" t="s">
        <v>418</v>
      </c>
      <c r="AE557">
        <v>1</v>
      </c>
      <c r="AF557">
        <f t="shared" si="42"/>
        <v>3</v>
      </c>
      <c r="AG557">
        <v>2</v>
      </c>
      <c r="AH557">
        <f t="shared" si="43"/>
        <v>5</v>
      </c>
      <c r="AI557">
        <f t="shared" si="43"/>
        <v>5</v>
      </c>
      <c r="AJ557">
        <f t="shared" si="44"/>
        <v>7</v>
      </c>
      <c r="AK557">
        <f t="shared" si="45"/>
        <v>1</v>
      </c>
      <c r="AL557">
        <f t="shared" si="45"/>
        <v>3</v>
      </c>
      <c r="AM557">
        <f t="shared" si="45"/>
        <v>2</v>
      </c>
      <c r="AN557">
        <f t="shared" si="45"/>
        <v>5</v>
      </c>
      <c r="AO557">
        <f t="shared" si="45"/>
        <v>5</v>
      </c>
      <c r="AP557" s="98">
        <f t="shared" si="45"/>
        <v>7</v>
      </c>
    </row>
    <row r="558" spans="1:42" x14ac:dyDescent="0.3">
      <c r="A558" t="s">
        <v>393</v>
      </c>
      <c r="B558">
        <v>1</v>
      </c>
      <c r="C558">
        <v>2.2180148204134369</v>
      </c>
      <c r="D558">
        <v>2</v>
      </c>
      <c r="E558">
        <v>3.3836611618545311</v>
      </c>
      <c r="F558">
        <v>3.460690755579142</v>
      </c>
      <c r="G558">
        <v>4.9985968331090103</v>
      </c>
      <c r="H558">
        <v>1</v>
      </c>
      <c r="I558">
        <v>2.5357660074733519</v>
      </c>
      <c r="J558">
        <v>2</v>
      </c>
      <c r="K558">
        <v>3.785616691494758</v>
      </c>
      <c r="L558">
        <v>3.6502778075988509</v>
      </c>
      <c r="M558">
        <v>5.4135799012415511</v>
      </c>
      <c r="P558" s="155" t="s">
        <v>419</v>
      </c>
      <c r="Q558">
        <v>1</v>
      </c>
      <c r="R558">
        <v>2</v>
      </c>
      <c r="S558">
        <v>2</v>
      </c>
      <c r="T558">
        <v>3</v>
      </c>
      <c r="U558">
        <v>3</v>
      </c>
      <c r="V558">
        <v>4</v>
      </c>
      <c r="W558">
        <v>1</v>
      </c>
      <c r="X558">
        <v>2</v>
      </c>
      <c r="Y558">
        <v>2</v>
      </c>
      <c r="Z558">
        <v>3</v>
      </c>
      <c r="AA558">
        <v>3</v>
      </c>
      <c r="AB558">
        <v>4</v>
      </c>
      <c r="AD558" s="155" t="s">
        <v>419</v>
      </c>
      <c r="AE558">
        <v>1</v>
      </c>
      <c r="AF558">
        <f t="shared" si="42"/>
        <v>3</v>
      </c>
      <c r="AG558">
        <v>2</v>
      </c>
      <c r="AH558">
        <f t="shared" si="43"/>
        <v>5</v>
      </c>
      <c r="AI558">
        <f t="shared" si="43"/>
        <v>5</v>
      </c>
      <c r="AJ558">
        <f t="shared" si="44"/>
        <v>7</v>
      </c>
      <c r="AK558">
        <f t="shared" si="45"/>
        <v>1</v>
      </c>
      <c r="AL558">
        <f t="shared" si="45"/>
        <v>3</v>
      </c>
      <c r="AM558">
        <f t="shared" si="45"/>
        <v>2</v>
      </c>
      <c r="AN558">
        <f t="shared" si="45"/>
        <v>5</v>
      </c>
      <c r="AO558">
        <f t="shared" si="45"/>
        <v>5</v>
      </c>
      <c r="AP558" s="98">
        <f t="shared" si="45"/>
        <v>7</v>
      </c>
    </row>
    <row r="559" spans="1:42" x14ac:dyDescent="0.3">
      <c r="A559" t="s">
        <v>394</v>
      </c>
      <c r="B559">
        <v>1</v>
      </c>
      <c r="C559">
        <v>2.4034281237336961</v>
      </c>
      <c r="D559">
        <v>2</v>
      </c>
      <c r="E559">
        <v>3.698499224156043</v>
      </c>
      <c r="F559">
        <v>3.4907076229324949</v>
      </c>
      <c r="G559">
        <v>4.6574071106962069</v>
      </c>
      <c r="H559">
        <v>1</v>
      </c>
      <c r="I559">
        <v>2.4997891734506492</v>
      </c>
      <c r="J559">
        <v>2</v>
      </c>
      <c r="K559">
        <v>3.7070229076080432</v>
      </c>
      <c r="L559">
        <v>3.6946218310260042</v>
      </c>
      <c r="M559">
        <v>5.2889925414384322</v>
      </c>
      <c r="P559" s="155" t="s">
        <v>420</v>
      </c>
      <c r="Q559">
        <v>1</v>
      </c>
      <c r="R559">
        <v>2</v>
      </c>
      <c r="S559">
        <v>2</v>
      </c>
      <c r="T559">
        <v>3</v>
      </c>
      <c r="U559">
        <v>3</v>
      </c>
      <c r="V559">
        <v>4</v>
      </c>
      <c r="W559">
        <v>1</v>
      </c>
      <c r="X559">
        <v>2</v>
      </c>
      <c r="Y559">
        <v>2</v>
      </c>
      <c r="Z559">
        <v>3</v>
      </c>
      <c r="AA559">
        <v>3</v>
      </c>
      <c r="AB559">
        <v>4</v>
      </c>
      <c r="AD559" s="155" t="s">
        <v>420</v>
      </c>
      <c r="AE559">
        <v>1</v>
      </c>
      <c r="AF559">
        <f t="shared" si="42"/>
        <v>3</v>
      </c>
      <c r="AG559">
        <v>2</v>
      </c>
      <c r="AH559">
        <f t="shared" si="43"/>
        <v>5</v>
      </c>
      <c r="AI559">
        <f t="shared" si="43"/>
        <v>5</v>
      </c>
      <c r="AJ559">
        <f t="shared" si="44"/>
        <v>7</v>
      </c>
      <c r="AK559">
        <f t="shared" si="45"/>
        <v>1</v>
      </c>
      <c r="AL559">
        <f t="shared" si="45"/>
        <v>3</v>
      </c>
      <c r="AM559">
        <f t="shared" si="45"/>
        <v>2</v>
      </c>
      <c r="AN559">
        <f t="shared" si="45"/>
        <v>5</v>
      </c>
      <c r="AO559">
        <f t="shared" si="45"/>
        <v>5</v>
      </c>
      <c r="AP559" s="98">
        <f t="shared" si="45"/>
        <v>7</v>
      </c>
    </row>
    <row r="560" spans="1:42" x14ac:dyDescent="0.3">
      <c r="A560" s="122" t="s">
        <v>461</v>
      </c>
      <c r="B560">
        <f>B539</f>
        <v>1</v>
      </c>
      <c r="C560">
        <f t="shared" ref="C560:M560" si="46">C539</f>
        <v>2.4957773246800512</v>
      </c>
      <c r="D560">
        <f t="shared" si="46"/>
        <v>2</v>
      </c>
      <c r="E560">
        <f t="shared" si="46"/>
        <v>3.7052118284444169</v>
      </c>
      <c r="F560">
        <f t="shared" si="46"/>
        <v>3.552947004899397</v>
      </c>
      <c r="G560">
        <f t="shared" si="46"/>
        <v>5.0478451800047912</v>
      </c>
      <c r="H560">
        <f t="shared" si="46"/>
        <v>1</v>
      </c>
      <c r="I560">
        <f t="shared" si="46"/>
        <v>2.3068817406074982</v>
      </c>
      <c r="J560">
        <f t="shared" si="46"/>
        <v>2</v>
      </c>
      <c r="K560">
        <f t="shared" si="46"/>
        <v>3.869908448115877</v>
      </c>
      <c r="L560">
        <f t="shared" si="46"/>
        <v>3.616993624026521</v>
      </c>
      <c r="M560">
        <f t="shared" si="46"/>
        <v>5.4164242657630357</v>
      </c>
      <c r="P560" s="155" t="s">
        <v>421</v>
      </c>
      <c r="Q560">
        <v>1</v>
      </c>
      <c r="R560">
        <v>2</v>
      </c>
      <c r="S560">
        <v>2</v>
      </c>
      <c r="T560">
        <v>3</v>
      </c>
      <c r="U560">
        <v>3</v>
      </c>
      <c r="V560">
        <v>4</v>
      </c>
      <c r="W560">
        <v>1</v>
      </c>
      <c r="X560">
        <v>2</v>
      </c>
      <c r="Y560">
        <v>2</v>
      </c>
      <c r="Z560">
        <v>3</v>
      </c>
      <c r="AA560">
        <v>3</v>
      </c>
      <c r="AB560">
        <v>4</v>
      </c>
      <c r="AD560" s="155" t="s">
        <v>421</v>
      </c>
      <c r="AE560">
        <v>1</v>
      </c>
      <c r="AF560">
        <f t="shared" si="42"/>
        <v>3</v>
      </c>
      <c r="AG560">
        <v>2</v>
      </c>
      <c r="AH560">
        <f t="shared" si="43"/>
        <v>5</v>
      </c>
      <c r="AI560">
        <f t="shared" si="43"/>
        <v>5</v>
      </c>
      <c r="AJ560">
        <f t="shared" si="44"/>
        <v>7</v>
      </c>
      <c r="AK560">
        <f t="shared" si="45"/>
        <v>1</v>
      </c>
      <c r="AL560">
        <f t="shared" si="45"/>
        <v>3</v>
      </c>
      <c r="AM560">
        <f t="shared" si="45"/>
        <v>2</v>
      </c>
      <c r="AN560">
        <f t="shared" si="45"/>
        <v>5</v>
      </c>
      <c r="AO560">
        <f t="shared" si="45"/>
        <v>5</v>
      </c>
      <c r="AP560" s="98">
        <f t="shared" si="45"/>
        <v>7</v>
      </c>
    </row>
    <row r="561" spans="1:42" x14ac:dyDescent="0.3">
      <c r="A561" t="s">
        <v>395</v>
      </c>
      <c r="B561">
        <v>1</v>
      </c>
      <c r="C561">
        <v>2.2843152511212992</v>
      </c>
      <c r="D561">
        <v>2</v>
      </c>
      <c r="E561">
        <v>3.6117802966624541</v>
      </c>
      <c r="F561">
        <v>3.459917021926481</v>
      </c>
      <c r="G561">
        <v>4.6753511293055059</v>
      </c>
      <c r="H561">
        <v>1</v>
      </c>
      <c r="I561">
        <v>2.3725070100536492</v>
      </c>
      <c r="J561">
        <v>2</v>
      </c>
      <c r="K561">
        <v>3.614996251211112</v>
      </c>
      <c r="L561">
        <v>3.507571100380305</v>
      </c>
      <c r="M561">
        <v>4.6145050962878811</v>
      </c>
      <c r="P561" s="155" t="s">
        <v>422</v>
      </c>
      <c r="Q561">
        <v>1</v>
      </c>
      <c r="R561">
        <v>2</v>
      </c>
      <c r="S561">
        <v>2</v>
      </c>
      <c r="T561">
        <v>3</v>
      </c>
      <c r="U561">
        <v>3</v>
      </c>
      <c r="V561">
        <v>4</v>
      </c>
      <c r="W561">
        <v>1</v>
      </c>
      <c r="X561">
        <v>2</v>
      </c>
      <c r="Y561">
        <v>2</v>
      </c>
      <c r="Z561">
        <v>3</v>
      </c>
      <c r="AA561">
        <v>3</v>
      </c>
      <c r="AB561">
        <v>4</v>
      </c>
      <c r="AD561" s="155" t="s">
        <v>422</v>
      </c>
      <c r="AE561">
        <v>1</v>
      </c>
      <c r="AF561">
        <f t="shared" si="42"/>
        <v>3</v>
      </c>
      <c r="AG561">
        <v>2</v>
      </c>
      <c r="AH561">
        <f t="shared" si="43"/>
        <v>5</v>
      </c>
      <c r="AI561">
        <f t="shared" si="43"/>
        <v>5</v>
      </c>
      <c r="AJ561">
        <f t="shared" si="44"/>
        <v>7</v>
      </c>
      <c r="AK561">
        <f t="shared" si="45"/>
        <v>1</v>
      </c>
      <c r="AL561">
        <f t="shared" si="45"/>
        <v>3</v>
      </c>
      <c r="AM561">
        <f t="shared" si="45"/>
        <v>2</v>
      </c>
      <c r="AN561">
        <f t="shared" si="45"/>
        <v>5</v>
      </c>
      <c r="AO561">
        <f t="shared" si="45"/>
        <v>5</v>
      </c>
      <c r="AP561" s="98">
        <f t="shared" si="45"/>
        <v>7</v>
      </c>
    </row>
    <row r="562" spans="1:42" ht="15" thickBot="1" x14ac:dyDescent="0.35">
      <c r="A562" s="137" t="s">
        <v>462</v>
      </c>
      <c r="B562">
        <v>1</v>
      </c>
      <c r="C562">
        <v>2.4613254706806771</v>
      </c>
      <c r="D562">
        <v>2</v>
      </c>
      <c r="E562">
        <v>3.7259680072654429</v>
      </c>
      <c r="F562">
        <v>3.4805991198194541</v>
      </c>
      <c r="G562">
        <v>4.7267071091133426</v>
      </c>
      <c r="H562">
        <v>1</v>
      </c>
      <c r="I562">
        <v>2.476290530015858</v>
      </c>
      <c r="J562">
        <v>2</v>
      </c>
      <c r="K562">
        <v>3.813059735810945</v>
      </c>
      <c r="L562">
        <v>3.3687898212073439</v>
      </c>
      <c r="M562">
        <v>4.8695902425910491</v>
      </c>
      <c r="P562" s="156" t="s">
        <v>208</v>
      </c>
      <c r="Q562" s="99">
        <v>1</v>
      </c>
      <c r="R562" s="99">
        <v>2</v>
      </c>
      <c r="S562" s="99">
        <v>2</v>
      </c>
      <c r="T562" s="99">
        <v>3</v>
      </c>
      <c r="U562" s="99">
        <v>3</v>
      </c>
      <c r="V562" s="99">
        <v>4</v>
      </c>
      <c r="W562" s="99">
        <v>1</v>
      </c>
      <c r="X562" s="99">
        <v>2</v>
      </c>
      <c r="Y562" s="99">
        <v>2</v>
      </c>
      <c r="Z562" s="99">
        <v>3</v>
      </c>
      <c r="AA562" s="99">
        <v>3</v>
      </c>
      <c r="AB562" s="99">
        <v>4</v>
      </c>
      <c r="AD562" s="156" t="s">
        <v>208</v>
      </c>
      <c r="AE562" s="99">
        <v>1</v>
      </c>
      <c r="AF562" s="99">
        <f>2+1</f>
        <v>3</v>
      </c>
      <c r="AG562" s="99">
        <v>2</v>
      </c>
      <c r="AH562" s="99">
        <f t="shared" si="43"/>
        <v>5</v>
      </c>
      <c r="AI562" s="99">
        <f t="shared" si="43"/>
        <v>5</v>
      </c>
      <c r="AJ562" s="99">
        <f t="shared" si="44"/>
        <v>7</v>
      </c>
      <c r="AK562" s="99">
        <f t="shared" si="45"/>
        <v>1</v>
      </c>
      <c r="AL562" s="99">
        <f t="shared" si="45"/>
        <v>3</v>
      </c>
      <c r="AM562" s="99">
        <f t="shared" si="45"/>
        <v>2</v>
      </c>
      <c r="AN562" s="99">
        <f t="shared" si="45"/>
        <v>5</v>
      </c>
      <c r="AO562" s="99">
        <f t="shared" si="45"/>
        <v>5</v>
      </c>
      <c r="AP562" s="112">
        <f t="shared" si="45"/>
        <v>7</v>
      </c>
    </row>
    <row r="565" spans="1:42" x14ac:dyDescent="0.3">
      <c r="A565" s="157" t="s">
        <v>423</v>
      </c>
      <c r="B565" t="s">
        <v>291</v>
      </c>
      <c r="C565" t="s">
        <v>289</v>
      </c>
      <c r="D565" t="s">
        <v>287</v>
      </c>
      <c r="E565" t="s">
        <v>285</v>
      </c>
      <c r="F565" t="s">
        <v>283</v>
      </c>
      <c r="G565" t="s">
        <v>281</v>
      </c>
      <c r="H565" t="s">
        <v>279</v>
      </c>
      <c r="I565" t="s">
        <v>277</v>
      </c>
      <c r="J565" t="s">
        <v>275</v>
      </c>
      <c r="K565" t="s">
        <v>273</v>
      </c>
      <c r="L565" t="s">
        <v>271</v>
      </c>
      <c r="M565" t="s">
        <v>268</v>
      </c>
    </row>
    <row r="566" spans="1:42" x14ac:dyDescent="0.3">
      <c r="A566" t="s">
        <v>372</v>
      </c>
      <c r="B566">
        <f>Q568</f>
        <v>584952.17969999998</v>
      </c>
      <c r="C566">
        <f t="shared" ref="C566:M566" si="47">R568</f>
        <v>25746.8603</v>
      </c>
      <c r="D566">
        <f t="shared" si="47"/>
        <v>323020.63709999999</v>
      </c>
      <c r="E566">
        <f t="shared" si="47"/>
        <v>156743.64290000001</v>
      </c>
      <c r="F566">
        <f t="shared" si="47"/>
        <v>111894.22560000001</v>
      </c>
      <c r="G566">
        <f t="shared" si="47"/>
        <v>56122.330800000003</v>
      </c>
      <c r="H566">
        <f t="shared" si="47"/>
        <v>789388.11479999998</v>
      </c>
      <c r="I566">
        <f t="shared" si="47"/>
        <v>43035.811500000003</v>
      </c>
      <c r="J566">
        <f t="shared" si="47"/>
        <v>736931.81949999998</v>
      </c>
      <c r="K566">
        <f t="shared" si="47"/>
        <v>369629.67320000002</v>
      </c>
      <c r="L566">
        <f t="shared" si="47"/>
        <v>399878.20360000001</v>
      </c>
      <c r="M566">
        <f t="shared" si="47"/>
        <v>158063.47839999999</v>
      </c>
    </row>
    <row r="567" spans="1:42" x14ac:dyDescent="0.3">
      <c r="A567" t="s">
        <v>373</v>
      </c>
      <c r="B567">
        <f>Q569</f>
        <v>667496.48340000003</v>
      </c>
      <c r="C567">
        <f t="shared" ref="C567:M567" si="48">R569</f>
        <v>66654.121499999994</v>
      </c>
      <c r="D567">
        <f t="shared" si="48"/>
        <v>362684.42677000002</v>
      </c>
      <c r="E567">
        <f t="shared" si="48"/>
        <v>227529.28510000001</v>
      </c>
      <c r="F567">
        <f t="shared" si="48"/>
        <v>132536.90410000001</v>
      </c>
      <c r="G567">
        <f t="shared" si="48"/>
        <v>65406.448179999999</v>
      </c>
      <c r="H567">
        <f t="shared" si="48"/>
        <v>1006451.5591</v>
      </c>
      <c r="I567">
        <f t="shared" si="48"/>
        <v>105989.4299</v>
      </c>
      <c r="J567">
        <f t="shared" si="48"/>
        <v>1061839.9109</v>
      </c>
      <c r="K567">
        <f t="shared" si="48"/>
        <v>557582.30649999995</v>
      </c>
      <c r="L567">
        <f t="shared" si="48"/>
        <v>418011.56569999998</v>
      </c>
      <c r="M567">
        <f t="shared" si="48"/>
        <v>175037.58</v>
      </c>
      <c r="P567" s="158" t="s">
        <v>424</v>
      </c>
      <c r="Q567" s="158" t="s">
        <v>425</v>
      </c>
      <c r="R567" s="158" t="s">
        <v>426</v>
      </c>
      <c r="S567" s="158" t="s">
        <v>427</v>
      </c>
      <c r="T567" s="158" t="s">
        <v>428</v>
      </c>
      <c r="U567" s="158" t="s">
        <v>429</v>
      </c>
      <c r="V567" s="158" t="s">
        <v>430</v>
      </c>
      <c r="W567" s="158" t="s">
        <v>431</v>
      </c>
      <c r="X567" s="158" t="s">
        <v>432</v>
      </c>
      <c r="Y567" s="158" t="s">
        <v>433</v>
      </c>
      <c r="Z567" s="158" t="s">
        <v>434</v>
      </c>
      <c r="AA567" s="158" t="s">
        <v>435</v>
      </c>
      <c r="AB567" s="158" t="s">
        <v>436</v>
      </c>
    </row>
    <row r="568" spans="1:42" x14ac:dyDescent="0.3">
      <c r="A568" t="s">
        <v>374</v>
      </c>
      <c r="B568">
        <f>Q570</f>
        <v>396786.65830000001</v>
      </c>
      <c r="C568">
        <f t="shared" ref="C568:M568" si="49">R570</f>
        <v>25893.312000000002</v>
      </c>
      <c r="D568">
        <f t="shared" si="49"/>
        <v>348939.97289999999</v>
      </c>
      <c r="E568">
        <f t="shared" si="49"/>
        <v>214837.6231</v>
      </c>
      <c r="F568">
        <f t="shared" si="49"/>
        <v>246799.84547</v>
      </c>
      <c r="G568">
        <f t="shared" si="49"/>
        <v>90294.281700000007</v>
      </c>
      <c r="H568">
        <f t="shared" si="49"/>
        <v>441660.0122</v>
      </c>
      <c r="I568">
        <f t="shared" si="49"/>
        <v>19708.427299999999</v>
      </c>
      <c r="J568">
        <f t="shared" si="49"/>
        <v>447088.20614999998</v>
      </c>
      <c r="K568">
        <f t="shared" si="49"/>
        <v>193182.7781</v>
      </c>
      <c r="L568">
        <f t="shared" si="49"/>
        <v>304517.33799000003</v>
      </c>
      <c r="M568">
        <f t="shared" si="49"/>
        <v>179019.54902000001</v>
      </c>
      <c r="P568" s="158" t="s">
        <v>437</v>
      </c>
      <c r="Q568">
        <v>584952.17969999998</v>
      </c>
      <c r="R568">
        <v>25746.8603</v>
      </c>
      <c r="S568">
        <v>323020.63709999999</v>
      </c>
      <c r="T568">
        <v>156743.64290000001</v>
      </c>
      <c r="U568">
        <v>111894.22560000001</v>
      </c>
      <c r="V568">
        <v>56122.330800000003</v>
      </c>
      <c r="W568">
        <v>789388.11479999998</v>
      </c>
      <c r="X568">
        <v>43035.811500000003</v>
      </c>
      <c r="Y568">
        <v>736931.81949999998</v>
      </c>
      <c r="Z568">
        <v>369629.67320000002</v>
      </c>
      <c r="AA568">
        <v>399878.20360000001</v>
      </c>
      <c r="AB568">
        <v>158063.47839999999</v>
      </c>
    </row>
    <row r="569" spans="1:42" x14ac:dyDescent="0.3">
      <c r="A569" s="137" t="s">
        <v>396</v>
      </c>
      <c r="B569">
        <f>Q579</f>
        <v>117631.26775</v>
      </c>
      <c r="C569">
        <f t="shared" ref="C569:M569" si="50">R579</f>
        <v>6163.3355700000002</v>
      </c>
      <c r="D569">
        <f t="shared" si="50"/>
        <v>108302.20421</v>
      </c>
      <c r="E569">
        <f t="shared" si="50"/>
        <v>48823.525699999998</v>
      </c>
      <c r="F569">
        <f t="shared" si="50"/>
        <v>93798.399539999999</v>
      </c>
      <c r="G569">
        <f t="shared" si="50"/>
        <v>32081.963530000001</v>
      </c>
      <c r="H569">
        <f t="shared" si="50"/>
        <v>250150.73850000001</v>
      </c>
      <c r="I569">
        <f t="shared" si="50"/>
        <v>4660.7047300000004</v>
      </c>
      <c r="J569">
        <f t="shared" si="50"/>
        <v>267913.20873000001</v>
      </c>
      <c r="K569">
        <f t="shared" si="50"/>
        <v>149718.25901000001</v>
      </c>
      <c r="L569">
        <f t="shared" si="50"/>
        <v>267463.82425000001</v>
      </c>
      <c r="M569">
        <f t="shared" si="50"/>
        <v>150599.59328999999</v>
      </c>
      <c r="P569" s="158" t="s">
        <v>438</v>
      </c>
      <c r="Q569">
        <v>667496.48340000003</v>
      </c>
      <c r="R569">
        <v>66654.121499999994</v>
      </c>
      <c r="S569">
        <v>362684.42677000002</v>
      </c>
      <c r="T569">
        <v>227529.28510000001</v>
      </c>
      <c r="U569">
        <v>132536.90410000001</v>
      </c>
      <c r="V569">
        <v>65406.448179999999</v>
      </c>
      <c r="W569">
        <v>1006451.5591</v>
      </c>
      <c r="X569">
        <v>105989.4299</v>
      </c>
      <c r="Y569">
        <v>1061839.9109</v>
      </c>
      <c r="Z569">
        <v>557582.30649999995</v>
      </c>
      <c r="AA569">
        <v>418011.56569999998</v>
      </c>
      <c r="AB569">
        <v>175037.58</v>
      </c>
    </row>
    <row r="570" spans="1:42" x14ac:dyDescent="0.3">
      <c r="A570" t="s">
        <v>375</v>
      </c>
      <c r="B570">
        <f>Q571</f>
        <v>40306.12818</v>
      </c>
      <c r="C570">
        <f t="shared" ref="C570:M573" si="51">R571</f>
        <v>2728.4339100000002</v>
      </c>
      <c r="D570">
        <f t="shared" si="51"/>
        <v>55479.078500000003</v>
      </c>
      <c r="E570">
        <f t="shared" si="51"/>
        <v>27629.92641</v>
      </c>
      <c r="F570">
        <f t="shared" si="51"/>
        <v>27435.208439999999</v>
      </c>
      <c r="G570">
        <f t="shared" si="51"/>
        <v>11986.273950000001</v>
      </c>
      <c r="H570">
        <f t="shared" si="51"/>
        <v>24681.873299999999</v>
      </c>
      <c r="I570">
        <f t="shared" si="51"/>
        <v>3120.80332</v>
      </c>
      <c r="J570">
        <f t="shared" si="51"/>
        <v>48322.746500000001</v>
      </c>
      <c r="K570">
        <f t="shared" si="51"/>
        <v>30069.550490000001</v>
      </c>
      <c r="L570">
        <f t="shared" si="51"/>
        <v>24775.096170000001</v>
      </c>
      <c r="M570">
        <f t="shared" si="51"/>
        <v>16564.887429999999</v>
      </c>
      <c r="P570" s="158" t="s">
        <v>439</v>
      </c>
      <c r="Q570">
        <v>396786.65830000001</v>
      </c>
      <c r="R570">
        <v>25893.312000000002</v>
      </c>
      <c r="S570">
        <v>348939.97289999999</v>
      </c>
      <c r="T570">
        <v>214837.6231</v>
      </c>
      <c r="U570">
        <v>246799.84547</v>
      </c>
      <c r="V570">
        <v>90294.281700000007</v>
      </c>
      <c r="W570">
        <v>441660.0122</v>
      </c>
      <c r="X570">
        <v>19708.427299999999</v>
      </c>
      <c r="Y570">
        <v>447088.20614999998</v>
      </c>
      <c r="Z570">
        <v>193182.7781</v>
      </c>
      <c r="AA570">
        <v>304517.33799000003</v>
      </c>
      <c r="AB570">
        <v>179019.54902000001</v>
      </c>
    </row>
    <row r="571" spans="1:42" x14ac:dyDescent="0.3">
      <c r="A571" t="s">
        <v>376</v>
      </c>
      <c r="B571">
        <f>Q572</f>
        <v>487624.20409999997</v>
      </c>
      <c r="C571">
        <f t="shared" si="51"/>
        <v>42541.245600000002</v>
      </c>
      <c r="D571">
        <f t="shared" si="51"/>
        <v>453900.83880000003</v>
      </c>
      <c r="E571">
        <f t="shared" si="51"/>
        <v>224205.2873</v>
      </c>
      <c r="F571">
        <f t="shared" si="51"/>
        <v>172677.9681</v>
      </c>
      <c r="G571">
        <f t="shared" si="51"/>
        <v>57685.127399999998</v>
      </c>
      <c r="H571">
        <f t="shared" si="51"/>
        <v>720784.77590000001</v>
      </c>
      <c r="I571">
        <f t="shared" si="51"/>
        <v>65906.678599999999</v>
      </c>
      <c r="J571">
        <f t="shared" si="51"/>
        <v>914913.00520000001</v>
      </c>
      <c r="K571">
        <f t="shared" si="51"/>
        <v>478584.20010000002</v>
      </c>
      <c r="L571">
        <f t="shared" si="51"/>
        <v>488438.36040000001</v>
      </c>
      <c r="M571">
        <f t="shared" si="51"/>
        <v>217387.9137</v>
      </c>
      <c r="P571" s="158" t="s">
        <v>440</v>
      </c>
      <c r="Q571">
        <v>40306.12818</v>
      </c>
      <c r="R571">
        <v>2728.4339100000002</v>
      </c>
      <c r="S571">
        <v>55479.078500000003</v>
      </c>
      <c r="T571">
        <v>27629.92641</v>
      </c>
      <c r="U571">
        <v>27435.208439999999</v>
      </c>
      <c r="V571">
        <v>11986.273950000001</v>
      </c>
      <c r="W571">
        <v>24681.873299999999</v>
      </c>
      <c r="X571">
        <v>3120.80332</v>
      </c>
      <c r="Y571">
        <v>48322.746500000001</v>
      </c>
      <c r="Z571">
        <v>30069.550490000001</v>
      </c>
      <c r="AA571">
        <v>24775.096170000001</v>
      </c>
      <c r="AB571">
        <v>16564.887429999999</v>
      </c>
    </row>
    <row r="572" spans="1:42" x14ac:dyDescent="0.3">
      <c r="A572" t="s">
        <v>377</v>
      </c>
      <c r="B572">
        <f>Q573</f>
        <v>574380.78472999996</v>
      </c>
      <c r="C572">
        <f t="shared" si="51"/>
        <v>41983.837800000001</v>
      </c>
      <c r="D572">
        <f t="shared" si="51"/>
        <v>249104.61472000001</v>
      </c>
      <c r="E572">
        <f t="shared" si="51"/>
        <v>140742.27312999999</v>
      </c>
      <c r="F572">
        <f t="shared" si="51"/>
        <v>40954.043810000003</v>
      </c>
      <c r="G572">
        <f t="shared" si="51"/>
        <v>23089.841629999999</v>
      </c>
      <c r="H572">
        <f t="shared" si="51"/>
        <v>706162.21100000001</v>
      </c>
      <c r="I572">
        <f t="shared" si="51"/>
        <v>56426.403200000001</v>
      </c>
      <c r="J572">
        <f t="shared" si="51"/>
        <v>556977.97199999995</v>
      </c>
      <c r="K572">
        <f t="shared" si="51"/>
        <v>264907.72726999997</v>
      </c>
      <c r="L572">
        <f t="shared" si="51"/>
        <v>111700.69047</v>
      </c>
      <c r="M572">
        <f t="shared" si="51"/>
        <v>71247.236520000006</v>
      </c>
      <c r="P572" s="158" t="s">
        <v>441</v>
      </c>
      <c r="Q572">
        <v>487624.20409999997</v>
      </c>
      <c r="R572">
        <v>42541.245600000002</v>
      </c>
      <c r="S572">
        <v>453900.83880000003</v>
      </c>
      <c r="T572">
        <v>224205.2873</v>
      </c>
      <c r="U572">
        <v>172677.9681</v>
      </c>
      <c r="V572">
        <v>57685.127399999998</v>
      </c>
      <c r="W572">
        <v>720784.77590000001</v>
      </c>
      <c r="X572">
        <v>65906.678599999999</v>
      </c>
      <c r="Y572">
        <v>914913.00520000001</v>
      </c>
      <c r="Z572">
        <v>478584.20010000002</v>
      </c>
      <c r="AA572">
        <v>488438.36040000001</v>
      </c>
      <c r="AB572">
        <v>217387.9137</v>
      </c>
    </row>
    <row r="573" spans="1:42" x14ac:dyDescent="0.3">
      <c r="A573" t="s">
        <v>378</v>
      </c>
      <c r="B573">
        <f>Q574</f>
        <v>127787.50168</v>
      </c>
      <c r="C573">
        <f t="shared" si="51"/>
        <v>8408.3963000000003</v>
      </c>
      <c r="D573">
        <f t="shared" si="51"/>
        <v>97366.596080000003</v>
      </c>
      <c r="E573">
        <f t="shared" si="51"/>
        <v>56673.588940000001</v>
      </c>
      <c r="F573">
        <f t="shared" si="51"/>
        <v>37792.26427</v>
      </c>
      <c r="G573">
        <f t="shared" si="51"/>
        <v>21322.807120000001</v>
      </c>
      <c r="H573">
        <f t="shared" si="51"/>
        <v>83087.200809999995</v>
      </c>
      <c r="I573">
        <f t="shared" si="51"/>
        <v>6424.9391599999999</v>
      </c>
      <c r="J573">
        <f t="shared" si="51"/>
        <v>62081.968889999996</v>
      </c>
      <c r="K573">
        <f t="shared" si="51"/>
        <v>33533.473230000003</v>
      </c>
      <c r="L573">
        <f t="shared" si="51"/>
        <v>29067.793890000001</v>
      </c>
      <c r="M573">
        <f t="shared" si="51"/>
        <v>17161.08698</v>
      </c>
      <c r="P573" s="158" t="s">
        <v>442</v>
      </c>
      <c r="Q573">
        <v>574380.78472999996</v>
      </c>
      <c r="R573">
        <v>41983.837800000001</v>
      </c>
      <c r="S573">
        <v>249104.61472000001</v>
      </c>
      <c r="T573">
        <v>140742.27312999999</v>
      </c>
      <c r="U573">
        <v>40954.043810000003</v>
      </c>
      <c r="V573">
        <v>23089.841629999999</v>
      </c>
      <c r="W573">
        <v>706162.21100000001</v>
      </c>
      <c r="X573">
        <v>56426.403200000001</v>
      </c>
      <c r="Y573">
        <v>556977.97199999995</v>
      </c>
      <c r="Z573">
        <v>264907.72726999997</v>
      </c>
      <c r="AA573">
        <v>111700.69047</v>
      </c>
      <c r="AB573">
        <v>71247.236520000006</v>
      </c>
    </row>
    <row r="574" spans="1:42" x14ac:dyDescent="0.3">
      <c r="A574" t="s">
        <v>379</v>
      </c>
      <c r="B574">
        <f>Q577</f>
        <v>471185.83470000001</v>
      </c>
      <c r="C574">
        <f t="shared" ref="C574:M574" si="52">R577</f>
        <v>31614.235700000001</v>
      </c>
      <c r="D574">
        <f t="shared" si="52"/>
        <v>330405.21610000002</v>
      </c>
      <c r="E574">
        <f t="shared" si="52"/>
        <v>136322.79550000001</v>
      </c>
      <c r="F574">
        <f t="shared" si="52"/>
        <v>46557.932000000001</v>
      </c>
      <c r="G574">
        <f t="shared" si="52"/>
        <v>24836.7333</v>
      </c>
      <c r="H574">
        <f t="shared" si="52"/>
        <v>610655.90870000003</v>
      </c>
      <c r="I574">
        <f t="shared" si="52"/>
        <v>29696.982800000002</v>
      </c>
      <c r="J574">
        <f t="shared" si="52"/>
        <v>558404.80729999999</v>
      </c>
      <c r="K574">
        <f t="shared" si="52"/>
        <v>239015.70180000001</v>
      </c>
      <c r="L574">
        <f t="shared" si="52"/>
        <v>98258.392300000007</v>
      </c>
      <c r="M574">
        <f t="shared" si="52"/>
        <v>63544.928599999999</v>
      </c>
      <c r="P574" s="158" t="s">
        <v>443</v>
      </c>
      <c r="Q574">
        <v>127787.50168</v>
      </c>
      <c r="R574">
        <v>8408.3963000000003</v>
      </c>
      <c r="S574">
        <v>97366.596080000003</v>
      </c>
      <c r="T574">
        <v>56673.588940000001</v>
      </c>
      <c r="U574">
        <v>37792.26427</v>
      </c>
      <c r="V574">
        <v>21322.807120000001</v>
      </c>
      <c r="W574">
        <v>83087.200809999995</v>
      </c>
      <c r="X574">
        <v>6424.9391599999999</v>
      </c>
      <c r="Y574">
        <v>62081.968889999996</v>
      </c>
      <c r="Z574">
        <v>33533.473230000003</v>
      </c>
      <c r="AA574">
        <v>29067.793890000001</v>
      </c>
      <c r="AB574">
        <v>17161.08698</v>
      </c>
    </row>
    <row r="575" spans="1:42" x14ac:dyDescent="0.3">
      <c r="A575" t="s">
        <v>380</v>
      </c>
      <c r="B575">
        <f>Q578</f>
        <v>5111039.3098999998</v>
      </c>
      <c r="C575">
        <f t="shared" ref="C575:M575" si="53">R578</f>
        <v>508979.43089999998</v>
      </c>
      <c r="D575">
        <f t="shared" si="53"/>
        <v>3575376.9309</v>
      </c>
      <c r="E575">
        <f t="shared" si="53"/>
        <v>2042496.6875</v>
      </c>
      <c r="F575">
        <f t="shared" si="53"/>
        <v>1084207.6266000001</v>
      </c>
      <c r="G575">
        <f t="shared" si="53"/>
        <v>575495.32149999996</v>
      </c>
      <c r="H575">
        <f t="shared" si="53"/>
        <v>4637049.5632999996</v>
      </c>
      <c r="I575">
        <f t="shared" si="53"/>
        <v>542145.40339999995</v>
      </c>
      <c r="J575">
        <f t="shared" si="53"/>
        <v>4584809.5695000002</v>
      </c>
      <c r="K575">
        <f t="shared" si="53"/>
        <v>2586090.4031000002</v>
      </c>
      <c r="L575">
        <f t="shared" si="53"/>
        <v>1420399.4715</v>
      </c>
      <c r="M575">
        <f t="shared" si="53"/>
        <v>773595.30729999999</v>
      </c>
      <c r="P575" s="158" t="s">
        <v>444</v>
      </c>
      <c r="Q575">
        <v>491586.55765999999</v>
      </c>
      <c r="R575">
        <v>20194.491279999998</v>
      </c>
      <c r="S575">
        <v>434243.15138</v>
      </c>
      <c r="T575">
        <v>279319.17648000002</v>
      </c>
      <c r="U575">
        <v>360174.79603999999</v>
      </c>
      <c r="V575">
        <v>88507.021059999999</v>
      </c>
      <c r="W575">
        <v>585722.46339000005</v>
      </c>
      <c r="X575">
        <v>18872.067650000001</v>
      </c>
      <c r="Y575">
        <v>776116.07836000004</v>
      </c>
      <c r="Z575">
        <v>423080.92037000001</v>
      </c>
      <c r="AA575">
        <v>532897.31113000005</v>
      </c>
      <c r="AB575">
        <v>185126.03534999999</v>
      </c>
    </row>
    <row r="576" spans="1:42" x14ac:dyDescent="0.3">
      <c r="A576" s="122" t="s">
        <v>381</v>
      </c>
      <c r="B576">
        <v>7881483.7938999999</v>
      </c>
      <c r="C576">
        <v>449479.04</v>
      </c>
      <c r="D576">
        <v>4947696.4857999999</v>
      </c>
      <c r="E576">
        <v>1522611.0930000001</v>
      </c>
      <c r="F576">
        <v>877994.00289999996</v>
      </c>
      <c r="G576">
        <v>210540.7322</v>
      </c>
      <c r="H576">
        <v>8183146.233</v>
      </c>
      <c r="I576">
        <v>591477.29379999998</v>
      </c>
      <c r="J576">
        <v>8048029.2690000003</v>
      </c>
      <c r="K576">
        <v>3584646.3412000001</v>
      </c>
      <c r="L576">
        <v>2613177.1069999998</v>
      </c>
      <c r="M576">
        <v>795043.65339999995</v>
      </c>
      <c r="P576" s="158" t="s">
        <v>445</v>
      </c>
      <c r="Q576">
        <v>2505008.8766299998</v>
      </c>
      <c r="R576">
        <v>214077.39824000001</v>
      </c>
      <c r="S576">
        <v>2780261.5488800001</v>
      </c>
      <c r="T576">
        <v>1656215.5369299999</v>
      </c>
      <c r="U576">
        <v>1760925.7916300001</v>
      </c>
      <c r="V576">
        <v>620927.17007999995</v>
      </c>
      <c r="W576">
        <v>2073434.31265</v>
      </c>
      <c r="X576">
        <v>156660.23115000001</v>
      </c>
      <c r="Y576">
        <v>2367927.6959199999</v>
      </c>
      <c r="Z576">
        <v>1617254.27339</v>
      </c>
      <c r="AA576">
        <v>1800194.8442599999</v>
      </c>
      <c r="AB576">
        <v>661996.49401999998</v>
      </c>
    </row>
    <row r="577" spans="1:28" x14ac:dyDescent="0.3">
      <c r="A577" s="137" t="s">
        <v>382</v>
      </c>
      <c r="B577">
        <f>Q575</f>
        <v>491586.55765999999</v>
      </c>
      <c r="C577">
        <f t="shared" ref="C577:M577" si="54">R575</f>
        <v>20194.491279999998</v>
      </c>
      <c r="D577">
        <f t="shared" si="54"/>
        <v>434243.15138</v>
      </c>
      <c r="E577">
        <f t="shared" si="54"/>
        <v>279319.17648000002</v>
      </c>
      <c r="F577">
        <f t="shared" si="54"/>
        <v>360174.79603999999</v>
      </c>
      <c r="G577">
        <f t="shared" si="54"/>
        <v>88507.021059999999</v>
      </c>
      <c r="H577">
        <f t="shared" si="54"/>
        <v>585722.46339000005</v>
      </c>
      <c r="I577">
        <f t="shared" si="54"/>
        <v>18872.067650000001</v>
      </c>
      <c r="J577">
        <f t="shared" si="54"/>
        <v>776116.07836000004</v>
      </c>
      <c r="K577">
        <f t="shared" si="54"/>
        <v>423080.92037000001</v>
      </c>
      <c r="L577">
        <f t="shared" si="54"/>
        <v>532897.31113000005</v>
      </c>
      <c r="M577">
        <f t="shared" si="54"/>
        <v>185126.03534999999</v>
      </c>
      <c r="P577" s="158" t="s">
        <v>446</v>
      </c>
      <c r="Q577">
        <v>471185.83470000001</v>
      </c>
      <c r="R577">
        <v>31614.235700000001</v>
      </c>
      <c r="S577">
        <v>330405.21610000002</v>
      </c>
      <c r="T577">
        <v>136322.79550000001</v>
      </c>
      <c r="U577">
        <v>46557.932000000001</v>
      </c>
      <c r="V577">
        <v>24836.7333</v>
      </c>
      <c r="W577">
        <v>610655.90870000003</v>
      </c>
      <c r="X577">
        <v>29696.982800000002</v>
      </c>
      <c r="Y577">
        <v>558404.80729999999</v>
      </c>
      <c r="Z577">
        <v>239015.70180000001</v>
      </c>
      <c r="AA577">
        <v>98258.392300000007</v>
      </c>
      <c r="AB577">
        <v>63544.928599999999</v>
      </c>
    </row>
    <row r="578" spans="1:28" x14ac:dyDescent="0.3">
      <c r="A578" t="s">
        <v>383</v>
      </c>
      <c r="B578">
        <f>Q580</f>
        <v>516042</v>
      </c>
      <c r="C578">
        <f t="shared" ref="C578:M578" si="55">R580</f>
        <v>25588</v>
      </c>
      <c r="D578">
        <f t="shared" si="55"/>
        <v>446415</v>
      </c>
      <c r="E578">
        <f t="shared" si="55"/>
        <v>179437</v>
      </c>
      <c r="F578">
        <f t="shared" si="55"/>
        <v>169379</v>
      </c>
      <c r="G578">
        <f t="shared" si="55"/>
        <v>66169</v>
      </c>
      <c r="H578">
        <f t="shared" si="55"/>
        <v>845859</v>
      </c>
      <c r="I578">
        <f t="shared" si="55"/>
        <v>55124</v>
      </c>
      <c r="J578">
        <f t="shared" si="55"/>
        <v>758735</v>
      </c>
      <c r="K578">
        <f t="shared" si="55"/>
        <v>370401</v>
      </c>
      <c r="L578">
        <f t="shared" si="55"/>
        <v>475035</v>
      </c>
      <c r="M578">
        <f t="shared" si="55"/>
        <v>221093</v>
      </c>
      <c r="P578" s="158" t="s">
        <v>447</v>
      </c>
      <c r="Q578">
        <v>5111039.3098999998</v>
      </c>
      <c r="R578">
        <v>508979.43089999998</v>
      </c>
      <c r="S578">
        <v>3575376.9309</v>
      </c>
      <c r="T578">
        <v>2042496.6875</v>
      </c>
      <c r="U578">
        <v>1084207.6266000001</v>
      </c>
      <c r="V578">
        <v>575495.32149999996</v>
      </c>
      <c r="W578">
        <v>4637049.5632999996</v>
      </c>
      <c r="X578">
        <v>542145.40339999995</v>
      </c>
      <c r="Y578">
        <v>4584809.5695000002</v>
      </c>
      <c r="Z578">
        <v>2586090.4031000002</v>
      </c>
      <c r="AA578">
        <v>1420399.4715</v>
      </c>
      <c r="AB578">
        <v>773595.30729999999</v>
      </c>
    </row>
    <row r="579" spans="1:28" x14ac:dyDescent="0.3">
      <c r="A579" t="s">
        <v>384</v>
      </c>
      <c r="B579">
        <f>Q581</f>
        <v>134085.37100000001</v>
      </c>
      <c r="C579">
        <f t="shared" ref="C579:M579" si="56">R581</f>
        <v>24315.483469999999</v>
      </c>
      <c r="D579">
        <f t="shared" si="56"/>
        <v>165210.01029000001</v>
      </c>
      <c r="E579">
        <f t="shared" si="56"/>
        <v>120222.46171</v>
      </c>
      <c r="F579">
        <f t="shared" si="56"/>
        <v>89545.994430000006</v>
      </c>
      <c r="G579">
        <f t="shared" si="56"/>
        <v>49535.328020000001</v>
      </c>
      <c r="H579">
        <f t="shared" si="56"/>
        <v>262415.62932000001</v>
      </c>
      <c r="I579">
        <f t="shared" si="56"/>
        <v>47904.688880000002</v>
      </c>
      <c r="J579">
        <f t="shared" si="56"/>
        <v>313500.91181999998</v>
      </c>
      <c r="K579">
        <f t="shared" si="56"/>
        <v>287286.49554999999</v>
      </c>
      <c r="L579">
        <f t="shared" si="56"/>
        <v>140494.69909000001</v>
      </c>
      <c r="M579">
        <f t="shared" si="56"/>
        <v>102019.92187000001</v>
      </c>
      <c r="P579" s="158" t="s">
        <v>448</v>
      </c>
      <c r="Q579">
        <v>117631.26775</v>
      </c>
      <c r="R579">
        <v>6163.3355700000002</v>
      </c>
      <c r="S579">
        <v>108302.20421</v>
      </c>
      <c r="T579">
        <v>48823.525699999998</v>
      </c>
      <c r="U579">
        <v>93798.399539999999</v>
      </c>
      <c r="V579">
        <v>32081.963530000001</v>
      </c>
      <c r="W579">
        <v>250150.73850000001</v>
      </c>
      <c r="X579">
        <v>4660.7047300000004</v>
      </c>
      <c r="Y579">
        <v>267913.20873000001</v>
      </c>
      <c r="Z579">
        <v>149718.25901000001</v>
      </c>
      <c r="AA579">
        <v>267463.82425000001</v>
      </c>
      <c r="AB579">
        <v>150599.59328999999</v>
      </c>
    </row>
    <row r="580" spans="1:28" x14ac:dyDescent="0.3">
      <c r="A580" t="s">
        <v>385</v>
      </c>
      <c r="B580">
        <f>Q582</f>
        <v>3143469.7774</v>
      </c>
      <c r="C580">
        <f t="shared" ref="C580:M580" si="57">R582</f>
        <v>223728.15659999999</v>
      </c>
      <c r="D580">
        <f t="shared" si="57"/>
        <v>2302978.2576000001</v>
      </c>
      <c r="E580">
        <f t="shared" si="57"/>
        <v>1363543.1339</v>
      </c>
      <c r="F580">
        <f t="shared" si="57"/>
        <v>1508850.1033000001</v>
      </c>
      <c r="G580">
        <f t="shared" si="57"/>
        <v>466297.33149999997</v>
      </c>
      <c r="H580">
        <f t="shared" si="57"/>
        <v>5140287.2216400001</v>
      </c>
      <c r="I580">
        <f t="shared" si="57"/>
        <v>260593.89074999999</v>
      </c>
      <c r="J580">
        <f t="shared" si="57"/>
        <v>4368582.7143400004</v>
      </c>
      <c r="K580">
        <f t="shared" si="57"/>
        <v>2777576.3491099998</v>
      </c>
      <c r="L580">
        <f t="shared" si="57"/>
        <v>3232514.9729599999</v>
      </c>
      <c r="M580">
        <f t="shared" si="57"/>
        <v>987450.20157999999</v>
      </c>
      <c r="P580" s="158" t="s">
        <v>449</v>
      </c>
      <c r="Q580">
        <v>516042</v>
      </c>
      <c r="R580">
        <v>25588</v>
      </c>
      <c r="S580">
        <v>446415</v>
      </c>
      <c r="T580">
        <v>179437</v>
      </c>
      <c r="U580">
        <v>169379</v>
      </c>
      <c r="V580">
        <v>66169</v>
      </c>
      <c r="W580">
        <v>845859</v>
      </c>
      <c r="X580">
        <v>55124</v>
      </c>
      <c r="Y580">
        <v>758735</v>
      </c>
      <c r="Z580">
        <v>370401</v>
      </c>
      <c r="AA580">
        <v>475035</v>
      </c>
      <c r="AB580">
        <v>221093</v>
      </c>
    </row>
    <row r="581" spans="1:28" x14ac:dyDescent="0.3">
      <c r="A581" t="s">
        <v>386</v>
      </c>
      <c r="B581">
        <f>Q585</f>
        <v>175496.66829999999</v>
      </c>
      <c r="C581">
        <f t="shared" ref="C581:M581" si="58">R585</f>
        <v>14908.12774</v>
      </c>
      <c r="D581">
        <f t="shared" si="58"/>
        <v>149538.0166</v>
      </c>
      <c r="E581">
        <f t="shared" si="58"/>
        <v>80126.903130000006</v>
      </c>
      <c r="F581">
        <f t="shared" si="58"/>
        <v>74939.71385</v>
      </c>
      <c r="G581">
        <f t="shared" si="58"/>
        <v>40219.267099999997</v>
      </c>
      <c r="H581">
        <f t="shared" si="58"/>
        <v>75612.495179999998</v>
      </c>
      <c r="I581">
        <f t="shared" si="58"/>
        <v>7331.67245</v>
      </c>
      <c r="J581">
        <f t="shared" si="58"/>
        <v>84672.977589999995</v>
      </c>
      <c r="K581">
        <f t="shared" si="58"/>
        <v>33106.662729999996</v>
      </c>
      <c r="L581">
        <f t="shared" si="58"/>
        <v>46348.794320000001</v>
      </c>
      <c r="M581">
        <f t="shared" si="58"/>
        <v>33185.836369999997</v>
      </c>
      <c r="P581" s="158" t="s">
        <v>450</v>
      </c>
      <c r="Q581">
        <v>134085.37100000001</v>
      </c>
      <c r="R581">
        <v>24315.483469999999</v>
      </c>
      <c r="S581">
        <v>165210.01029000001</v>
      </c>
      <c r="T581">
        <v>120222.46171</v>
      </c>
      <c r="U581">
        <v>89545.994430000006</v>
      </c>
      <c r="V581">
        <v>49535.328020000001</v>
      </c>
      <c r="W581">
        <v>262415.62932000001</v>
      </c>
      <c r="X581">
        <v>47904.688880000002</v>
      </c>
      <c r="Y581">
        <v>313500.91181999998</v>
      </c>
      <c r="Z581">
        <v>287286.49554999999</v>
      </c>
      <c r="AA581">
        <v>140494.69909000001</v>
      </c>
      <c r="AB581">
        <v>102019.92187000001</v>
      </c>
    </row>
    <row r="582" spans="1:28" x14ac:dyDescent="0.3">
      <c r="A582" t="s">
        <v>387</v>
      </c>
      <c r="B582">
        <f>Q583</f>
        <v>224194.89491999999</v>
      </c>
      <c r="C582">
        <f t="shared" ref="C582:M583" si="59">R583</f>
        <v>17053.155299999999</v>
      </c>
      <c r="D582">
        <f t="shared" si="59"/>
        <v>145081.03726000001</v>
      </c>
      <c r="E582">
        <f t="shared" si="59"/>
        <v>86610.32836</v>
      </c>
      <c r="F582">
        <f t="shared" si="59"/>
        <v>81913.489119999998</v>
      </c>
      <c r="G582">
        <f t="shared" si="59"/>
        <v>27390.903249999999</v>
      </c>
      <c r="H582">
        <f t="shared" si="59"/>
        <v>265230.10927999998</v>
      </c>
      <c r="I582">
        <f t="shared" si="59"/>
        <v>18005.073939999998</v>
      </c>
      <c r="J582">
        <f t="shared" si="59"/>
        <v>177833.23366999999</v>
      </c>
      <c r="K582">
        <f t="shared" si="59"/>
        <v>96683.616680000006</v>
      </c>
      <c r="L582">
        <f t="shared" si="59"/>
        <v>97202.048290000006</v>
      </c>
      <c r="M582">
        <f t="shared" si="59"/>
        <v>60866.821770000002</v>
      </c>
      <c r="P582" s="158" t="s">
        <v>451</v>
      </c>
      <c r="Q582">
        <v>3143469.7774</v>
      </c>
      <c r="R582">
        <v>223728.15659999999</v>
      </c>
      <c r="S582">
        <v>2302978.2576000001</v>
      </c>
      <c r="T582">
        <v>1363543.1339</v>
      </c>
      <c r="U582">
        <v>1508850.1033000001</v>
      </c>
      <c r="V582">
        <v>466297.33149999997</v>
      </c>
      <c r="W582">
        <v>5140287.2216400001</v>
      </c>
      <c r="X582">
        <v>260593.89074999999</v>
      </c>
      <c r="Y582">
        <v>4368582.7143400004</v>
      </c>
      <c r="Z582">
        <v>2777576.3491099998</v>
      </c>
      <c r="AA582">
        <v>3232514.9729599999</v>
      </c>
      <c r="AB582">
        <v>987450.20157999999</v>
      </c>
    </row>
    <row r="583" spans="1:28" x14ac:dyDescent="0.3">
      <c r="A583" t="s">
        <v>388</v>
      </c>
      <c r="B583">
        <f>Q584</f>
        <v>14236.470729999999</v>
      </c>
      <c r="C583">
        <f t="shared" si="59"/>
        <v>791.88887999999997</v>
      </c>
      <c r="D583">
        <f t="shared" si="59"/>
        <v>8607.6055899999992</v>
      </c>
      <c r="E583">
        <f t="shared" si="59"/>
        <v>5199.9232599999996</v>
      </c>
      <c r="F583">
        <f t="shared" si="59"/>
        <v>2676.9712800000002</v>
      </c>
      <c r="G583">
        <f t="shared" si="59"/>
        <v>1264.4184600000001</v>
      </c>
      <c r="H583">
        <f t="shared" si="59"/>
        <v>56986.529300000002</v>
      </c>
      <c r="I583">
        <f t="shared" si="59"/>
        <v>3570.71009</v>
      </c>
      <c r="J583">
        <f t="shared" si="59"/>
        <v>47122.457130000003</v>
      </c>
      <c r="K583">
        <f t="shared" si="59"/>
        <v>36280.159879999999</v>
      </c>
      <c r="L583">
        <f t="shared" si="59"/>
        <v>27968.696749999999</v>
      </c>
      <c r="M583">
        <f t="shared" si="59"/>
        <v>11122.16927</v>
      </c>
      <c r="P583" s="158" t="s">
        <v>452</v>
      </c>
      <c r="Q583">
        <v>224194.89491999999</v>
      </c>
      <c r="R583">
        <v>17053.155299999999</v>
      </c>
      <c r="S583">
        <v>145081.03726000001</v>
      </c>
      <c r="T583">
        <v>86610.32836</v>
      </c>
      <c r="U583">
        <v>81913.489119999998</v>
      </c>
      <c r="V583">
        <v>27390.903249999999</v>
      </c>
      <c r="W583">
        <v>265230.10927999998</v>
      </c>
      <c r="X583">
        <v>18005.073939999998</v>
      </c>
      <c r="Y583">
        <v>177833.23366999999</v>
      </c>
      <c r="Z583">
        <v>96683.616680000006</v>
      </c>
      <c r="AA583">
        <v>97202.048290000006</v>
      </c>
      <c r="AB583">
        <v>60866.821770000002</v>
      </c>
    </row>
    <row r="584" spans="1:28" x14ac:dyDescent="0.3">
      <c r="A584" t="s">
        <v>389</v>
      </c>
      <c r="B584">
        <f>Q586</f>
        <v>37980.955609999997</v>
      </c>
      <c r="C584">
        <f t="shared" ref="C584:M584" si="60">R586</f>
        <v>5807.0463</v>
      </c>
      <c r="D584">
        <f t="shared" si="60"/>
        <v>41430.82387</v>
      </c>
      <c r="E584">
        <f t="shared" si="60"/>
        <v>30911.76917</v>
      </c>
      <c r="F584">
        <f t="shared" si="60"/>
        <v>22007.555049999999</v>
      </c>
      <c r="G584">
        <f t="shared" si="60"/>
        <v>13007.48832</v>
      </c>
      <c r="H584">
        <f t="shared" si="60"/>
        <v>4613.6814400000003</v>
      </c>
      <c r="I584">
        <f t="shared" si="60"/>
        <v>424.88135999999997</v>
      </c>
      <c r="J584">
        <f t="shared" si="60"/>
        <v>5364.55008</v>
      </c>
      <c r="K584">
        <f t="shared" si="60"/>
        <v>4215.3444600000003</v>
      </c>
      <c r="L584">
        <f t="shared" si="60"/>
        <v>1958.7409</v>
      </c>
      <c r="M584">
        <f t="shared" si="60"/>
        <v>1318.1510699999999</v>
      </c>
      <c r="P584" s="158" t="s">
        <v>453</v>
      </c>
      <c r="Q584">
        <v>14236.470729999999</v>
      </c>
      <c r="R584">
        <v>791.88887999999997</v>
      </c>
      <c r="S584">
        <v>8607.6055899999992</v>
      </c>
      <c r="T584">
        <v>5199.9232599999996</v>
      </c>
      <c r="U584">
        <v>2676.9712800000002</v>
      </c>
      <c r="V584">
        <v>1264.4184600000001</v>
      </c>
      <c r="W584">
        <v>56986.529300000002</v>
      </c>
      <c r="X584">
        <v>3570.71009</v>
      </c>
      <c r="Y584">
        <v>47122.457130000003</v>
      </c>
      <c r="Z584">
        <v>36280.159879999999</v>
      </c>
      <c r="AA584">
        <v>27968.696749999999</v>
      </c>
      <c r="AB584">
        <v>11122.16927</v>
      </c>
    </row>
    <row r="585" spans="1:28" x14ac:dyDescent="0.3">
      <c r="A585" s="122" t="s">
        <v>390</v>
      </c>
      <c r="B585">
        <f>B567*((SUM($AQ$26:$BG$26)+SUM($AQ$61:$BG$61))/(SUM($AQ$8:$BG$8)+SUM($AQ$43:$BG$43)))</f>
        <v>1001634.7410432464</v>
      </c>
      <c r="C585">
        <f t="shared" ref="C585:M585" si="61">C567*((SUM($AQ$26:$BG$26)+SUM($AQ$61:$BG$61))/(SUM($AQ$8:$BG$8)+SUM($AQ$43:$BG$43)))</f>
        <v>100020.1280283143</v>
      </c>
      <c r="D585">
        <f t="shared" si="61"/>
        <v>544238.5554419345</v>
      </c>
      <c r="E585">
        <f t="shared" si="61"/>
        <v>341426.87224364409</v>
      </c>
      <c r="F585">
        <f t="shared" si="61"/>
        <v>198882.79701591172</v>
      </c>
      <c r="G585">
        <f t="shared" si="61"/>
        <v>98147.889037002853</v>
      </c>
      <c r="H585">
        <f t="shared" si="61"/>
        <v>1510265.4049004088</v>
      </c>
      <c r="I585">
        <f t="shared" si="61"/>
        <v>159046.07411630271</v>
      </c>
      <c r="J585">
        <f t="shared" si="61"/>
        <v>1593380.2958274961</v>
      </c>
      <c r="K585">
        <f t="shared" si="61"/>
        <v>836699.2532105128</v>
      </c>
      <c r="L585">
        <f t="shared" si="61"/>
        <v>627261.59129754815</v>
      </c>
      <c r="M585">
        <f t="shared" si="61"/>
        <v>262658.643867451</v>
      </c>
      <c r="P585" s="158" t="s">
        <v>454</v>
      </c>
      <c r="Q585">
        <v>175496.66829999999</v>
      </c>
      <c r="R585">
        <v>14908.12774</v>
      </c>
      <c r="S585">
        <v>149538.0166</v>
      </c>
      <c r="T585">
        <v>80126.903130000006</v>
      </c>
      <c r="U585">
        <v>74939.71385</v>
      </c>
      <c r="V585">
        <v>40219.267099999997</v>
      </c>
      <c r="W585">
        <v>75612.495179999998</v>
      </c>
      <c r="X585">
        <v>7331.67245</v>
      </c>
      <c r="Y585">
        <v>84672.977589999995</v>
      </c>
      <c r="Z585">
        <v>33106.662729999996</v>
      </c>
      <c r="AA585">
        <v>46348.794320000001</v>
      </c>
      <c r="AB585">
        <v>33185.836369999997</v>
      </c>
    </row>
    <row r="586" spans="1:28" x14ac:dyDescent="0.3">
      <c r="A586" t="s">
        <v>391</v>
      </c>
      <c r="B586">
        <f>Q587</f>
        <v>1610041.71</v>
      </c>
      <c r="C586">
        <f t="shared" ref="C586:M588" si="62">R587</f>
        <v>66466.254799999995</v>
      </c>
      <c r="D586">
        <f t="shared" si="62"/>
        <v>1475270.9186</v>
      </c>
      <c r="E586">
        <f t="shared" si="62"/>
        <v>862009.10880000005</v>
      </c>
      <c r="F586">
        <f t="shared" si="62"/>
        <v>834016.40819999995</v>
      </c>
      <c r="G586">
        <f t="shared" si="62"/>
        <v>304539.61410000001</v>
      </c>
      <c r="H586">
        <f t="shared" si="62"/>
        <v>1568390.8369</v>
      </c>
      <c r="I586">
        <f t="shared" si="62"/>
        <v>64875.161800000002</v>
      </c>
      <c r="J586">
        <f t="shared" si="62"/>
        <v>1866374.7922</v>
      </c>
      <c r="K586">
        <f t="shared" si="62"/>
        <v>1225930.3169</v>
      </c>
      <c r="L586">
        <f t="shared" si="62"/>
        <v>2023901.4671</v>
      </c>
      <c r="M586">
        <f t="shared" si="62"/>
        <v>1370573.0201000001</v>
      </c>
      <c r="P586" s="158" t="s">
        <v>455</v>
      </c>
      <c r="Q586">
        <v>37980.955609999997</v>
      </c>
      <c r="R586">
        <v>5807.0463</v>
      </c>
      <c r="S586">
        <v>41430.82387</v>
      </c>
      <c r="T586">
        <v>30911.76917</v>
      </c>
      <c r="U586">
        <v>22007.555049999999</v>
      </c>
      <c r="V586">
        <v>13007.48832</v>
      </c>
      <c r="W586">
        <v>4613.6814400000003</v>
      </c>
      <c r="X586">
        <v>424.88135999999997</v>
      </c>
      <c r="Y586">
        <v>5364.55008</v>
      </c>
      <c r="Z586">
        <v>4215.3444600000003</v>
      </c>
      <c r="AA586">
        <v>1958.7409</v>
      </c>
      <c r="AB586">
        <v>1318.1510699999999</v>
      </c>
    </row>
    <row r="587" spans="1:28" x14ac:dyDescent="0.3">
      <c r="A587" t="s">
        <v>392</v>
      </c>
      <c r="B587">
        <f t="shared" ref="B587:B588" si="63">Q588</f>
        <v>409387.85953999998</v>
      </c>
      <c r="C587">
        <f t="shared" si="62"/>
        <v>48357.946470000003</v>
      </c>
      <c r="D587">
        <f t="shared" si="62"/>
        <v>542876.42660999997</v>
      </c>
      <c r="E587">
        <f t="shared" si="62"/>
        <v>312713.79774000001</v>
      </c>
      <c r="F587">
        <f t="shared" si="62"/>
        <v>361296.19811</v>
      </c>
      <c r="G587">
        <f t="shared" si="62"/>
        <v>133341.61030999999</v>
      </c>
      <c r="H587">
        <f t="shared" si="62"/>
        <v>486635.13446999999</v>
      </c>
      <c r="I587">
        <f t="shared" si="62"/>
        <v>52790.855710000003</v>
      </c>
      <c r="J587">
        <f t="shared" si="62"/>
        <v>724293.57582000003</v>
      </c>
      <c r="K587">
        <f t="shared" si="62"/>
        <v>402455.96340000001</v>
      </c>
      <c r="L587">
        <f t="shared" si="62"/>
        <v>447392.39395</v>
      </c>
      <c r="M587">
        <f t="shared" si="62"/>
        <v>183166.23397</v>
      </c>
      <c r="P587" s="158" t="s">
        <v>456</v>
      </c>
      <c r="Q587">
        <v>1610041.71</v>
      </c>
      <c r="R587">
        <v>66466.254799999995</v>
      </c>
      <c r="S587">
        <v>1475270.9186</v>
      </c>
      <c r="T587">
        <v>862009.10880000005</v>
      </c>
      <c r="U587">
        <v>834016.40819999995</v>
      </c>
      <c r="V587">
        <v>304539.61410000001</v>
      </c>
      <c r="W587">
        <v>1568390.8369</v>
      </c>
      <c r="X587">
        <v>64875.161800000002</v>
      </c>
      <c r="Y587">
        <v>1866374.7922</v>
      </c>
      <c r="Z587">
        <v>1225930.3169</v>
      </c>
      <c r="AA587">
        <v>2023901.4671</v>
      </c>
      <c r="AB587">
        <v>1370573.0201000001</v>
      </c>
    </row>
    <row r="588" spans="1:28" x14ac:dyDescent="0.3">
      <c r="A588" t="s">
        <v>393</v>
      </c>
      <c r="B588">
        <f t="shared" si="63"/>
        <v>734208.60160000005</v>
      </c>
      <c r="C588">
        <f t="shared" si="62"/>
        <v>53071.258999999998</v>
      </c>
      <c r="D588">
        <f t="shared" si="62"/>
        <v>695516.81079999998</v>
      </c>
      <c r="E588">
        <f t="shared" si="62"/>
        <v>382551.96509999997</v>
      </c>
      <c r="F588">
        <f t="shared" si="62"/>
        <v>507582.97810000001</v>
      </c>
      <c r="G588">
        <f t="shared" si="62"/>
        <v>225784.97399999999</v>
      </c>
      <c r="H588">
        <f t="shared" si="62"/>
        <v>1372360.2660000001</v>
      </c>
      <c r="I588">
        <f t="shared" si="62"/>
        <v>39486.697</v>
      </c>
      <c r="J588">
        <f t="shared" si="62"/>
        <v>1162193.8171999999</v>
      </c>
      <c r="K588">
        <f t="shared" si="62"/>
        <v>667667.98309999995</v>
      </c>
      <c r="L588">
        <f t="shared" si="62"/>
        <v>944321.03760000004</v>
      </c>
      <c r="M588">
        <f t="shared" si="62"/>
        <v>684816.51439000003</v>
      </c>
      <c r="P588" s="158" t="s">
        <v>457</v>
      </c>
      <c r="Q588">
        <v>409387.85953999998</v>
      </c>
      <c r="R588">
        <v>48357.946470000003</v>
      </c>
      <c r="S588">
        <v>542876.42660999997</v>
      </c>
      <c r="T588">
        <v>312713.79774000001</v>
      </c>
      <c r="U588">
        <v>361296.19811</v>
      </c>
      <c r="V588">
        <v>133341.61030999999</v>
      </c>
      <c r="W588">
        <v>486635.13446999999</v>
      </c>
      <c r="X588">
        <v>52790.855710000003</v>
      </c>
      <c r="Y588">
        <v>724293.57582000003</v>
      </c>
      <c r="Z588">
        <v>402455.96340000001</v>
      </c>
      <c r="AA588">
        <v>447392.39395</v>
      </c>
      <c r="AB588">
        <v>183166.23397</v>
      </c>
    </row>
    <row r="589" spans="1:28" x14ac:dyDescent="0.3">
      <c r="A589" t="s">
        <v>394</v>
      </c>
      <c r="B589">
        <f>Q591</f>
        <v>116658.48308999999</v>
      </c>
      <c r="C589">
        <f t="shared" ref="C589:M589" si="64">R591</f>
        <v>7496.0748199999998</v>
      </c>
      <c r="D589">
        <f t="shared" si="64"/>
        <v>131329.21096</v>
      </c>
      <c r="E589">
        <f t="shared" si="64"/>
        <v>89711.242050000001</v>
      </c>
      <c r="F589">
        <f t="shared" si="64"/>
        <v>89281.209099999993</v>
      </c>
      <c r="G589">
        <f t="shared" si="64"/>
        <v>36144.698989999997</v>
      </c>
      <c r="H589">
        <f t="shared" si="64"/>
        <v>311829.77973000001</v>
      </c>
      <c r="I589">
        <f t="shared" si="64"/>
        <v>14055.962159999999</v>
      </c>
      <c r="J589">
        <f t="shared" si="64"/>
        <v>303189.29879999999</v>
      </c>
      <c r="K589">
        <f t="shared" si="64"/>
        <v>206439.35417000001</v>
      </c>
      <c r="L589">
        <f t="shared" si="64"/>
        <v>363157.92911000003</v>
      </c>
      <c r="M589">
        <f t="shared" si="64"/>
        <v>182765.75685000001</v>
      </c>
      <c r="P589" s="158" t="s">
        <v>458</v>
      </c>
      <c r="Q589">
        <v>734208.60160000005</v>
      </c>
      <c r="R589">
        <v>53071.258999999998</v>
      </c>
      <c r="S589">
        <v>695516.81079999998</v>
      </c>
      <c r="T589">
        <v>382551.96509999997</v>
      </c>
      <c r="U589">
        <v>507582.97810000001</v>
      </c>
      <c r="V589">
        <v>225784.97399999999</v>
      </c>
      <c r="W589">
        <v>1372360.2660000001</v>
      </c>
      <c r="X589">
        <v>39486.697</v>
      </c>
      <c r="Y589">
        <v>1162193.8171999999</v>
      </c>
      <c r="Z589">
        <v>667667.98309999995</v>
      </c>
      <c r="AA589">
        <v>944321.03760000004</v>
      </c>
      <c r="AB589">
        <v>684816.51439000003</v>
      </c>
    </row>
    <row r="590" spans="1:28" x14ac:dyDescent="0.3">
      <c r="A590" s="122" t="s">
        <v>461</v>
      </c>
      <c r="B590">
        <f>B569*((SUM($AQ$31:$BG$31)+SUM($AQ$66:$BG$66))/(SUM($AQ$10:$BG$10)+SUM($AQ$45:$BG$45)))</f>
        <v>57558.473068778389</v>
      </c>
      <c r="C590">
        <f t="shared" ref="C590:M590" si="65">C569*((SUM($AQ$31:$BG$31)+SUM($AQ$66:$BG$66))/(SUM($AQ$10:$BG$10)+SUM($AQ$45:$BG$45)))</f>
        <v>3015.7983604634655</v>
      </c>
      <c r="D590">
        <f t="shared" si="65"/>
        <v>52993.643812111535</v>
      </c>
      <c r="E590">
        <f t="shared" si="65"/>
        <v>23889.971118042798</v>
      </c>
      <c r="F590">
        <f t="shared" si="65"/>
        <v>45896.748008291404</v>
      </c>
      <c r="G590">
        <f t="shared" si="65"/>
        <v>15698.112152965685</v>
      </c>
      <c r="H590">
        <f t="shared" si="65"/>
        <v>122401.93292558708</v>
      </c>
      <c r="I590">
        <f t="shared" si="65"/>
        <v>2280.5420090631733</v>
      </c>
      <c r="J590">
        <f t="shared" si="65"/>
        <v>131093.33516857986</v>
      </c>
      <c r="K590">
        <f t="shared" si="65"/>
        <v>73259.045353878479</v>
      </c>
      <c r="L590">
        <f t="shared" si="65"/>
        <v>130873.44563593809</v>
      </c>
      <c r="M590">
        <f t="shared" si="65"/>
        <v>73690.293408841055</v>
      </c>
      <c r="P590" s="158" t="s">
        <v>459</v>
      </c>
      <c r="Q590">
        <v>788596.25089999998</v>
      </c>
      <c r="R590">
        <v>75415.226800000004</v>
      </c>
      <c r="S590">
        <v>416902.04450000002</v>
      </c>
      <c r="T590">
        <v>259460.76616999999</v>
      </c>
      <c r="U590">
        <v>85268.317190000002</v>
      </c>
      <c r="V590">
        <v>52362.323270000001</v>
      </c>
      <c r="W590">
        <v>1201880.0401999999</v>
      </c>
      <c r="X590">
        <v>100256.79829999999</v>
      </c>
      <c r="Y590">
        <v>1033042.1946</v>
      </c>
      <c r="Z590">
        <v>449750.69166999997</v>
      </c>
      <c r="AA590">
        <v>185255.33859999999</v>
      </c>
      <c r="AB590">
        <v>117205.16274</v>
      </c>
    </row>
    <row r="591" spans="1:28" x14ac:dyDescent="0.3">
      <c r="A591" t="s">
        <v>395</v>
      </c>
      <c r="B591">
        <f>Q576</f>
        <v>2505008.8766299998</v>
      </c>
      <c r="C591">
        <f t="shared" ref="C591:M591" si="66">R576</f>
        <v>214077.39824000001</v>
      </c>
      <c r="D591">
        <f t="shared" si="66"/>
        <v>2780261.5488800001</v>
      </c>
      <c r="E591">
        <f t="shared" si="66"/>
        <v>1656215.5369299999</v>
      </c>
      <c r="F591">
        <f t="shared" si="66"/>
        <v>1760925.7916300001</v>
      </c>
      <c r="G591">
        <f t="shared" si="66"/>
        <v>620927.17007999995</v>
      </c>
      <c r="H591">
        <f t="shared" si="66"/>
        <v>2073434.31265</v>
      </c>
      <c r="I591">
        <f t="shared" si="66"/>
        <v>156660.23115000001</v>
      </c>
      <c r="J591">
        <f t="shared" si="66"/>
        <v>2367927.6959199999</v>
      </c>
      <c r="K591">
        <f t="shared" si="66"/>
        <v>1617254.27339</v>
      </c>
      <c r="L591">
        <f t="shared" si="66"/>
        <v>1800194.8442599999</v>
      </c>
      <c r="M591">
        <f t="shared" si="66"/>
        <v>661996.49401999998</v>
      </c>
      <c r="P591" s="158" t="s">
        <v>460</v>
      </c>
      <c r="Q591">
        <v>116658.48308999999</v>
      </c>
      <c r="R591">
        <v>7496.0748199999998</v>
      </c>
      <c r="S591">
        <v>131329.21096</v>
      </c>
      <c r="T591">
        <v>89711.242050000001</v>
      </c>
      <c r="U591">
        <v>89281.209099999993</v>
      </c>
      <c r="V591">
        <v>36144.698989999997</v>
      </c>
      <c r="W591">
        <v>311829.77973000001</v>
      </c>
      <c r="X591">
        <v>14055.962159999999</v>
      </c>
      <c r="Y591">
        <v>303189.29879999999</v>
      </c>
      <c r="Z591">
        <v>206439.35417000001</v>
      </c>
      <c r="AA591">
        <v>363157.92911000003</v>
      </c>
      <c r="AB591">
        <v>182765.75685000001</v>
      </c>
    </row>
    <row r="592" spans="1:28" x14ac:dyDescent="0.3">
      <c r="A592" s="137" t="s">
        <v>462</v>
      </c>
      <c r="B592">
        <f>Q590</f>
        <v>788596.25089999998</v>
      </c>
      <c r="C592">
        <f t="shared" ref="C592:M592" si="67">R590</f>
        <v>75415.226800000004</v>
      </c>
      <c r="D592">
        <f t="shared" si="67"/>
        <v>416902.04450000002</v>
      </c>
      <c r="E592">
        <f t="shared" si="67"/>
        <v>259460.76616999999</v>
      </c>
      <c r="F592">
        <f t="shared" si="67"/>
        <v>85268.317190000002</v>
      </c>
      <c r="G592">
        <f t="shared" si="67"/>
        <v>52362.323270000001</v>
      </c>
      <c r="H592">
        <f t="shared" si="67"/>
        <v>1201880.0401999999</v>
      </c>
      <c r="I592">
        <f t="shared" si="67"/>
        <v>100256.79829999999</v>
      </c>
      <c r="J592">
        <f t="shared" si="67"/>
        <v>1033042.1946</v>
      </c>
      <c r="K592">
        <f t="shared" si="67"/>
        <v>449750.69166999997</v>
      </c>
      <c r="L592">
        <f t="shared" si="67"/>
        <v>185255.33859999999</v>
      </c>
      <c r="M592">
        <f t="shared" si="67"/>
        <v>117205.16274</v>
      </c>
    </row>
    <row r="594" spans="1:2" ht="57.6" x14ac:dyDescent="0.3">
      <c r="A594" s="159" t="s">
        <v>463</v>
      </c>
      <c r="B594">
        <v>0.5</v>
      </c>
    </row>
  </sheetData>
  <mergeCells count="29">
    <mergeCell ref="AG90:AI90"/>
    <mergeCell ref="A78:D79"/>
    <mergeCell ref="E78:H79"/>
    <mergeCell ref="I78:L79"/>
    <mergeCell ref="M78:P79"/>
    <mergeCell ref="Q78:T79"/>
    <mergeCell ref="A1:I2"/>
    <mergeCell ref="A4:I5"/>
    <mergeCell ref="J4:R5"/>
    <mergeCell ref="S4:AA5"/>
    <mergeCell ref="AB4:AJ5"/>
    <mergeCell ref="AK4:AS5"/>
    <mergeCell ref="J1:R2"/>
    <mergeCell ref="S1:AA2"/>
    <mergeCell ref="AB1:AJ2"/>
    <mergeCell ref="AK1:AS2"/>
    <mergeCell ref="B272:C272"/>
    <mergeCell ref="B293:C293"/>
    <mergeCell ref="C497:AD497"/>
    <mergeCell ref="A496:B496"/>
    <mergeCell ref="A354:A388"/>
    <mergeCell ref="C353:I353"/>
    <mergeCell ref="A393:A427"/>
    <mergeCell ref="A391:B391"/>
    <mergeCell ref="C392:I392"/>
    <mergeCell ref="A315:A349"/>
    <mergeCell ref="A313:B313"/>
    <mergeCell ref="A352:B352"/>
    <mergeCell ref="C314:I314"/>
  </mergeCells>
  <phoneticPr fontId="34" type="noConversion"/>
  <conditionalFormatting sqref="B458:AJ49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C49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8:D49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8:E4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8:AJ492">
    <cfRule type="colorScale" priority="34">
      <colorScale>
        <cfvo type="min"/>
        <cfvo type="max"/>
        <color rgb="FFFCFCFF"/>
        <color rgb="FF63BE7B"/>
      </colorScale>
    </cfRule>
  </conditionalFormatting>
  <conditionalFormatting sqref="F458:F49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8:G49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8:H49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8:I4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8:J4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8:K4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8:L4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8:M4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8:N4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8:O4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:P1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8:P4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:AV199 AM200 AW171 AX165:AX1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Q1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8:Q4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AV199">
    <cfRule type="colorScale" priority="42">
      <colorScale>
        <cfvo type="min"/>
        <cfvo type="max"/>
        <color rgb="FFFCFCFF"/>
        <color rgb="FF63BE7B"/>
      </colorScale>
    </cfRule>
  </conditionalFormatting>
  <conditionalFormatting sqref="R165:R1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8:R4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8:S4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8:T4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8:U4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8:V4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8:W49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8:X49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8:Y4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8:Z49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8:AA49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8:AB49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8:AC4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8:AD4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58:AE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8:AF492 AG4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8:AG4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8:AH4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8:AI49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58:AJ49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65:AU1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65:AV1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32"/>
  <sheetViews>
    <sheetView topLeftCell="A397" zoomScale="10" zoomScaleNormal="10" workbookViewId="0">
      <selection activeCell="K646" sqref="K646"/>
    </sheetView>
  </sheetViews>
  <sheetFormatPr baseColWidth="10" defaultColWidth="11.44140625" defaultRowHeight="14.4" x14ac:dyDescent="0.3"/>
  <cols>
    <col min="1" max="1" width="13.33203125" customWidth="1"/>
    <col min="2" max="2" width="7.33203125" customWidth="1"/>
    <col min="3" max="3" width="8.77734375" customWidth="1"/>
    <col min="4" max="4" width="8.21875" customWidth="1"/>
    <col min="5" max="5" width="20" bestFit="1" customWidth="1"/>
    <col min="6" max="6" width="17.88671875" bestFit="1" customWidth="1"/>
    <col min="7" max="8" width="16.6640625" bestFit="1" customWidth="1"/>
    <col min="9" max="10" width="18" bestFit="1" customWidth="1"/>
    <col min="11" max="12" width="16.6640625" bestFit="1" customWidth="1"/>
    <col min="13" max="13" width="18" bestFit="1" customWidth="1"/>
    <col min="14" max="20" width="17.6640625" bestFit="1" customWidth="1"/>
    <col min="21" max="21" width="18.6640625" bestFit="1" customWidth="1"/>
    <col min="22" max="22" width="18.88671875" customWidth="1"/>
  </cols>
  <sheetData>
    <row r="1" spans="1:22" x14ac:dyDescent="0.3">
      <c r="A1" s="9" t="s">
        <v>87</v>
      </c>
      <c r="B1" s="10">
        <v>2005</v>
      </c>
      <c r="C1" s="10">
        <v>2006</v>
      </c>
      <c r="D1" s="10">
        <v>2007</v>
      </c>
      <c r="E1" s="10">
        <v>2008</v>
      </c>
      <c r="F1" s="10">
        <v>2009</v>
      </c>
      <c r="G1" s="10">
        <v>2010</v>
      </c>
      <c r="H1" s="10">
        <v>2011</v>
      </c>
      <c r="I1" s="10">
        <v>2012</v>
      </c>
      <c r="J1" s="10">
        <v>2013</v>
      </c>
      <c r="K1" s="10">
        <v>2014</v>
      </c>
      <c r="L1" s="10">
        <v>2015</v>
      </c>
      <c r="M1" s="10">
        <v>2016</v>
      </c>
      <c r="N1" s="10">
        <v>2017</v>
      </c>
      <c r="O1" s="10">
        <v>2018</v>
      </c>
      <c r="P1" s="10">
        <v>2019</v>
      </c>
    </row>
    <row r="2" spans="1:22" x14ac:dyDescent="0.3">
      <c r="A2" s="4" t="s">
        <v>60</v>
      </c>
      <c r="C2" s="1"/>
      <c r="U2" t="s">
        <v>82</v>
      </c>
      <c r="V2" s="1" t="s">
        <v>61</v>
      </c>
    </row>
    <row r="3" spans="1:22" x14ac:dyDescent="0.3">
      <c r="A3" s="11" t="s">
        <v>83</v>
      </c>
      <c r="D3" s="2" t="s">
        <v>1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 t="s">
        <v>43</v>
      </c>
      <c r="V3" s="1" t="s">
        <v>62</v>
      </c>
    </row>
    <row r="4" spans="1:22" x14ac:dyDescent="0.3">
      <c r="A4" s="2" t="s">
        <v>0</v>
      </c>
      <c r="B4" s="2" t="s">
        <v>2</v>
      </c>
      <c r="C4" t="s">
        <v>46</v>
      </c>
      <c r="D4" s="5" t="e">
        <f>#REF!-#REF!</f>
        <v>#REF!</v>
      </c>
      <c r="E4" s="5" t="e">
        <f>#REF!-#REF!</f>
        <v>#REF!</v>
      </c>
      <c r="F4" s="5" t="e">
        <f>#REF!-#REF!</f>
        <v>#REF!</v>
      </c>
      <c r="G4" s="5" t="e">
        <f>#REF!-#REF!</f>
        <v>#REF!</v>
      </c>
      <c r="H4" s="5" t="e">
        <f>#REF!-#REF!</f>
        <v>#REF!</v>
      </c>
      <c r="I4" s="5" t="e">
        <f>#REF!-#REF!</f>
        <v>#REF!</v>
      </c>
      <c r="J4" s="5" t="e">
        <f>#REF!-#REF!</f>
        <v>#REF!</v>
      </c>
      <c r="K4" s="5" t="e">
        <f>#REF!-#REF!</f>
        <v>#REF!</v>
      </c>
      <c r="L4" s="5" t="e">
        <f>#REF!-#REF!</f>
        <v>#REF!</v>
      </c>
      <c r="M4" s="5" t="e">
        <f>#REF!-#REF!</f>
        <v>#REF!</v>
      </c>
      <c r="N4" s="5" t="e">
        <f>#REF!-#REF!</f>
        <v>#REF!</v>
      </c>
      <c r="O4" s="5" t="e">
        <f>#REF!-#REF!</f>
        <v>#REF!</v>
      </c>
      <c r="P4" s="5" t="e">
        <f>#REF!-#REF!</f>
        <v>#REF!</v>
      </c>
      <c r="Q4" s="5" t="e">
        <f>#REF!-#REF!</f>
        <v>#REF!</v>
      </c>
      <c r="R4" s="5" t="e">
        <f>#REF!-#REF!</f>
        <v>#REF!</v>
      </c>
      <c r="S4" s="5" t="e">
        <f>#REF!-#REF!</f>
        <v>#REF!</v>
      </c>
      <c r="T4" s="5" t="e">
        <f>#REF!-#REF!</f>
        <v>#REF!</v>
      </c>
      <c r="V4" s="1" t="s">
        <v>63</v>
      </c>
    </row>
    <row r="5" spans="1:22" x14ac:dyDescent="0.3">
      <c r="C5" t="s">
        <v>47</v>
      </c>
      <c r="D5" s="5" t="e">
        <f>#REF!</f>
        <v>#REF!</v>
      </c>
      <c r="E5" s="5" t="e">
        <f>#REF!</f>
        <v>#REF!</v>
      </c>
      <c r="F5" s="5" t="e">
        <f>#REF!</f>
        <v>#REF!</v>
      </c>
      <c r="G5" s="5" t="e">
        <f>#REF!</f>
        <v>#REF!</v>
      </c>
      <c r="H5" s="5" t="e">
        <f>#REF!</f>
        <v>#REF!</v>
      </c>
      <c r="I5" s="5" t="e">
        <f>#REF!</f>
        <v>#REF!</v>
      </c>
      <c r="J5" s="5" t="e">
        <f>#REF!</f>
        <v>#REF!</v>
      </c>
      <c r="K5" s="5" t="e">
        <f>#REF!</f>
        <v>#REF!</v>
      </c>
      <c r="L5" s="5" t="e">
        <f>#REF!</f>
        <v>#REF!</v>
      </c>
      <c r="M5" s="5" t="e">
        <f>#REF!</f>
        <v>#REF!</v>
      </c>
      <c r="N5" s="5" t="e">
        <f>#REF!</f>
        <v>#REF!</v>
      </c>
      <c r="O5" s="5" t="e">
        <f>#REF!</f>
        <v>#REF!</v>
      </c>
      <c r="P5" s="5" t="e">
        <f>#REF!</f>
        <v>#REF!</v>
      </c>
      <c r="Q5" s="5" t="e">
        <f>#REF!</f>
        <v>#REF!</v>
      </c>
      <c r="R5" s="5" t="e">
        <f>#REF!</f>
        <v>#REF!</v>
      </c>
      <c r="S5" s="5" t="e">
        <f>#REF!</f>
        <v>#REF!</v>
      </c>
      <c r="T5" s="5" t="e">
        <f>#REF!</f>
        <v>#REF!</v>
      </c>
    </row>
    <row r="6" spans="1:22" x14ac:dyDescent="0.3">
      <c r="C6" t="s">
        <v>48</v>
      </c>
      <c r="D6" s="6" t="e">
        <f>#REF! *1000</f>
        <v>#REF!</v>
      </c>
      <c r="E6" s="6" t="e">
        <f>#REF! *1000</f>
        <v>#REF!</v>
      </c>
      <c r="F6" s="6" t="e">
        <f>#REF! *1000</f>
        <v>#REF!</v>
      </c>
      <c r="G6" s="6" t="e">
        <f>#REF! *1000</f>
        <v>#REF!</v>
      </c>
      <c r="H6" s="6" t="e">
        <f>#REF! *1000</f>
        <v>#REF!</v>
      </c>
      <c r="I6" s="6" t="e">
        <f>#REF! *1000</f>
        <v>#REF!</v>
      </c>
      <c r="J6" s="6" t="e">
        <f>#REF! *1000</f>
        <v>#REF!</v>
      </c>
      <c r="K6" s="6" t="e">
        <f>#REF! *1000</f>
        <v>#REF!</v>
      </c>
      <c r="L6" s="6" t="e">
        <f>#REF! *1000</f>
        <v>#REF!</v>
      </c>
      <c r="M6" s="6" t="e">
        <f>#REF! *1000</f>
        <v>#REF!</v>
      </c>
      <c r="N6" s="6" t="e">
        <f>#REF! *1000</f>
        <v>#REF!</v>
      </c>
      <c r="O6" s="6" t="e">
        <f>#REF! *1000</f>
        <v>#REF!</v>
      </c>
      <c r="P6" s="6" t="e">
        <f>#REF! *1000</f>
        <v>#REF!</v>
      </c>
      <c r="Q6" s="6" t="e">
        <f>#REF! *1000</f>
        <v>#REF!</v>
      </c>
      <c r="R6" s="6" t="e">
        <f>#REF! *1000</f>
        <v>#REF!</v>
      </c>
      <c r="S6" s="6" t="e">
        <f>#REF! *1000</f>
        <v>#REF!</v>
      </c>
      <c r="T6" s="6" t="e">
        <f>SUM(#REF!)*1000</f>
        <v>#REF!</v>
      </c>
    </row>
    <row r="7" spans="1:22" x14ac:dyDescent="0.3">
      <c r="C7" t="s">
        <v>49</v>
      </c>
      <c r="D7" s="6" t="e">
        <f>SUM(#REF!)*1000</f>
        <v>#REF!</v>
      </c>
      <c r="E7" s="6" t="e">
        <f>SUM(#REF!)*1000</f>
        <v>#REF!</v>
      </c>
      <c r="F7" s="6" t="e">
        <f>SUM(#REF!)*1000</f>
        <v>#REF!</v>
      </c>
      <c r="G7" s="6" t="e">
        <f>SUM(#REF!)*1000</f>
        <v>#REF!</v>
      </c>
      <c r="H7" s="6" t="e">
        <f>SUM(#REF!)*1000</f>
        <v>#REF!</v>
      </c>
      <c r="I7" s="6" t="e">
        <f>SUM(#REF!)*1000</f>
        <v>#REF!</v>
      </c>
      <c r="J7" s="6" t="e">
        <f>SUM(#REF!)*1000</f>
        <v>#REF!</v>
      </c>
      <c r="K7" s="6" t="e">
        <f>SUM(#REF!)*1000</f>
        <v>#REF!</v>
      </c>
      <c r="L7" s="6" t="e">
        <f>SUM(#REF!)*1000</f>
        <v>#REF!</v>
      </c>
      <c r="M7" s="6" t="e">
        <f>SUM(#REF!)*1000</f>
        <v>#REF!</v>
      </c>
      <c r="N7" s="6" t="e">
        <f>SUM(#REF!)*1000</f>
        <v>#REF!</v>
      </c>
      <c r="O7" s="6" t="e">
        <f>SUM(#REF!)*1000</f>
        <v>#REF!</v>
      </c>
      <c r="P7" s="6" t="e">
        <f>SUM(#REF!)*1000</f>
        <v>#REF!</v>
      </c>
      <c r="Q7" s="6" t="e">
        <f>SUM(#REF!)*1000</f>
        <v>#REF!</v>
      </c>
      <c r="R7" s="6" t="e">
        <f>SUM(#REF!)*1000</f>
        <v>#REF!</v>
      </c>
      <c r="S7" s="6" t="e">
        <f>SUM(#REF!)*1000</f>
        <v>#REF!</v>
      </c>
      <c r="T7" s="6" t="e">
        <f>SUM(#REF!)*1000</f>
        <v>#REF!</v>
      </c>
    </row>
    <row r="8" spans="1:22" x14ac:dyDescent="0.3">
      <c r="C8" t="s">
        <v>50</v>
      </c>
      <c r="D8" s="7" t="e">
        <f>#REF!*1000</f>
        <v>#REF!</v>
      </c>
      <c r="E8" s="7" t="e">
        <f>#REF!*1000</f>
        <v>#REF!</v>
      </c>
      <c r="F8" s="7" t="e">
        <f>#REF!*1000</f>
        <v>#REF!</v>
      </c>
      <c r="G8" s="7" t="e">
        <f>#REF!*1000</f>
        <v>#REF!</v>
      </c>
      <c r="H8" s="7" t="e">
        <f>#REF!*1000</f>
        <v>#REF!</v>
      </c>
      <c r="I8" s="7" t="e">
        <f>#REF!*1000</f>
        <v>#REF!</v>
      </c>
      <c r="J8" s="7" t="e">
        <f>#REF!*1000</f>
        <v>#REF!</v>
      </c>
      <c r="K8" s="7" t="e">
        <f>#REF!*1000</f>
        <v>#REF!</v>
      </c>
      <c r="L8" s="7" t="e">
        <f>#REF!*1000</f>
        <v>#REF!</v>
      </c>
      <c r="M8" s="7" t="e">
        <f>#REF!*1000</f>
        <v>#REF!</v>
      </c>
      <c r="N8" s="7" t="e">
        <f>#REF!*1000</f>
        <v>#REF!</v>
      </c>
      <c r="O8" s="7" t="e">
        <f>#REF!*1000</f>
        <v>#REF!</v>
      </c>
      <c r="P8" s="7" t="e">
        <f>#REF!*1000</f>
        <v>#REF!</v>
      </c>
      <c r="Q8" s="7" t="e">
        <f>#REF!*1000</f>
        <v>#REF!</v>
      </c>
      <c r="R8" s="7" t="e">
        <f>#REF!*1000</f>
        <v>#REF!</v>
      </c>
      <c r="S8" s="7" t="e">
        <f>#REF!*1000</f>
        <v>#REF!</v>
      </c>
      <c r="T8" s="7" t="e">
        <f>SUM(#REF!)*1000</f>
        <v>#REF!</v>
      </c>
    </row>
    <row r="9" spans="1:22" x14ac:dyDescent="0.3">
      <c r="C9" t="s">
        <v>51</v>
      </c>
      <c r="D9" s="7" t="e">
        <f>SUM(#REF!)*1000</f>
        <v>#REF!</v>
      </c>
      <c r="E9" s="7" t="e">
        <f>SUM(#REF!)*1000</f>
        <v>#REF!</v>
      </c>
      <c r="F9" s="7" t="e">
        <f>SUM(#REF!)*1000</f>
        <v>#REF!</v>
      </c>
      <c r="G9" s="7" t="e">
        <f>SUM(#REF!)*1000</f>
        <v>#REF!</v>
      </c>
      <c r="H9" s="7" t="e">
        <f>SUM(#REF!)*1000</f>
        <v>#REF!</v>
      </c>
      <c r="I9" s="7" t="e">
        <f>SUM(#REF!)*1000</f>
        <v>#REF!</v>
      </c>
      <c r="J9" s="7" t="e">
        <f>SUM(#REF!)*1000</f>
        <v>#REF!</v>
      </c>
      <c r="K9" s="7" t="e">
        <f>SUM(#REF!)*1000</f>
        <v>#REF!</v>
      </c>
      <c r="L9" s="7" t="e">
        <f>SUM(#REF!)*1000</f>
        <v>#REF!</v>
      </c>
      <c r="M9" s="7" t="e">
        <f>SUM(#REF!)*1000</f>
        <v>#REF!</v>
      </c>
      <c r="N9" s="7" t="e">
        <f>SUM(#REF!)*1000</f>
        <v>#REF!</v>
      </c>
      <c r="O9" s="7" t="e">
        <f>SUM(#REF!)*1000</f>
        <v>#REF!</v>
      </c>
      <c r="P9" s="7" t="e">
        <f>SUM(#REF!)*1000</f>
        <v>#REF!</v>
      </c>
      <c r="Q9" s="7" t="e">
        <f>SUM(#REF!)*1000</f>
        <v>#REF!</v>
      </c>
      <c r="R9" s="7" t="e">
        <f>SUM(#REF!)*1000</f>
        <v>#REF!</v>
      </c>
      <c r="S9" s="7" t="e">
        <f>SUM(#REF!)*1000</f>
        <v>#REF!</v>
      </c>
      <c r="T9" s="7" t="e">
        <f>SUM(#REF!)*1000</f>
        <v>#REF!</v>
      </c>
    </row>
    <row r="10" spans="1:22" x14ac:dyDescent="0.3">
      <c r="C10" t="s">
        <v>52</v>
      </c>
      <c r="D10" s="8" t="e">
        <f>#REF!</f>
        <v>#REF!</v>
      </c>
      <c r="E10" s="8" t="e">
        <f>#REF!</f>
        <v>#REF!</v>
      </c>
      <c r="F10" s="8" t="e">
        <f>#REF!</f>
        <v>#REF!</v>
      </c>
      <c r="G10" s="8" t="e">
        <f>#REF!</f>
        <v>#REF!</v>
      </c>
      <c r="H10" s="8" t="e">
        <f>#REF!</f>
        <v>#REF!</v>
      </c>
      <c r="I10" s="8" t="e">
        <f>#REF!</f>
        <v>#REF!</v>
      </c>
      <c r="J10" s="8" t="e">
        <f>#REF!</f>
        <v>#REF!</v>
      </c>
      <c r="K10" s="8" t="e">
        <f>#REF!</f>
        <v>#REF!</v>
      </c>
      <c r="L10" s="8" t="e">
        <f>#REF!</f>
        <v>#REF!</v>
      </c>
      <c r="M10" s="8" t="e">
        <f>#REF!</f>
        <v>#REF!</v>
      </c>
      <c r="N10" s="8" t="e">
        <f>#REF!</f>
        <v>#REF!</v>
      </c>
      <c r="O10" s="8" t="e">
        <f>#REF!</f>
        <v>#REF!</v>
      </c>
      <c r="P10" s="8" t="e">
        <f>#REF!</f>
        <v>#REF!</v>
      </c>
      <c r="Q10" s="8" t="e">
        <f>#REF!</f>
        <v>#REF!</v>
      </c>
      <c r="R10" s="8" t="e">
        <f>#REF!</f>
        <v>#REF!</v>
      </c>
      <c r="S10" s="8" t="e">
        <f>#REF!</f>
        <v>#REF!</v>
      </c>
      <c r="T10" s="8" t="e">
        <f>#REF!</f>
        <v>#REF!</v>
      </c>
    </row>
    <row r="11" spans="1:22" x14ac:dyDescent="0.3">
      <c r="C11" t="s">
        <v>53</v>
      </c>
      <c r="D11" s="7" t="e">
        <f>SUM(#REF!)*1000</f>
        <v>#REF!</v>
      </c>
      <c r="E11" s="7" t="e">
        <f>SUM(#REF!)*1000</f>
        <v>#REF!</v>
      </c>
      <c r="F11" s="7" t="e">
        <f>SUM(#REF!)*1000</f>
        <v>#REF!</v>
      </c>
      <c r="G11" s="7" t="e">
        <f>SUM(#REF!)*1000</f>
        <v>#REF!</v>
      </c>
      <c r="H11" s="7" t="e">
        <f>SUM(#REF!)*1000</f>
        <v>#REF!</v>
      </c>
      <c r="I11" s="7" t="e">
        <f>SUM(#REF!)*1000</f>
        <v>#REF!</v>
      </c>
      <c r="J11" s="7" t="e">
        <f>SUM(#REF!)*1000</f>
        <v>#REF!</v>
      </c>
      <c r="K11" s="7" t="e">
        <f>SUM(#REF!)*1000</f>
        <v>#REF!</v>
      </c>
      <c r="L11" s="7" t="e">
        <f>SUM(#REF!)*1000</f>
        <v>#REF!</v>
      </c>
      <c r="M11" s="7" t="e">
        <f>SUM(#REF!)*1000</f>
        <v>#REF!</v>
      </c>
      <c r="N11" s="7" t="e">
        <f>SUM(#REF!)*1000</f>
        <v>#REF!</v>
      </c>
      <c r="O11" s="7" t="e">
        <f>SUM(#REF!)*1000</f>
        <v>#REF!</v>
      </c>
      <c r="P11" s="7" t="e">
        <f>SUM(#REF!)*1000</f>
        <v>#REF!</v>
      </c>
      <c r="Q11" s="7" t="e">
        <f>SUM(#REF!)*1000</f>
        <v>#REF!</v>
      </c>
      <c r="R11" s="7" t="e">
        <f>SUM(#REF!)*1000</f>
        <v>#REF!</v>
      </c>
      <c r="S11" s="7" t="e">
        <f>SUM(#REF!)*1000</f>
        <v>#REF!</v>
      </c>
      <c r="T11" s="7" t="e">
        <f>SUM(#REF!)*1000</f>
        <v>#REF!</v>
      </c>
    </row>
    <row r="12" spans="1:22" x14ac:dyDescent="0.3">
      <c r="C12" t="s">
        <v>54</v>
      </c>
      <c r="D12" s="7" t="e">
        <f>#REF!*1000-SUM(D4:D11)</f>
        <v>#REF!</v>
      </c>
      <c r="E12" s="7" t="e">
        <f>#REF!*1000-SUM(E4:E11)</f>
        <v>#REF!</v>
      </c>
      <c r="F12" s="7" t="e">
        <f>#REF!*1000-SUM(F4:F11)</f>
        <v>#REF!</v>
      </c>
      <c r="G12" s="7" t="e">
        <f>#REF!*1000-SUM(G4:G11)</f>
        <v>#REF!</v>
      </c>
      <c r="H12" s="7" t="e">
        <f>#REF!*1000-SUM(H4:H11)</f>
        <v>#REF!</v>
      </c>
      <c r="I12" s="7" t="e">
        <f>#REF!*1000-SUM(I4:I11)</f>
        <v>#REF!</v>
      </c>
      <c r="J12" s="7" t="e">
        <f>#REF!*1000-SUM(J4:J11)</f>
        <v>#REF!</v>
      </c>
      <c r="K12" s="7" t="e">
        <f>#REF!*1000-SUM(K4:K11)</f>
        <v>#REF!</v>
      </c>
      <c r="L12" s="7" t="e">
        <f>#REF!*1000-SUM(L4:L11)</f>
        <v>#REF!</v>
      </c>
      <c r="M12" s="7" t="e">
        <f>#REF!*1000-SUM(M4:M11)</f>
        <v>#REF!</v>
      </c>
      <c r="N12" s="7" t="e">
        <f>#REF!*1000-SUM(N4:N11)</f>
        <v>#REF!</v>
      </c>
      <c r="O12" s="7" t="e">
        <f>#REF!*1000-SUM(O4:O11)</f>
        <v>#REF!</v>
      </c>
      <c r="P12" s="7" t="e">
        <f>#REF!*1000-SUM(P4:P11)</f>
        <v>#REF!</v>
      </c>
      <c r="Q12" s="7" t="e">
        <f>#REF!*1000-SUM(Q4:Q11)</f>
        <v>#REF!</v>
      </c>
      <c r="R12" s="7" t="e">
        <f>#REF!*1000-SUM(R4:R11)</f>
        <v>#REF!</v>
      </c>
      <c r="S12" s="7" t="e">
        <f>#REF!*1000-SUM(S4:S11)</f>
        <v>#REF!</v>
      </c>
      <c r="T12" s="7" t="e">
        <f>SUM(#REF!)*1000-SUM(T4:T11)</f>
        <v>#REF!</v>
      </c>
    </row>
    <row r="13" spans="1:22" x14ac:dyDescent="0.3">
      <c r="B13" s="2" t="s">
        <v>27</v>
      </c>
      <c r="C13" t="s">
        <v>46</v>
      </c>
      <c r="D13" s="5" t="e">
        <f>#REF!-#REF!</f>
        <v>#REF!</v>
      </c>
      <c r="E13" s="5" t="e">
        <f>#REF!-#REF!</f>
        <v>#REF!</v>
      </c>
      <c r="F13" s="5" t="e">
        <f>#REF!-#REF!</f>
        <v>#REF!</v>
      </c>
      <c r="G13" s="5" t="e">
        <f>#REF!-#REF!</f>
        <v>#REF!</v>
      </c>
      <c r="H13" s="5" t="e">
        <f>#REF!-#REF!</f>
        <v>#REF!</v>
      </c>
      <c r="I13" s="5" t="e">
        <f>#REF!-#REF!</f>
        <v>#REF!</v>
      </c>
      <c r="J13" s="5" t="e">
        <f>#REF!-#REF!</f>
        <v>#REF!</v>
      </c>
      <c r="K13" s="5" t="e">
        <f>#REF!-#REF!</f>
        <v>#REF!</v>
      </c>
      <c r="L13" s="5" t="e">
        <f>#REF!-#REF!</f>
        <v>#REF!</v>
      </c>
      <c r="M13" s="5" t="e">
        <f>#REF!-#REF!</f>
        <v>#REF!</v>
      </c>
      <c r="N13" s="5" t="e">
        <f>#REF!-#REF!</f>
        <v>#REF!</v>
      </c>
      <c r="O13" s="5" t="e">
        <f>#REF!-#REF!</f>
        <v>#REF!</v>
      </c>
      <c r="P13" s="5" t="e">
        <f>#REF!-#REF!</f>
        <v>#REF!</v>
      </c>
      <c r="Q13" s="5" t="e">
        <f>#REF!-#REF!</f>
        <v>#REF!</v>
      </c>
      <c r="R13" s="5" t="e">
        <f>#REF!-#REF!</f>
        <v>#REF!</v>
      </c>
      <c r="S13" s="5" t="e">
        <f>#REF!-#REF!</f>
        <v>#REF!</v>
      </c>
      <c r="T13" s="5" t="e">
        <f>#REF!-#REF!</f>
        <v>#REF!</v>
      </c>
    </row>
    <row r="14" spans="1:22" x14ac:dyDescent="0.3">
      <c r="C14" t="s">
        <v>47</v>
      </c>
      <c r="D14" s="5" t="e">
        <f>#REF!</f>
        <v>#REF!</v>
      </c>
      <c r="E14" s="5" t="e">
        <f>#REF!</f>
        <v>#REF!</v>
      </c>
      <c r="F14" s="5" t="e">
        <f>#REF!</f>
        <v>#REF!</v>
      </c>
      <c r="G14" s="5" t="e">
        <f>#REF!</f>
        <v>#REF!</v>
      </c>
      <c r="H14" s="5" t="e">
        <f>#REF!</f>
        <v>#REF!</v>
      </c>
      <c r="I14" s="5" t="e">
        <f>#REF!</f>
        <v>#REF!</v>
      </c>
      <c r="J14" s="5" t="e">
        <f>#REF!</f>
        <v>#REF!</v>
      </c>
      <c r="K14" s="5" t="e">
        <f>#REF!</f>
        <v>#REF!</v>
      </c>
      <c r="L14" s="5" t="e">
        <f>#REF!</f>
        <v>#REF!</v>
      </c>
      <c r="M14" s="5" t="e">
        <f>#REF!</f>
        <v>#REF!</v>
      </c>
      <c r="N14" s="5" t="e">
        <f>#REF!</f>
        <v>#REF!</v>
      </c>
      <c r="O14" s="5" t="e">
        <f>#REF!</f>
        <v>#REF!</v>
      </c>
      <c r="P14" s="5" t="e">
        <f>#REF!</f>
        <v>#REF!</v>
      </c>
      <c r="Q14" s="5" t="e">
        <f>#REF!</f>
        <v>#REF!</v>
      </c>
      <c r="R14" s="5" t="e">
        <f>#REF!</f>
        <v>#REF!</v>
      </c>
      <c r="S14" s="5" t="e">
        <f>#REF!</f>
        <v>#REF!</v>
      </c>
      <c r="T14" s="5" t="e">
        <f>#REF!</f>
        <v>#REF!</v>
      </c>
    </row>
    <row r="15" spans="1:22" x14ac:dyDescent="0.3">
      <c r="C15" t="s">
        <v>48</v>
      </c>
      <c r="D15" s="7" t="e">
        <f>#REF!*1000</f>
        <v>#REF!</v>
      </c>
      <c r="E15" s="7" t="e">
        <f>#REF!*1000</f>
        <v>#REF!</v>
      </c>
      <c r="F15" s="7" t="e">
        <f>#REF!*1000</f>
        <v>#REF!</v>
      </c>
      <c r="G15" s="7" t="e">
        <f>#REF!*1000</f>
        <v>#REF!</v>
      </c>
      <c r="H15" s="7" t="e">
        <f>#REF!*1000</f>
        <v>#REF!</v>
      </c>
      <c r="I15" s="7" t="e">
        <f>#REF!*1000</f>
        <v>#REF!</v>
      </c>
      <c r="J15" s="7" t="e">
        <f>#REF!*1000</f>
        <v>#REF!</v>
      </c>
      <c r="K15" s="7" t="e">
        <f>#REF!*1000</f>
        <v>#REF!</v>
      </c>
      <c r="L15" s="7" t="e">
        <f>#REF!*1000</f>
        <v>#REF!</v>
      </c>
      <c r="M15" s="7" t="e">
        <f>#REF!*1000</f>
        <v>#REF!</v>
      </c>
      <c r="N15" s="7" t="e">
        <f>#REF!*1000</f>
        <v>#REF!</v>
      </c>
      <c r="O15" s="7" t="e">
        <f>#REF!*1000</f>
        <v>#REF!</v>
      </c>
      <c r="P15" s="7" t="e">
        <f>#REF!*1000</f>
        <v>#REF!</v>
      </c>
      <c r="Q15" s="7" t="e">
        <f>#REF!*1000</f>
        <v>#REF!</v>
      </c>
      <c r="R15" s="7" t="e">
        <f>#REF!*1000</f>
        <v>#REF!</v>
      </c>
      <c r="S15" s="7" t="e">
        <f>#REF!*1000</f>
        <v>#REF!</v>
      </c>
      <c r="T15" s="7" t="e">
        <f>SUM(#REF!)*1000</f>
        <v>#REF!</v>
      </c>
    </row>
    <row r="16" spans="1:22" x14ac:dyDescent="0.3">
      <c r="C16" t="s">
        <v>49</v>
      </c>
      <c r="D16" s="7" t="e">
        <f>SUM(#REF!)*1000</f>
        <v>#REF!</v>
      </c>
      <c r="E16" s="7" t="e">
        <f>SUM(#REF!)*1000</f>
        <v>#REF!</v>
      </c>
      <c r="F16" s="7" t="e">
        <f>SUM(#REF!)*1000</f>
        <v>#REF!</v>
      </c>
      <c r="G16" s="7" t="e">
        <f>SUM(#REF!)*1000</f>
        <v>#REF!</v>
      </c>
      <c r="H16" s="7" t="e">
        <f>SUM(#REF!)*1000</f>
        <v>#REF!</v>
      </c>
      <c r="I16" s="7" t="e">
        <f>SUM(#REF!)*1000</f>
        <v>#REF!</v>
      </c>
      <c r="J16" s="7" t="e">
        <f>SUM(#REF!)*1000</f>
        <v>#REF!</v>
      </c>
      <c r="K16" s="7" t="e">
        <f>SUM(#REF!)*1000</f>
        <v>#REF!</v>
      </c>
      <c r="L16" s="7" t="e">
        <f>SUM(#REF!)*1000</f>
        <v>#REF!</v>
      </c>
      <c r="M16" s="7" t="e">
        <f>SUM(#REF!)*1000</f>
        <v>#REF!</v>
      </c>
      <c r="N16" s="7" t="e">
        <f>SUM(#REF!)*1000</f>
        <v>#REF!</v>
      </c>
      <c r="O16" s="7" t="e">
        <f>SUM(#REF!)*1000</f>
        <v>#REF!</v>
      </c>
      <c r="P16" s="7" t="e">
        <f>SUM(#REF!)*1000</f>
        <v>#REF!</v>
      </c>
      <c r="Q16" s="7" t="e">
        <f>SUM(#REF!)*1000</f>
        <v>#REF!</v>
      </c>
      <c r="R16" s="7" t="e">
        <f>SUM(#REF!)*1000</f>
        <v>#REF!</v>
      </c>
      <c r="S16" s="7" t="e">
        <f>SUM(#REF!)*1000</f>
        <v>#REF!</v>
      </c>
      <c r="T16" s="7" t="e">
        <f>SUM(#REF!)*1000</f>
        <v>#REF!</v>
      </c>
    </row>
    <row r="17" spans="1:20" x14ac:dyDescent="0.3">
      <c r="C17" t="s">
        <v>50</v>
      </c>
      <c r="D17" s="7" t="e">
        <f>#REF!*1000</f>
        <v>#REF!</v>
      </c>
      <c r="E17" s="7" t="e">
        <f>#REF!*1000</f>
        <v>#REF!</v>
      </c>
      <c r="F17" s="7" t="e">
        <f>#REF!*1000</f>
        <v>#REF!</v>
      </c>
      <c r="G17" s="7" t="e">
        <f>#REF!*1000</f>
        <v>#REF!</v>
      </c>
      <c r="H17" s="7" t="e">
        <f>#REF!*1000</f>
        <v>#REF!</v>
      </c>
      <c r="I17" s="7" t="e">
        <f>#REF!*1000</f>
        <v>#REF!</v>
      </c>
      <c r="J17" s="7" t="e">
        <f>#REF!*1000</f>
        <v>#REF!</v>
      </c>
      <c r="K17" s="7" t="e">
        <f>#REF!*1000</f>
        <v>#REF!</v>
      </c>
      <c r="L17" s="7" t="e">
        <f>#REF!*1000</f>
        <v>#REF!</v>
      </c>
      <c r="M17" s="7" t="e">
        <f>#REF!*1000</f>
        <v>#REF!</v>
      </c>
      <c r="N17" s="7" t="e">
        <f>#REF!*1000</f>
        <v>#REF!</v>
      </c>
      <c r="O17" s="7" t="e">
        <f>#REF!*1000</f>
        <v>#REF!</v>
      </c>
      <c r="P17" s="7" t="e">
        <f>#REF!*1000</f>
        <v>#REF!</v>
      </c>
      <c r="Q17" s="7" t="e">
        <f>#REF!*1000</f>
        <v>#REF!</v>
      </c>
      <c r="R17" s="7" t="e">
        <f>#REF!*1000</f>
        <v>#REF!</v>
      </c>
      <c r="S17" s="7" t="e">
        <f>#REF!*1000</f>
        <v>#REF!</v>
      </c>
      <c r="T17" s="7" t="e">
        <f>SUM(#REF!)*1000</f>
        <v>#REF!</v>
      </c>
    </row>
    <row r="18" spans="1:20" x14ac:dyDescent="0.3">
      <c r="C18" t="s">
        <v>51</v>
      </c>
      <c r="D18" s="7" t="e">
        <f>SUM(#REF!)*1000</f>
        <v>#REF!</v>
      </c>
      <c r="E18" s="7" t="e">
        <f>SUM(#REF!)*1000</f>
        <v>#REF!</v>
      </c>
      <c r="F18" s="7" t="e">
        <f>SUM(#REF!)*1000</f>
        <v>#REF!</v>
      </c>
      <c r="G18" s="7" t="e">
        <f>SUM(#REF!)*1000</f>
        <v>#REF!</v>
      </c>
      <c r="H18" s="7" t="e">
        <f>SUM(#REF!)*1000</f>
        <v>#REF!</v>
      </c>
      <c r="I18" s="7" t="e">
        <f>SUM(#REF!)*1000</f>
        <v>#REF!</v>
      </c>
      <c r="J18" s="7" t="e">
        <f>SUM(#REF!)*1000</f>
        <v>#REF!</v>
      </c>
      <c r="K18" s="7" t="e">
        <f>SUM(#REF!)*1000</f>
        <v>#REF!</v>
      </c>
      <c r="L18" s="7" t="e">
        <f>SUM(#REF!)*1000</f>
        <v>#REF!</v>
      </c>
      <c r="M18" s="7" t="e">
        <f>SUM(#REF!)*1000</f>
        <v>#REF!</v>
      </c>
      <c r="N18" s="7" t="e">
        <f>SUM(#REF!)*1000</f>
        <v>#REF!</v>
      </c>
      <c r="O18" s="7" t="e">
        <f>SUM(#REF!)*1000</f>
        <v>#REF!</v>
      </c>
      <c r="P18" s="7" t="e">
        <f>SUM(#REF!)*1000</f>
        <v>#REF!</v>
      </c>
      <c r="Q18" s="7" t="e">
        <f>SUM(#REF!)*1000</f>
        <v>#REF!</v>
      </c>
      <c r="R18" s="7" t="e">
        <f>SUM(#REF!)*1000</f>
        <v>#REF!</v>
      </c>
      <c r="S18" s="7" t="e">
        <f>SUM(#REF!)*1000</f>
        <v>#REF!</v>
      </c>
      <c r="T18" s="7" t="e">
        <f>SUM(#REF!)*1000</f>
        <v>#REF!</v>
      </c>
    </row>
    <row r="19" spans="1:20" x14ac:dyDescent="0.3">
      <c r="C19" t="s">
        <v>52</v>
      </c>
      <c r="D19" s="8" t="e">
        <f>#REF!</f>
        <v>#REF!</v>
      </c>
      <c r="E19" s="8" t="e">
        <f>#REF!</f>
        <v>#REF!</v>
      </c>
      <c r="F19" s="8" t="e">
        <f>#REF!</f>
        <v>#REF!</v>
      </c>
      <c r="G19" s="8" t="e">
        <f>#REF!</f>
        <v>#REF!</v>
      </c>
      <c r="H19" s="8" t="e">
        <f>#REF!</f>
        <v>#REF!</v>
      </c>
      <c r="I19" s="8" t="e">
        <f>#REF!</f>
        <v>#REF!</v>
      </c>
      <c r="J19" s="8" t="e">
        <f>#REF!</f>
        <v>#REF!</v>
      </c>
      <c r="K19" s="8" t="e">
        <f>#REF!</f>
        <v>#REF!</v>
      </c>
      <c r="L19" s="8" t="e">
        <f>#REF!</f>
        <v>#REF!</v>
      </c>
      <c r="M19" s="8" t="e">
        <f>#REF!</f>
        <v>#REF!</v>
      </c>
      <c r="N19" s="8" t="e">
        <f>#REF!</f>
        <v>#REF!</v>
      </c>
      <c r="O19" s="8" t="e">
        <f>#REF!</f>
        <v>#REF!</v>
      </c>
      <c r="P19" s="8" t="e">
        <f>#REF!</f>
        <v>#REF!</v>
      </c>
      <c r="Q19" s="8" t="e">
        <f>#REF!</f>
        <v>#REF!</v>
      </c>
      <c r="R19" s="8" t="e">
        <f>#REF!</f>
        <v>#REF!</v>
      </c>
      <c r="S19" s="8" t="e">
        <f>#REF!</f>
        <v>#REF!</v>
      </c>
      <c r="T19" s="8" t="e">
        <f>#REF!</f>
        <v>#REF!</v>
      </c>
    </row>
    <row r="20" spans="1:20" x14ac:dyDescent="0.3">
      <c r="C20" t="s">
        <v>53</v>
      </c>
      <c r="D20" s="7" t="e">
        <f>SUM(#REF!)*1000</f>
        <v>#REF!</v>
      </c>
      <c r="E20" s="7" t="e">
        <f>SUM(#REF!)*1000</f>
        <v>#REF!</v>
      </c>
      <c r="F20" s="7" t="e">
        <f>SUM(#REF!)*1000</f>
        <v>#REF!</v>
      </c>
      <c r="G20" s="7" t="e">
        <f>SUM(#REF!)*1000</f>
        <v>#REF!</v>
      </c>
      <c r="H20" s="7" t="e">
        <f>SUM(#REF!)*1000</f>
        <v>#REF!</v>
      </c>
      <c r="I20" s="7" t="e">
        <f>SUM(#REF!)*1000</f>
        <v>#REF!</v>
      </c>
      <c r="J20" s="7" t="e">
        <f>SUM(#REF!)*1000</f>
        <v>#REF!</v>
      </c>
      <c r="K20" s="7" t="e">
        <f>SUM(#REF!)*1000</f>
        <v>#REF!</v>
      </c>
      <c r="L20" s="7" t="e">
        <f>SUM(#REF!)*1000</f>
        <v>#REF!</v>
      </c>
      <c r="M20" s="7" t="e">
        <f>SUM(#REF!)*1000</f>
        <v>#REF!</v>
      </c>
      <c r="N20" s="7" t="e">
        <f>SUM(#REF!)*1000</f>
        <v>#REF!</v>
      </c>
      <c r="O20" s="7" t="e">
        <f>SUM(#REF!)*1000</f>
        <v>#REF!</v>
      </c>
      <c r="P20" s="7" t="e">
        <f>SUM(#REF!)*1000</f>
        <v>#REF!</v>
      </c>
      <c r="Q20" s="7" t="e">
        <f>SUM(#REF!)*1000</f>
        <v>#REF!</v>
      </c>
      <c r="R20" s="7" t="e">
        <f>SUM(#REF!)*1000</f>
        <v>#REF!</v>
      </c>
      <c r="S20" s="7" t="e">
        <f>SUM(#REF!)*1000</f>
        <v>#REF!</v>
      </c>
      <c r="T20" s="7" t="e">
        <f>SUM(#REF!)*1000</f>
        <v>#REF!</v>
      </c>
    </row>
    <row r="21" spans="1:20" x14ac:dyDescent="0.3">
      <c r="C21" t="s">
        <v>54</v>
      </c>
      <c r="D21" s="7" t="e">
        <f>#REF!*1000-SUM(D13:D20)</f>
        <v>#REF!</v>
      </c>
      <c r="E21" s="7" t="e">
        <f>#REF!*1000-SUM(E13:E20)</f>
        <v>#REF!</v>
      </c>
      <c r="F21" s="7" t="e">
        <f>#REF!*1000-SUM(F13:F20)</f>
        <v>#REF!</v>
      </c>
      <c r="G21" s="7" t="e">
        <f>#REF!*1000-SUM(G13:G20)</f>
        <v>#REF!</v>
      </c>
      <c r="H21" s="7" t="e">
        <f>#REF!*1000-SUM(H13:H20)</f>
        <v>#REF!</v>
      </c>
      <c r="I21" s="7" t="e">
        <f>#REF!*1000-SUM(I13:I20)</f>
        <v>#REF!</v>
      </c>
      <c r="J21" s="7" t="e">
        <f>#REF!*1000-SUM(J13:J20)</f>
        <v>#REF!</v>
      </c>
      <c r="K21" s="7" t="e">
        <f>#REF!*1000-SUM(K13:K20)</f>
        <v>#REF!</v>
      </c>
      <c r="L21" s="7" t="e">
        <f>#REF!*1000-SUM(L13:L20)</f>
        <v>#REF!</v>
      </c>
      <c r="M21" s="7" t="e">
        <f>#REF!*1000-SUM(M13:M20)</f>
        <v>#REF!</v>
      </c>
      <c r="N21" s="7" t="e">
        <f>#REF!*1000-SUM(N13:N20)</f>
        <v>#REF!</v>
      </c>
      <c r="O21" s="7" t="e">
        <f>#REF!*1000-SUM(O13:O20)</f>
        <v>#REF!</v>
      </c>
      <c r="P21" s="7" t="e">
        <f>#REF!*1000-SUM(P13:P20)</f>
        <v>#REF!</v>
      </c>
      <c r="Q21" s="7" t="e">
        <f>#REF!*1000-SUM(Q13:Q20)</f>
        <v>#REF!</v>
      </c>
      <c r="R21" s="7" t="e">
        <f>#REF!*1000-SUM(R13:R20)</f>
        <v>#REF!</v>
      </c>
      <c r="S21" s="7" t="e">
        <f>#REF!*1000-SUM(S13:S20)</f>
        <v>#REF!</v>
      </c>
      <c r="T21" s="7" t="e">
        <f>SUM(#REF!)*1000-SUM(T13:T20)</f>
        <v>#REF!</v>
      </c>
    </row>
    <row r="22" spans="1:20" x14ac:dyDescent="0.3">
      <c r="A22" s="4" t="s">
        <v>145</v>
      </c>
    </row>
    <row r="23" spans="1:20" x14ac:dyDescent="0.3">
      <c r="A23" s="11" t="s">
        <v>83</v>
      </c>
      <c r="D23" t="s">
        <v>1</v>
      </c>
      <c r="E23" t="s">
        <v>28</v>
      </c>
      <c r="F23" t="s">
        <v>29</v>
      </c>
      <c r="G23" t="s">
        <v>30</v>
      </c>
      <c r="H23" t="s">
        <v>31</v>
      </c>
      <c r="I23" t="s">
        <v>32</v>
      </c>
      <c r="J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 t="s">
        <v>40</v>
      </c>
      <c r="R23" t="s">
        <v>41</v>
      </c>
      <c r="S23" t="s">
        <v>42</v>
      </c>
      <c r="T23" t="s">
        <v>43</v>
      </c>
    </row>
    <row r="24" spans="1:20" x14ac:dyDescent="0.3">
      <c r="A24" s="2" t="s">
        <v>0</v>
      </c>
      <c r="B24" s="56" t="s">
        <v>2</v>
      </c>
      <c r="C24" t="s">
        <v>46</v>
      </c>
      <c r="D24" s="7">
        <v>10630368</v>
      </c>
      <c r="E24" s="7">
        <v>10985212</v>
      </c>
      <c r="F24" s="7">
        <v>12041016</v>
      </c>
      <c r="G24" s="7">
        <v>13156262</v>
      </c>
      <c r="H24" s="7">
        <v>13959740</v>
      </c>
      <c r="I24" s="7">
        <v>14866246</v>
      </c>
      <c r="J24" s="7">
        <v>15651813</v>
      </c>
      <c r="K24" s="7">
        <v>16384043</v>
      </c>
      <c r="L24" s="7">
        <v>16223716</v>
      </c>
      <c r="M24" s="7">
        <v>15647939</v>
      </c>
      <c r="N24" s="7">
        <v>14737094</v>
      </c>
      <c r="O24" s="7">
        <v>13463259</v>
      </c>
      <c r="P24" s="7">
        <v>11529594</v>
      </c>
      <c r="Q24" s="7">
        <v>11686722</v>
      </c>
      <c r="R24" s="7">
        <v>10392744</v>
      </c>
      <c r="S24" s="7">
        <v>9019302</v>
      </c>
      <c r="T24" s="7">
        <v>11486268.000000002</v>
      </c>
    </row>
    <row r="25" spans="1:20" x14ac:dyDescent="0.3">
      <c r="C25" t="s">
        <v>47</v>
      </c>
      <c r="D25" s="7">
        <v>1669739</v>
      </c>
      <c r="E25" s="7">
        <v>1757112</v>
      </c>
      <c r="F25" s="7">
        <v>1874621</v>
      </c>
      <c r="G25" s="7">
        <v>1912947</v>
      </c>
      <c r="H25" s="7">
        <v>1878492</v>
      </c>
      <c r="I25" s="7">
        <v>1882134</v>
      </c>
      <c r="J25" s="7">
        <v>2147979</v>
      </c>
      <c r="K25" s="7">
        <v>2383255</v>
      </c>
      <c r="L25" s="7">
        <v>2298517</v>
      </c>
      <c r="M25" s="7">
        <v>1950950</v>
      </c>
      <c r="N25" s="7">
        <v>1851965</v>
      </c>
      <c r="O25" s="7">
        <v>1940270</v>
      </c>
      <c r="P25" s="7">
        <v>1547774</v>
      </c>
      <c r="Q25" s="7">
        <v>1390995</v>
      </c>
      <c r="R25" s="7">
        <v>1255761</v>
      </c>
      <c r="S25" s="7">
        <v>1119215</v>
      </c>
      <c r="T25" s="7">
        <v>1723932</v>
      </c>
    </row>
    <row r="26" spans="1:20" x14ac:dyDescent="0.3">
      <c r="C26" t="s">
        <v>48</v>
      </c>
      <c r="D26" s="7">
        <v>39573381</v>
      </c>
      <c r="E26" s="7">
        <v>41729292</v>
      </c>
      <c r="F26" s="7">
        <v>50705969</v>
      </c>
      <c r="G26" s="7">
        <v>62784807</v>
      </c>
      <c r="H26" s="7">
        <v>47980656</v>
      </c>
      <c r="I26" s="7">
        <v>49934858</v>
      </c>
      <c r="J26" s="7">
        <v>62010899</v>
      </c>
      <c r="K26" s="7">
        <v>61734833</v>
      </c>
      <c r="L26" s="7">
        <v>48756273</v>
      </c>
      <c r="M26" s="7">
        <v>41534205</v>
      </c>
      <c r="N26" s="7">
        <v>41212126</v>
      </c>
      <c r="O26" s="7">
        <v>27313584</v>
      </c>
      <c r="P26" s="7">
        <v>20637566</v>
      </c>
      <c r="Q26" s="7">
        <v>18274210</v>
      </c>
      <c r="R26" s="7">
        <v>14585159</v>
      </c>
      <c r="S26" s="7">
        <v>9476266</v>
      </c>
      <c r="T26" s="7">
        <v>8930571.9999999981</v>
      </c>
    </row>
    <row r="27" spans="1:20" x14ac:dyDescent="0.3">
      <c r="C27" t="s">
        <v>49</v>
      </c>
      <c r="D27" s="7">
        <v>28558128</v>
      </c>
      <c r="E27" s="7">
        <v>29665420</v>
      </c>
      <c r="F27" s="7">
        <v>30448541</v>
      </c>
      <c r="G27" s="7">
        <v>29955375</v>
      </c>
      <c r="H27" s="7">
        <v>29482246</v>
      </c>
      <c r="I27" s="7">
        <v>28473311</v>
      </c>
      <c r="J27" s="7">
        <v>27979322</v>
      </c>
      <c r="K27" s="7">
        <v>25518787</v>
      </c>
      <c r="L27" s="7">
        <v>23077081</v>
      </c>
      <c r="M27" s="7">
        <v>20285116</v>
      </c>
      <c r="N27" s="7">
        <v>17502916</v>
      </c>
      <c r="O27" s="7">
        <v>14915990</v>
      </c>
      <c r="P27" s="7">
        <v>12260216</v>
      </c>
      <c r="Q27" s="7">
        <v>10540343</v>
      </c>
      <c r="R27" s="7">
        <v>8716817</v>
      </c>
      <c r="S27" s="7">
        <v>6341473</v>
      </c>
      <c r="T27" s="7">
        <v>7459318.9999999991</v>
      </c>
    </row>
    <row r="28" spans="1:20" x14ac:dyDescent="0.3">
      <c r="C28" t="s">
        <v>50</v>
      </c>
      <c r="D28" s="7">
        <v>61096422</v>
      </c>
      <c r="E28" s="7">
        <v>58829801</v>
      </c>
      <c r="F28" s="7">
        <v>56770373</v>
      </c>
      <c r="G28" s="7">
        <v>54720945</v>
      </c>
      <c r="H28" s="7">
        <v>50353273</v>
      </c>
      <c r="I28" s="7">
        <v>44358386</v>
      </c>
      <c r="J28" s="7">
        <v>39652527</v>
      </c>
      <c r="K28" s="7">
        <v>35159179</v>
      </c>
      <c r="L28" s="7">
        <v>31339559</v>
      </c>
      <c r="M28" s="7">
        <v>27380350</v>
      </c>
      <c r="N28" s="7">
        <v>23145931</v>
      </c>
      <c r="O28" s="7">
        <v>17360858</v>
      </c>
      <c r="P28" s="7">
        <v>14162061</v>
      </c>
      <c r="Q28" s="7">
        <v>11401023</v>
      </c>
      <c r="R28" s="7">
        <v>7851508</v>
      </c>
      <c r="S28" s="7">
        <v>4689400</v>
      </c>
      <c r="T28" s="7">
        <v>3702386</v>
      </c>
    </row>
    <row r="29" spans="1:20" x14ac:dyDescent="0.3">
      <c r="C29" t="s">
        <v>51</v>
      </c>
      <c r="D29" s="7">
        <v>14186861</v>
      </c>
      <c r="E29" s="7">
        <v>14710411</v>
      </c>
      <c r="F29" s="7">
        <v>14792954</v>
      </c>
      <c r="G29" s="7">
        <v>14670051</v>
      </c>
      <c r="H29" s="7">
        <v>14382484</v>
      </c>
      <c r="I29" s="7">
        <v>13239049</v>
      </c>
      <c r="J29" s="7">
        <v>11993702</v>
      </c>
      <c r="K29" s="7">
        <v>11385228</v>
      </c>
      <c r="L29" s="7">
        <v>10462948</v>
      </c>
      <c r="M29" s="7">
        <v>8920576</v>
      </c>
      <c r="N29" s="7">
        <v>7534849</v>
      </c>
      <c r="O29" s="7">
        <v>5950758</v>
      </c>
      <c r="P29" s="7">
        <v>4703776</v>
      </c>
      <c r="Q29" s="7">
        <v>3918086</v>
      </c>
      <c r="R29" s="7">
        <v>3011512</v>
      </c>
      <c r="S29" s="7">
        <v>2251843</v>
      </c>
      <c r="T29" s="7">
        <v>2243304</v>
      </c>
    </row>
    <row r="30" spans="1:20" x14ac:dyDescent="0.3">
      <c r="C30" t="s">
        <v>52</v>
      </c>
      <c r="D30" s="7">
        <v>3324277</v>
      </c>
      <c r="E30" s="7">
        <v>3226633</v>
      </c>
      <c r="F30" s="7">
        <v>4414696</v>
      </c>
      <c r="G30" s="7">
        <v>6131348</v>
      </c>
      <c r="H30" s="7">
        <v>5920790</v>
      </c>
      <c r="I30" s="7">
        <v>5352786</v>
      </c>
      <c r="J30" s="7">
        <v>5047378</v>
      </c>
      <c r="K30" s="7">
        <v>4960309</v>
      </c>
      <c r="L30" s="7">
        <v>6064649</v>
      </c>
      <c r="M30" s="7">
        <v>6289563</v>
      </c>
      <c r="N30" s="7">
        <v>5517373</v>
      </c>
      <c r="O30" s="7">
        <v>4210033</v>
      </c>
      <c r="P30" s="7">
        <v>3100625</v>
      </c>
      <c r="Q30" s="7">
        <v>4739962</v>
      </c>
      <c r="R30" s="7">
        <v>3122625</v>
      </c>
      <c r="S30" s="7">
        <v>3106998</v>
      </c>
      <c r="T30" s="7">
        <v>2438114</v>
      </c>
    </row>
    <row r="31" spans="1:20" x14ac:dyDescent="0.3">
      <c r="C31" t="s">
        <v>53</v>
      </c>
      <c r="D31" s="7">
        <v>16207651</v>
      </c>
      <c r="E31" s="7">
        <v>16274346</v>
      </c>
      <c r="F31" s="7">
        <v>17045041</v>
      </c>
      <c r="G31" s="7">
        <v>16594715</v>
      </c>
      <c r="H31" s="7">
        <v>15853952</v>
      </c>
      <c r="I31" s="7">
        <v>15218127</v>
      </c>
      <c r="J31" s="7">
        <v>15170713</v>
      </c>
      <c r="K31" s="7">
        <v>15364041</v>
      </c>
      <c r="L31" s="7">
        <v>15809820</v>
      </c>
      <c r="M31" s="7">
        <v>14968863</v>
      </c>
      <c r="N31" s="7">
        <v>13223497</v>
      </c>
      <c r="O31" s="7">
        <v>11091802</v>
      </c>
      <c r="P31" s="7">
        <v>8514217</v>
      </c>
      <c r="Q31" s="7">
        <v>6901915</v>
      </c>
      <c r="R31" s="7">
        <v>6063929</v>
      </c>
      <c r="S31" s="7">
        <v>5360104</v>
      </c>
      <c r="T31" s="7">
        <v>7890270</v>
      </c>
    </row>
    <row r="32" spans="1:20" x14ac:dyDescent="0.3">
      <c r="C32" t="s">
        <v>54</v>
      </c>
      <c r="D32" s="7">
        <v>125617397</v>
      </c>
      <c r="E32" s="7">
        <v>114709252</v>
      </c>
      <c r="F32" s="7">
        <v>107137809</v>
      </c>
      <c r="G32" s="7">
        <v>99438841</v>
      </c>
      <c r="H32" s="7">
        <v>88079857</v>
      </c>
      <c r="I32" s="7">
        <v>75182246</v>
      </c>
      <c r="J32" s="7">
        <v>64408630</v>
      </c>
      <c r="K32" s="7">
        <v>55692298</v>
      </c>
      <c r="L32" s="7">
        <v>47960901</v>
      </c>
      <c r="M32" s="7">
        <v>39997643</v>
      </c>
      <c r="N32" s="7">
        <v>32478329</v>
      </c>
      <c r="O32" s="7">
        <v>26001526</v>
      </c>
      <c r="P32" s="7">
        <v>21368180</v>
      </c>
      <c r="Q32" s="7">
        <v>18221259</v>
      </c>
      <c r="R32" s="7">
        <v>13274276</v>
      </c>
      <c r="S32" s="7">
        <v>9229868</v>
      </c>
      <c r="T32" s="7">
        <v>7486806.9999999981</v>
      </c>
    </row>
    <row r="33" spans="1:20" x14ac:dyDescent="0.3">
      <c r="B33" s="56" t="s">
        <v>27</v>
      </c>
      <c r="C33" t="s">
        <v>46</v>
      </c>
      <c r="D33" s="7">
        <v>11206869</v>
      </c>
      <c r="E33" s="7">
        <v>11556127</v>
      </c>
      <c r="F33" s="7">
        <v>12648099</v>
      </c>
      <c r="G33" s="7">
        <v>13776689</v>
      </c>
      <c r="H33" s="7">
        <v>14488871</v>
      </c>
      <c r="I33" s="7">
        <v>15304447</v>
      </c>
      <c r="J33" s="7">
        <v>16062980</v>
      </c>
      <c r="K33" s="7">
        <v>16728596</v>
      </c>
      <c r="L33" s="7">
        <v>16403183</v>
      </c>
      <c r="M33" s="7">
        <v>15562168</v>
      </c>
      <c r="N33" s="7">
        <v>14345322</v>
      </c>
      <c r="O33" s="7">
        <v>12886281</v>
      </c>
      <c r="P33" s="7">
        <v>10580189</v>
      </c>
      <c r="Q33" s="7">
        <v>9956728</v>
      </c>
      <c r="R33" s="7">
        <v>8045000</v>
      </c>
      <c r="S33" s="7">
        <v>5957661</v>
      </c>
      <c r="T33" s="7">
        <v>5352564.9999999991</v>
      </c>
    </row>
    <row r="34" spans="1:20" x14ac:dyDescent="0.3">
      <c r="C34" t="s">
        <v>47</v>
      </c>
      <c r="D34" s="7">
        <v>1753834</v>
      </c>
      <c r="E34" s="7">
        <v>1844592</v>
      </c>
      <c r="F34" s="7">
        <v>1979956</v>
      </c>
      <c r="G34" s="7">
        <v>2017310</v>
      </c>
      <c r="H34" s="7">
        <v>1928068</v>
      </c>
      <c r="I34" s="7">
        <v>1864210</v>
      </c>
      <c r="J34" s="7">
        <v>2113496</v>
      </c>
      <c r="K34" s="7">
        <v>2344452</v>
      </c>
      <c r="L34" s="7">
        <v>2246981</v>
      </c>
      <c r="M34" s="7">
        <v>1916612</v>
      </c>
      <c r="N34" s="7">
        <v>1813212</v>
      </c>
      <c r="O34" s="7">
        <v>1890923</v>
      </c>
      <c r="P34" s="7">
        <v>1476876</v>
      </c>
      <c r="Q34" s="7">
        <v>1280849</v>
      </c>
      <c r="R34" s="7">
        <v>1081970</v>
      </c>
      <c r="S34" s="7">
        <v>842029</v>
      </c>
      <c r="T34" s="7">
        <v>891732</v>
      </c>
    </row>
    <row r="35" spans="1:20" x14ac:dyDescent="0.3">
      <c r="C35" t="s">
        <v>48</v>
      </c>
      <c r="D35" s="7">
        <v>45437183</v>
      </c>
      <c r="E35" s="7">
        <v>47193785</v>
      </c>
      <c r="F35" s="7">
        <v>55853943</v>
      </c>
      <c r="G35" s="7">
        <v>66988183</v>
      </c>
      <c r="H35" s="7">
        <v>50743438</v>
      </c>
      <c r="I35" s="7">
        <v>52704791</v>
      </c>
      <c r="J35" s="7">
        <v>65013950</v>
      </c>
      <c r="K35" s="7">
        <v>63825980</v>
      </c>
      <c r="L35" s="7">
        <v>51091141</v>
      </c>
      <c r="M35" s="7">
        <v>43447421</v>
      </c>
      <c r="N35" s="7">
        <v>42811060</v>
      </c>
      <c r="O35" s="7">
        <v>28352440</v>
      </c>
      <c r="P35" s="7">
        <v>22174572</v>
      </c>
      <c r="Q35" s="7">
        <v>19155435</v>
      </c>
      <c r="R35" s="7">
        <v>13973651</v>
      </c>
      <c r="S35" s="7">
        <v>8069070</v>
      </c>
      <c r="T35" s="7">
        <v>5818503</v>
      </c>
    </row>
    <row r="36" spans="1:20" x14ac:dyDescent="0.3">
      <c r="C36" t="s">
        <v>49</v>
      </c>
      <c r="D36" s="7">
        <v>30026421</v>
      </c>
      <c r="E36" s="7">
        <v>31133600</v>
      </c>
      <c r="F36" s="7">
        <v>31964599</v>
      </c>
      <c r="G36" s="7">
        <v>31192936</v>
      </c>
      <c r="H36" s="7">
        <v>30275616</v>
      </c>
      <c r="I36" s="7">
        <v>29019184</v>
      </c>
      <c r="J36" s="7">
        <v>28381142</v>
      </c>
      <c r="K36" s="7">
        <v>25703442</v>
      </c>
      <c r="L36" s="7">
        <v>23167296</v>
      </c>
      <c r="M36" s="7">
        <v>20182186</v>
      </c>
      <c r="N36" s="7">
        <v>17237383</v>
      </c>
      <c r="O36" s="7">
        <v>14406561</v>
      </c>
      <c r="P36" s="7">
        <v>11208810</v>
      </c>
      <c r="Q36" s="7">
        <v>9177169</v>
      </c>
      <c r="R36" s="7">
        <v>6924551</v>
      </c>
      <c r="S36" s="7">
        <v>4506467</v>
      </c>
      <c r="T36" s="7">
        <v>3818018.0000000005</v>
      </c>
    </row>
    <row r="37" spans="1:20" x14ac:dyDescent="0.3">
      <c r="C37" t="s">
        <v>50</v>
      </c>
      <c r="D37" s="7">
        <v>68367201</v>
      </c>
      <c r="E37" s="7">
        <v>66006880.000000007</v>
      </c>
      <c r="F37" s="7">
        <v>63383341</v>
      </c>
      <c r="G37" s="7">
        <v>60465257</v>
      </c>
      <c r="H37" s="7">
        <v>55397684</v>
      </c>
      <c r="I37" s="7">
        <v>48256511</v>
      </c>
      <c r="J37" s="7">
        <v>42925727</v>
      </c>
      <c r="K37" s="7">
        <v>38066879</v>
      </c>
      <c r="L37" s="7">
        <v>33962154</v>
      </c>
      <c r="M37" s="7">
        <v>29639084</v>
      </c>
      <c r="N37" s="7">
        <v>24697775</v>
      </c>
      <c r="O37" s="7">
        <v>17456370</v>
      </c>
      <c r="P37" s="7">
        <v>13830407</v>
      </c>
      <c r="Q37" s="7">
        <v>10581352</v>
      </c>
      <c r="R37" s="7">
        <v>7177592</v>
      </c>
      <c r="S37" s="7">
        <v>4323760</v>
      </c>
      <c r="T37" s="7">
        <v>3111509.9999999995</v>
      </c>
    </row>
    <row r="38" spans="1:20" x14ac:dyDescent="0.3">
      <c r="C38" t="s">
        <v>51</v>
      </c>
      <c r="D38" s="7">
        <v>14765877</v>
      </c>
      <c r="E38" s="7">
        <v>15284379</v>
      </c>
      <c r="F38" s="7">
        <v>15323849</v>
      </c>
      <c r="G38" s="7">
        <v>15078995</v>
      </c>
      <c r="H38" s="7">
        <v>14547943</v>
      </c>
      <c r="I38" s="7">
        <v>13116524</v>
      </c>
      <c r="J38" s="7">
        <v>11615604</v>
      </c>
      <c r="K38" s="7">
        <v>10897832</v>
      </c>
      <c r="L38" s="7">
        <v>9915022</v>
      </c>
      <c r="M38" s="7">
        <v>8347996</v>
      </c>
      <c r="N38" s="7">
        <v>6991920</v>
      </c>
      <c r="O38" s="7">
        <v>5432678</v>
      </c>
      <c r="P38" s="7">
        <v>4147401</v>
      </c>
      <c r="Q38" s="7">
        <v>3307098</v>
      </c>
      <c r="R38" s="7">
        <v>2370122</v>
      </c>
      <c r="S38" s="7">
        <v>1608534</v>
      </c>
      <c r="T38" s="7">
        <v>1328590.0000000002</v>
      </c>
    </row>
    <row r="39" spans="1:20" x14ac:dyDescent="0.3">
      <c r="C39" t="s">
        <v>52</v>
      </c>
      <c r="D39" s="7">
        <v>3493522</v>
      </c>
      <c r="E39" s="7">
        <v>3395479</v>
      </c>
      <c r="F39" s="7">
        <v>4630634</v>
      </c>
      <c r="G39" s="7">
        <v>6371259</v>
      </c>
      <c r="H39" s="7">
        <v>6082387</v>
      </c>
      <c r="I39" s="7">
        <v>5387504</v>
      </c>
      <c r="J39" s="7">
        <v>5010527</v>
      </c>
      <c r="K39" s="7">
        <v>4776846</v>
      </c>
      <c r="L39" s="7">
        <v>5668466</v>
      </c>
      <c r="M39" s="7">
        <v>5669650</v>
      </c>
      <c r="N39" s="7">
        <v>4704628</v>
      </c>
      <c r="O39" s="7">
        <v>3340564</v>
      </c>
      <c r="P39" s="7">
        <v>2099474</v>
      </c>
      <c r="Q39" s="7">
        <v>2970061</v>
      </c>
      <c r="R39" s="7">
        <v>1655820</v>
      </c>
      <c r="S39" s="7">
        <v>1306863</v>
      </c>
      <c r="T39" s="7">
        <v>548806</v>
      </c>
    </row>
    <row r="40" spans="1:20" x14ac:dyDescent="0.3">
      <c r="C40" t="s">
        <v>53</v>
      </c>
      <c r="D40" s="7">
        <v>16907703</v>
      </c>
      <c r="E40" s="7">
        <v>16957419</v>
      </c>
      <c r="F40" s="7">
        <v>17753121</v>
      </c>
      <c r="G40" s="7">
        <v>17115512</v>
      </c>
      <c r="H40" s="7">
        <v>16097477</v>
      </c>
      <c r="I40" s="7">
        <v>14998860</v>
      </c>
      <c r="J40" s="7">
        <v>15007905</v>
      </c>
      <c r="K40" s="7">
        <v>15369160</v>
      </c>
      <c r="L40" s="7">
        <v>15779711</v>
      </c>
      <c r="M40" s="7">
        <v>14651875</v>
      </c>
      <c r="N40" s="7">
        <v>12734122</v>
      </c>
      <c r="O40" s="7">
        <v>10411636</v>
      </c>
      <c r="P40" s="7">
        <v>7764346</v>
      </c>
      <c r="Q40" s="7">
        <v>6231590</v>
      </c>
      <c r="R40" s="7">
        <v>4986054</v>
      </c>
      <c r="S40" s="7">
        <v>3970575</v>
      </c>
      <c r="T40" s="7">
        <v>4395018.0000000009</v>
      </c>
    </row>
    <row r="41" spans="1:20" x14ac:dyDescent="0.3">
      <c r="C41" t="s">
        <v>54</v>
      </c>
      <c r="D41" s="7">
        <v>130466234</v>
      </c>
      <c r="E41" s="7">
        <v>118613297</v>
      </c>
      <c r="F41" s="7">
        <v>110349335</v>
      </c>
      <c r="G41" s="7">
        <v>101924020</v>
      </c>
      <c r="H41" s="7">
        <v>89590146</v>
      </c>
      <c r="I41" s="7">
        <v>76360652</v>
      </c>
      <c r="J41" s="7">
        <v>65121844</v>
      </c>
      <c r="K41" s="7">
        <v>56019484</v>
      </c>
      <c r="L41" s="7">
        <v>48010510</v>
      </c>
      <c r="M41" s="7">
        <v>39464419</v>
      </c>
      <c r="N41" s="7">
        <v>31337818</v>
      </c>
      <c r="O41" s="7">
        <v>24604965</v>
      </c>
      <c r="P41" s="7">
        <v>19597140</v>
      </c>
      <c r="Q41" s="7">
        <v>15953374</v>
      </c>
      <c r="R41" s="7">
        <v>11089164</v>
      </c>
      <c r="S41" s="7">
        <v>6879908</v>
      </c>
      <c r="T41" s="7">
        <v>4741112.9999999981</v>
      </c>
    </row>
    <row r="43" spans="1:20" x14ac:dyDescent="0.3">
      <c r="A43" s="7" t="s">
        <v>91</v>
      </c>
      <c r="B43" t="s">
        <v>45</v>
      </c>
      <c r="C43">
        <v>2005</v>
      </c>
      <c r="D43">
        <v>2006</v>
      </c>
      <c r="E43">
        <v>2007</v>
      </c>
      <c r="F43">
        <v>2008</v>
      </c>
      <c r="G43">
        <v>2009</v>
      </c>
      <c r="H43">
        <v>2010</v>
      </c>
      <c r="I43">
        <v>2011</v>
      </c>
      <c r="J43">
        <v>2012</v>
      </c>
      <c r="K43">
        <v>2013</v>
      </c>
      <c r="L43">
        <v>2014</v>
      </c>
      <c r="M43">
        <v>2015</v>
      </c>
      <c r="N43">
        <v>2016</v>
      </c>
      <c r="O43">
        <v>2017</v>
      </c>
      <c r="P43">
        <v>2018</v>
      </c>
      <c r="Q43">
        <v>2019</v>
      </c>
      <c r="R43">
        <v>2020</v>
      </c>
    </row>
    <row r="44" spans="1:20" x14ac:dyDescent="0.3">
      <c r="A44" s="11" t="s">
        <v>83</v>
      </c>
      <c r="B44" t="s">
        <v>46</v>
      </c>
      <c r="C44" s="7">
        <f>SUMIF($B$56:$B$361,$B$44,E$56:E$361)</f>
        <v>434216052</v>
      </c>
      <c r="D44" s="7">
        <f>SUMIF($B$56:$B$361,$B$44,F$56:F$361)</f>
        <v>435515041</v>
      </c>
      <c r="E44" s="7">
        <f t="shared" ref="E44:R44" si="0">SUMIF($B$56:$B$361,$B$44,G$56:G$361)</f>
        <v>436657727</v>
      </c>
      <c r="F44" s="7">
        <f t="shared" si="0"/>
        <v>437662611</v>
      </c>
      <c r="G44" s="7">
        <f t="shared" si="0"/>
        <v>438572266</v>
      </c>
      <c r="H44" s="7">
        <f t="shared" si="0"/>
        <v>439419089</v>
      </c>
      <c r="I44" s="7">
        <f t="shared" si="0"/>
        <v>440190301</v>
      </c>
      <c r="J44" s="7">
        <f t="shared" si="0"/>
        <v>440871150</v>
      </c>
      <c r="K44" s="7">
        <f t="shared" si="0"/>
        <v>441491412</v>
      </c>
      <c r="L44" s="7">
        <f t="shared" si="0"/>
        <v>442091258</v>
      </c>
      <c r="M44" s="7">
        <f t="shared" si="0"/>
        <v>442695541</v>
      </c>
      <c r="N44" s="7">
        <f t="shared" si="0"/>
        <v>443323115</v>
      </c>
      <c r="O44" s="7">
        <f t="shared" si="0"/>
        <v>443955871</v>
      </c>
      <c r="P44" s="7">
        <f t="shared" si="0"/>
        <v>444536829</v>
      </c>
      <c r="Q44" s="7">
        <f t="shared" si="0"/>
        <v>444986768</v>
      </c>
      <c r="R44" s="7">
        <f t="shared" si="0"/>
        <v>445250522</v>
      </c>
    </row>
    <row r="45" spans="1:20" x14ac:dyDescent="0.3">
      <c r="B45" t="s">
        <v>47</v>
      </c>
      <c r="C45" s="7">
        <f>SUMIF($B$56:$B$361,$B$45,E$56:E$361)</f>
        <v>60287953</v>
      </c>
      <c r="D45" s="7">
        <f>SUMIF($B$56:$B$361,$B$45,F$56:F$361)</f>
        <v>60821349</v>
      </c>
      <c r="E45" s="7">
        <f t="shared" ref="E45:R45" si="1">SUMIF($B$56:$B$361,$B$45,G$56:G$361)</f>
        <v>61455154</v>
      </c>
      <c r="F45" s="7">
        <f t="shared" si="1"/>
        <v>62145098</v>
      </c>
      <c r="G45" s="7">
        <f t="shared" si="1"/>
        <v>62828620</v>
      </c>
      <c r="H45" s="7">
        <f t="shared" si="1"/>
        <v>63459801</v>
      </c>
      <c r="I45" s="7">
        <f t="shared" si="1"/>
        <v>64021922</v>
      </c>
      <c r="J45" s="7">
        <f t="shared" si="1"/>
        <v>64525300</v>
      </c>
      <c r="K45" s="7">
        <f t="shared" si="1"/>
        <v>64984015</v>
      </c>
      <c r="L45" s="7">
        <f t="shared" si="1"/>
        <v>65423048</v>
      </c>
      <c r="M45" s="7">
        <f t="shared" si="1"/>
        <v>65860149</v>
      </c>
      <c r="N45" s="7">
        <f t="shared" si="1"/>
        <v>66297944</v>
      </c>
      <c r="O45" s="7">
        <f t="shared" si="1"/>
        <v>66727463</v>
      </c>
      <c r="P45" s="7">
        <f t="shared" si="1"/>
        <v>67141678</v>
      </c>
      <c r="Q45" s="7">
        <f t="shared" si="1"/>
        <v>67530161</v>
      </c>
      <c r="R45" s="7">
        <f t="shared" si="1"/>
        <v>67886004</v>
      </c>
    </row>
    <row r="46" spans="1:20" x14ac:dyDescent="0.3">
      <c r="B46" s="14" t="s">
        <v>92</v>
      </c>
      <c r="C46" s="7">
        <f>SUMIF($B$56:$B$361,$B$46,E$56:E$361)</f>
        <v>1337545959</v>
      </c>
      <c r="D46" s="7">
        <f>SUMIF($B$56:$B$361,$B$46,F$56:F$361)</f>
        <v>1345210727</v>
      </c>
      <c r="E46" s="7">
        <f t="shared" ref="E46:R46" si="2">SUMIF($B$56:$B$361,$B$46,G$56:G$361)</f>
        <v>1352833908</v>
      </c>
      <c r="F46" s="7">
        <f t="shared" si="2"/>
        <v>1360451341</v>
      </c>
      <c r="G46" s="7">
        <f t="shared" si="2"/>
        <v>1368094052</v>
      </c>
      <c r="H46" s="7">
        <f t="shared" si="2"/>
        <v>1375776928</v>
      </c>
      <c r="I46" s="7">
        <f t="shared" si="2"/>
        <v>1383504231</v>
      </c>
      <c r="J46" s="7">
        <f t="shared" si="2"/>
        <v>1391253255</v>
      </c>
      <c r="K46" s="7">
        <f t="shared" si="2"/>
        <v>1398972115</v>
      </c>
      <c r="L46" s="7">
        <f t="shared" si="2"/>
        <v>1406588634</v>
      </c>
      <c r="M46" s="7">
        <f t="shared" si="2"/>
        <v>1414033860</v>
      </c>
      <c r="N46" s="7">
        <f t="shared" si="2"/>
        <v>1421292894</v>
      </c>
      <c r="O46" s="7">
        <f t="shared" si="2"/>
        <v>1428328109</v>
      </c>
      <c r="P46" s="7">
        <f t="shared" si="2"/>
        <v>1435019517</v>
      </c>
      <c r="Q46" s="7">
        <f t="shared" si="2"/>
        <v>1441219849</v>
      </c>
      <c r="R46" s="7">
        <f t="shared" si="2"/>
        <v>1446820762</v>
      </c>
    </row>
    <row r="47" spans="1:20" ht="28.8" x14ac:dyDescent="0.3">
      <c r="B47" s="14" t="s">
        <v>93</v>
      </c>
      <c r="C47" s="7">
        <f>SUMIF($B$56:$B$361,$B$47,E$56:E$361)</f>
        <v>706800425</v>
      </c>
      <c r="D47" s="7">
        <f>SUMIF($B$56:$B$361,$B$47,F$56:F$361)</f>
        <v>714104638</v>
      </c>
      <c r="E47" s="7">
        <f t="shared" ref="E47:R47" si="3">SUMIF($B$56:$B$361,$B$47,G$56:G$361)</f>
        <v>721413537</v>
      </c>
      <c r="F47" s="7">
        <f t="shared" si="3"/>
        <v>728752743</v>
      </c>
      <c r="G47" s="7">
        <f t="shared" si="3"/>
        <v>736149794</v>
      </c>
      <c r="H47" s="7">
        <f t="shared" si="3"/>
        <v>743616468</v>
      </c>
      <c r="I47" s="7">
        <f t="shared" si="3"/>
        <v>751167305</v>
      </c>
      <c r="J47" s="7">
        <f t="shared" si="3"/>
        <v>758775980</v>
      </c>
      <c r="K47" s="7">
        <f t="shared" si="3"/>
        <v>766360723</v>
      </c>
      <c r="L47" s="7">
        <f t="shared" si="3"/>
        <v>773810811</v>
      </c>
      <c r="M47" s="7">
        <f t="shared" si="3"/>
        <v>781042773</v>
      </c>
      <c r="N47" s="7">
        <f t="shared" si="3"/>
        <v>788024992</v>
      </c>
      <c r="O47" s="7">
        <f t="shared" si="3"/>
        <v>794766725</v>
      </c>
      <c r="P47" s="7">
        <f t="shared" si="3"/>
        <v>801275821</v>
      </c>
      <c r="Q47" s="7">
        <f t="shared" si="3"/>
        <v>807575730</v>
      </c>
      <c r="R47" s="7">
        <f t="shared" si="3"/>
        <v>813683817</v>
      </c>
    </row>
    <row r="48" spans="1:20" x14ac:dyDescent="0.3">
      <c r="B48" s="14" t="s">
        <v>58</v>
      </c>
      <c r="C48" s="7">
        <f>SUMIF($B$56:$B$361,$B$48,E$56:E$361)</f>
        <v>1147609924</v>
      </c>
      <c r="D48" s="7">
        <f>SUMIF($B$56:$B$361,$B$48,F$56:F$361)</f>
        <v>1165486291</v>
      </c>
      <c r="E48" s="7">
        <f t="shared" ref="E48:R48" si="4">SUMIF($B$56:$B$361,$B$48,G$56:G$361)</f>
        <v>1183209471</v>
      </c>
      <c r="F48" s="7">
        <f t="shared" si="4"/>
        <v>1200669762</v>
      </c>
      <c r="G48" s="7">
        <f t="shared" si="4"/>
        <v>1217726217</v>
      </c>
      <c r="H48" s="7">
        <f t="shared" si="4"/>
        <v>1234281163</v>
      </c>
      <c r="I48" s="7">
        <f t="shared" si="4"/>
        <v>1250287939</v>
      </c>
      <c r="J48" s="7">
        <f t="shared" si="4"/>
        <v>1265780243</v>
      </c>
      <c r="K48" s="7">
        <f t="shared" si="4"/>
        <v>1280842119</v>
      </c>
      <c r="L48" s="7">
        <f t="shared" si="4"/>
        <v>1295600768</v>
      </c>
      <c r="M48" s="7">
        <f t="shared" si="4"/>
        <v>1310152392</v>
      </c>
      <c r="N48" s="7">
        <f t="shared" si="4"/>
        <v>1324517250</v>
      </c>
      <c r="O48" s="7">
        <f t="shared" si="4"/>
        <v>1338676779</v>
      </c>
      <c r="P48" s="7">
        <f t="shared" si="4"/>
        <v>1352642283</v>
      </c>
      <c r="Q48" s="7">
        <f t="shared" si="4"/>
        <v>1366417756</v>
      </c>
      <c r="R48" s="7">
        <f t="shared" si="4"/>
        <v>1380004385</v>
      </c>
    </row>
    <row r="49" spans="1:20" x14ac:dyDescent="0.3">
      <c r="B49" s="14" t="s">
        <v>51</v>
      </c>
      <c r="C49" s="7">
        <f>SUMIF($B$56:$B$361,$B$49,E$56:E$361)</f>
        <v>316002120</v>
      </c>
      <c r="D49" s="7">
        <f>SUMIF($B$56:$B$361,$B$49,F$56:F$361)</f>
        <v>319460113</v>
      </c>
      <c r="E49" s="7">
        <f t="shared" ref="E49:R49" si="5">SUMIF($B$56:$B$361,$B$49,G$56:G$361)</f>
        <v>322820137</v>
      </c>
      <c r="F49" s="7">
        <f t="shared" si="5"/>
        <v>326099192</v>
      </c>
      <c r="G49" s="7">
        <f t="shared" si="5"/>
        <v>329318931</v>
      </c>
      <c r="H49" s="7">
        <f t="shared" si="5"/>
        <v>332499669</v>
      </c>
      <c r="I49" s="7">
        <f t="shared" si="5"/>
        <v>335628769</v>
      </c>
      <c r="J49" s="7">
        <f t="shared" si="5"/>
        <v>338713353</v>
      </c>
      <c r="K49" s="7">
        <f t="shared" si="5"/>
        <v>341815038</v>
      </c>
      <c r="L49" s="7">
        <f t="shared" si="5"/>
        <v>345013689</v>
      </c>
      <c r="M49" s="7">
        <f t="shared" si="5"/>
        <v>348355742</v>
      </c>
      <c r="N49" s="7">
        <f t="shared" si="5"/>
        <v>351881007</v>
      </c>
      <c r="O49" s="7">
        <f t="shared" si="5"/>
        <v>355545501</v>
      </c>
      <c r="P49" s="7">
        <f t="shared" si="5"/>
        <v>359209400</v>
      </c>
      <c r="Q49" s="7">
        <f t="shared" si="5"/>
        <v>362679695</v>
      </c>
      <c r="R49" s="7">
        <f t="shared" si="5"/>
        <v>365820239</v>
      </c>
    </row>
    <row r="50" spans="1:20" x14ac:dyDescent="0.3">
      <c r="B50" s="14" t="s">
        <v>59</v>
      </c>
      <c r="C50" s="7">
        <f>SUMIF($B$56:$B$361,$B$50,E$56:E$361)</f>
        <v>143672125</v>
      </c>
      <c r="D50" s="7">
        <f>SUMIF($B$56:$B$361,$B$50,F$56:F$361)</f>
        <v>143403258</v>
      </c>
      <c r="E50" s="7">
        <f t="shared" ref="E50:R50" si="6">SUMIF($B$56:$B$361,$B$50,G$56:G$361)</f>
        <v>143266207</v>
      </c>
      <c r="F50" s="7">
        <f t="shared" si="6"/>
        <v>143248764</v>
      </c>
      <c r="G50" s="7">
        <f t="shared" si="6"/>
        <v>143326904</v>
      </c>
      <c r="H50" s="7">
        <f t="shared" si="6"/>
        <v>143479273</v>
      </c>
      <c r="I50" s="7">
        <f t="shared" si="6"/>
        <v>143703027</v>
      </c>
      <c r="J50" s="7">
        <f t="shared" si="6"/>
        <v>143993888</v>
      </c>
      <c r="K50" s="7">
        <f t="shared" si="6"/>
        <v>144325456</v>
      </c>
      <c r="L50" s="7">
        <f t="shared" si="6"/>
        <v>144664837</v>
      </c>
      <c r="M50" s="7">
        <f t="shared" si="6"/>
        <v>144985059</v>
      </c>
      <c r="N50" s="7">
        <f t="shared" si="6"/>
        <v>145275374</v>
      </c>
      <c r="O50" s="7">
        <f t="shared" si="6"/>
        <v>145530091</v>
      </c>
      <c r="P50" s="7">
        <f t="shared" si="6"/>
        <v>145734034</v>
      </c>
      <c r="Q50" s="7">
        <f t="shared" si="6"/>
        <v>145872260</v>
      </c>
      <c r="R50" s="7">
        <f t="shared" si="6"/>
        <v>145934460</v>
      </c>
    </row>
    <row r="51" spans="1:20" x14ac:dyDescent="0.3">
      <c r="B51" t="s">
        <v>53</v>
      </c>
      <c r="C51" s="7">
        <f>SUMIF($B$56:$B$361,$B$51,E$56:E$361)</f>
        <v>433163021</v>
      </c>
      <c r="D51" s="7">
        <f>SUMIF($B$56:$B$361,$B$51,F$56:F$361)</f>
        <v>437856126</v>
      </c>
      <c r="E51" s="7">
        <f t="shared" ref="E51:R51" si="7">SUMIF($B$56:$B$361,$B$51,G$56:G$361)</f>
        <v>442709723</v>
      </c>
      <c r="F51" s="7">
        <f t="shared" si="7"/>
        <v>447638932</v>
      </c>
      <c r="G51" s="7">
        <f t="shared" si="7"/>
        <v>452517544</v>
      </c>
      <c r="H51" s="7">
        <f t="shared" si="7"/>
        <v>457251996</v>
      </c>
      <c r="I51" s="7">
        <f t="shared" si="7"/>
        <v>461818675</v>
      </c>
      <c r="J51" s="7">
        <f t="shared" si="7"/>
        <v>466240072</v>
      </c>
      <c r="K51" s="7">
        <f t="shared" si="7"/>
        <v>470524232</v>
      </c>
      <c r="L51" s="7">
        <f t="shared" si="7"/>
        <v>474692897</v>
      </c>
      <c r="M51" s="7">
        <f t="shared" si="7"/>
        <v>478763231</v>
      </c>
      <c r="N51" s="7">
        <f t="shared" si="7"/>
        <v>482732313</v>
      </c>
      <c r="O51" s="7">
        <f t="shared" si="7"/>
        <v>486594175</v>
      </c>
      <c r="P51" s="7">
        <f t="shared" si="7"/>
        <v>490361603</v>
      </c>
      <c r="Q51" s="7">
        <f t="shared" si="7"/>
        <v>494051484</v>
      </c>
      <c r="R51" s="7">
        <f t="shared" si="7"/>
        <v>497677557</v>
      </c>
    </row>
    <row r="52" spans="1:20" x14ac:dyDescent="0.3">
      <c r="B52" t="s">
        <v>54</v>
      </c>
      <c r="C52" s="7">
        <f>SUMIF($B$56:$B$361,$B$52,E$56:E$361)</f>
        <v>1934467570</v>
      </c>
      <c r="D52" s="7">
        <f>SUMIF($B$56:$B$361,$B$52,F$56:F$361)</f>
        <v>1973391066</v>
      </c>
      <c r="E52" s="7">
        <f t="shared" ref="E52:R52" si="8">SUMIF($B$56:$B$361,$B$52,G$56:G$361)</f>
        <v>2013202825</v>
      </c>
      <c r="F52" s="7">
        <f t="shared" si="8"/>
        <v>2053945632</v>
      </c>
      <c r="G52" s="7">
        <f t="shared" si="8"/>
        <v>2095663292</v>
      </c>
      <c r="H52" s="7">
        <f t="shared" si="8"/>
        <v>2138369645</v>
      </c>
      <c r="I52" s="7">
        <f t="shared" si="8"/>
        <v>2182094856</v>
      </c>
      <c r="J52" s="7">
        <f t="shared" si="8"/>
        <v>2226785494</v>
      </c>
      <c r="K52" s="7">
        <f t="shared" si="8"/>
        <v>2272264301</v>
      </c>
      <c r="L52" s="7">
        <f t="shared" si="8"/>
        <v>2318292438</v>
      </c>
      <c r="M52" s="7">
        <f t="shared" si="8"/>
        <v>2364693408</v>
      </c>
      <c r="N52" s="7">
        <f t="shared" si="8"/>
        <v>2411367930</v>
      </c>
      <c r="O52" s="7">
        <f t="shared" si="8"/>
        <v>2458337734</v>
      </c>
      <c r="P52" s="7">
        <f t="shared" si="8"/>
        <v>2505692777</v>
      </c>
      <c r="Q52" s="7">
        <f t="shared" si="8"/>
        <v>2553582316</v>
      </c>
      <c r="R52" s="7">
        <f t="shared" si="8"/>
        <v>2602098899</v>
      </c>
    </row>
    <row r="55" spans="1:20" x14ac:dyDescent="0.3">
      <c r="A55" s="7" t="s">
        <v>91</v>
      </c>
      <c r="B55" t="s">
        <v>45</v>
      </c>
      <c r="C55" t="s">
        <v>44</v>
      </c>
      <c r="D55" t="s">
        <v>90</v>
      </c>
      <c r="E55">
        <v>2005</v>
      </c>
      <c r="F55">
        <v>2006</v>
      </c>
      <c r="G55">
        <v>2007</v>
      </c>
      <c r="H55">
        <v>2008</v>
      </c>
      <c r="I55">
        <v>2009</v>
      </c>
      <c r="J55">
        <v>2010</v>
      </c>
      <c r="K55">
        <v>2011</v>
      </c>
      <c r="L55">
        <v>2012</v>
      </c>
      <c r="M55">
        <v>2013</v>
      </c>
      <c r="N55">
        <v>2014</v>
      </c>
      <c r="O55">
        <v>2015</v>
      </c>
      <c r="P55">
        <v>2016</v>
      </c>
      <c r="Q55">
        <v>2017</v>
      </c>
      <c r="R55">
        <v>2018</v>
      </c>
      <c r="S55">
        <v>2019</v>
      </c>
      <c r="T55">
        <v>2020</v>
      </c>
    </row>
    <row r="56" spans="1:20" x14ac:dyDescent="0.3">
      <c r="A56" s="11" t="s">
        <v>83</v>
      </c>
      <c r="B56" s="14" t="s">
        <v>46</v>
      </c>
      <c r="C56" s="14" t="s">
        <v>2</v>
      </c>
      <c r="D56" s="14" t="s">
        <v>64</v>
      </c>
      <c r="E56" s="15">
        <v>10683786</v>
      </c>
      <c r="F56" s="15">
        <v>10792613</v>
      </c>
      <c r="G56" s="15">
        <v>10907354</v>
      </c>
      <c r="H56" s="15">
        <v>11011750</v>
      </c>
      <c r="I56" s="15">
        <v>11078538</v>
      </c>
      <c r="J56" s="15">
        <v>11095893</v>
      </c>
      <c r="K56" s="15">
        <v>11177219</v>
      </c>
      <c r="L56" s="15">
        <v>11111838</v>
      </c>
      <c r="M56" s="15">
        <v>10951745</v>
      </c>
      <c r="N56" s="15">
        <v>10780010</v>
      </c>
      <c r="O56" s="15">
        <v>10657526</v>
      </c>
      <c r="P56" s="15">
        <v>10480210</v>
      </c>
      <c r="Q56" s="15">
        <v>10416836</v>
      </c>
      <c r="R56" s="15">
        <v>10432599</v>
      </c>
      <c r="S56" s="15">
        <v>10451351</v>
      </c>
      <c r="T56" s="15">
        <v>10412919</v>
      </c>
    </row>
    <row r="57" spans="1:20" x14ac:dyDescent="0.3">
      <c r="B57" s="14" t="s">
        <v>46</v>
      </c>
      <c r="C57" s="14" t="s">
        <v>2</v>
      </c>
      <c r="D57" s="14" t="s">
        <v>65</v>
      </c>
      <c r="E57" s="15">
        <v>10868531</v>
      </c>
      <c r="F57" s="15">
        <v>10799907</v>
      </c>
      <c r="G57" s="15">
        <v>10758911</v>
      </c>
      <c r="H57" s="15">
        <v>10742932</v>
      </c>
      <c r="I57" s="15">
        <v>10745108</v>
      </c>
      <c r="J57" s="15">
        <v>10753170</v>
      </c>
      <c r="K57" s="15">
        <v>10799958</v>
      </c>
      <c r="L57" s="15">
        <v>10884792</v>
      </c>
      <c r="M57" s="15">
        <v>10996472</v>
      </c>
      <c r="N57" s="15">
        <v>11105824</v>
      </c>
      <c r="O57" s="15">
        <v>11171792</v>
      </c>
      <c r="P57" s="15">
        <v>11208136</v>
      </c>
      <c r="Q57" s="15">
        <v>11180603</v>
      </c>
      <c r="R57" s="15">
        <v>11090890</v>
      </c>
      <c r="S57" s="15">
        <v>10968399</v>
      </c>
      <c r="T57" s="15">
        <v>10861024</v>
      </c>
    </row>
    <row r="58" spans="1:20" x14ac:dyDescent="0.3">
      <c r="B58" s="14" t="s">
        <v>46</v>
      </c>
      <c r="C58" s="14" t="s">
        <v>2</v>
      </c>
      <c r="D58" s="14" t="s">
        <v>66</v>
      </c>
      <c r="E58" s="15">
        <v>11845161</v>
      </c>
      <c r="F58" s="15">
        <v>11662607</v>
      </c>
      <c r="G58" s="15">
        <v>11489219</v>
      </c>
      <c r="H58" s="15">
        <v>11332252</v>
      </c>
      <c r="I58" s="15">
        <v>11198029</v>
      </c>
      <c r="J58" s="15">
        <v>11089199</v>
      </c>
      <c r="K58" s="15">
        <v>10999012</v>
      </c>
      <c r="L58" s="15">
        <v>10933957</v>
      </c>
      <c r="M58" s="15">
        <v>10892648</v>
      </c>
      <c r="N58" s="15">
        <v>10878898</v>
      </c>
      <c r="O58" s="15">
        <v>10899754</v>
      </c>
      <c r="P58" s="15">
        <v>10968625</v>
      </c>
      <c r="Q58" s="15">
        <v>11066565</v>
      </c>
      <c r="R58" s="15">
        <v>11180447</v>
      </c>
      <c r="S58" s="15">
        <v>11276746</v>
      </c>
      <c r="T58" s="15">
        <v>11320854</v>
      </c>
    </row>
    <row r="59" spans="1:20" x14ac:dyDescent="0.3">
      <c r="B59" s="14" t="s">
        <v>46</v>
      </c>
      <c r="C59" s="14" t="s">
        <v>2</v>
      </c>
      <c r="D59" s="14" t="s">
        <v>67</v>
      </c>
      <c r="E59" s="15">
        <v>13009747</v>
      </c>
      <c r="F59" s="15">
        <v>12853968</v>
      </c>
      <c r="G59" s="15">
        <v>12665726</v>
      </c>
      <c r="H59" s="15">
        <v>12456103</v>
      </c>
      <c r="I59" s="15">
        <v>12241826</v>
      </c>
      <c r="J59" s="15">
        <v>12035625</v>
      </c>
      <c r="K59" s="15">
        <v>11856627</v>
      </c>
      <c r="L59" s="15">
        <v>11688233</v>
      </c>
      <c r="M59" s="15">
        <v>11528975</v>
      </c>
      <c r="N59" s="15">
        <v>11381359</v>
      </c>
      <c r="O59" s="15">
        <v>11251399</v>
      </c>
      <c r="P59" s="15">
        <v>11163041</v>
      </c>
      <c r="Q59" s="15">
        <v>11090764</v>
      </c>
      <c r="R59" s="15">
        <v>11041859</v>
      </c>
      <c r="S59" s="15">
        <v>11024918</v>
      </c>
      <c r="T59" s="15">
        <v>11041670</v>
      </c>
    </row>
    <row r="60" spans="1:20" x14ac:dyDescent="0.3">
      <c r="B60" s="14" t="s">
        <v>46</v>
      </c>
      <c r="C60" s="14" t="s">
        <v>2</v>
      </c>
      <c r="D60" s="14" t="s">
        <v>68</v>
      </c>
      <c r="E60" s="15">
        <v>13856082</v>
      </c>
      <c r="F60" s="15">
        <v>13771309</v>
      </c>
      <c r="G60" s="15">
        <v>13682253</v>
      </c>
      <c r="H60" s="15">
        <v>13576083</v>
      </c>
      <c r="I60" s="15">
        <v>13440606</v>
      </c>
      <c r="J60" s="15">
        <v>13272396</v>
      </c>
      <c r="K60" s="15">
        <v>13087084</v>
      </c>
      <c r="L60" s="15">
        <v>12891896</v>
      </c>
      <c r="M60" s="15">
        <v>12688930</v>
      </c>
      <c r="N60" s="15">
        <v>12483628</v>
      </c>
      <c r="O60" s="15">
        <v>12280603</v>
      </c>
      <c r="P60" s="15">
        <v>12103086</v>
      </c>
      <c r="Q60" s="15">
        <v>11922729</v>
      </c>
      <c r="R60" s="15">
        <v>11746267</v>
      </c>
      <c r="S60" s="15">
        <v>11583457</v>
      </c>
      <c r="T60" s="15">
        <v>11440656</v>
      </c>
    </row>
    <row r="61" spans="1:20" x14ac:dyDescent="0.3">
      <c r="B61" s="14" t="s">
        <v>46</v>
      </c>
      <c r="C61" s="14" t="s">
        <v>2</v>
      </c>
      <c r="D61" s="14" t="s">
        <v>69</v>
      </c>
      <c r="E61" s="15">
        <v>14800849</v>
      </c>
      <c r="F61" s="15">
        <v>14708331</v>
      </c>
      <c r="G61" s="15">
        <v>14601874</v>
      </c>
      <c r="H61" s="15">
        <v>14487214</v>
      </c>
      <c r="I61" s="15">
        <v>14372508</v>
      </c>
      <c r="J61" s="15">
        <v>14258126</v>
      </c>
      <c r="K61" s="15">
        <v>14110620</v>
      </c>
      <c r="L61" s="15">
        <v>13973024</v>
      </c>
      <c r="M61" s="15">
        <v>13837008</v>
      </c>
      <c r="N61" s="15">
        <v>13688491</v>
      </c>
      <c r="O61" s="15">
        <v>13518819</v>
      </c>
      <c r="P61" s="15">
        <v>13358273</v>
      </c>
      <c r="Q61" s="15">
        <v>13174723</v>
      </c>
      <c r="R61" s="15">
        <v>12973776</v>
      </c>
      <c r="S61" s="15">
        <v>12765734</v>
      </c>
      <c r="T61" s="15">
        <v>12556295</v>
      </c>
    </row>
    <row r="62" spans="1:20" x14ac:dyDescent="0.3">
      <c r="B62" s="14" t="s">
        <v>46</v>
      </c>
      <c r="C62" s="14" t="s">
        <v>2</v>
      </c>
      <c r="D62" s="14" t="s">
        <v>70</v>
      </c>
      <c r="E62" s="15">
        <v>15554963</v>
      </c>
      <c r="F62" s="15">
        <v>15455521</v>
      </c>
      <c r="G62" s="15">
        <v>15376866</v>
      </c>
      <c r="H62" s="15">
        <v>15309304</v>
      </c>
      <c r="I62" s="15">
        <v>15237561</v>
      </c>
      <c r="J62" s="15">
        <v>15152157</v>
      </c>
      <c r="K62" s="15">
        <v>15025165</v>
      </c>
      <c r="L62" s="15">
        <v>14888564</v>
      </c>
      <c r="M62" s="15">
        <v>14741910</v>
      </c>
      <c r="N62" s="15">
        <v>14590789</v>
      </c>
      <c r="O62" s="15">
        <v>14441466</v>
      </c>
      <c r="P62" s="15">
        <v>14318070</v>
      </c>
      <c r="Q62" s="15">
        <v>14200785</v>
      </c>
      <c r="R62" s="15">
        <v>14084344</v>
      </c>
      <c r="S62" s="15">
        <v>13956029</v>
      </c>
      <c r="T62" s="15">
        <v>13804228</v>
      </c>
    </row>
    <row r="63" spans="1:20" x14ac:dyDescent="0.3">
      <c r="B63" s="14" t="s">
        <v>46</v>
      </c>
      <c r="C63" s="14" t="s">
        <v>2</v>
      </c>
      <c r="D63" s="14" t="s">
        <v>71</v>
      </c>
      <c r="E63" s="15">
        <v>16377641</v>
      </c>
      <c r="F63" s="15">
        <v>16297519</v>
      </c>
      <c r="G63" s="15">
        <v>16175528</v>
      </c>
      <c r="H63" s="15">
        <v>16032533</v>
      </c>
      <c r="I63" s="15">
        <v>15897489</v>
      </c>
      <c r="J63" s="15">
        <v>15785516</v>
      </c>
      <c r="K63" s="15">
        <v>15663595</v>
      </c>
      <c r="L63" s="15">
        <v>15565570</v>
      </c>
      <c r="M63" s="15">
        <v>15481272</v>
      </c>
      <c r="N63" s="15">
        <v>15391027</v>
      </c>
      <c r="O63" s="15">
        <v>15281851</v>
      </c>
      <c r="P63" s="15">
        <v>15174704</v>
      </c>
      <c r="Q63" s="15">
        <v>15045052</v>
      </c>
      <c r="R63" s="15">
        <v>14902161</v>
      </c>
      <c r="S63" s="15">
        <v>14760154</v>
      </c>
      <c r="T63" s="15">
        <v>14625812</v>
      </c>
    </row>
    <row r="64" spans="1:20" x14ac:dyDescent="0.3">
      <c r="B64" s="14" t="s">
        <v>46</v>
      </c>
      <c r="C64" s="14" t="s">
        <v>2</v>
      </c>
      <c r="D64" s="14" t="s">
        <v>72</v>
      </c>
      <c r="E64" s="15">
        <v>16327773</v>
      </c>
      <c r="F64" s="15">
        <v>16392807</v>
      </c>
      <c r="G64" s="15">
        <v>16446137</v>
      </c>
      <c r="H64" s="15">
        <v>16477581</v>
      </c>
      <c r="I64" s="15">
        <v>16475945</v>
      </c>
      <c r="J64" s="15">
        <v>16437491</v>
      </c>
      <c r="K64" s="15">
        <v>16358277</v>
      </c>
      <c r="L64" s="15">
        <v>16241288</v>
      </c>
      <c r="M64" s="15">
        <v>16096277</v>
      </c>
      <c r="N64" s="15">
        <v>15945811</v>
      </c>
      <c r="O64" s="15">
        <v>15808885</v>
      </c>
      <c r="P64" s="15">
        <v>15718273</v>
      </c>
      <c r="Q64" s="15">
        <v>15643008</v>
      </c>
      <c r="R64" s="15">
        <v>15573346</v>
      </c>
      <c r="S64" s="15">
        <v>15493228</v>
      </c>
      <c r="T64" s="15">
        <v>15391918</v>
      </c>
    </row>
    <row r="65" spans="2:20" x14ac:dyDescent="0.3">
      <c r="B65" s="14" t="s">
        <v>46</v>
      </c>
      <c r="C65" s="14" t="s">
        <v>2</v>
      </c>
      <c r="D65" s="14" t="s">
        <v>73</v>
      </c>
      <c r="E65" s="15">
        <v>15810375</v>
      </c>
      <c r="F65" s="15">
        <v>15929876</v>
      </c>
      <c r="G65" s="15">
        <v>16033104</v>
      </c>
      <c r="H65" s="15">
        <v>16123962</v>
      </c>
      <c r="I65" s="15">
        <v>16207503</v>
      </c>
      <c r="J65" s="15">
        <v>16283785</v>
      </c>
      <c r="K65" s="15">
        <v>16346728</v>
      </c>
      <c r="L65" s="15">
        <v>16406410</v>
      </c>
      <c r="M65" s="15">
        <v>16450334</v>
      </c>
      <c r="N65" s="15">
        <v>16459553</v>
      </c>
      <c r="O65" s="15">
        <v>16422511</v>
      </c>
      <c r="P65" s="15">
        <v>16355645</v>
      </c>
      <c r="Q65" s="15">
        <v>16242843</v>
      </c>
      <c r="R65" s="15">
        <v>16105095</v>
      </c>
      <c r="S65" s="15">
        <v>15971819</v>
      </c>
      <c r="T65" s="15">
        <v>15857565</v>
      </c>
    </row>
    <row r="66" spans="2:20" x14ac:dyDescent="0.3">
      <c r="B66" s="14" t="s">
        <v>46</v>
      </c>
      <c r="C66" s="14" t="s">
        <v>2</v>
      </c>
      <c r="D66" s="14" t="s">
        <v>74</v>
      </c>
      <c r="E66" s="15">
        <v>14894732</v>
      </c>
      <c r="F66" s="15">
        <v>15039708</v>
      </c>
      <c r="G66" s="15">
        <v>15192794</v>
      </c>
      <c r="H66" s="15">
        <v>15348563</v>
      </c>
      <c r="I66" s="15">
        <v>15496900</v>
      </c>
      <c r="J66" s="15">
        <v>15631757</v>
      </c>
      <c r="K66" s="15">
        <v>15758104</v>
      </c>
      <c r="L66" s="15">
        <v>15879185</v>
      </c>
      <c r="M66" s="15">
        <v>15990037</v>
      </c>
      <c r="N66" s="15">
        <v>16087547</v>
      </c>
      <c r="O66" s="15">
        <v>16170832</v>
      </c>
      <c r="P66" s="15">
        <v>16255323</v>
      </c>
      <c r="Q66" s="15">
        <v>16325658</v>
      </c>
      <c r="R66" s="15">
        <v>16371424</v>
      </c>
      <c r="S66" s="15">
        <v>16380222</v>
      </c>
      <c r="T66" s="15">
        <v>16346240</v>
      </c>
    </row>
    <row r="67" spans="2:20" x14ac:dyDescent="0.3">
      <c r="B67" s="14" t="s">
        <v>46</v>
      </c>
      <c r="C67" s="14" t="s">
        <v>2</v>
      </c>
      <c r="D67" s="14" t="s">
        <v>75</v>
      </c>
      <c r="E67" s="15">
        <v>13846146</v>
      </c>
      <c r="F67" s="15">
        <v>14117602</v>
      </c>
      <c r="G67" s="15">
        <v>14292573</v>
      </c>
      <c r="H67" s="15">
        <v>14400955</v>
      </c>
      <c r="I67" s="15">
        <v>14500705</v>
      </c>
      <c r="J67" s="15">
        <v>14628122</v>
      </c>
      <c r="K67" s="15">
        <v>14768197</v>
      </c>
      <c r="L67" s="15">
        <v>14931033</v>
      </c>
      <c r="M67" s="15">
        <v>15104993</v>
      </c>
      <c r="N67" s="15">
        <v>15271825</v>
      </c>
      <c r="O67" s="15">
        <v>15421182</v>
      </c>
      <c r="P67" s="15">
        <v>15557649</v>
      </c>
      <c r="Q67" s="15">
        <v>15682533</v>
      </c>
      <c r="R67" s="15">
        <v>15798644</v>
      </c>
      <c r="S67" s="15">
        <v>15906499</v>
      </c>
      <c r="T67" s="15">
        <v>16000764</v>
      </c>
    </row>
    <row r="68" spans="2:20" x14ac:dyDescent="0.3">
      <c r="B68" s="14" t="s">
        <v>46</v>
      </c>
      <c r="C68" s="14" t="s">
        <v>2</v>
      </c>
      <c r="D68" s="14" t="s">
        <v>76</v>
      </c>
      <c r="E68" s="15">
        <v>11609891</v>
      </c>
      <c r="F68" s="15">
        <v>11823716</v>
      </c>
      <c r="G68" s="15">
        <v>12210386</v>
      </c>
      <c r="H68" s="15">
        <v>12693501</v>
      </c>
      <c r="I68" s="15">
        <v>13151459</v>
      </c>
      <c r="J68" s="15">
        <v>13508611</v>
      </c>
      <c r="K68" s="15">
        <v>13761090</v>
      </c>
      <c r="L68" s="15">
        <v>13931217</v>
      </c>
      <c r="M68" s="15">
        <v>14047693</v>
      </c>
      <c r="N68" s="15">
        <v>14161185</v>
      </c>
      <c r="O68" s="15">
        <v>14301767</v>
      </c>
      <c r="P68" s="15">
        <v>14452149</v>
      </c>
      <c r="Q68" s="15">
        <v>14613835</v>
      </c>
      <c r="R68" s="15">
        <v>14779539</v>
      </c>
      <c r="S68" s="15">
        <v>14939800</v>
      </c>
      <c r="T68" s="15">
        <v>15088803</v>
      </c>
    </row>
    <row r="69" spans="2:20" x14ac:dyDescent="0.3">
      <c r="B69" s="14" t="s">
        <v>46</v>
      </c>
      <c r="C69" s="14" t="s">
        <v>2</v>
      </c>
      <c r="D69" s="14" t="s">
        <v>77</v>
      </c>
      <c r="E69" s="15">
        <v>11698221</v>
      </c>
      <c r="F69" s="15">
        <v>11587871</v>
      </c>
      <c r="G69" s="15">
        <v>11388409</v>
      </c>
      <c r="H69" s="15">
        <v>11178925</v>
      </c>
      <c r="I69" s="15">
        <v>11079964</v>
      </c>
      <c r="J69" s="15">
        <v>11158422</v>
      </c>
      <c r="K69" s="15">
        <v>11376644</v>
      </c>
      <c r="L69" s="15">
        <v>11764857</v>
      </c>
      <c r="M69" s="15">
        <v>12242184</v>
      </c>
      <c r="N69" s="15">
        <v>12688766</v>
      </c>
      <c r="O69" s="15">
        <v>13035152</v>
      </c>
      <c r="P69" s="15">
        <v>13273476</v>
      </c>
      <c r="Q69" s="15">
        <v>13436038</v>
      </c>
      <c r="R69" s="15">
        <v>13554330</v>
      </c>
      <c r="S69" s="15">
        <v>13676784</v>
      </c>
      <c r="T69" s="15">
        <v>13826773</v>
      </c>
    </row>
    <row r="70" spans="2:20" x14ac:dyDescent="0.3">
      <c r="B70" s="14" t="s">
        <v>46</v>
      </c>
      <c r="C70" s="14" t="s">
        <v>2</v>
      </c>
      <c r="D70" s="14" t="s">
        <v>78</v>
      </c>
      <c r="E70" s="15">
        <v>10494318</v>
      </c>
      <c r="F70" s="15">
        <v>10577780</v>
      </c>
      <c r="G70" s="15">
        <v>10710173</v>
      </c>
      <c r="H70" s="15">
        <v>10848927</v>
      </c>
      <c r="I70" s="15">
        <v>10937887</v>
      </c>
      <c r="J70" s="15">
        <v>10951122</v>
      </c>
      <c r="K70" s="15">
        <v>10849850</v>
      </c>
      <c r="L70" s="15">
        <v>10684875</v>
      </c>
      <c r="M70" s="15">
        <v>10522456</v>
      </c>
      <c r="N70" s="15">
        <v>10467133</v>
      </c>
      <c r="O70" s="15">
        <v>10576453</v>
      </c>
      <c r="P70" s="15">
        <v>10777157</v>
      </c>
      <c r="Q70" s="15">
        <v>11132526</v>
      </c>
      <c r="R70" s="15">
        <v>11566495</v>
      </c>
      <c r="S70" s="15">
        <v>11975735</v>
      </c>
      <c r="T70" s="15">
        <v>12303389</v>
      </c>
    </row>
    <row r="71" spans="2:20" x14ac:dyDescent="0.3">
      <c r="B71" s="14" t="s">
        <v>46</v>
      </c>
      <c r="C71" s="14" t="s">
        <v>2</v>
      </c>
      <c r="D71" s="14" t="s">
        <v>79</v>
      </c>
      <c r="E71" s="15">
        <v>9067533</v>
      </c>
      <c r="F71" s="15">
        <v>9066746</v>
      </c>
      <c r="G71" s="15">
        <v>9092875</v>
      </c>
      <c r="H71" s="15">
        <v>9149685</v>
      </c>
      <c r="I71" s="15">
        <v>9244150</v>
      </c>
      <c r="J71" s="15">
        <v>9377201</v>
      </c>
      <c r="K71" s="15">
        <v>9454866</v>
      </c>
      <c r="L71" s="15">
        <v>9590229</v>
      </c>
      <c r="M71" s="15">
        <v>9745460</v>
      </c>
      <c r="N71" s="15">
        <v>9866429</v>
      </c>
      <c r="O71" s="15">
        <v>9925395</v>
      </c>
      <c r="P71" s="15">
        <v>9810392</v>
      </c>
      <c r="Q71" s="15">
        <v>9644900</v>
      </c>
      <c r="R71" s="15">
        <v>9499549</v>
      </c>
      <c r="S71" s="15">
        <v>9472154</v>
      </c>
      <c r="T71" s="15">
        <v>9607445</v>
      </c>
    </row>
    <row r="72" spans="2:20" x14ac:dyDescent="0.3">
      <c r="B72" s="14" t="s">
        <v>46</v>
      </c>
      <c r="C72" s="14" t="s">
        <v>2</v>
      </c>
      <c r="D72" s="14" t="s">
        <v>43</v>
      </c>
      <c r="E72" s="15">
        <v>11844253</v>
      </c>
      <c r="F72" s="15">
        <v>12356335</v>
      </c>
      <c r="G72" s="15">
        <v>12785817</v>
      </c>
      <c r="H72" s="15">
        <v>13151511</v>
      </c>
      <c r="I72" s="15">
        <v>13477595</v>
      </c>
      <c r="J72" s="15">
        <v>13787999</v>
      </c>
      <c r="K72" s="15">
        <v>14190401</v>
      </c>
      <c r="L72" s="15">
        <v>14540668</v>
      </c>
      <c r="M72" s="15">
        <v>14872791</v>
      </c>
      <c r="N72" s="15">
        <v>15202723</v>
      </c>
      <c r="O72" s="15">
        <v>15532374</v>
      </c>
      <c r="P72" s="15">
        <v>15964883</v>
      </c>
      <c r="Q72" s="15">
        <v>16348523</v>
      </c>
      <c r="R72" s="15">
        <v>16661706</v>
      </c>
      <c r="S72" s="15">
        <v>16889451</v>
      </c>
      <c r="T72" s="15">
        <v>17050877</v>
      </c>
    </row>
    <row r="73" spans="2:20" x14ac:dyDescent="0.3">
      <c r="B73" s="14" t="s">
        <v>46</v>
      </c>
      <c r="C73" s="14" t="s">
        <v>27</v>
      </c>
      <c r="D73" s="14" t="s">
        <v>64</v>
      </c>
      <c r="E73" s="15">
        <v>11262067</v>
      </c>
      <c r="F73" s="15">
        <v>11379798</v>
      </c>
      <c r="G73" s="15">
        <v>11501388</v>
      </c>
      <c r="H73" s="15">
        <v>11611066</v>
      </c>
      <c r="I73" s="15">
        <v>11681636</v>
      </c>
      <c r="J73" s="15">
        <v>11702512</v>
      </c>
      <c r="K73" s="15">
        <v>11789836</v>
      </c>
      <c r="L73" s="15">
        <v>11720154</v>
      </c>
      <c r="M73" s="15">
        <v>11550760</v>
      </c>
      <c r="N73" s="15">
        <v>11371044</v>
      </c>
      <c r="O73" s="15">
        <v>11246393</v>
      </c>
      <c r="P73" s="15">
        <v>11060450</v>
      </c>
      <c r="Q73" s="15">
        <v>10994843</v>
      </c>
      <c r="R73" s="15">
        <v>11012465</v>
      </c>
      <c r="S73" s="15">
        <v>11032971</v>
      </c>
      <c r="T73" s="15">
        <v>10993568</v>
      </c>
    </row>
    <row r="74" spans="2:20" x14ac:dyDescent="0.3">
      <c r="B74" s="14" t="s">
        <v>46</v>
      </c>
      <c r="C74" s="14" t="s">
        <v>27</v>
      </c>
      <c r="D74" s="14" t="s">
        <v>65</v>
      </c>
      <c r="E74" s="15">
        <v>11432441</v>
      </c>
      <c r="F74" s="15">
        <v>11363443</v>
      </c>
      <c r="G74" s="15">
        <v>11321622</v>
      </c>
      <c r="H74" s="15">
        <v>11305654</v>
      </c>
      <c r="I74" s="15">
        <v>11309294</v>
      </c>
      <c r="J74" s="15">
        <v>11319926</v>
      </c>
      <c r="K74" s="15">
        <v>11375015</v>
      </c>
      <c r="L74" s="15">
        <v>11470442</v>
      </c>
      <c r="M74" s="15">
        <v>11595187</v>
      </c>
      <c r="N74" s="15">
        <v>11717934</v>
      </c>
      <c r="O74" s="15">
        <v>11794257</v>
      </c>
      <c r="P74" s="15">
        <v>11837876</v>
      </c>
      <c r="Q74" s="15">
        <v>11813768</v>
      </c>
      <c r="R74" s="15">
        <v>11722214</v>
      </c>
      <c r="S74" s="15">
        <v>11593948</v>
      </c>
      <c r="T74" s="15">
        <v>11480358</v>
      </c>
    </row>
    <row r="75" spans="2:20" x14ac:dyDescent="0.3">
      <c r="B75" s="14" t="s">
        <v>46</v>
      </c>
      <c r="C75" s="14" t="s">
        <v>27</v>
      </c>
      <c r="D75" s="14" t="s">
        <v>66</v>
      </c>
      <c r="E75" s="15">
        <v>12442430</v>
      </c>
      <c r="F75" s="15">
        <v>12259763</v>
      </c>
      <c r="G75" s="15">
        <v>12084863</v>
      </c>
      <c r="H75" s="15">
        <v>11922849</v>
      </c>
      <c r="I75" s="15">
        <v>11781759</v>
      </c>
      <c r="J75" s="15">
        <v>11667788</v>
      </c>
      <c r="K75" s="15">
        <v>11579181</v>
      </c>
      <c r="L75" s="15">
        <v>11520681</v>
      </c>
      <c r="M75" s="15">
        <v>11488166</v>
      </c>
      <c r="N75" s="15">
        <v>11484170</v>
      </c>
      <c r="O75" s="15">
        <v>11516382</v>
      </c>
      <c r="P75" s="15">
        <v>11591912</v>
      </c>
      <c r="Q75" s="15">
        <v>11702105</v>
      </c>
      <c r="R75" s="15">
        <v>11831089</v>
      </c>
      <c r="S75" s="15">
        <v>11941522</v>
      </c>
      <c r="T75" s="15">
        <v>11995837</v>
      </c>
    </row>
    <row r="76" spans="2:20" x14ac:dyDescent="0.3">
      <c r="B76" s="14" t="s">
        <v>46</v>
      </c>
      <c r="C76" s="14" t="s">
        <v>27</v>
      </c>
      <c r="D76" s="14" t="s">
        <v>67</v>
      </c>
      <c r="E76" s="15">
        <v>13632332</v>
      </c>
      <c r="F76" s="15">
        <v>13472228</v>
      </c>
      <c r="G76" s="15">
        <v>13281868</v>
      </c>
      <c r="H76" s="15">
        <v>13073639</v>
      </c>
      <c r="I76" s="15">
        <v>12865385</v>
      </c>
      <c r="J76" s="15">
        <v>12668742</v>
      </c>
      <c r="K76" s="15">
        <v>12481179</v>
      </c>
      <c r="L76" s="15">
        <v>12307801</v>
      </c>
      <c r="M76" s="15">
        <v>12150333</v>
      </c>
      <c r="N76" s="15">
        <v>12012106</v>
      </c>
      <c r="O76" s="15">
        <v>11896874</v>
      </c>
      <c r="P76" s="15">
        <v>11806095</v>
      </c>
      <c r="Q76" s="15">
        <v>11732058</v>
      </c>
      <c r="R76" s="15">
        <v>11683787</v>
      </c>
      <c r="S76" s="15">
        <v>11671695</v>
      </c>
      <c r="T76" s="15">
        <v>11698287</v>
      </c>
    </row>
    <row r="77" spans="2:20" x14ac:dyDescent="0.3">
      <c r="B77" s="14" t="s">
        <v>46</v>
      </c>
      <c r="C77" s="14" t="s">
        <v>27</v>
      </c>
      <c r="D77" s="14" t="s">
        <v>68</v>
      </c>
      <c r="E77" s="15">
        <v>14382032</v>
      </c>
      <c r="F77" s="15">
        <v>14287911</v>
      </c>
      <c r="G77" s="15">
        <v>14195956</v>
      </c>
      <c r="H77" s="15">
        <v>14095850</v>
      </c>
      <c r="I77" s="15">
        <v>13974553</v>
      </c>
      <c r="J77" s="15">
        <v>13826691</v>
      </c>
      <c r="K77" s="15">
        <v>13653299</v>
      </c>
      <c r="L77" s="15">
        <v>13468587</v>
      </c>
      <c r="M77" s="15">
        <v>13276541</v>
      </c>
      <c r="N77" s="15">
        <v>13084071</v>
      </c>
      <c r="O77" s="15">
        <v>12896930</v>
      </c>
      <c r="P77" s="15">
        <v>12733815</v>
      </c>
      <c r="Q77" s="15">
        <v>12563469</v>
      </c>
      <c r="R77" s="15">
        <v>12392690</v>
      </c>
      <c r="S77" s="15">
        <v>12232820</v>
      </c>
      <c r="T77" s="15">
        <v>12092693</v>
      </c>
    </row>
    <row r="78" spans="2:20" x14ac:dyDescent="0.3">
      <c r="B78" s="14" t="s">
        <v>46</v>
      </c>
      <c r="C78" s="14" t="s">
        <v>27</v>
      </c>
      <c r="D78" s="14" t="s">
        <v>69</v>
      </c>
      <c r="E78" s="15">
        <v>15225100</v>
      </c>
      <c r="F78" s="15">
        <v>15117990</v>
      </c>
      <c r="G78" s="15">
        <v>14994358</v>
      </c>
      <c r="H78" s="15">
        <v>14860761</v>
      </c>
      <c r="I78" s="15">
        <v>14729359</v>
      </c>
      <c r="J78" s="15">
        <v>14606767</v>
      </c>
      <c r="K78" s="15">
        <v>14475193</v>
      </c>
      <c r="L78" s="15">
        <v>14363978</v>
      </c>
      <c r="M78" s="15">
        <v>14260795</v>
      </c>
      <c r="N78" s="15">
        <v>14145467</v>
      </c>
      <c r="O78" s="15">
        <v>14006095</v>
      </c>
      <c r="P78" s="15">
        <v>13883821</v>
      </c>
      <c r="Q78" s="15">
        <v>13733854</v>
      </c>
      <c r="R78" s="15">
        <v>13560685</v>
      </c>
      <c r="S78" s="15">
        <v>13375068</v>
      </c>
      <c r="T78" s="15">
        <v>13183668</v>
      </c>
    </row>
    <row r="79" spans="2:20" x14ac:dyDescent="0.3">
      <c r="B79" s="14" t="s">
        <v>46</v>
      </c>
      <c r="C79" s="14" t="s">
        <v>27</v>
      </c>
      <c r="D79" s="14" t="s">
        <v>70</v>
      </c>
      <c r="E79" s="15">
        <v>15964545</v>
      </c>
      <c r="F79" s="15">
        <v>15851493</v>
      </c>
      <c r="G79" s="15">
        <v>15752293</v>
      </c>
      <c r="H79" s="15">
        <v>15657922</v>
      </c>
      <c r="I79" s="15">
        <v>15557255</v>
      </c>
      <c r="J79" s="15">
        <v>15444786</v>
      </c>
      <c r="K79" s="15">
        <v>15296701</v>
      </c>
      <c r="L79" s="15">
        <v>15147681</v>
      </c>
      <c r="M79" s="15">
        <v>14999316</v>
      </c>
      <c r="N79" s="15">
        <v>14857889</v>
      </c>
      <c r="O79" s="15">
        <v>14728580</v>
      </c>
      <c r="P79" s="15">
        <v>14641609</v>
      </c>
      <c r="Q79" s="15">
        <v>14570023</v>
      </c>
      <c r="R79" s="15">
        <v>14503435</v>
      </c>
      <c r="S79" s="15">
        <v>14423380</v>
      </c>
      <c r="T79" s="15">
        <v>14315025</v>
      </c>
    </row>
    <row r="80" spans="2:20" x14ac:dyDescent="0.3">
      <c r="B80" s="14" t="s">
        <v>46</v>
      </c>
      <c r="C80" s="14" t="s">
        <v>27</v>
      </c>
      <c r="D80" s="14" t="s">
        <v>71</v>
      </c>
      <c r="E80" s="15">
        <v>16732287</v>
      </c>
      <c r="F80" s="15">
        <v>16644106</v>
      </c>
      <c r="G80" s="15">
        <v>16514807</v>
      </c>
      <c r="H80" s="15">
        <v>16366322</v>
      </c>
      <c r="I80" s="15">
        <v>16226469</v>
      </c>
      <c r="J80" s="15">
        <v>16107581</v>
      </c>
      <c r="K80" s="15">
        <v>15958163</v>
      </c>
      <c r="L80" s="15">
        <v>15830798</v>
      </c>
      <c r="M80" s="15">
        <v>15719896</v>
      </c>
      <c r="N80" s="15">
        <v>15610646</v>
      </c>
      <c r="O80" s="15">
        <v>15492397</v>
      </c>
      <c r="P80" s="15">
        <v>15387231</v>
      </c>
      <c r="Q80" s="15">
        <v>15268329</v>
      </c>
      <c r="R80" s="15">
        <v>15144437</v>
      </c>
      <c r="S80" s="15">
        <v>15029755</v>
      </c>
      <c r="T80" s="15">
        <v>14931082</v>
      </c>
    </row>
    <row r="81" spans="2:20" x14ac:dyDescent="0.3">
      <c r="B81" s="14" t="s">
        <v>46</v>
      </c>
      <c r="C81" s="14" t="s">
        <v>27</v>
      </c>
      <c r="D81" s="14" t="s">
        <v>72</v>
      </c>
      <c r="E81" s="15">
        <v>16529899</v>
      </c>
      <c r="F81" s="15">
        <v>16595977</v>
      </c>
      <c r="G81" s="15">
        <v>16648856</v>
      </c>
      <c r="H81" s="15">
        <v>16678521</v>
      </c>
      <c r="I81" s="15">
        <v>16676462</v>
      </c>
      <c r="J81" s="15">
        <v>16642353</v>
      </c>
      <c r="K81" s="15">
        <v>16557378</v>
      </c>
      <c r="L81" s="15">
        <v>16438822</v>
      </c>
      <c r="M81" s="15">
        <v>16294873</v>
      </c>
      <c r="N81" s="15">
        <v>16144710</v>
      </c>
      <c r="O81" s="15">
        <v>16005537</v>
      </c>
      <c r="P81" s="15">
        <v>15909182</v>
      </c>
      <c r="Q81" s="15">
        <v>15828087</v>
      </c>
      <c r="R81" s="15">
        <v>15753901</v>
      </c>
      <c r="S81" s="15">
        <v>15674398</v>
      </c>
      <c r="T81" s="15">
        <v>15581918</v>
      </c>
    </row>
    <row r="82" spans="2:20" x14ac:dyDescent="0.3">
      <c r="B82" s="14" t="s">
        <v>46</v>
      </c>
      <c r="C82" s="14" t="s">
        <v>27</v>
      </c>
      <c r="D82" s="14" t="s">
        <v>73</v>
      </c>
      <c r="E82" s="15">
        <v>15757633</v>
      </c>
      <c r="F82" s="15">
        <v>15883497</v>
      </c>
      <c r="G82" s="15">
        <v>15992976</v>
      </c>
      <c r="H82" s="15">
        <v>16091444</v>
      </c>
      <c r="I82" s="15">
        <v>16186077</v>
      </c>
      <c r="J82" s="15">
        <v>16278072</v>
      </c>
      <c r="K82" s="15">
        <v>16344196</v>
      </c>
      <c r="L82" s="15">
        <v>16409000</v>
      </c>
      <c r="M82" s="15">
        <v>16461201</v>
      </c>
      <c r="N82" s="15">
        <v>16482987</v>
      </c>
      <c r="O82" s="15">
        <v>16462705</v>
      </c>
      <c r="P82" s="15">
        <v>16404679</v>
      </c>
      <c r="Q82" s="15">
        <v>16306990</v>
      </c>
      <c r="R82" s="15">
        <v>16186941</v>
      </c>
      <c r="S82" s="15">
        <v>16070520</v>
      </c>
      <c r="T82" s="15">
        <v>15971295</v>
      </c>
    </row>
    <row r="83" spans="2:20" x14ac:dyDescent="0.3">
      <c r="B83" s="14" t="s">
        <v>46</v>
      </c>
      <c r="C83" s="14" t="s">
        <v>27</v>
      </c>
      <c r="D83" s="14" t="s">
        <v>74</v>
      </c>
      <c r="E83" s="15">
        <v>14502444</v>
      </c>
      <c r="F83" s="15">
        <v>14637946</v>
      </c>
      <c r="G83" s="15">
        <v>14794560</v>
      </c>
      <c r="H83" s="15">
        <v>14963704</v>
      </c>
      <c r="I83" s="15">
        <v>15130947</v>
      </c>
      <c r="J83" s="15">
        <v>15288547</v>
      </c>
      <c r="K83" s="15">
        <v>15423848</v>
      </c>
      <c r="L83" s="15">
        <v>15560137</v>
      </c>
      <c r="M83" s="15">
        <v>15693373</v>
      </c>
      <c r="N83" s="15">
        <v>15819804</v>
      </c>
      <c r="O83" s="15">
        <v>15936676</v>
      </c>
      <c r="P83" s="15">
        <v>16034868</v>
      </c>
      <c r="Q83" s="15">
        <v>16122929</v>
      </c>
      <c r="R83" s="15">
        <v>16189345</v>
      </c>
      <c r="S83" s="15">
        <v>16222420</v>
      </c>
      <c r="T83" s="15">
        <v>16217558</v>
      </c>
    </row>
    <row r="84" spans="2:20" x14ac:dyDescent="0.3">
      <c r="B84" s="14" t="s">
        <v>46</v>
      </c>
      <c r="C84" s="14" t="s">
        <v>27</v>
      </c>
      <c r="D84" s="14" t="s">
        <v>75</v>
      </c>
      <c r="E84" s="15">
        <v>13242124</v>
      </c>
      <c r="F84" s="15">
        <v>13472017</v>
      </c>
      <c r="G84" s="15">
        <v>13606619</v>
      </c>
      <c r="H84" s="15">
        <v>13681415</v>
      </c>
      <c r="I84" s="15">
        <v>13759472</v>
      </c>
      <c r="J84" s="15">
        <v>13879945</v>
      </c>
      <c r="K84" s="15">
        <v>14008614</v>
      </c>
      <c r="L84" s="15">
        <v>14176430</v>
      </c>
      <c r="M84" s="15">
        <v>14369631</v>
      </c>
      <c r="N84" s="15">
        <v>14565396</v>
      </c>
      <c r="O84" s="15">
        <v>14750385</v>
      </c>
      <c r="P84" s="15">
        <v>14902011</v>
      </c>
      <c r="Q84" s="15">
        <v>15051692</v>
      </c>
      <c r="R84" s="15">
        <v>15200014</v>
      </c>
      <c r="S84" s="15">
        <v>15345073</v>
      </c>
      <c r="T84" s="15">
        <v>15480361</v>
      </c>
    </row>
    <row r="85" spans="2:20" x14ac:dyDescent="0.3">
      <c r="B85" s="14" t="s">
        <v>46</v>
      </c>
      <c r="C85" s="14" t="s">
        <v>27</v>
      </c>
      <c r="D85" s="14" t="s">
        <v>76</v>
      </c>
      <c r="E85" s="15">
        <v>10709349</v>
      </c>
      <c r="F85" s="15">
        <v>10940930</v>
      </c>
      <c r="G85" s="15">
        <v>11314915</v>
      </c>
      <c r="H85" s="15">
        <v>11761598</v>
      </c>
      <c r="I85" s="15">
        <v>12175815</v>
      </c>
      <c r="J85" s="15">
        <v>12495857</v>
      </c>
      <c r="K85" s="15">
        <v>12698527</v>
      </c>
      <c r="L85" s="15">
        <v>12826575</v>
      </c>
      <c r="M85" s="15">
        <v>12912917</v>
      </c>
      <c r="N85" s="15">
        <v>13010599</v>
      </c>
      <c r="O85" s="15">
        <v>13150548</v>
      </c>
      <c r="P85" s="15">
        <v>13284376</v>
      </c>
      <c r="Q85" s="15">
        <v>13447153</v>
      </c>
      <c r="R85" s="15">
        <v>13629173</v>
      </c>
      <c r="S85" s="15">
        <v>13816472</v>
      </c>
      <c r="T85" s="15">
        <v>14000810</v>
      </c>
    </row>
    <row r="86" spans="2:20" x14ac:dyDescent="0.3">
      <c r="B86" s="14" t="s">
        <v>46</v>
      </c>
      <c r="C86" s="14" t="s">
        <v>27</v>
      </c>
      <c r="D86" s="14" t="s">
        <v>77</v>
      </c>
      <c r="E86" s="15">
        <v>10009936</v>
      </c>
      <c r="F86" s="15">
        <v>9965419</v>
      </c>
      <c r="G86" s="15">
        <v>9851587</v>
      </c>
      <c r="H86" s="15">
        <v>9735966</v>
      </c>
      <c r="I86" s="15">
        <v>9717709</v>
      </c>
      <c r="J86" s="15">
        <v>9849055</v>
      </c>
      <c r="K86" s="15">
        <v>10072711</v>
      </c>
      <c r="L86" s="15">
        <v>10433461</v>
      </c>
      <c r="M86" s="15">
        <v>10861651</v>
      </c>
      <c r="N86" s="15">
        <v>11257045</v>
      </c>
      <c r="O86" s="15">
        <v>11563909</v>
      </c>
      <c r="P86" s="15">
        <v>11749069</v>
      </c>
      <c r="Q86" s="15">
        <v>11863312</v>
      </c>
      <c r="R86" s="15">
        <v>11940375</v>
      </c>
      <c r="S86" s="15">
        <v>12031819</v>
      </c>
      <c r="T86" s="15">
        <v>12165146</v>
      </c>
    </row>
    <row r="87" spans="2:20" x14ac:dyDescent="0.3">
      <c r="B87" s="14" t="s">
        <v>46</v>
      </c>
      <c r="C87" s="14" t="s">
        <v>27</v>
      </c>
      <c r="D87" s="14" t="s">
        <v>78</v>
      </c>
      <c r="E87" s="15">
        <v>8180511</v>
      </c>
      <c r="F87" s="15">
        <v>8307375</v>
      </c>
      <c r="G87" s="15">
        <v>8463517</v>
      </c>
      <c r="H87" s="15">
        <v>8620530</v>
      </c>
      <c r="I87" s="15">
        <v>8740336</v>
      </c>
      <c r="J87" s="15">
        <v>8807390</v>
      </c>
      <c r="K87" s="15">
        <v>8773948</v>
      </c>
      <c r="L87" s="15">
        <v>8693499</v>
      </c>
      <c r="M87" s="15">
        <v>8622572</v>
      </c>
      <c r="N87" s="15">
        <v>8643773</v>
      </c>
      <c r="O87" s="15">
        <v>8799188</v>
      </c>
      <c r="P87" s="15">
        <v>9010880</v>
      </c>
      <c r="Q87" s="15">
        <v>9335216</v>
      </c>
      <c r="R87" s="15">
        <v>9709929</v>
      </c>
      <c r="S87" s="15">
        <v>10052620</v>
      </c>
      <c r="T87" s="15">
        <v>10320782</v>
      </c>
    </row>
    <row r="88" spans="2:20" x14ac:dyDescent="0.3">
      <c r="B88" s="14" t="s">
        <v>46</v>
      </c>
      <c r="C88" s="14" t="s">
        <v>27</v>
      </c>
      <c r="D88" s="14" t="s">
        <v>79</v>
      </c>
      <c r="E88" s="15">
        <v>6084270</v>
      </c>
      <c r="F88" s="15">
        <v>6186374</v>
      </c>
      <c r="G88" s="15">
        <v>6282896</v>
      </c>
      <c r="H88" s="15">
        <v>6388640</v>
      </c>
      <c r="I88" s="15">
        <v>6517760</v>
      </c>
      <c r="J88" s="15">
        <v>6674149</v>
      </c>
      <c r="K88" s="15">
        <v>6797596</v>
      </c>
      <c r="L88" s="15">
        <v>6951151</v>
      </c>
      <c r="M88" s="15">
        <v>7114474</v>
      </c>
      <c r="N88" s="15">
        <v>7252057</v>
      </c>
      <c r="O88" s="15">
        <v>7346035</v>
      </c>
      <c r="P88" s="15">
        <v>7329937</v>
      </c>
      <c r="Q88" s="15">
        <v>7268614</v>
      </c>
      <c r="R88" s="15">
        <v>7219734</v>
      </c>
      <c r="S88" s="15">
        <v>7257568</v>
      </c>
      <c r="T88" s="15">
        <v>7413655</v>
      </c>
    </row>
    <row r="89" spans="2:20" x14ac:dyDescent="0.3">
      <c r="B89" s="14" t="s">
        <v>46</v>
      </c>
      <c r="C89" s="14" t="s">
        <v>27</v>
      </c>
      <c r="D89" s="14" t="s">
        <v>43</v>
      </c>
      <c r="E89" s="15">
        <v>5536650</v>
      </c>
      <c r="F89" s="15">
        <v>5914558</v>
      </c>
      <c r="G89" s="15">
        <v>6244647</v>
      </c>
      <c r="H89" s="15">
        <v>6524949</v>
      </c>
      <c r="I89" s="15">
        <v>6758205</v>
      </c>
      <c r="J89" s="15">
        <v>6952336</v>
      </c>
      <c r="K89" s="15">
        <v>7321479</v>
      </c>
      <c r="L89" s="15">
        <v>7644317</v>
      </c>
      <c r="M89" s="15">
        <v>7928541</v>
      </c>
      <c r="N89" s="15">
        <v>8180562</v>
      </c>
      <c r="O89" s="15">
        <v>8404889</v>
      </c>
      <c r="P89" s="15">
        <v>8816212</v>
      </c>
      <c r="Q89" s="15">
        <v>9185508</v>
      </c>
      <c r="R89" s="15">
        <v>9494144</v>
      </c>
      <c r="S89" s="15">
        <v>9722239</v>
      </c>
      <c r="T89" s="15">
        <v>9871247</v>
      </c>
    </row>
    <row r="90" spans="2:20" x14ac:dyDescent="0.3">
      <c r="B90" s="14" t="s">
        <v>47</v>
      </c>
      <c r="C90" s="14" t="s">
        <v>2</v>
      </c>
      <c r="D90" s="14" t="s">
        <v>64</v>
      </c>
      <c r="E90" s="15">
        <v>1686900</v>
      </c>
      <c r="F90" s="15">
        <v>1708747</v>
      </c>
      <c r="G90" s="15">
        <v>1752014</v>
      </c>
      <c r="H90" s="15">
        <v>1807615</v>
      </c>
      <c r="I90" s="15">
        <v>1861390</v>
      </c>
      <c r="J90" s="15">
        <v>1904148</v>
      </c>
      <c r="K90" s="15">
        <v>1969268</v>
      </c>
      <c r="L90" s="15">
        <v>1999856</v>
      </c>
      <c r="M90" s="15">
        <v>2005325</v>
      </c>
      <c r="N90" s="15">
        <v>2000283</v>
      </c>
      <c r="O90" s="15">
        <v>1994566</v>
      </c>
      <c r="P90" s="15">
        <v>1972709</v>
      </c>
      <c r="Q90" s="15">
        <v>1954398</v>
      </c>
      <c r="R90" s="15">
        <v>1940226</v>
      </c>
      <c r="S90" s="15">
        <v>1928052</v>
      </c>
      <c r="T90" s="15">
        <v>1915127</v>
      </c>
    </row>
    <row r="91" spans="2:20" x14ac:dyDescent="0.3">
      <c r="B91" s="14" t="s">
        <v>47</v>
      </c>
      <c r="C91" s="14" t="s">
        <v>2</v>
      </c>
      <c r="D91" s="14" t="s">
        <v>65</v>
      </c>
      <c r="E91" s="15">
        <v>1735855</v>
      </c>
      <c r="F91" s="15">
        <v>1725443</v>
      </c>
      <c r="G91" s="15">
        <v>1717829</v>
      </c>
      <c r="H91" s="15">
        <v>1713151</v>
      </c>
      <c r="I91" s="15">
        <v>1712381</v>
      </c>
      <c r="J91" s="15">
        <v>1717424</v>
      </c>
      <c r="K91" s="15">
        <v>1733114</v>
      </c>
      <c r="L91" s="15">
        <v>1765113</v>
      </c>
      <c r="M91" s="15">
        <v>1813488</v>
      </c>
      <c r="N91" s="15">
        <v>1869984</v>
      </c>
      <c r="O91" s="15">
        <v>1920392</v>
      </c>
      <c r="P91" s="15">
        <v>1960650</v>
      </c>
      <c r="Q91" s="15">
        <v>1988478</v>
      </c>
      <c r="R91" s="15">
        <v>2003503</v>
      </c>
      <c r="S91" s="15">
        <v>2008974</v>
      </c>
      <c r="T91" s="15">
        <v>2011016</v>
      </c>
    </row>
    <row r="92" spans="2:20" x14ac:dyDescent="0.3">
      <c r="B92" s="14" t="s">
        <v>47</v>
      </c>
      <c r="C92" s="14" t="s">
        <v>2</v>
      </c>
      <c r="D92" s="14" t="s">
        <v>66</v>
      </c>
      <c r="E92" s="15">
        <v>1860142</v>
      </c>
      <c r="F92" s="15">
        <v>1853276</v>
      </c>
      <c r="G92" s="15">
        <v>1841990</v>
      </c>
      <c r="H92" s="15">
        <v>1829092</v>
      </c>
      <c r="I92" s="15">
        <v>1814935</v>
      </c>
      <c r="J92" s="15">
        <v>1798283</v>
      </c>
      <c r="K92" s="15">
        <v>1784735</v>
      </c>
      <c r="L92" s="15">
        <v>1766576</v>
      </c>
      <c r="M92" s="15">
        <v>1745978</v>
      </c>
      <c r="N92" s="15">
        <v>1730966</v>
      </c>
      <c r="O92" s="15">
        <v>1731045</v>
      </c>
      <c r="P92" s="15">
        <v>1761365</v>
      </c>
      <c r="Q92" s="15">
        <v>1803969</v>
      </c>
      <c r="R92" s="15">
        <v>1853333</v>
      </c>
      <c r="S92" s="15">
        <v>1899294</v>
      </c>
      <c r="T92" s="15">
        <v>1933970</v>
      </c>
    </row>
    <row r="93" spans="2:20" x14ac:dyDescent="0.3">
      <c r="B93" s="14" t="s">
        <v>47</v>
      </c>
      <c r="C93" s="14" t="s">
        <v>2</v>
      </c>
      <c r="D93" s="14" t="s">
        <v>67</v>
      </c>
      <c r="E93" s="15">
        <v>1923832</v>
      </c>
      <c r="F93" s="15">
        <v>1954932</v>
      </c>
      <c r="G93" s="15">
        <v>1975632</v>
      </c>
      <c r="H93" s="15">
        <v>1982988</v>
      </c>
      <c r="I93" s="15">
        <v>1977112</v>
      </c>
      <c r="J93" s="15">
        <v>1960960</v>
      </c>
      <c r="K93" s="15">
        <v>1950056</v>
      </c>
      <c r="L93" s="15">
        <v>1937554</v>
      </c>
      <c r="M93" s="15">
        <v>1921314</v>
      </c>
      <c r="N93" s="15">
        <v>1899552</v>
      </c>
      <c r="O93" s="15">
        <v>1872458</v>
      </c>
      <c r="P93" s="15">
        <v>1856611</v>
      </c>
      <c r="Q93" s="15">
        <v>1836618</v>
      </c>
      <c r="R93" s="15">
        <v>1816667</v>
      </c>
      <c r="S93" s="15">
        <v>1804701</v>
      </c>
      <c r="T93" s="15">
        <v>1805522</v>
      </c>
    </row>
    <row r="94" spans="2:20" x14ac:dyDescent="0.3">
      <c r="B94" s="14" t="s">
        <v>47</v>
      </c>
      <c r="C94" s="14" t="s">
        <v>2</v>
      </c>
      <c r="D94" s="14" t="s">
        <v>68</v>
      </c>
      <c r="E94" s="15">
        <v>1923582</v>
      </c>
      <c r="F94" s="15">
        <v>1979053</v>
      </c>
      <c r="G94" s="15">
        <v>2031509</v>
      </c>
      <c r="H94" s="15">
        <v>2078493</v>
      </c>
      <c r="I94" s="15">
        <v>2116890</v>
      </c>
      <c r="J94" s="15">
        <v>2142627</v>
      </c>
      <c r="K94" s="15">
        <v>2142270</v>
      </c>
      <c r="L94" s="15">
        <v>2135282</v>
      </c>
      <c r="M94" s="15">
        <v>2123070</v>
      </c>
      <c r="N94" s="15">
        <v>2107708</v>
      </c>
      <c r="O94" s="15">
        <v>2089981.0000000002</v>
      </c>
      <c r="P94" s="15">
        <v>2072862.9999999998</v>
      </c>
      <c r="Q94" s="15">
        <v>2056878.0000000002</v>
      </c>
      <c r="R94" s="15">
        <v>2041266</v>
      </c>
      <c r="S94" s="15">
        <v>2023688</v>
      </c>
      <c r="T94" s="15">
        <v>2001966</v>
      </c>
    </row>
    <row r="95" spans="2:20" x14ac:dyDescent="0.3">
      <c r="B95" s="14" t="s">
        <v>47</v>
      </c>
      <c r="C95" s="14" t="s">
        <v>2</v>
      </c>
      <c r="D95" s="14" t="s">
        <v>69</v>
      </c>
      <c r="E95" s="15">
        <v>1886172</v>
      </c>
      <c r="F95" s="15">
        <v>1917810</v>
      </c>
      <c r="G95" s="15">
        <v>1972276</v>
      </c>
      <c r="H95" s="15">
        <v>2039663</v>
      </c>
      <c r="I95" s="15">
        <v>2108383</v>
      </c>
      <c r="J95" s="15">
        <v>2170892</v>
      </c>
      <c r="K95" s="15">
        <v>2199714</v>
      </c>
      <c r="L95" s="15">
        <v>2223739</v>
      </c>
      <c r="M95" s="15">
        <v>2242100</v>
      </c>
      <c r="N95" s="15">
        <v>2254532</v>
      </c>
      <c r="O95" s="15">
        <v>2261205</v>
      </c>
      <c r="P95" s="15">
        <v>2259488</v>
      </c>
      <c r="Q95" s="15">
        <v>2251845</v>
      </c>
      <c r="R95" s="15">
        <v>2239675</v>
      </c>
      <c r="S95" s="15">
        <v>2224992</v>
      </c>
      <c r="T95" s="15">
        <v>2208929</v>
      </c>
    </row>
    <row r="96" spans="2:20" x14ac:dyDescent="0.3">
      <c r="B96" s="14" t="s">
        <v>47</v>
      </c>
      <c r="C96" s="14" t="s">
        <v>2</v>
      </c>
      <c r="D96" s="14" t="s">
        <v>70</v>
      </c>
      <c r="E96" s="15">
        <v>2104374</v>
      </c>
      <c r="F96" s="15">
        <v>2056983.0000000002</v>
      </c>
      <c r="G96" s="15">
        <v>2027911</v>
      </c>
      <c r="H96" s="15">
        <v>2022136</v>
      </c>
      <c r="I96" s="15">
        <v>2040128</v>
      </c>
      <c r="J96" s="15">
        <v>2077435</v>
      </c>
      <c r="K96" s="15">
        <v>2104176</v>
      </c>
      <c r="L96" s="15">
        <v>2139883</v>
      </c>
      <c r="M96" s="15">
        <v>2180397</v>
      </c>
      <c r="N96" s="15">
        <v>2220034</v>
      </c>
      <c r="O96" s="15">
        <v>2255396</v>
      </c>
      <c r="P96" s="15">
        <v>2284495</v>
      </c>
      <c r="Q96" s="15">
        <v>2308686</v>
      </c>
      <c r="R96" s="15">
        <v>2327209</v>
      </c>
      <c r="S96" s="15">
        <v>2339650</v>
      </c>
      <c r="T96" s="15">
        <v>2345774</v>
      </c>
    </row>
    <row r="97" spans="2:20" x14ac:dyDescent="0.3">
      <c r="B97" s="14" t="s">
        <v>47</v>
      </c>
      <c r="C97" s="14" t="s">
        <v>2</v>
      </c>
      <c r="D97" s="14" t="s">
        <v>71</v>
      </c>
      <c r="E97" s="15">
        <v>2365578</v>
      </c>
      <c r="F97" s="15">
        <v>2324367</v>
      </c>
      <c r="G97" s="15">
        <v>2274381</v>
      </c>
      <c r="H97" s="15">
        <v>2219380</v>
      </c>
      <c r="I97" s="15">
        <v>2167816</v>
      </c>
      <c r="J97" s="15">
        <v>2128689</v>
      </c>
      <c r="K97" s="15">
        <v>2108199</v>
      </c>
      <c r="L97" s="15">
        <v>2099072</v>
      </c>
      <c r="M97" s="15">
        <v>2100717</v>
      </c>
      <c r="N97" s="15">
        <v>2111573</v>
      </c>
      <c r="O97" s="15">
        <v>2130712</v>
      </c>
      <c r="P97" s="15">
        <v>2157770</v>
      </c>
      <c r="Q97" s="15">
        <v>2193712</v>
      </c>
      <c r="R97" s="15">
        <v>2234493</v>
      </c>
      <c r="S97" s="15">
        <v>2274115</v>
      </c>
      <c r="T97" s="15">
        <v>2308360</v>
      </c>
    </row>
    <row r="98" spans="2:20" x14ac:dyDescent="0.3">
      <c r="B98" s="14" t="s">
        <v>47</v>
      </c>
      <c r="C98" s="14" t="s">
        <v>2</v>
      </c>
      <c r="D98" s="14" t="s">
        <v>72</v>
      </c>
      <c r="E98" s="15">
        <v>2353319</v>
      </c>
      <c r="F98" s="15">
        <v>2382652</v>
      </c>
      <c r="G98" s="15">
        <v>2396097</v>
      </c>
      <c r="H98" s="15">
        <v>2395075</v>
      </c>
      <c r="I98" s="15">
        <v>2380671</v>
      </c>
      <c r="J98" s="15">
        <v>2353104</v>
      </c>
      <c r="K98" s="15">
        <v>2322570</v>
      </c>
      <c r="L98" s="15">
        <v>2280271</v>
      </c>
      <c r="M98" s="15">
        <v>2232578</v>
      </c>
      <c r="N98" s="15">
        <v>2189379</v>
      </c>
      <c r="O98" s="15">
        <v>2157666</v>
      </c>
      <c r="P98" s="15">
        <v>2137422</v>
      </c>
      <c r="Q98" s="15">
        <v>2128614</v>
      </c>
      <c r="R98" s="15">
        <v>2130681</v>
      </c>
      <c r="S98" s="15">
        <v>2141685</v>
      </c>
      <c r="T98" s="15">
        <v>2159877</v>
      </c>
    </row>
    <row r="99" spans="2:20" x14ac:dyDescent="0.3">
      <c r="B99" s="14" t="s">
        <v>47</v>
      </c>
      <c r="C99" s="14" t="s">
        <v>2</v>
      </c>
      <c r="D99" s="14" t="s">
        <v>73</v>
      </c>
      <c r="E99" s="15">
        <v>2011325</v>
      </c>
      <c r="F99" s="15">
        <v>2084911</v>
      </c>
      <c r="G99" s="15">
        <v>2164988</v>
      </c>
      <c r="H99" s="15">
        <v>2241151</v>
      </c>
      <c r="I99" s="15">
        <v>2302278</v>
      </c>
      <c r="J99" s="15">
        <v>2342834</v>
      </c>
      <c r="K99" s="15">
        <v>2372599</v>
      </c>
      <c r="L99" s="15">
        <v>2389181</v>
      </c>
      <c r="M99" s="15">
        <v>2392234</v>
      </c>
      <c r="N99" s="15">
        <v>2382528</v>
      </c>
      <c r="O99" s="15">
        <v>2361741</v>
      </c>
      <c r="P99" s="15">
        <v>2331234</v>
      </c>
      <c r="Q99" s="15">
        <v>2289355</v>
      </c>
      <c r="R99" s="15">
        <v>2242445</v>
      </c>
      <c r="S99" s="15">
        <v>2199884</v>
      </c>
      <c r="T99" s="15">
        <v>2167778</v>
      </c>
    </row>
    <row r="100" spans="2:20" x14ac:dyDescent="0.3">
      <c r="B100" s="14" t="s">
        <v>47</v>
      </c>
      <c r="C100" s="14" t="s">
        <v>2</v>
      </c>
      <c r="D100" s="14" t="s">
        <v>74</v>
      </c>
      <c r="E100" s="15">
        <v>1829883</v>
      </c>
      <c r="F100" s="15">
        <v>1834430</v>
      </c>
      <c r="G100" s="15">
        <v>1865982</v>
      </c>
      <c r="H100" s="15">
        <v>1920162</v>
      </c>
      <c r="I100" s="15">
        <v>1986040</v>
      </c>
      <c r="J100" s="15">
        <v>2053248</v>
      </c>
      <c r="K100" s="15">
        <v>2113502</v>
      </c>
      <c r="L100" s="15">
        <v>2177445</v>
      </c>
      <c r="M100" s="15">
        <v>2239650</v>
      </c>
      <c r="N100" s="15">
        <v>2293201</v>
      </c>
      <c r="O100" s="15">
        <v>2333924</v>
      </c>
      <c r="P100" s="15">
        <v>2362936</v>
      </c>
      <c r="Q100" s="15">
        <v>2379416</v>
      </c>
      <c r="R100" s="15">
        <v>2383040</v>
      </c>
      <c r="S100" s="15">
        <v>2374047</v>
      </c>
      <c r="T100" s="15">
        <v>2353119</v>
      </c>
    </row>
    <row r="101" spans="2:20" x14ac:dyDescent="0.3">
      <c r="B101" s="14" t="s">
        <v>47</v>
      </c>
      <c r="C101" s="14" t="s">
        <v>2</v>
      </c>
      <c r="D101" s="14" t="s">
        <v>75</v>
      </c>
      <c r="E101" s="15">
        <v>1971655</v>
      </c>
      <c r="F101" s="15">
        <v>1970689</v>
      </c>
      <c r="G101" s="15">
        <v>1938268</v>
      </c>
      <c r="H101" s="15">
        <v>1889829</v>
      </c>
      <c r="I101" s="15">
        <v>1851418</v>
      </c>
      <c r="J101" s="15">
        <v>1839713</v>
      </c>
      <c r="K101" s="15">
        <v>1845125</v>
      </c>
      <c r="L101" s="15">
        <v>1873689</v>
      </c>
      <c r="M101" s="15">
        <v>1919877</v>
      </c>
      <c r="N101" s="15">
        <v>1973919</v>
      </c>
      <c r="O101" s="15">
        <v>2029519</v>
      </c>
      <c r="P101" s="15">
        <v>2088257</v>
      </c>
      <c r="Q101" s="15">
        <v>2151201</v>
      </c>
      <c r="R101" s="15">
        <v>2213060</v>
      </c>
      <c r="S101" s="15">
        <v>2266531</v>
      </c>
      <c r="T101" s="15">
        <v>2306537</v>
      </c>
    </row>
    <row r="102" spans="2:20" x14ac:dyDescent="0.3">
      <c r="B102" s="14" t="s">
        <v>47</v>
      </c>
      <c r="C102" s="14" t="s">
        <v>2</v>
      </c>
      <c r="D102" s="14" t="s">
        <v>76</v>
      </c>
      <c r="E102" s="15">
        <v>1598352</v>
      </c>
      <c r="F102" s="15">
        <v>1662138</v>
      </c>
      <c r="G102" s="15">
        <v>1748276</v>
      </c>
      <c r="H102" s="15">
        <v>1840035</v>
      </c>
      <c r="I102" s="15">
        <v>1911731</v>
      </c>
      <c r="J102" s="15">
        <v>1948033</v>
      </c>
      <c r="K102" s="15">
        <v>1946765</v>
      </c>
      <c r="L102" s="15">
        <v>1911447</v>
      </c>
      <c r="M102" s="15">
        <v>1858746</v>
      </c>
      <c r="N102" s="15">
        <v>1815709</v>
      </c>
      <c r="O102" s="15">
        <v>1799263</v>
      </c>
      <c r="P102" s="15">
        <v>1804380</v>
      </c>
      <c r="Q102" s="15">
        <v>1832402</v>
      </c>
      <c r="R102" s="15">
        <v>1877801</v>
      </c>
      <c r="S102" s="15">
        <v>1930920</v>
      </c>
      <c r="T102" s="15">
        <v>1985177</v>
      </c>
    </row>
    <row r="103" spans="2:20" x14ac:dyDescent="0.3">
      <c r="B103" s="14" t="s">
        <v>47</v>
      </c>
      <c r="C103" s="14" t="s">
        <v>2</v>
      </c>
      <c r="D103" s="14" t="s">
        <v>77</v>
      </c>
      <c r="E103" s="15">
        <v>1408303</v>
      </c>
      <c r="F103" s="15">
        <v>1420046</v>
      </c>
      <c r="G103" s="15">
        <v>1434597</v>
      </c>
      <c r="H103" s="15">
        <v>1456665</v>
      </c>
      <c r="I103" s="15">
        <v>1493243</v>
      </c>
      <c r="J103" s="15">
        <v>1546840</v>
      </c>
      <c r="K103" s="15">
        <v>1611078</v>
      </c>
      <c r="L103" s="15">
        <v>1694083</v>
      </c>
      <c r="M103" s="15">
        <v>1779997</v>
      </c>
      <c r="N103" s="15">
        <v>1845124</v>
      </c>
      <c r="O103" s="15">
        <v>1876326</v>
      </c>
      <c r="P103" s="15">
        <v>1872917</v>
      </c>
      <c r="Q103" s="15">
        <v>1838107</v>
      </c>
      <c r="R103" s="15">
        <v>1788174</v>
      </c>
      <c r="S103" s="15">
        <v>1748557</v>
      </c>
      <c r="T103" s="15">
        <v>1734370</v>
      </c>
    </row>
    <row r="104" spans="2:20" x14ac:dyDescent="0.3">
      <c r="B104" s="14" t="s">
        <v>47</v>
      </c>
      <c r="C104" s="14" t="s">
        <v>2</v>
      </c>
      <c r="D104" s="14" t="s">
        <v>78</v>
      </c>
      <c r="E104" s="15">
        <v>1262722</v>
      </c>
      <c r="F104" s="15">
        <v>1264686</v>
      </c>
      <c r="G104" s="15">
        <v>1271941</v>
      </c>
      <c r="H104" s="15">
        <v>1283447</v>
      </c>
      <c r="I104" s="15">
        <v>1297966</v>
      </c>
      <c r="J104" s="15">
        <v>1315018</v>
      </c>
      <c r="K104" s="15">
        <v>1329240</v>
      </c>
      <c r="L104" s="15">
        <v>1345035</v>
      </c>
      <c r="M104" s="15">
        <v>1366604</v>
      </c>
      <c r="N104" s="15">
        <v>1401188</v>
      </c>
      <c r="O104" s="15">
        <v>1452282</v>
      </c>
      <c r="P104" s="15">
        <v>1511597</v>
      </c>
      <c r="Q104" s="15">
        <v>1589846</v>
      </c>
      <c r="R104" s="15">
        <v>1671597</v>
      </c>
      <c r="S104" s="15">
        <v>1733900</v>
      </c>
      <c r="T104" s="15">
        <v>1763853</v>
      </c>
    </row>
    <row r="105" spans="2:20" x14ac:dyDescent="0.3">
      <c r="B105" s="14" t="s">
        <v>47</v>
      </c>
      <c r="C105" s="14" t="s">
        <v>2</v>
      </c>
      <c r="D105" s="14" t="s">
        <v>79</v>
      </c>
      <c r="E105" s="15">
        <v>1114381</v>
      </c>
      <c r="F105" s="15">
        <v>1109208</v>
      </c>
      <c r="G105" s="15">
        <v>1110029</v>
      </c>
      <c r="H105" s="15">
        <v>1114335</v>
      </c>
      <c r="I105" s="15">
        <v>1120667</v>
      </c>
      <c r="J105" s="15">
        <v>1128893</v>
      </c>
      <c r="K105" s="15">
        <v>1129208</v>
      </c>
      <c r="L105" s="15">
        <v>1134870</v>
      </c>
      <c r="M105" s="15">
        <v>1145194</v>
      </c>
      <c r="N105" s="15">
        <v>1159714</v>
      </c>
      <c r="O105" s="15">
        <v>1178596</v>
      </c>
      <c r="P105" s="15">
        <v>1189317</v>
      </c>
      <c r="Q105" s="15">
        <v>1202427</v>
      </c>
      <c r="R105" s="15">
        <v>1222097</v>
      </c>
      <c r="S105" s="15">
        <v>1255234</v>
      </c>
      <c r="T105" s="15">
        <v>1304709</v>
      </c>
    </row>
    <row r="106" spans="2:20" x14ac:dyDescent="0.3">
      <c r="B106" s="14" t="s">
        <v>47</v>
      </c>
      <c r="C106" s="14" t="s">
        <v>2</v>
      </c>
      <c r="D106" s="14" t="s">
        <v>43</v>
      </c>
      <c r="E106" s="15">
        <v>1734093</v>
      </c>
      <c r="F106" s="15">
        <v>1769403</v>
      </c>
      <c r="G106" s="15">
        <v>1797301</v>
      </c>
      <c r="H106" s="15">
        <v>1820378</v>
      </c>
      <c r="I106" s="15">
        <v>1839910</v>
      </c>
      <c r="J106" s="15">
        <v>1856380</v>
      </c>
      <c r="K106" s="15">
        <v>1887875</v>
      </c>
      <c r="L106" s="15">
        <v>1910578</v>
      </c>
      <c r="M106" s="15">
        <v>1927567</v>
      </c>
      <c r="N106" s="15">
        <v>1941210</v>
      </c>
      <c r="O106" s="15">
        <v>1953579</v>
      </c>
      <c r="P106" s="15">
        <v>1978506</v>
      </c>
      <c r="Q106" s="15">
        <v>1997429</v>
      </c>
      <c r="R106" s="15">
        <v>2012106</v>
      </c>
      <c r="S106" s="15">
        <v>2024502</v>
      </c>
      <c r="T106" s="15">
        <v>2037505</v>
      </c>
    </row>
    <row r="107" spans="2:20" x14ac:dyDescent="0.3">
      <c r="B107" s="14" t="s">
        <v>47</v>
      </c>
      <c r="C107" s="14" t="s">
        <v>27</v>
      </c>
      <c r="D107" s="14" t="s">
        <v>64</v>
      </c>
      <c r="E107" s="15">
        <v>1771160</v>
      </c>
      <c r="F107" s="15">
        <v>1796103</v>
      </c>
      <c r="G107" s="15">
        <v>1840573</v>
      </c>
      <c r="H107" s="15">
        <v>1896204</v>
      </c>
      <c r="I107" s="15">
        <v>1950016</v>
      </c>
      <c r="J107" s="15">
        <v>1993924</v>
      </c>
      <c r="K107" s="15">
        <v>2061610.0000000002</v>
      </c>
      <c r="L107" s="15">
        <v>2094158</v>
      </c>
      <c r="M107" s="15">
        <v>2101250</v>
      </c>
      <c r="N107" s="15">
        <v>2097372</v>
      </c>
      <c r="O107" s="15">
        <v>2092364.9999999998</v>
      </c>
      <c r="P107" s="15">
        <v>2071297.9999999998</v>
      </c>
      <c r="Q107" s="15">
        <v>2052331.9999999998</v>
      </c>
      <c r="R107" s="15">
        <v>2036635</v>
      </c>
      <c r="S107" s="15">
        <v>2022994</v>
      </c>
      <c r="T107" s="15">
        <v>2009363</v>
      </c>
    </row>
    <row r="108" spans="2:20" x14ac:dyDescent="0.3">
      <c r="B108" s="14" t="s">
        <v>47</v>
      </c>
      <c r="C108" s="14" t="s">
        <v>27</v>
      </c>
      <c r="D108" s="14" t="s">
        <v>65</v>
      </c>
      <c r="E108" s="15">
        <v>1820169</v>
      </c>
      <c r="F108" s="15">
        <v>1808508</v>
      </c>
      <c r="G108" s="15">
        <v>1800683</v>
      </c>
      <c r="H108" s="15">
        <v>1796475</v>
      </c>
      <c r="I108" s="15">
        <v>1796347</v>
      </c>
      <c r="J108" s="15">
        <v>1801521</v>
      </c>
      <c r="K108" s="15">
        <v>1816596</v>
      </c>
      <c r="L108" s="15">
        <v>1849145</v>
      </c>
      <c r="M108" s="15">
        <v>1899040</v>
      </c>
      <c r="N108" s="15">
        <v>1957567</v>
      </c>
      <c r="O108" s="15">
        <v>2009909</v>
      </c>
      <c r="P108" s="15">
        <v>2051716</v>
      </c>
      <c r="Q108" s="15">
        <v>2081342</v>
      </c>
      <c r="R108" s="15">
        <v>2098174</v>
      </c>
      <c r="S108" s="15">
        <v>2105263</v>
      </c>
      <c r="T108" s="15">
        <v>2108550</v>
      </c>
    </row>
    <row r="109" spans="2:20" x14ac:dyDescent="0.3">
      <c r="B109" s="14" t="s">
        <v>47</v>
      </c>
      <c r="C109" s="14" t="s">
        <v>27</v>
      </c>
      <c r="D109" s="14" t="s">
        <v>66</v>
      </c>
      <c r="E109" s="15">
        <v>1964176</v>
      </c>
      <c r="F109" s="15">
        <v>1951017</v>
      </c>
      <c r="G109" s="15">
        <v>1935852</v>
      </c>
      <c r="H109" s="15">
        <v>1920255</v>
      </c>
      <c r="I109" s="15">
        <v>1904372</v>
      </c>
      <c r="J109" s="15">
        <v>1887300</v>
      </c>
      <c r="K109" s="15">
        <v>1871008</v>
      </c>
      <c r="L109" s="15">
        <v>1850891</v>
      </c>
      <c r="M109" s="15">
        <v>1829149</v>
      </c>
      <c r="N109" s="15">
        <v>1813704</v>
      </c>
      <c r="O109" s="15">
        <v>1814028</v>
      </c>
      <c r="P109" s="15">
        <v>1843850</v>
      </c>
      <c r="Q109" s="15">
        <v>1886842</v>
      </c>
      <c r="R109" s="15">
        <v>1937454</v>
      </c>
      <c r="S109" s="15">
        <v>1985332</v>
      </c>
      <c r="T109" s="15">
        <v>2022370</v>
      </c>
    </row>
    <row r="110" spans="2:20" x14ac:dyDescent="0.3">
      <c r="B110" s="14" t="s">
        <v>47</v>
      </c>
      <c r="C110" s="14" t="s">
        <v>27</v>
      </c>
      <c r="D110" s="14" t="s">
        <v>67</v>
      </c>
      <c r="E110" s="15">
        <v>2037084</v>
      </c>
      <c r="F110" s="15">
        <v>2055206.9999999998</v>
      </c>
      <c r="G110" s="15">
        <v>2065489.9999999998</v>
      </c>
      <c r="H110" s="15">
        <v>2066770</v>
      </c>
      <c r="I110" s="15">
        <v>2059433</v>
      </c>
      <c r="J110" s="15">
        <v>2045127</v>
      </c>
      <c r="K110" s="15">
        <v>2036894</v>
      </c>
      <c r="L110" s="15">
        <v>2024357</v>
      </c>
      <c r="M110" s="15">
        <v>2006292</v>
      </c>
      <c r="N110" s="15">
        <v>1982337</v>
      </c>
      <c r="O110" s="15">
        <v>1953657</v>
      </c>
      <c r="P110" s="15">
        <v>1935802</v>
      </c>
      <c r="Q110" s="15">
        <v>1913983</v>
      </c>
      <c r="R110" s="15">
        <v>1892623</v>
      </c>
      <c r="S110" s="15">
        <v>1879833</v>
      </c>
      <c r="T110" s="15">
        <v>1880611</v>
      </c>
    </row>
    <row r="111" spans="2:20" x14ac:dyDescent="0.3">
      <c r="B111" s="14" t="s">
        <v>47</v>
      </c>
      <c r="C111" s="14" t="s">
        <v>27</v>
      </c>
      <c r="D111" s="14" t="s">
        <v>68</v>
      </c>
      <c r="E111" s="15">
        <v>1987709</v>
      </c>
      <c r="F111" s="15">
        <v>2037487</v>
      </c>
      <c r="G111" s="15">
        <v>2081114</v>
      </c>
      <c r="H111" s="15">
        <v>2118644</v>
      </c>
      <c r="I111" s="15">
        <v>2148642</v>
      </c>
      <c r="J111" s="15">
        <v>2168297</v>
      </c>
      <c r="K111" s="15">
        <v>2179007</v>
      </c>
      <c r="L111" s="15">
        <v>2183416</v>
      </c>
      <c r="M111" s="15">
        <v>2181847</v>
      </c>
      <c r="N111" s="15">
        <v>2175022</v>
      </c>
      <c r="O111" s="15">
        <v>2163068</v>
      </c>
      <c r="P111" s="15">
        <v>2149594</v>
      </c>
      <c r="Q111" s="15">
        <v>2134137</v>
      </c>
      <c r="R111" s="15">
        <v>2116739</v>
      </c>
      <c r="S111" s="15">
        <v>2096581.0000000002</v>
      </c>
      <c r="T111" s="15">
        <v>2072674</v>
      </c>
    </row>
    <row r="112" spans="2:20" x14ac:dyDescent="0.3">
      <c r="B112" s="14" t="s">
        <v>47</v>
      </c>
      <c r="C112" s="14" t="s">
        <v>27</v>
      </c>
      <c r="D112" s="14" t="s">
        <v>69</v>
      </c>
      <c r="E112" s="15">
        <v>1876041</v>
      </c>
      <c r="F112" s="15">
        <v>1917713</v>
      </c>
      <c r="G112" s="15">
        <v>1976805</v>
      </c>
      <c r="H112" s="15">
        <v>2040767</v>
      </c>
      <c r="I112" s="15">
        <v>2098916</v>
      </c>
      <c r="J112" s="15">
        <v>2147426</v>
      </c>
      <c r="K112" s="15">
        <v>2179318</v>
      </c>
      <c r="L112" s="15">
        <v>2210421</v>
      </c>
      <c r="M112" s="15">
        <v>2238812</v>
      </c>
      <c r="N112" s="15">
        <v>2262342</v>
      </c>
      <c r="O112" s="15">
        <v>2279842</v>
      </c>
      <c r="P112" s="15">
        <v>2289335</v>
      </c>
      <c r="Q112" s="15">
        <v>2293059</v>
      </c>
      <c r="R112" s="15">
        <v>2291467</v>
      </c>
      <c r="S112" s="15">
        <v>2285353</v>
      </c>
      <c r="T112" s="15">
        <v>2275138</v>
      </c>
    </row>
    <row r="113" spans="2:20" x14ac:dyDescent="0.3">
      <c r="B113" s="14" t="s">
        <v>47</v>
      </c>
      <c r="C113" s="14" t="s">
        <v>27</v>
      </c>
      <c r="D113" s="14" t="s">
        <v>70</v>
      </c>
      <c r="E113" s="15">
        <v>2070301</v>
      </c>
      <c r="F113" s="15">
        <v>2026392</v>
      </c>
      <c r="G113" s="15">
        <v>2002981</v>
      </c>
      <c r="H113" s="15">
        <v>2004635</v>
      </c>
      <c r="I113" s="15">
        <v>2029783</v>
      </c>
      <c r="J113" s="15">
        <v>2070617.0000000002</v>
      </c>
      <c r="K113" s="15">
        <v>2094695.0000000002</v>
      </c>
      <c r="L113" s="15">
        <v>2124753</v>
      </c>
      <c r="M113" s="15">
        <v>2158612</v>
      </c>
      <c r="N113" s="15">
        <v>2193753</v>
      </c>
      <c r="O113" s="15">
        <v>2228715</v>
      </c>
      <c r="P113" s="15">
        <v>2260984</v>
      </c>
      <c r="Q113" s="15">
        <v>2292184</v>
      </c>
      <c r="R113" s="15">
        <v>2320562</v>
      </c>
      <c r="S113" s="15">
        <v>2343986</v>
      </c>
      <c r="T113" s="15">
        <v>2361054</v>
      </c>
    </row>
    <row r="114" spans="2:20" x14ac:dyDescent="0.3">
      <c r="B114" s="14" t="s">
        <v>47</v>
      </c>
      <c r="C114" s="14" t="s">
        <v>27</v>
      </c>
      <c r="D114" s="14" t="s">
        <v>71</v>
      </c>
      <c r="E114" s="15">
        <v>2330275</v>
      </c>
      <c r="F114" s="15">
        <v>2286647</v>
      </c>
      <c r="G114" s="15">
        <v>2234343</v>
      </c>
      <c r="H114" s="15">
        <v>2179125</v>
      </c>
      <c r="I114" s="15">
        <v>2130604</v>
      </c>
      <c r="J114" s="15">
        <v>2097572</v>
      </c>
      <c r="K114" s="15">
        <v>2082578</v>
      </c>
      <c r="L114" s="15">
        <v>2079731.0000000002</v>
      </c>
      <c r="M114" s="15">
        <v>2087293.0000000002</v>
      </c>
      <c r="N114" s="15">
        <v>2102013</v>
      </c>
      <c r="O114" s="15">
        <v>2122035</v>
      </c>
      <c r="P114" s="15">
        <v>2146553</v>
      </c>
      <c r="Q114" s="15">
        <v>2176786</v>
      </c>
      <c r="R114" s="15">
        <v>2210766</v>
      </c>
      <c r="S114" s="15">
        <v>2245818</v>
      </c>
      <c r="T114" s="15">
        <v>2279836</v>
      </c>
    </row>
    <row r="115" spans="2:20" x14ac:dyDescent="0.3">
      <c r="B115" s="14" t="s">
        <v>47</v>
      </c>
      <c r="C115" s="14" t="s">
        <v>27</v>
      </c>
      <c r="D115" s="14" t="s">
        <v>72</v>
      </c>
      <c r="E115" s="15">
        <v>2299763</v>
      </c>
      <c r="F115" s="15">
        <v>2329826</v>
      </c>
      <c r="G115" s="15">
        <v>2343787</v>
      </c>
      <c r="H115" s="15">
        <v>2341890</v>
      </c>
      <c r="I115" s="15">
        <v>2325167</v>
      </c>
      <c r="J115" s="15">
        <v>2295406</v>
      </c>
      <c r="K115" s="15">
        <v>2266617</v>
      </c>
      <c r="L115" s="15">
        <v>2228133</v>
      </c>
      <c r="M115" s="15">
        <v>2185839</v>
      </c>
      <c r="N115" s="15">
        <v>2148845</v>
      </c>
      <c r="O115" s="15">
        <v>2123515</v>
      </c>
      <c r="P115" s="15">
        <v>2109046</v>
      </c>
      <c r="Q115" s="15">
        <v>2106530</v>
      </c>
      <c r="R115" s="15">
        <v>2114361</v>
      </c>
      <c r="S115" s="15">
        <v>2129100</v>
      </c>
      <c r="T115" s="15">
        <v>2148253</v>
      </c>
    </row>
    <row r="116" spans="2:20" x14ac:dyDescent="0.3">
      <c r="B116" s="14" t="s">
        <v>47</v>
      </c>
      <c r="C116" s="14" t="s">
        <v>27</v>
      </c>
      <c r="D116" s="14" t="s">
        <v>73</v>
      </c>
      <c r="E116" s="15">
        <v>1974775</v>
      </c>
      <c r="F116" s="15">
        <v>2046733</v>
      </c>
      <c r="G116" s="15">
        <v>2123297</v>
      </c>
      <c r="H116" s="15">
        <v>2195163</v>
      </c>
      <c r="I116" s="15">
        <v>2252467</v>
      </c>
      <c r="J116" s="15">
        <v>2289933</v>
      </c>
      <c r="K116" s="15">
        <v>2314415</v>
      </c>
      <c r="L116" s="15">
        <v>2327159</v>
      </c>
      <c r="M116" s="15">
        <v>2327985</v>
      </c>
      <c r="N116" s="15">
        <v>2317810</v>
      </c>
      <c r="O116" s="15">
        <v>2298373</v>
      </c>
      <c r="P116" s="15">
        <v>2269986</v>
      </c>
      <c r="Q116" s="15">
        <v>2232049</v>
      </c>
      <c r="R116" s="15">
        <v>2190468</v>
      </c>
      <c r="S116" s="15">
        <v>2154010</v>
      </c>
      <c r="T116" s="15">
        <v>2128343</v>
      </c>
    </row>
    <row r="117" spans="2:20" x14ac:dyDescent="0.3">
      <c r="B117" s="14" t="s">
        <v>47</v>
      </c>
      <c r="C117" s="14" t="s">
        <v>27</v>
      </c>
      <c r="D117" s="14" t="s">
        <v>74</v>
      </c>
      <c r="E117" s="15">
        <v>1790333</v>
      </c>
      <c r="F117" s="15">
        <v>1797394</v>
      </c>
      <c r="G117" s="15">
        <v>1831642</v>
      </c>
      <c r="H117" s="15">
        <v>1888005</v>
      </c>
      <c r="I117" s="15">
        <v>1954956</v>
      </c>
      <c r="J117" s="15">
        <v>2022020</v>
      </c>
      <c r="K117" s="15">
        <v>2076518.9999999998</v>
      </c>
      <c r="L117" s="15">
        <v>2133911</v>
      </c>
      <c r="M117" s="15">
        <v>2189348</v>
      </c>
      <c r="N117" s="15">
        <v>2236784</v>
      </c>
      <c r="O117" s="15">
        <v>2272611</v>
      </c>
      <c r="P117" s="15">
        <v>2296566</v>
      </c>
      <c r="Q117" s="15">
        <v>2309214</v>
      </c>
      <c r="R117" s="15">
        <v>2310453</v>
      </c>
      <c r="S117" s="15">
        <v>2300871</v>
      </c>
      <c r="T117" s="15">
        <v>2281421</v>
      </c>
    </row>
    <row r="118" spans="2:20" x14ac:dyDescent="0.3">
      <c r="B118" s="14" t="s">
        <v>47</v>
      </c>
      <c r="C118" s="14" t="s">
        <v>27</v>
      </c>
      <c r="D118" s="14" t="s">
        <v>75</v>
      </c>
      <c r="E118" s="15">
        <v>1921330</v>
      </c>
      <c r="F118" s="15">
        <v>1921428</v>
      </c>
      <c r="G118" s="15">
        <v>1890543</v>
      </c>
      <c r="H118" s="15">
        <v>1844678</v>
      </c>
      <c r="I118" s="15">
        <v>1809926</v>
      </c>
      <c r="J118" s="15">
        <v>1802520</v>
      </c>
      <c r="K118" s="15">
        <v>1807048</v>
      </c>
      <c r="L118" s="15">
        <v>1834944</v>
      </c>
      <c r="M118" s="15">
        <v>1880160</v>
      </c>
      <c r="N118" s="15">
        <v>1932398</v>
      </c>
      <c r="O118" s="15">
        <v>1985147</v>
      </c>
      <c r="P118" s="15">
        <v>2038106</v>
      </c>
      <c r="Q118" s="15">
        <v>2094398.0000000002</v>
      </c>
      <c r="R118" s="15">
        <v>2149444</v>
      </c>
      <c r="S118" s="15">
        <v>2196916</v>
      </c>
      <c r="T118" s="15">
        <v>2232388</v>
      </c>
    </row>
    <row r="119" spans="2:20" x14ac:dyDescent="0.3">
      <c r="B119" s="14" t="s">
        <v>47</v>
      </c>
      <c r="C119" s="14" t="s">
        <v>27</v>
      </c>
      <c r="D119" s="14" t="s">
        <v>76</v>
      </c>
      <c r="E119" s="15">
        <v>1526326</v>
      </c>
      <c r="F119" s="15">
        <v>1593234</v>
      </c>
      <c r="G119" s="15">
        <v>1681556</v>
      </c>
      <c r="H119" s="15">
        <v>1774512</v>
      </c>
      <c r="I119" s="15">
        <v>1847257</v>
      </c>
      <c r="J119" s="15">
        <v>1885625</v>
      </c>
      <c r="K119" s="15">
        <v>1882473</v>
      </c>
      <c r="L119" s="15">
        <v>1847189</v>
      </c>
      <c r="M119" s="15">
        <v>1796148</v>
      </c>
      <c r="N119" s="15">
        <v>1755452</v>
      </c>
      <c r="O119" s="15">
        <v>1741175</v>
      </c>
      <c r="P119" s="15">
        <v>1746210</v>
      </c>
      <c r="Q119" s="15">
        <v>1773701</v>
      </c>
      <c r="R119" s="15">
        <v>1817737</v>
      </c>
      <c r="S119" s="15">
        <v>1868565</v>
      </c>
      <c r="T119" s="15">
        <v>1919839</v>
      </c>
    </row>
    <row r="120" spans="2:20" x14ac:dyDescent="0.3">
      <c r="B120" s="14" t="s">
        <v>47</v>
      </c>
      <c r="C120" s="14" t="s">
        <v>27</v>
      </c>
      <c r="D120" s="14" t="s">
        <v>77</v>
      </c>
      <c r="E120" s="15">
        <v>1298062</v>
      </c>
      <c r="F120" s="15">
        <v>1314228</v>
      </c>
      <c r="G120" s="15">
        <v>1333325</v>
      </c>
      <c r="H120" s="15">
        <v>1360475</v>
      </c>
      <c r="I120" s="15">
        <v>1402415</v>
      </c>
      <c r="J120" s="15">
        <v>1461072</v>
      </c>
      <c r="K120" s="15">
        <v>1523589</v>
      </c>
      <c r="L120" s="15">
        <v>1603743</v>
      </c>
      <c r="M120" s="15">
        <v>1686360</v>
      </c>
      <c r="N120" s="15">
        <v>1749004</v>
      </c>
      <c r="O120" s="15">
        <v>1779505</v>
      </c>
      <c r="P120" s="15">
        <v>1775113</v>
      </c>
      <c r="Q120" s="15">
        <v>1741476</v>
      </c>
      <c r="R120" s="15">
        <v>1694493</v>
      </c>
      <c r="S120" s="15">
        <v>1658433</v>
      </c>
      <c r="T120" s="15">
        <v>1647391</v>
      </c>
    </row>
    <row r="121" spans="2:20" x14ac:dyDescent="0.3">
      <c r="B121" s="14" t="s">
        <v>47</v>
      </c>
      <c r="C121" s="14" t="s">
        <v>27</v>
      </c>
      <c r="D121" s="14" t="s">
        <v>78</v>
      </c>
      <c r="E121" s="15">
        <v>1094371</v>
      </c>
      <c r="F121" s="15">
        <v>1106916</v>
      </c>
      <c r="G121" s="15">
        <v>1121768</v>
      </c>
      <c r="H121" s="15">
        <v>1138477</v>
      </c>
      <c r="I121" s="15">
        <v>1157407</v>
      </c>
      <c r="J121" s="15">
        <v>1179637</v>
      </c>
      <c r="K121" s="15">
        <v>1195805</v>
      </c>
      <c r="L121" s="15">
        <v>1214110</v>
      </c>
      <c r="M121" s="15">
        <v>1238379</v>
      </c>
      <c r="N121" s="15">
        <v>1274983</v>
      </c>
      <c r="O121" s="15">
        <v>1326885</v>
      </c>
      <c r="P121" s="15">
        <v>1384603</v>
      </c>
      <c r="Q121" s="15">
        <v>1459309</v>
      </c>
      <c r="R121" s="15">
        <v>1536667</v>
      </c>
      <c r="S121" s="15">
        <v>1595596</v>
      </c>
      <c r="T121" s="15">
        <v>1624635</v>
      </c>
    </row>
    <row r="122" spans="2:20" x14ac:dyDescent="0.3">
      <c r="B122" s="14" t="s">
        <v>47</v>
      </c>
      <c r="C122" s="14" t="s">
        <v>27</v>
      </c>
      <c r="D122" s="14" t="s">
        <v>79</v>
      </c>
      <c r="E122" s="15">
        <v>851187</v>
      </c>
      <c r="F122" s="15">
        <v>864324</v>
      </c>
      <c r="G122" s="15">
        <v>880753</v>
      </c>
      <c r="H122" s="15">
        <v>899447</v>
      </c>
      <c r="I122" s="15">
        <v>919246</v>
      </c>
      <c r="J122" s="15">
        <v>939358</v>
      </c>
      <c r="K122" s="15">
        <v>946879</v>
      </c>
      <c r="L122" s="15">
        <v>955810</v>
      </c>
      <c r="M122" s="15">
        <v>967219</v>
      </c>
      <c r="N122" s="15">
        <v>982534</v>
      </c>
      <c r="O122" s="15">
        <v>1002850</v>
      </c>
      <c r="P122" s="15">
        <v>1016977</v>
      </c>
      <c r="Q122" s="15">
        <v>1032926.9999999999</v>
      </c>
      <c r="R122" s="15">
        <v>1054750</v>
      </c>
      <c r="S122" s="15">
        <v>1088727</v>
      </c>
      <c r="T122" s="15">
        <v>1137438</v>
      </c>
    </row>
    <row r="123" spans="2:20" x14ac:dyDescent="0.3">
      <c r="B123" s="14" t="s">
        <v>47</v>
      </c>
      <c r="C123" s="14" t="s">
        <v>27</v>
      </c>
      <c r="D123" s="14" t="s">
        <v>43</v>
      </c>
      <c r="E123" s="15">
        <v>904423</v>
      </c>
      <c r="F123" s="15">
        <v>949418</v>
      </c>
      <c r="G123" s="15">
        <v>989621</v>
      </c>
      <c r="H123" s="15">
        <v>1025981</v>
      </c>
      <c r="I123" s="15">
        <v>1058707</v>
      </c>
      <c r="J123" s="15">
        <v>1087925</v>
      </c>
      <c r="K123" s="15">
        <v>1137377</v>
      </c>
      <c r="L123" s="15">
        <v>1179755</v>
      </c>
      <c r="M123" s="15">
        <v>1215446</v>
      </c>
      <c r="N123" s="15">
        <v>1244524</v>
      </c>
      <c r="O123" s="15">
        <v>1267818</v>
      </c>
      <c r="P123" s="15">
        <v>1309688</v>
      </c>
      <c r="Q123" s="15">
        <v>1343813</v>
      </c>
      <c r="R123" s="15">
        <v>1371512</v>
      </c>
      <c r="S123" s="15">
        <v>1394057</v>
      </c>
      <c r="T123" s="15">
        <v>1413111</v>
      </c>
    </row>
    <row r="124" spans="2:20" x14ac:dyDescent="0.3">
      <c r="B124" s="14" t="s">
        <v>92</v>
      </c>
      <c r="C124" s="14" t="s">
        <v>2</v>
      </c>
      <c r="D124" s="14" t="s">
        <v>64</v>
      </c>
      <c r="E124" s="15">
        <v>38687417</v>
      </c>
      <c r="F124" s="15">
        <v>38005403</v>
      </c>
      <c r="G124" s="15">
        <v>37879988</v>
      </c>
      <c r="H124" s="15">
        <v>38282157</v>
      </c>
      <c r="I124" s="15">
        <v>38797874</v>
      </c>
      <c r="J124" s="15">
        <v>39180344</v>
      </c>
      <c r="K124" s="15">
        <v>39674948</v>
      </c>
      <c r="L124" s="15">
        <v>40062835</v>
      </c>
      <c r="M124" s="15">
        <v>40321489</v>
      </c>
      <c r="N124" s="15">
        <v>40502358</v>
      </c>
      <c r="O124" s="15">
        <v>40627278</v>
      </c>
      <c r="P124" s="15">
        <v>40741567</v>
      </c>
      <c r="Q124" s="15">
        <v>40668935</v>
      </c>
      <c r="R124" s="15">
        <v>40445324</v>
      </c>
      <c r="S124" s="15">
        <v>40100007</v>
      </c>
      <c r="T124" s="15">
        <v>39650139</v>
      </c>
    </row>
    <row r="125" spans="2:20" x14ac:dyDescent="0.3">
      <c r="B125" s="14" t="s">
        <v>92</v>
      </c>
      <c r="C125" s="14" t="s">
        <v>2</v>
      </c>
      <c r="D125" s="14" t="s">
        <v>65</v>
      </c>
      <c r="E125" s="15">
        <v>41517936</v>
      </c>
      <c r="F125" s="15">
        <v>40928571</v>
      </c>
      <c r="G125" s="15">
        <v>40303356</v>
      </c>
      <c r="H125" s="15">
        <v>39622838</v>
      </c>
      <c r="I125" s="15">
        <v>38989433</v>
      </c>
      <c r="J125" s="15">
        <v>38564699</v>
      </c>
      <c r="K125" s="15">
        <v>38385186</v>
      </c>
      <c r="L125" s="15">
        <v>38383033</v>
      </c>
      <c r="M125" s="15">
        <v>38544326</v>
      </c>
      <c r="N125" s="15">
        <v>38812121</v>
      </c>
      <c r="O125" s="15">
        <v>39103503</v>
      </c>
      <c r="P125" s="15">
        <v>39413127</v>
      </c>
      <c r="Q125" s="15">
        <v>39748558</v>
      </c>
      <c r="R125" s="15">
        <v>40078536</v>
      </c>
      <c r="S125" s="15">
        <v>40362672</v>
      </c>
      <c r="T125" s="15">
        <v>40556086</v>
      </c>
    </row>
    <row r="126" spans="2:20" x14ac:dyDescent="0.3">
      <c r="B126" s="14" t="s">
        <v>92</v>
      </c>
      <c r="C126" s="14" t="s">
        <v>2</v>
      </c>
      <c r="D126" s="14" t="s">
        <v>66</v>
      </c>
      <c r="E126" s="15">
        <v>47362003</v>
      </c>
      <c r="F126" s="15">
        <v>45011105</v>
      </c>
      <c r="G126" s="15">
        <v>43537510</v>
      </c>
      <c r="H126" s="15">
        <v>42736276</v>
      </c>
      <c r="I126" s="15">
        <v>42146913</v>
      </c>
      <c r="J126" s="15">
        <v>41430276</v>
      </c>
      <c r="K126" s="15">
        <v>40678123</v>
      </c>
      <c r="L126" s="15">
        <v>39962495</v>
      </c>
      <c r="M126" s="15">
        <v>39310294</v>
      </c>
      <c r="N126" s="15">
        <v>38801285</v>
      </c>
      <c r="O126" s="15">
        <v>38498203</v>
      </c>
      <c r="P126" s="15">
        <v>38371752</v>
      </c>
      <c r="Q126" s="15">
        <v>38401973</v>
      </c>
      <c r="R126" s="15">
        <v>38553125</v>
      </c>
      <c r="S126" s="15">
        <v>38779381</v>
      </c>
      <c r="T126" s="15">
        <v>39047684</v>
      </c>
    </row>
    <row r="127" spans="2:20" x14ac:dyDescent="0.3">
      <c r="B127" s="14" t="s">
        <v>92</v>
      </c>
      <c r="C127" s="14" t="s">
        <v>2</v>
      </c>
      <c r="D127" s="14" t="s">
        <v>67</v>
      </c>
      <c r="E127" s="15">
        <v>63439252</v>
      </c>
      <c r="F127" s="15">
        <v>62279046</v>
      </c>
      <c r="G127" s="15">
        <v>59077281</v>
      </c>
      <c r="H127" s="15">
        <v>54655567</v>
      </c>
      <c r="I127" s="15">
        <v>50401606</v>
      </c>
      <c r="J127" s="15">
        <v>47182970</v>
      </c>
      <c r="K127" s="15">
        <v>44814325</v>
      </c>
      <c r="L127" s="15">
        <v>43371715</v>
      </c>
      <c r="M127" s="15">
        <v>42607579</v>
      </c>
      <c r="N127" s="15">
        <v>42018292</v>
      </c>
      <c r="O127" s="15">
        <v>41291481</v>
      </c>
      <c r="P127" s="15">
        <v>40547144</v>
      </c>
      <c r="Q127" s="15">
        <v>39827027</v>
      </c>
      <c r="R127" s="15">
        <v>39172231</v>
      </c>
      <c r="S127" s="15">
        <v>38669713</v>
      </c>
      <c r="T127" s="15">
        <v>38367738</v>
      </c>
    </row>
    <row r="128" spans="2:20" x14ac:dyDescent="0.3">
      <c r="B128" s="14" t="s">
        <v>92</v>
      </c>
      <c r="C128" s="14" t="s">
        <v>2</v>
      </c>
      <c r="D128" s="14" t="s">
        <v>68</v>
      </c>
      <c r="E128" s="15">
        <v>49827297</v>
      </c>
      <c r="F128" s="15">
        <v>52539240</v>
      </c>
      <c r="G128" s="15">
        <v>56191788</v>
      </c>
      <c r="H128" s="15">
        <v>59930412</v>
      </c>
      <c r="I128" s="15">
        <v>62491670</v>
      </c>
      <c r="J128" s="15">
        <v>63118945</v>
      </c>
      <c r="K128" s="15">
        <v>61924597</v>
      </c>
      <c r="L128" s="15">
        <v>58745334</v>
      </c>
      <c r="M128" s="15">
        <v>54380769</v>
      </c>
      <c r="N128" s="15">
        <v>50164905</v>
      </c>
      <c r="O128" s="15">
        <v>46954261</v>
      </c>
      <c r="P128" s="15">
        <v>44610982</v>
      </c>
      <c r="Q128" s="15">
        <v>43184190</v>
      </c>
      <c r="R128" s="15">
        <v>42420019</v>
      </c>
      <c r="S128" s="15">
        <v>41817644</v>
      </c>
      <c r="T128" s="15">
        <v>41069752</v>
      </c>
    </row>
    <row r="129" spans="2:20" x14ac:dyDescent="0.3">
      <c r="B129" s="14" t="s">
        <v>92</v>
      </c>
      <c r="C129" s="14" t="s">
        <v>2</v>
      </c>
      <c r="D129" s="14" t="s">
        <v>69</v>
      </c>
      <c r="E129" s="15">
        <v>48123359</v>
      </c>
      <c r="F129" s="15">
        <v>47028544</v>
      </c>
      <c r="G129" s="15">
        <v>46527430</v>
      </c>
      <c r="H129" s="15">
        <v>46719226</v>
      </c>
      <c r="I129" s="15">
        <v>47733715</v>
      </c>
      <c r="J129" s="15">
        <v>49571932</v>
      </c>
      <c r="K129" s="15">
        <v>52227734</v>
      </c>
      <c r="L129" s="15">
        <v>55861979</v>
      </c>
      <c r="M129" s="15">
        <v>59628019</v>
      </c>
      <c r="N129" s="15">
        <v>62224083</v>
      </c>
      <c r="O129" s="15">
        <v>62867949</v>
      </c>
      <c r="P129" s="15">
        <v>61689031</v>
      </c>
      <c r="Q129" s="15">
        <v>58522629</v>
      </c>
      <c r="R129" s="15">
        <v>54164733</v>
      </c>
      <c r="S129" s="15">
        <v>49950253</v>
      </c>
      <c r="T129" s="15">
        <v>46732036</v>
      </c>
    </row>
    <row r="130" spans="2:20" x14ac:dyDescent="0.3">
      <c r="B130" s="14" t="s">
        <v>92</v>
      </c>
      <c r="C130" s="14" t="s">
        <v>2</v>
      </c>
      <c r="D130" s="14" t="s">
        <v>70</v>
      </c>
      <c r="E130" s="15">
        <v>60184670</v>
      </c>
      <c r="F130" s="15">
        <v>57928042</v>
      </c>
      <c r="G130" s="15">
        <v>55146304</v>
      </c>
      <c r="H130" s="15">
        <v>52204703</v>
      </c>
      <c r="I130" s="15">
        <v>49655773</v>
      </c>
      <c r="J130" s="15">
        <v>47852733</v>
      </c>
      <c r="K130" s="15">
        <v>46728517</v>
      </c>
      <c r="L130" s="15">
        <v>46232655</v>
      </c>
      <c r="M130" s="15">
        <v>46456180</v>
      </c>
      <c r="N130" s="15">
        <v>47494509</v>
      </c>
      <c r="O130" s="15">
        <v>49337300</v>
      </c>
      <c r="P130" s="15">
        <v>52004342</v>
      </c>
      <c r="Q130" s="15">
        <v>55643941</v>
      </c>
      <c r="R130" s="15">
        <v>59403740</v>
      </c>
      <c r="S130" s="15">
        <v>61983845</v>
      </c>
      <c r="T130" s="15">
        <v>62604715</v>
      </c>
    </row>
    <row r="131" spans="2:20" x14ac:dyDescent="0.3">
      <c r="B131" s="14" t="s">
        <v>92</v>
      </c>
      <c r="C131" s="14" t="s">
        <v>2</v>
      </c>
      <c r="D131" s="14" t="s">
        <v>71</v>
      </c>
      <c r="E131" s="15">
        <v>63119717</v>
      </c>
      <c r="F131" s="15">
        <v>63816912</v>
      </c>
      <c r="G131" s="15">
        <v>63758103</v>
      </c>
      <c r="H131" s="15">
        <v>62985903</v>
      </c>
      <c r="I131" s="15">
        <v>61632658</v>
      </c>
      <c r="J131" s="15">
        <v>59813592</v>
      </c>
      <c r="K131" s="15">
        <v>57527328</v>
      </c>
      <c r="L131" s="15">
        <v>54766530</v>
      </c>
      <c r="M131" s="15">
        <v>51882069</v>
      </c>
      <c r="N131" s="15">
        <v>49380377</v>
      </c>
      <c r="O131" s="15">
        <v>47599868</v>
      </c>
      <c r="P131" s="15">
        <v>46497030</v>
      </c>
      <c r="Q131" s="15">
        <v>46015000</v>
      </c>
      <c r="R131" s="15">
        <v>46241410</v>
      </c>
      <c r="S131" s="15">
        <v>47273463</v>
      </c>
      <c r="T131" s="15">
        <v>49100163</v>
      </c>
    </row>
    <row r="132" spans="2:20" x14ac:dyDescent="0.3">
      <c r="B132" s="14" t="s">
        <v>92</v>
      </c>
      <c r="C132" s="14" t="s">
        <v>2</v>
      </c>
      <c r="D132" s="14" t="s">
        <v>72</v>
      </c>
      <c r="E132" s="15">
        <v>51204278</v>
      </c>
      <c r="F132" s="15">
        <v>53807782</v>
      </c>
      <c r="G132" s="15">
        <v>56548957</v>
      </c>
      <c r="H132" s="15">
        <v>59151353</v>
      </c>
      <c r="I132" s="15">
        <v>61257591</v>
      </c>
      <c r="J132" s="15">
        <v>62631773</v>
      </c>
      <c r="K132" s="15">
        <v>63281414</v>
      </c>
      <c r="L132" s="15">
        <v>63233226</v>
      </c>
      <c r="M132" s="15">
        <v>62521708</v>
      </c>
      <c r="N132" s="15">
        <v>61226509</v>
      </c>
      <c r="O132" s="15">
        <v>59441533</v>
      </c>
      <c r="P132" s="15">
        <v>57188571</v>
      </c>
      <c r="Q132" s="15">
        <v>54457002</v>
      </c>
      <c r="R132" s="15">
        <v>51592401</v>
      </c>
      <c r="S132" s="15">
        <v>49102342</v>
      </c>
      <c r="T132" s="15">
        <v>47324661</v>
      </c>
    </row>
    <row r="133" spans="2:20" x14ac:dyDescent="0.3">
      <c r="B133" s="14" t="s">
        <v>92</v>
      </c>
      <c r="C133" s="14" t="s">
        <v>2</v>
      </c>
      <c r="D133" s="14" t="s">
        <v>73</v>
      </c>
      <c r="E133" s="15">
        <v>41633787</v>
      </c>
      <c r="F133" s="15">
        <v>42441842</v>
      </c>
      <c r="G133" s="15">
        <v>43917002</v>
      </c>
      <c r="H133" s="15">
        <v>45923896</v>
      </c>
      <c r="I133" s="15">
        <v>48229206</v>
      </c>
      <c r="J133" s="15">
        <v>50653005</v>
      </c>
      <c r="K133" s="15">
        <v>53201054</v>
      </c>
      <c r="L133" s="15">
        <v>55931077</v>
      </c>
      <c r="M133" s="15">
        <v>58566511</v>
      </c>
      <c r="N133" s="15">
        <v>60708198</v>
      </c>
      <c r="O133" s="15">
        <v>62100391</v>
      </c>
      <c r="P133" s="15">
        <v>62769021</v>
      </c>
      <c r="Q133" s="15">
        <v>62744077</v>
      </c>
      <c r="R133" s="15">
        <v>62052062</v>
      </c>
      <c r="S133" s="15">
        <v>60771375</v>
      </c>
      <c r="T133" s="15">
        <v>58994541</v>
      </c>
    </row>
    <row r="134" spans="2:20" x14ac:dyDescent="0.3">
      <c r="B134" s="14" t="s">
        <v>92</v>
      </c>
      <c r="C134" s="14" t="s">
        <v>2</v>
      </c>
      <c r="D134" s="14" t="s">
        <v>74</v>
      </c>
      <c r="E134" s="15">
        <v>42648938</v>
      </c>
      <c r="F134" s="15">
        <v>43148352</v>
      </c>
      <c r="G134" s="15">
        <v>42627784</v>
      </c>
      <c r="H134" s="15">
        <v>41592666</v>
      </c>
      <c r="I134" s="15">
        <v>40877278</v>
      </c>
      <c r="J134" s="15">
        <v>40991989</v>
      </c>
      <c r="K134" s="15">
        <v>41769713</v>
      </c>
      <c r="L134" s="15">
        <v>43240273</v>
      </c>
      <c r="M134" s="15">
        <v>45265514</v>
      </c>
      <c r="N134" s="15">
        <v>47587102</v>
      </c>
      <c r="O134" s="15">
        <v>50016010</v>
      </c>
      <c r="P134" s="15">
        <v>52554020</v>
      </c>
      <c r="Q134" s="15">
        <v>55277723</v>
      </c>
      <c r="R134" s="15">
        <v>57905502</v>
      </c>
      <c r="S134" s="15">
        <v>60038765</v>
      </c>
      <c r="T134" s="15">
        <v>61421038</v>
      </c>
    </row>
    <row r="135" spans="2:20" x14ac:dyDescent="0.3">
      <c r="B135" s="14" t="s">
        <v>92</v>
      </c>
      <c r="C135" s="14" t="s">
        <v>2</v>
      </c>
      <c r="D135" s="14" t="s">
        <v>75</v>
      </c>
      <c r="E135" s="15">
        <v>29446316</v>
      </c>
      <c r="F135" s="15">
        <v>31921364</v>
      </c>
      <c r="G135" s="15">
        <v>34862810</v>
      </c>
      <c r="H135" s="15">
        <v>37841084</v>
      </c>
      <c r="I135" s="15">
        <v>40223901</v>
      </c>
      <c r="J135" s="15">
        <v>41645618</v>
      </c>
      <c r="K135" s="15">
        <v>42081076</v>
      </c>
      <c r="L135" s="15">
        <v>41572314</v>
      </c>
      <c r="M135" s="15">
        <v>40611928</v>
      </c>
      <c r="N135" s="15">
        <v>39979901</v>
      </c>
      <c r="O135" s="15">
        <v>40155747</v>
      </c>
      <c r="P135" s="15">
        <v>40950141</v>
      </c>
      <c r="Q135" s="15">
        <v>42420372</v>
      </c>
      <c r="R135" s="15">
        <v>44425625</v>
      </c>
      <c r="S135" s="15">
        <v>46720676</v>
      </c>
      <c r="T135" s="15">
        <v>49126445</v>
      </c>
    </row>
    <row r="136" spans="2:20" x14ac:dyDescent="0.3">
      <c r="B136" s="14" t="s">
        <v>92</v>
      </c>
      <c r="C136" s="14" t="s">
        <v>2</v>
      </c>
      <c r="D136" s="14" t="s">
        <v>76</v>
      </c>
      <c r="E136" s="15">
        <v>21292382</v>
      </c>
      <c r="F136" s="15">
        <v>22128958</v>
      </c>
      <c r="G136" s="15">
        <v>23172825</v>
      </c>
      <c r="H136" s="15">
        <v>24480617</v>
      </c>
      <c r="I136" s="15">
        <v>26161064</v>
      </c>
      <c r="J136" s="15">
        <v>28249678</v>
      </c>
      <c r="K136" s="15">
        <v>30607721</v>
      </c>
      <c r="L136" s="15">
        <v>33458459</v>
      </c>
      <c r="M136" s="15">
        <v>36381840</v>
      </c>
      <c r="N136" s="15">
        <v>38734138</v>
      </c>
      <c r="O136" s="15">
        <v>40147600</v>
      </c>
      <c r="P136" s="15">
        <v>40567050</v>
      </c>
      <c r="Q136" s="15">
        <v>40093084</v>
      </c>
      <c r="R136" s="15">
        <v>39204953</v>
      </c>
      <c r="S136" s="15">
        <v>38654323</v>
      </c>
      <c r="T136" s="15">
        <v>38893744</v>
      </c>
    </row>
    <row r="137" spans="2:20" x14ac:dyDescent="0.3">
      <c r="B137" s="14" t="s">
        <v>92</v>
      </c>
      <c r="C137" s="14" t="s">
        <v>2</v>
      </c>
      <c r="D137" s="14" t="s">
        <v>77</v>
      </c>
      <c r="E137" s="15">
        <v>18469176</v>
      </c>
      <c r="F137" s="15">
        <v>18527804</v>
      </c>
      <c r="G137" s="15">
        <v>18586336</v>
      </c>
      <c r="H137" s="15">
        <v>18731085</v>
      </c>
      <c r="I137" s="15">
        <v>19097013</v>
      </c>
      <c r="J137" s="15">
        <v>19764428</v>
      </c>
      <c r="K137" s="15">
        <v>20533736</v>
      </c>
      <c r="L137" s="15">
        <v>21510566</v>
      </c>
      <c r="M137" s="15">
        <v>22756902</v>
      </c>
      <c r="N137" s="15">
        <v>24374915</v>
      </c>
      <c r="O137" s="15">
        <v>26399462</v>
      </c>
      <c r="P137" s="15">
        <v>28660045</v>
      </c>
      <c r="Q137" s="15">
        <v>31402643</v>
      </c>
      <c r="R137" s="15">
        <v>34217876</v>
      </c>
      <c r="S137" s="15">
        <v>36485958</v>
      </c>
      <c r="T137" s="15">
        <v>37859039</v>
      </c>
    </row>
    <row r="138" spans="2:20" x14ac:dyDescent="0.3">
      <c r="B138" s="14" t="s">
        <v>92</v>
      </c>
      <c r="C138" s="14" t="s">
        <v>2</v>
      </c>
      <c r="D138" s="14" t="s">
        <v>78</v>
      </c>
      <c r="E138" s="15">
        <v>15026335</v>
      </c>
      <c r="F138" s="15">
        <v>15261880</v>
      </c>
      <c r="G138" s="15">
        <v>15475978</v>
      </c>
      <c r="H138" s="15">
        <v>15683596</v>
      </c>
      <c r="I138" s="15">
        <v>15894983</v>
      </c>
      <c r="J138" s="15">
        <v>16116126</v>
      </c>
      <c r="K138" s="15">
        <v>16182437</v>
      </c>
      <c r="L138" s="15">
        <v>16254172</v>
      </c>
      <c r="M138" s="15">
        <v>16420386</v>
      </c>
      <c r="N138" s="15">
        <v>16798773</v>
      </c>
      <c r="O138" s="15">
        <v>17458070</v>
      </c>
      <c r="P138" s="15">
        <v>18208369</v>
      </c>
      <c r="Q138" s="15">
        <v>19126669</v>
      </c>
      <c r="R138" s="15">
        <v>20282298</v>
      </c>
      <c r="S138" s="15">
        <v>21791789</v>
      </c>
      <c r="T138" s="15">
        <v>23700593</v>
      </c>
    </row>
    <row r="139" spans="2:20" x14ac:dyDescent="0.3">
      <c r="B139" s="14" t="s">
        <v>92</v>
      </c>
      <c r="C139" s="14" t="s">
        <v>2</v>
      </c>
      <c r="D139" s="14" t="s">
        <v>79</v>
      </c>
      <c r="E139" s="15">
        <v>9854888</v>
      </c>
      <c r="F139" s="15">
        <v>10217190</v>
      </c>
      <c r="G139" s="15">
        <v>10620535</v>
      </c>
      <c r="H139" s="15">
        <v>11035897</v>
      </c>
      <c r="I139" s="15">
        <v>11426436</v>
      </c>
      <c r="J139" s="15">
        <v>11780246</v>
      </c>
      <c r="K139" s="15">
        <v>12032036</v>
      </c>
      <c r="L139" s="15">
        <v>12271696</v>
      </c>
      <c r="M139" s="15">
        <v>12509233</v>
      </c>
      <c r="N139" s="15">
        <v>12736787</v>
      </c>
      <c r="O139" s="15">
        <v>12956205</v>
      </c>
      <c r="P139" s="15">
        <v>13092734</v>
      </c>
      <c r="Q139" s="15">
        <v>13219172</v>
      </c>
      <c r="R139" s="15">
        <v>13420528</v>
      </c>
      <c r="S139" s="15">
        <v>13803763</v>
      </c>
      <c r="T139" s="15">
        <v>14429039</v>
      </c>
    </row>
    <row r="140" spans="2:20" x14ac:dyDescent="0.3">
      <c r="B140" s="14" t="s">
        <v>92</v>
      </c>
      <c r="C140" s="14" t="s">
        <v>2</v>
      </c>
      <c r="D140" s="14" t="s">
        <v>43</v>
      </c>
      <c r="E140" s="15">
        <v>8970166</v>
      </c>
      <c r="F140" s="15">
        <v>9437311</v>
      </c>
      <c r="G140" s="15">
        <v>9810541</v>
      </c>
      <c r="H140" s="15">
        <v>10101280</v>
      </c>
      <c r="I140" s="15">
        <v>10337718</v>
      </c>
      <c r="J140" s="15">
        <v>10538028</v>
      </c>
      <c r="K140" s="15">
        <v>11229676</v>
      </c>
      <c r="L140" s="15">
        <v>11864451</v>
      </c>
      <c r="M140" s="15">
        <v>12420141</v>
      </c>
      <c r="N140" s="15">
        <v>12877347</v>
      </c>
      <c r="O140" s="15">
        <v>13237625</v>
      </c>
      <c r="P140" s="15">
        <v>14023527</v>
      </c>
      <c r="Q140" s="15">
        <v>14739445</v>
      </c>
      <c r="R140" s="15">
        <v>15365396</v>
      </c>
      <c r="S140" s="15">
        <v>15871134</v>
      </c>
      <c r="T140" s="15">
        <v>16256343</v>
      </c>
    </row>
    <row r="141" spans="2:20" x14ac:dyDescent="0.3">
      <c r="B141" s="14" t="s">
        <v>92</v>
      </c>
      <c r="C141" s="14" t="s">
        <v>27</v>
      </c>
      <c r="D141" s="14" t="s">
        <v>64</v>
      </c>
      <c r="E141" s="15">
        <v>44658410</v>
      </c>
      <c r="F141" s="15">
        <v>44136311</v>
      </c>
      <c r="G141" s="15">
        <v>44157598</v>
      </c>
      <c r="H141" s="15">
        <v>44683129</v>
      </c>
      <c r="I141" s="15">
        <v>45280117</v>
      </c>
      <c r="J141" s="15">
        <v>45690894</v>
      </c>
      <c r="K141" s="15">
        <v>46238765</v>
      </c>
      <c r="L141" s="15">
        <v>46553453</v>
      </c>
      <c r="M141" s="15">
        <v>46651342</v>
      </c>
      <c r="N141" s="15">
        <v>46641080</v>
      </c>
      <c r="O141" s="15">
        <v>46583303</v>
      </c>
      <c r="P141" s="15">
        <v>46430115</v>
      </c>
      <c r="Q141" s="15">
        <v>46160910</v>
      </c>
      <c r="R141" s="15">
        <v>45786078</v>
      </c>
      <c r="S141" s="15">
        <v>45286352</v>
      </c>
      <c r="T141" s="15">
        <v>44644861</v>
      </c>
    </row>
    <row r="142" spans="2:20" x14ac:dyDescent="0.3">
      <c r="B142" s="14" t="s">
        <v>92</v>
      </c>
      <c r="C142" s="14" t="s">
        <v>27</v>
      </c>
      <c r="D142" s="14" t="s">
        <v>65</v>
      </c>
      <c r="E142" s="15">
        <v>47010760</v>
      </c>
      <c r="F142" s="15">
        <v>46482359</v>
      </c>
      <c r="G142" s="15">
        <v>45933591</v>
      </c>
      <c r="H142" s="15">
        <v>45345861</v>
      </c>
      <c r="I142" s="15">
        <v>44815488</v>
      </c>
      <c r="J142" s="15">
        <v>44489587</v>
      </c>
      <c r="K142" s="15">
        <v>44417603</v>
      </c>
      <c r="L142" s="15">
        <v>44539448</v>
      </c>
      <c r="M142" s="15">
        <v>44833850</v>
      </c>
      <c r="N142" s="15">
        <v>45220350</v>
      </c>
      <c r="O142" s="15">
        <v>45582912</v>
      </c>
      <c r="P142" s="15">
        <v>45907304</v>
      </c>
      <c r="Q142" s="15">
        <v>46181630</v>
      </c>
      <c r="R142" s="15">
        <v>46375718</v>
      </c>
      <c r="S142" s="15">
        <v>46475799</v>
      </c>
      <c r="T142" s="15">
        <v>46480729</v>
      </c>
    </row>
    <row r="143" spans="2:20" x14ac:dyDescent="0.3">
      <c r="B143" s="14" t="s">
        <v>92</v>
      </c>
      <c r="C143" s="14" t="s">
        <v>27</v>
      </c>
      <c r="D143" s="14" t="s">
        <v>66</v>
      </c>
      <c r="E143" s="15">
        <v>52593677</v>
      </c>
      <c r="F143" s="15">
        <v>50316140</v>
      </c>
      <c r="G143" s="15">
        <v>48893024</v>
      </c>
      <c r="H143" s="15">
        <v>48125148</v>
      </c>
      <c r="I143" s="15">
        <v>47567278</v>
      </c>
      <c r="J143" s="15">
        <v>46894668</v>
      </c>
      <c r="K143" s="15">
        <v>46208951</v>
      </c>
      <c r="L143" s="15">
        <v>45572863</v>
      </c>
      <c r="M143" s="15">
        <v>45008106</v>
      </c>
      <c r="N143" s="15">
        <v>44593434</v>
      </c>
      <c r="O143" s="15">
        <v>44397311</v>
      </c>
      <c r="P143" s="15">
        <v>44400396</v>
      </c>
      <c r="Q143" s="15">
        <v>44570510</v>
      </c>
      <c r="R143" s="15">
        <v>44859124</v>
      </c>
      <c r="S143" s="15">
        <v>45190387</v>
      </c>
      <c r="T143" s="15">
        <v>45500923</v>
      </c>
    </row>
    <row r="144" spans="2:20" x14ac:dyDescent="0.3">
      <c r="B144" s="14" t="s">
        <v>92</v>
      </c>
      <c r="C144" s="14" t="s">
        <v>27</v>
      </c>
      <c r="D144" s="14" t="s">
        <v>67</v>
      </c>
      <c r="E144" s="15">
        <v>67914197</v>
      </c>
      <c r="F144" s="15">
        <v>66979686.999999993</v>
      </c>
      <c r="G144" s="15">
        <v>63949005</v>
      </c>
      <c r="H144" s="15">
        <v>59651387</v>
      </c>
      <c r="I144" s="15">
        <v>55494943</v>
      </c>
      <c r="J144" s="15">
        <v>52360881</v>
      </c>
      <c r="K144" s="15">
        <v>50067627</v>
      </c>
      <c r="L144" s="15">
        <v>48681048</v>
      </c>
      <c r="M144" s="15">
        <v>47960544</v>
      </c>
      <c r="N144" s="15">
        <v>47414575</v>
      </c>
      <c r="O144" s="15">
        <v>46740425</v>
      </c>
      <c r="P144" s="15">
        <v>46059201</v>
      </c>
      <c r="Q144" s="15">
        <v>45408602</v>
      </c>
      <c r="R144" s="15">
        <v>44834336</v>
      </c>
      <c r="S144" s="15">
        <v>44428893</v>
      </c>
      <c r="T144" s="15">
        <v>44240924</v>
      </c>
    </row>
    <row r="145" spans="2:20" x14ac:dyDescent="0.3">
      <c r="B145" s="14" t="s">
        <v>92</v>
      </c>
      <c r="C145" s="14" t="s">
        <v>27</v>
      </c>
      <c r="D145" s="14" t="s">
        <v>68</v>
      </c>
      <c r="E145" s="15">
        <v>52735305</v>
      </c>
      <c r="F145" s="15">
        <v>55665079</v>
      </c>
      <c r="G145" s="15">
        <v>59614640</v>
      </c>
      <c r="H145" s="15">
        <v>63692073</v>
      </c>
      <c r="I145" s="15">
        <v>66575968</v>
      </c>
      <c r="J145" s="15">
        <v>67472504</v>
      </c>
      <c r="K145" s="15">
        <v>66506387.000000007</v>
      </c>
      <c r="L145" s="15">
        <v>63509605</v>
      </c>
      <c r="M145" s="15">
        <v>59289223</v>
      </c>
      <c r="N145" s="15">
        <v>55193176</v>
      </c>
      <c r="O145" s="15">
        <v>52086739</v>
      </c>
      <c r="P145" s="15">
        <v>49821966</v>
      </c>
      <c r="Q145" s="15">
        <v>48445584</v>
      </c>
      <c r="R145" s="15">
        <v>47717366</v>
      </c>
      <c r="S145" s="15">
        <v>47155179</v>
      </c>
      <c r="T145" s="15">
        <v>46462761</v>
      </c>
    </row>
    <row r="146" spans="2:20" x14ac:dyDescent="0.3">
      <c r="B146" s="14" t="s">
        <v>92</v>
      </c>
      <c r="C146" s="14" t="s">
        <v>27</v>
      </c>
      <c r="D146" s="14" t="s">
        <v>69</v>
      </c>
      <c r="E146" s="15">
        <v>50772878</v>
      </c>
      <c r="F146" s="15">
        <v>49600579</v>
      </c>
      <c r="G146" s="15">
        <v>49054648</v>
      </c>
      <c r="H146" s="15">
        <v>49247173</v>
      </c>
      <c r="I146" s="15">
        <v>50325358</v>
      </c>
      <c r="J146" s="15">
        <v>52299991</v>
      </c>
      <c r="K146" s="15">
        <v>55183284</v>
      </c>
      <c r="L146" s="15">
        <v>59125284</v>
      </c>
      <c r="M146" s="15">
        <v>63240041</v>
      </c>
      <c r="N146" s="15">
        <v>66166725</v>
      </c>
      <c r="O146" s="15">
        <v>67088361.000000007</v>
      </c>
      <c r="P146" s="15">
        <v>66148594.000000007</v>
      </c>
      <c r="Q146" s="15">
        <v>63169177</v>
      </c>
      <c r="R146" s="15">
        <v>58956398</v>
      </c>
      <c r="S146" s="15">
        <v>54862608</v>
      </c>
      <c r="T146" s="15">
        <v>51750250</v>
      </c>
    </row>
    <row r="147" spans="2:20" x14ac:dyDescent="0.3">
      <c r="B147" s="14" t="s">
        <v>92</v>
      </c>
      <c r="C147" s="14" t="s">
        <v>27</v>
      </c>
      <c r="D147" s="14" t="s">
        <v>70</v>
      </c>
      <c r="E147" s="15">
        <v>63256561</v>
      </c>
      <c r="F147" s="15">
        <v>60981291</v>
      </c>
      <c r="G147" s="15">
        <v>58081034</v>
      </c>
      <c r="H147" s="15">
        <v>54960311</v>
      </c>
      <c r="I147" s="15">
        <v>52237926</v>
      </c>
      <c r="J147" s="15">
        <v>50310188</v>
      </c>
      <c r="K147" s="15">
        <v>49119794</v>
      </c>
      <c r="L147" s="15">
        <v>48592866</v>
      </c>
      <c r="M147" s="15">
        <v>48832471</v>
      </c>
      <c r="N147" s="15">
        <v>49949223</v>
      </c>
      <c r="O147" s="15">
        <v>51940604</v>
      </c>
      <c r="P147" s="15">
        <v>54834833</v>
      </c>
      <c r="Q147" s="15">
        <v>58773128</v>
      </c>
      <c r="R147" s="15">
        <v>62869052</v>
      </c>
      <c r="S147" s="15">
        <v>65772047</v>
      </c>
      <c r="T147" s="15">
        <v>66670597</v>
      </c>
    </row>
    <row r="148" spans="2:20" x14ac:dyDescent="0.3">
      <c r="B148" s="14" t="s">
        <v>92</v>
      </c>
      <c r="C148" s="14" t="s">
        <v>27</v>
      </c>
      <c r="D148" s="14" t="s">
        <v>71</v>
      </c>
      <c r="E148" s="15">
        <v>65207708</v>
      </c>
      <c r="F148" s="15">
        <v>65997742.999999993</v>
      </c>
      <c r="G148" s="15">
        <v>66128438.999999993</v>
      </c>
      <c r="H148" s="15">
        <v>65584757</v>
      </c>
      <c r="I148" s="15">
        <v>64406183</v>
      </c>
      <c r="J148" s="15">
        <v>62652806</v>
      </c>
      <c r="K148" s="15">
        <v>60357984</v>
      </c>
      <c r="L148" s="15">
        <v>57499003</v>
      </c>
      <c r="M148" s="15">
        <v>54461711</v>
      </c>
      <c r="N148" s="15">
        <v>51812742</v>
      </c>
      <c r="O148" s="15">
        <v>49930927</v>
      </c>
      <c r="P148" s="15">
        <v>48768506</v>
      </c>
      <c r="Q148" s="15">
        <v>48254692</v>
      </c>
      <c r="R148" s="15">
        <v>48493339</v>
      </c>
      <c r="S148" s="15">
        <v>49601517</v>
      </c>
      <c r="T148" s="15">
        <v>51577115</v>
      </c>
    </row>
    <row r="149" spans="2:20" x14ac:dyDescent="0.3">
      <c r="B149" s="14" t="s">
        <v>92</v>
      </c>
      <c r="C149" s="14" t="s">
        <v>27</v>
      </c>
      <c r="D149" s="14" t="s">
        <v>72</v>
      </c>
      <c r="E149" s="15">
        <v>53516313</v>
      </c>
      <c r="F149" s="15">
        <v>56051431</v>
      </c>
      <c r="G149" s="15">
        <v>58660373</v>
      </c>
      <c r="H149" s="15">
        <v>61109781</v>
      </c>
      <c r="I149" s="15">
        <v>63113073</v>
      </c>
      <c r="J149" s="15">
        <v>64476487</v>
      </c>
      <c r="K149" s="15">
        <v>65210974</v>
      </c>
      <c r="L149" s="15">
        <v>65356727</v>
      </c>
      <c r="M149" s="15">
        <v>64887585</v>
      </c>
      <c r="N149" s="15">
        <v>63786885</v>
      </c>
      <c r="O149" s="15">
        <v>62091773</v>
      </c>
      <c r="P149" s="15">
        <v>59841623</v>
      </c>
      <c r="Q149" s="15">
        <v>57019788</v>
      </c>
      <c r="R149" s="15">
        <v>54009430</v>
      </c>
      <c r="S149" s="15">
        <v>51381708</v>
      </c>
      <c r="T149" s="15">
        <v>49515047</v>
      </c>
    </row>
    <row r="150" spans="2:20" x14ac:dyDescent="0.3">
      <c r="B150" s="14" t="s">
        <v>92</v>
      </c>
      <c r="C150" s="14" t="s">
        <v>27</v>
      </c>
      <c r="D150" s="14" t="s">
        <v>73</v>
      </c>
      <c r="E150" s="15">
        <v>43559561</v>
      </c>
      <c r="F150" s="15">
        <v>44398658</v>
      </c>
      <c r="G150" s="15">
        <v>45935484</v>
      </c>
      <c r="H150" s="15">
        <v>48006527</v>
      </c>
      <c r="I150" s="15">
        <v>50339461</v>
      </c>
      <c r="J150" s="15">
        <v>52734279</v>
      </c>
      <c r="K150" s="15">
        <v>55181308</v>
      </c>
      <c r="L150" s="15">
        <v>57760538</v>
      </c>
      <c r="M150" s="15">
        <v>60238745</v>
      </c>
      <c r="N150" s="15">
        <v>62284378</v>
      </c>
      <c r="O150" s="15">
        <v>63680739</v>
      </c>
      <c r="P150" s="15">
        <v>64431290</v>
      </c>
      <c r="Q150" s="15">
        <v>64595379</v>
      </c>
      <c r="R150" s="15">
        <v>64146259</v>
      </c>
      <c r="S150" s="15">
        <v>63071900</v>
      </c>
      <c r="T150" s="15">
        <v>61406644</v>
      </c>
    </row>
    <row r="151" spans="2:20" x14ac:dyDescent="0.3">
      <c r="B151" s="14" t="s">
        <v>92</v>
      </c>
      <c r="C151" s="14" t="s">
        <v>27</v>
      </c>
      <c r="D151" s="14" t="s">
        <v>74</v>
      </c>
      <c r="E151" s="15">
        <v>44329053</v>
      </c>
      <c r="F151" s="15">
        <v>44837377</v>
      </c>
      <c r="G151" s="15">
        <v>44295104</v>
      </c>
      <c r="H151" s="15">
        <v>43229169</v>
      </c>
      <c r="I151" s="15">
        <v>42503669</v>
      </c>
      <c r="J151" s="15">
        <v>42640545</v>
      </c>
      <c r="K151" s="15">
        <v>43423341</v>
      </c>
      <c r="L151" s="15">
        <v>44930739</v>
      </c>
      <c r="M151" s="15">
        <v>46995327</v>
      </c>
      <c r="N151" s="15">
        <v>49323837</v>
      </c>
      <c r="O151" s="15">
        <v>51713303</v>
      </c>
      <c r="P151" s="15">
        <v>54142488</v>
      </c>
      <c r="Q151" s="15">
        <v>56705246</v>
      </c>
      <c r="R151" s="15">
        <v>59166223</v>
      </c>
      <c r="S151" s="15">
        <v>61200158</v>
      </c>
      <c r="T151" s="15">
        <v>62593226</v>
      </c>
    </row>
    <row r="152" spans="2:20" x14ac:dyDescent="0.3">
      <c r="B152" s="14" t="s">
        <v>92</v>
      </c>
      <c r="C152" s="14" t="s">
        <v>27</v>
      </c>
      <c r="D152" s="14" t="s">
        <v>75</v>
      </c>
      <c r="E152" s="15">
        <v>30394656</v>
      </c>
      <c r="F152" s="15">
        <v>32819835</v>
      </c>
      <c r="G152" s="15">
        <v>35804659</v>
      </c>
      <c r="H152" s="15">
        <v>38879734</v>
      </c>
      <c r="I152" s="15">
        <v>41354503</v>
      </c>
      <c r="J152" s="15">
        <v>42832662</v>
      </c>
      <c r="K152" s="15">
        <v>43227599</v>
      </c>
      <c r="L152" s="15">
        <v>42677032</v>
      </c>
      <c r="M152" s="15">
        <v>41690478</v>
      </c>
      <c r="N152" s="15">
        <v>41063024</v>
      </c>
      <c r="O152" s="15">
        <v>41273291</v>
      </c>
      <c r="P152" s="15">
        <v>42078559</v>
      </c>
      <c r="Q152" s="15">
        <v>43576678</v>
      </c>
      <c r="R152" s="15">
        <v>45602660</v>
      </c>
      <c r="S152" s="15">
        <v>47889655</v>
      </c>
      <c r="T152" s="15">
        <v>50253070</v>
      </c>
    </row>
    <row r="153" spans="2:20" x14ac:dyDescent="0.3">
      <c r="B153" s="14" t="s">
        <v>92</v>
      </c>
      <c r="C153" s="14" t="s">
        <v>27</v>
      </c>
      <c r="D153" s="14" t="s">
        <v>76</v>
      </c>
      <c r="E153" s="15">
        <v>22705538</v>
      </c>
      <c r="F153" s="15">
        <v>23321638</v>
      </c>
      <c r="G153" s="15">
        <v>24107307</v>
      </c>
      <c r="H153" s="15">
        <v>25155086</v>
      </c>
      <c r="I153" s="15">
        <v>26632002</v>
      </c>
      <c r="J153" s="15">
        <v>28607975</v>
      </c>
      <c r="K153" s="15">
        <v>30844151</v>
      </c>
      <c r="L153" s="15">
        <v>33659640</v>
      </c>
      <c r="M153" s="15">
        <v>36600717</v>
      </c>
      <c r="N153" s="15">
        <v>38978699</v>
      </c>
      <c r="O153" s="15">
        <v>40407103</v>
      </c>
      <c r="P153" s="15">
        <v>40769449</v>
      </c>
      <c r="Q153" s="15">
        <v>40264585</v>
      </c>
      <c r="R153" s="15">
        <v>39387978</v>
      </c>
      <c r="S153" s="15">
        <v>38891328</v>
      </c>
      <c r="T153" s="15">
        <v>39209485</v>
      </c>
    </row>
    <row r="154" spans="2:20" x14ac:dyDescent="0.3">
      <c r="B154" s="14" t="s">
        <v>92</v>
      </c>
      <c r="C154" s="14" t="s">
        <v>27</v>
      </c>
      <c r="D154" s="14" t="s">
        <v>77</v>
      </c>
      <c r="E154" s="15">
        <v>19433058</v>
      </c>
      <c r="F154" s="15">
        <v>19460933</v>
      </c>
      <c r="G154" s="15">
        <v>19463346</v>
      </c>
      <c r="H154" s="15">
        <v>19529915</v>
      </c>
      <c r="I154" s="15">
        <v>19794781</v>
      </c>
      <c r="J154" s="15">
        <v>20336012</v>
      </c>
      <c r="K154" s="15">
        <v>20853096</v>
      </c>
      <c r="L154" s="15">
        <v>21531637</v>
      </c>
      <c r="M154" s="15">
        <v>22470558</v>
      </c>
      <c r="N154" s="15">
        <v>23832115</v>
      </c>
      <c r="O154" s="15">
        <v>25687726</v>
      </c>
      <c r="P154" s="15">
        <v>27787900</v>
      </c>
      <c r="Q154" s="15">
        <v>30427503</v>
      </c>
      <c r="R154" s="15">
        <v>33176722</v>
      </c>
      <c r="S154" s="15">
        <v>35398802</v>
      </c>
      <c r="T154" s="15">
        <v>36750518</v>
      </c>
    </row>
    <row r="155" spans="2:20" x14ac:dyDescent="0.3">
      <c r="B155" s="14" t="s">
        <v>92</v>
      </c>
      <c r="C155" s="14" t="s">
        <v>27</v>
      </c>
      <c r="D155" s="14" t="s">
        <v>78</v>
      </c>
      <c r="E155" s="15">
        <v>14455975</v>
      </c>
      <c r="F155" s="15">
        <v>14731976</v>
      </c>
      <c r="G155" s="15">
        <v>15013518</v>
      </c>
      <c r="H155" s="15">
        <v>15309309</v>
      </c>
      <c r="I155" s="15">
        <v>15598108</v>
      </c>
      <c r="J155" s="15">
        <v>15862720</v>
      </c>
      <c r="K155" s="15">
        <v>15881733</v>
      </c>
      <c r="L155" s="15">
        <v>15873204</v>
      </c>
      <c r="M155" s="15">
        <v>15944040</v>
      </c>
      <c r="N155" s="15">
        <v>16205112</v>
      </c>
      <c r="O155" s="15">
        <v>16710093.999999998</v>
      </c>
      <c r="P155" s="15">
        <v>17235000</v>
      </c>
      <c r="Q155" s="15">
        <v>17849777</v>
      </c>
      <c r="R155" s="15">
        <v>18678706</v>
      </c>
      <c r="S155" s="15">
        <v>19901574</v>
      </c>
      <c r="T155" s="15">
        <v>21593223</v>
      </c>
    </row>
    <row r="156" spans="2:20" x14ac:dyDescent="0.3">
      <c r="B156" s="14" t="s">
        <v>92</v>
      </c>
      <c r="C156" s="14" t="s">
        <v>27</v>
      </c>
      <c r="D156" s="14" t="s">
        <v>79</v>
      </c>
      <c r="E156" s="15">
        <v>8394323</v>
      </c>
      <c r="F156" s="15">
        <v>8779597</v>
      </c>
      <c r="G156" s="15">
        <v>9141701</v>
      </c>
      <c r="H156" s="15">
        <v>9466875</v>
      </c>
      <c r="I156" s="15">
        <v>9753885</v>
      </c>
      <c r="J156" s="15">
        <v>10026427</v>
      </c>
      <c r="K156" s="15">
        <v>10344325</v>
      </c>
      <c r="L156" s="15">
        <v>10643766</v>
      </c>
      <c r="M156" s="15">
        <v>10905578</v>
      </c>
      <c r="N156" s="15">
        <v>11097727</v>
      </c>
      <c r="O156" s="15">
        <v>11229316</v>
      </c>
      <c r="P156" s="15">
        <v>11393780</v>
      </c>
      <c r="Q156" s="15">
        <v>11506558</v>
      </c>
      <c r="R156" s="15">
        <v>11642198</v>
      </c>
      <c r="S156" s="15">
        <v>11886857</v>
      </c>
      <c r="T156" s="15">
        <v>12296534</v>
      </c>
    </row>
    <row r="157" spans="2:20" x14ac:dyDescent="0.3">
      <c r="B157" s="14" t="s">
        <v>92</v>
      </c>
      <c r="C157" s="14" t="s">
        <v>27</v>
      </c>
      <c r="D157" s="14" t="s">
        <v>43</v>
      </c>
      <c r="E157" s="15">
        <v>5800069</v>
      </c>
      <c r="F157" s="15">
        <v>6220747</v>
      </c>
      <c r="G157" s="15">
        <v>6555909</v>
      </c>
      <c r="H157" s="15">
        <v>6796550</v>
      </c>
      <c r="I157" s="15">
        <v>6946477</v>
      </c>
      <c r="J157" s="15">
        <v>7001920</v>
      </c>
      <c r="K157" s="15">
        <v>7557688</v>
      </c>
      <c r="L157" s="15">
        <v>8023592</v>
      </c>
      <c r="M157" s="15">
        <v>8376911</v>
      </c>
      <c r="N157" s="15">
        <v>8603952</v>
      </c>
      <c r="O157" s="15">
        <v>8697447</v>
      </c>
      <c r="P157" s="15">
        <v>9353437</v>
      </c>
      <c r="Q157" s="15">
        <v>9925922</v>
      </c>
      <c r="R157" s="15">
        <v>10372171</v>
      </c>
      <c r="S157" s="15">
        <v>10647982</v>
      </c>
      <c r="T157" s="15">
        <v>10741099</v>
      </c>
    </row>
    <row r="158" spans="2:20" ht="28.8" x14ac:dyDescent="0.3">
      <c r="B158" s="14" t="s">
        <v>93</v>
      </c>
      <c r="C158" s="14" t="s">
        <v>2</v>
      </c>
      <c r="D158" s="14" t="s">
        <v>64</v>
      </c>
      <c r="E158" s="15">
        <v>28577707</v>
      </c>
      <c r="F158" s="15">
        <v>28570832</v>
      </c>
      <c r="G158" s="15">
        <v>28583699</v>
      </c>
      <c r="H158" s="15">
        <v>28606581</v>
      </c>
      <c r="I158" s="15">
        <v>28672544</v>
      </c>
      <c r="J158" s="15">
        <v>28808817</v>
      </c>
      <c r="K158" s="15">
        <v>29006198</v>
      </c>
      <c r="L158" s="15">
        <v>29274741</v>
      </c>
      <c r="M158" s="15">
        <v>29562900</v>
      </c>
      <c r="N158" s="15">
        <v>29774139</v>
      </c>
      <c r="O158" s="15">
        <v>29847020</v>
      </c>
      <c r="P158" s="15">
        <v>29986749</v>
      </c>
      <c r="Q158" s="15">
        <v>29812922</v>
      </c>
      <c r="R158" s="15">
        <v>29432700</v>
      </c>
      <c r="S158" s="15">
        <v>29021572</v>
      </c>
      <c r="T158" s="15">
        <v>28700515</v>
      </c>
    </row>
    <row r="159" spans="2:20" ht="28.8" x14ac:dyDescent="0.3">
      <c r="B159" s="14" t="s">
        <v>93</v>
      </c>
      <c r="C159" s="14" t="s">
        <v>2</v>
      </c>
      <c r="D159" s="14" t="s">
        <v>65</v>
      </c>
      <c r="E159" s="15">
        <v>29480652</v>
      </c>
      <c r="F159" s="15">
        <v>29240195</v>
      </c>
      <c r="G159" s="15">
        <v>29039530</v>
      </c>
      <c r="H159" s="15">
        <v>28884234</v>
      </c>
      <c r="I159" s="15">
        <v>28771554</v>
      </c>
      <c r="J159" s="15">
        <v>28692629</v>
      </c>
      <c r="K159" s="15">
        <v>28623135</v>
      </c>
      <c r="L159" s="15">
        <v>28596090</v>
      </c>
      <c r="M159" s="15">
        <v>28616785</v>
      </c>
      <c r="N159" s="15">
        <v>28680604</v>
      </c>
      <c r="O159" s="15">
        <v>28772179</v>
      </c>
      <c r="P159" s="15">
        <v>28898003</v>
      </c>
      <c r="Q159" s="15">
        <v>29105305</v>
      </c>
      <c r="R159" s="15">
        <v>29369131</v>
      </c>
      <c r="S159" s="15">
        <v>29619678</v>
      </c>
      <c r="T159" s="15">
        <v>29763494</v>
      </c>
    </row>
    <row r="160" spans="2:20" ht="28.8" x14ac:dyDescent="0.3">
      <c r="B160" s="14" t="s">
        <v>93</v>
      </c>
      <c r="C160" s="14" t="s">
        <v>2</v>
      </c>
      <c r="D160" s="14" t="s">
        <v>66</v>
      </c>
      <c r="E160" s="15">
        <v>30484131</v>
      </c>
      <c r="F160" s="15">
        <v>30298060</v>
      </c>
      <c r="G160" s="15">
        <v>30071194</v>
      </c>
      <c r="H160" s="15">
        <v>29821440</v>
      </c>
      <c r="I160" s="15">
        <v>29585732</v>
      </c>
      <c r="J160" s="15">
        <v>29392765</v>
      </c>
      <c r="K160" s="15">
        <v>29253671</v>
      </c>
      <c r="L160" s="15">
        <v>29110492</v>
      </c>
      <c r="M160" s="15">
        <v>28961395</v>
      </c>
      <c r="N160" s="15">
        <v>28821144</v>
      </c>
      <c r="O160" s="15">
        <v>28710170</v>
      </c>
      <c r="P160" s="15">
        <v>28618574</v>
      </c>
      <c r="Q160" s="15">
        <v>28582557</v>
      </c>
      <c r="R160" s="15">
        <v>28588336</v>
      </c>
      <c r="S160" s="15">
        <v>28634450</v>
      </c>
      <c r="T160" s="15">
        <v>28736052</v>
      </c>
    </row>
    <row r="161" spans="2:20" ht="28.8" x14ac:dyDescent="0.3">
      <c r="B161" s="14" t="s">
        <v>93</v>
      </c>
      <c r="C161" s="14" t="s">
        <v>2</v>
      </c>
      <c r="D161" s="14" t="s">
        <v>67</v>
      </c>
      <c r="E161" s="15">
        <v>30004975</v>
      </c>
      <c r="F161" s="15">
        <v>29910886</v>
      </c>
      <c r="G161" s="15">
        <v>29862491</v>
      </c>
      <c r="H161" s="15">
        <v>29882758</v>
      </c>
      <c r="I161" s="15">
        <v>29917335</v>
      </c>
      <c r="J161" s="15">
        <v>29901896</v>
      </c>
      <c r="K161" s="15">
        <v>29912749</v>
      </c>
      <c r="L161" s="15">
        <v>29846737</v>
      </c>
      <c r="M161" s="15">
        <v>29731037</v>
      </c>
      <c r="N161" s="15">
        <v>29604392</v>
      </c>
      <c r="O161" s="15">
        <v>29482468</v>
      </c>
      <c r="P161" s="15">
        <v>29300439</v>
      </c>
      <c r="Q161" s="15">
        <v>29116838</v>
      </c>
      <c r="R161" s="15">
        <v>28941326</v>
      </c>
      <c r="S161" s="15">
        <v>28784232</v>
      </c>
      <c r="T161" s="15">
        <v>28654697</v>
      </c>
    </row>
    <row r="162" spans="2:20" ht="28.8" x14ac:dyDescent="0.3">
      <c r="B162" s="14" t="s">
        <v>93</v>
      </c>
      <c r="C162" s="14" t="s">
        <v>2</v>
      </c>
      <c r="D162" s="14" t="s">
        <v>68</v>
      </c>
      <c r="E162" s="15">
        <v>29526385</v>
      </c>
      <c r="F162" s="15">
        <v>29703263</v>
      </c>
      <c r="G162" s="15">
        <v>29709031</v>
      </c>
      <c r="H162" s="15">
        <v>29524494</v>
      </c>
      <c r="I162" s="15">
        <v>29242593</v>
      </c>
      <c r="J162" s="15">
        <v>28993739</v>
      </c>
      <c r="K162" s="15">
        <v>29024303</v>
      </c>
      <c r="L162" s="15">
        <v>29201337</v>
      </c>
      <c r="M162" s="15">
        <v>29451149</v>
      </c>
      <c r="N162" s="15">
        <v>29663154</v>
      </c>
      <c r="O162" s="15">
        <v>29775637</v>
      </c>
      <c r="P162" s="15">
        <v>29802932</v>
      </c>
      <c r="Q162" s="15">
        <v>29761861</v>
      </c>
      <c r="R162" s="15">
        <v>29660097</v>
      </c>
      <c r="S162" s="15">
        <v>29517681</v>
      </c>
      <c r="T162" s="15">
        <v>29352674</v>
      </c>
    </row>
    <row r="163" spans="2:20" ht="28.8" x14ac:dyDescent="0.3">
      <c r="B163" s="14" t="s">
        <v>93</v>
      </c>
      <c r="C163" s="14" t="s">
        <v>2</v>
      </c>
      <c r="D163" s="14" t="s">
        <v>69</v>
      </c>
      <c r="E163" s="15">
        <v>28511043</v>
      </c>
      <c r="F163" s="15">
        <v>28614622</v>
      </c>
      <c r="G163" s="15">
        <v>28862511</v>
      </c>
      <c r="H163" s="15">
        <v>29241030</v>
      </c>
      <c r="I163" s="15">
        <v>29622321</v>
      </c>
      <c r="J163" s="15">
        <v>29856979</v>
      </c>
      <c r="K163" s="15">
        <v>29802499</v>
      </c>
      <c r="L163" s="15">
        <v>29559899</v>
      </c>
      <c r="M163" s="15">
        <v>29229391</v>
      </c>
      <c r="N163" s="15">
        <v>28968277</v>
      </c>
      <c r="O163" s="15">
        <v>28865416</v>
      </c>
      <c r="P163" s="15">
        <v>28892160</v>
      </c>
      <c r="Q163" s="15">
        <v>29066542</v>
      </c>
      <c r="R163" s="15">
        <v>29317607</v>
      </c>
      <c r="S163" s="15">
        <v>29527875</v>
      </c>
      <c r="T163" s="15">
        <v>29626118</v>
      </c>
    </row>
    <row r="164" spans="2:20" ht="28.8" x14ac:dyDescent="0.3">
      <c r="B164" s="14" t="s">
        <v>93</v>
      </c>
      <c r="C164" s="14" t="s">
        <v>2</v>
      </c>
      <c r="D164" s="14" t="s">
        <v>70</v>
      </c>
      <c r="E164" s="15">
        <v>28205543</v>
      </c>
      <c r="F164" s="15">
        <v>28382094</v>
      </c>
      <c r="G164" s="15">
        <v>28387107</v>
      </c>
      <c r="H164" s="15">
        <v>28278401</v>
      </c>
      <c r="I164" s="15">
        <v>28186378</v>
      </c>
      <c r="J164" s="15">
        <v>28224934</v>
      </c>
      <c r="K164" s="15">
        <v>28441297</v>
      </c>
      <c r="L164" s="15">
        <v>28808478</v>
      </c>
      <c r="M164" s="15">
        <v>29223145</v>
      </c>
      <c r="N164" s="15">
        <v>29529168</v>
      </c>
      <c r="O164" s="15">
        <v>29639971</v>
      </c>
      <c r="P164" s="15">
        <v>29598048</v>
      </c>
      <c r="Q164" s="15">
        <v>29388652</v>
      </c>
      <c r="R164" s="15">
        <v>29091702</v>
      </c>
      <c r="S164" s="15">
        <v>28844071</v>
      </c>
      <c r="T164" s="15">
        <v>28731620</v>
      </c>
    </row>
    <row r="165" spans="2:20" ht="28.8" x14ac:dyDescent="0.3">
      <c r="B165" s="14" t="s">
        <v>93</v>
      </c>
      <c r="C165" s="14" t="s">
        <v>2</v>
      </c>
      <c r="D165" s="14" t="s">
        <v>71</v>
      </c>
      <c r="E165" s="15">
        <v>25917725</v>
      </c>
      <c r="F165" s="15">
        <v>26443129</v>
      </c>
      <c r="G165" s="15">
        <v>26993126</v>
      </c>
      <c r="H165" s="15">
        <v>27520753</v>
      </c>
      <c r="I165" s="15">
        <v>27946023</v>
      </c>
      <c r="J165" s="15">
        <v>28215314</v>
      </c>
      <c r="K165" s="15">
        <v>28297377</v>
      </c>
      <c r="L165" s="15">
        <v>28228286</v>
      </c>
      <c r="M165" s="15">
        <v>28093316</v>
      </c>
      <c r="N165" s="15">
        <v>28026853</v>
      </c>
      <c r="O165" s="15">
        <v>28102944</v>
      </c>
      <c r="P165" s="15">
        <v>28289191</v>
      </c>
      <c r="Q165" s="15">
        <v>28638781</v>
      </c>
      <c r="R165" s="15">
        <v>29052848</v>
      </c>
      <c r="S165" s="15">
        <v>29367958</v>
      </c>
      <c r="T165" s="15">
        <v>29487190</v>
      </c>
    </row>
    <row r="166" spans="2:20" ht="28.8" x14ac:dyDescent="0.3">
      <c r="B166" s="14" t="s">
        <v>93</v>
      </c>
      <c r="C166" s="14" t="s">
        <v>2</v>
      </c>
      <c r="D166" s="14" t="s">
        <v>72</v>
      </c>
      <c r="E166" s="15">
        <v>23495146</v>
      </c>
      <c r="F166" s="15">
        <v>23991849</v>
      </c>
      <c r="G166" s="15">
        <v>24470436</v>
      </c>
      <c r="H166" s="15">
        <v>24951912</v>
      </c>
      <c r="I166" s="15">
        <v>25454131</v>
      </c>
      <c r="J166" s="15">
        <v>25976435</v>
      </c>
      <c r="K166" s="15">
        <v>26445582</v>
      </c>
      <c r="L166" s="15">
        <v>26939005</v>
      </c>
      <c r="M166" s="15">
        <v>27406186</v>
      </c>
      <c r="N166" s="15">
        <v>27773287</v>
      </c>
      <c r="O166" s="15">
        <v>28000079</v>
      </c>
      <c r="P166" s="15">
        <v>28080583</v>
      </c>
      <c r="Q166" s="15">
        <v>28019781</v>
      </c>
      <c r="R166" s="15">
        <v>27892443</v>
      </c>
      <c r="S166" s="15">
        <v>27820965</v>
      </c>
      <c r="T166" s="15">
        <v>27880200</v>
      </c>
    </row>
    <row r="167" spans="2:20" ht="28.8" x14ac:dyDescent="0.3">
      <c r="B167" s="14" t="s">
        <v>93</v>
      </c>
      <c r="C167" s="14" t="s">
        <v>2</v>
      </c>
      <c r="D167" s="14" t="s">
        <v>73</v>
      </c>
      <c r="E167" s="15">
        <v>20710189</v>
      </c>
      <c r="F167" s="15">
        <v>21259804</v>
      </c>
      <c r="G167" s="15">
        <v>21816364</v>
      </c>
      <c r="H167" s="15">
        <v>22356154</v>
      </c>
      <c r="I167" s="15">
        <v>22876866</v>
      </c>
      <c r="J167" s="15">
        <v>23393042</v>
      </c>
      <c r="K167" s="15">
        <v>23853197</v>
      </c>
      <c r="L167" s="15">
        <v>24307873</v>
      </c>
      <c r="M167" s="15">
        <v>24759751</v>
      </c>
      <c r="N167" s="15">
        <v>25217912</v>
      </c>
      <c r="O167" s="15">
        <v>25684685</v>
      </c>
      <c r="P167" s="15">
        <v>26144412</v>
      </c>
      <c r="Q167" s="15">
        <v>26637134</v>
      </c>
      <c r="R167" s="15">
        <v>27108804</v>
      </c>
      <c r="S167" s="15">
        <v>27476412</v>
      </c>
      <c r="T167" s="15">
        <v>27694157</v>
      </c>
    </row>
    <row r="168" spans="2:20" ht="28.8" x14ac:dyDescent="0.3">
      <c r="B168" s="14" t="s">
        <v>93</v>
      </c>
      <c r="C168" s="14" t="s">
        <v>2</v>
      </c>
      <c r="D168" s="14" t="s">
        <v>74</v>
      </c>
      <c r="E168" s="15">
        <v>17953324</v>
      </c>
      <c r="F168" s="15">
        <v>18330397</v>
      </c>
      <c r="G168" s="15">
        <v>18781555</v>
      </c>
      <c r="H168" s="15">
        <v>19324386</v>
      </c>
      <c r="I168" s="15">
        <v>19931290</v>
      </c>
      <c r="J168" s="15">
        <v>20553641</v>
      </c>
      <c r="K168" s="15">
        <v>21083872</v>
      </c>
      <c r="L168" s="15">
        <v>21579516</v>
      </c>
      <c r="M168" s="15">
        <v>22052321</v>
      </c>
      <c r="N168" s="15">
        <v>22523101</v>
      </c>
      <c r="O168" s="15">
        <v>23001868</v>
      </c>
      <c r="P168" s="15">
        <v>23456168</v>
      </c>
      <c r="Q168" s="15">
        <v>23909311</v>
      </c>
      <c r="R168" s="15">
        <v>24362515</v>
      </c>
      <c r="S168" s="15">
        <v>24818509</v>
      </c>
      <c r="T168" s="15">
        <v>25276157</v>
      </c>
    </row>
    <row r="169" spans="2:20" ht="28.8" x14ac:dyDescent="0.3">
      <c r="B169" s="14" t="s">
        <v>93</v>
      </c>
      <c r="C169" s="14" t="s">
        <v>2</v>
      </c>
      <c r="D169" s="14" t="s">
        <v>75</v>
      </c>
      <c r="E169" s="15">
        <v>15412979</v>
      </c>
      <c r="F169" s="15">
        <v>15795241</v>
      </c>
      <c r="G169" s="15">
        <v>16124621</v>
      </c>
      <c r="H169" s="15">
        <v>16410525</v>
      </c>
      <c r="I169" s="15">
        <v>16707536</v>
      </c>
      <c r="J169" s="15">
        <v>17077708</v>
      </c>
      <c r="K169" s="15">
        <v>17585238</v>
      </c>
      <c r="L169" s="15">
        <v>18174274</v>
      </c>
      <c r="M169" s="15">
        <v>18806867</v>
      </c>
      <c r="N169" s="15">
        <v>19428581</v>
      </c>
      <c r="O169" s="15">
        <v>20008296</v>
      </c>
      <c r="P169" s="15">
        <v>20534880</v>
      </c>
      <c r="Q169" s="15">
        <v>21035766</v>
      </c>
      <c r="R169" s="15">
        <v>21516843</v>
      </c>
      <c r="S169" s="15">
        <v>21989689</v>
      </c>
      <c r="T169" s="15">
        <v>22460984</v>
      </c>
    </row>
    <row r="170" spans="2:20" ht="28.8" x14ac:dyDescent="0.3">
      <c r="B170" s="14" t="s">
        <v>93</v>
      </c>
      <c r="C170" s="14" t="s">
        <v>2</v>
      </c>
      <c r="D170" s="14" t="s">
        <v>76</v>
      </c>
      <c r="E170" s="15">
        <v>12581525</v>
      </c>
      <c r="F170" s="15">
        <v>12899167</v>
      </c>
      <c r="G170" s="15">
        <v>13294527</v>
      </c>
      <c r="H170" s="15">
        <v>13752604</v>
      </c>
      <c r="I170" s="15">
        <v>14218562</v>
      </c>
      <c r="J170" s="15">
        <v>14639876</v>
      </c>
      <c r="K170" s="15">
        <v>15011413</v>
      </c>
      <c r="L170" s="15">
        <v>15330410</v>
      </c>
      <c r="M170" s="15">
        <v>15639319</v>
      </c>
      <c r="N170" s="15">
        <v>16001673</v>
      </c>
      <c r="O170" s="15">
        <v>16450255</v>
      </c>
      <c r="P170" s="15">
        <v>16945940</v>
      </c>
      <c r="Q170" s="15">
        <v>17520868</v>
      </c>
      <c r="R170" s="15">
        <v>18140674</v>
      </c>
      <c r="S170" s="15">
        <v>18751234</v>
      </c>
      <c r="T170" s="15">
        <v>19319766</v>
      </c>
    </row>
    <row r="171" spans="2:20" ht="28.8" x14ac:dyDescent="0.3">
      <c r="B171" s="14" t="s">
        <v>93</v>
      </c>
      <c r="C171" s="14" t="s">
        <v>2</v>
      </c>
      <c r="D171" s="14" t="s">
        <v>77</v>
      </c>
      <c r="E171" s="15">
        <v>10661759</v>
      </c>
      <c r="F171" s="15">
        <v>10823123</v>
      </c>
      <c r="G171" s="15">
        <v>10978496</v>
      </c>
      <c r="H171" s="15">
        <v>11132708</v>
      </c>
      <c r="I171" s="15">
        <v>11319944</v>
      </c>
      <c r="J171" s="15">
        <v>11576691</v>
      </c>
      <c r="K171" s="15">
        <v>11948298</v>
      </c>
      <c r="L171" s="15">
        <v>12413585</v>
      </c>
      <c r="M171" s="15">
        <v>12922246</v>
      </c>
      <c r="N171" s="15">
        <v>13408146</v>
      </c>
      <c r="O171" s="15">
        <v>13838784</v>
      </c>
      <c r="P171" s="15">
        <v>14203576</v>
      </c>
      <c r="Q171" s="15">
        <v>14529488</v>
      </c>
      <c r="R171" s="15">
        <v>14847668</v>
      </c>
      <c r="S171" s="15">
        <v>15210801</v>
      </c>
      <c r="T171" s="15">
        <v>15649467</v>
      </c>
    </row>
    <row r="172" spans="2:20" ht="28.8" x14ac:dyDescent="0.3">
      <c r="B172" s="14" t="s">
        <v>93</v>
      </c>
      <c r="C172" s="14" t="s">
        <v>2</v>
      </c>
      <c r="D172" s="14" t="s">
        <v>78</v>
      </c>
      <c r="E172" s="15">
        <v>8914739</v>
      </c>
      <c r="F172" s="15">
        <v>9058533</v>
      </c>
      <c r="G172" s="15">
        <v>9199613</v>
      </c>
      <c r="H172" s="15">
        <v>9358378</v>
      </c>
      <c r="I172" s="15">
        <v>9538337</v>
      </c>
      <c r="J172" s="15">
        <v>9724862</v>
      </c>
      <c r="K172" s="15">
        <v>9854831</v>
      </c>
      <c r="L172" s="15">
        <v>9985021</v>
      </c>
      <c r="M172" s="15">
        <v>10146573</v>
      </c>
      <c r="N172" s="15">
        <v>10380529</v>
      </c>
      <c r="O172" s="15">
        <v>10702959</v>
      </c>
      <c r="P172" s="15">
        <v>11044896</v>
      </c>
      <c r="Q172" s="15">
        <v>11477613</v>
      </c>
      <c r="R172" s="15">
        <v>11960911</v>
      </c>
      <c r="S172" s="15">
        <v>12434496</v>
      </c>
      <c r="T172" s="15">
        <v>12863143</v>
      </c>
    </row>
    <row r="173" spans="2:20" ht="28.8" x14ac:dyDescent="0.3">
      <c r="B173" s="14" t="s">
        <v>93</v>
      </c>
      <c r="C173" s="14" t="s">
        <v>2</v>
      </c>
      <c r="D173" s="14" t="s">
        <v>79</v>
      </c>
      <c r="E173" s="15">
        <v>6541505</v>
      </c>
      <c r="F173" s="15">
        <v>6761967</v>
      </c>
      <c r="G173" s="15">
        <v>6990580</v>
      </c>
      <c r="H173" s="15">
        <v>7208683</v>
      </c>
      <c r="I173" s="15">
        <v>7407061</v>
      </c>
      <c r="J173" s="15">
        <v>7595008</v>
      </c>
      <c r="K173" s="15">
        <v>7753803</v>
      </c>
      <c r="L173" s="15">
        <v>7927795</v>
      </c>
      <c r="M173" s="15">
        <v>8113074</v>
      </c>
      <c r="N173" s="15">
        <v>8302328</v>
      </c>
      <c r="O173" s="15">
        <v>8494377</v>
      </c>
      <c r="P173" s="15">
        <v>8629457</v>
      </c>
      <c r="Q173" s="15">
        <v>8768158</v>
      </c>
      <c r="R173" s="15">
        <v>8937280</v>
      </c>
      <c r="S173" s="15">
        <v>9171785</v>
      </c>
      <c r="T173" s="15">
        <v>9487505</v>
      </c>
    </row>
    <row r="174" spans="2:20" ht="28.8" x14ac:dyDescent="0.3">
      <c r="B174" s="14" t="s">
        <v>93</v>
      </c>
      <c r="C174" s="14" t="s">
        <v>2</v>
      </c>
      <c r="D174" s="14" t="s">
        <v>43</v>
      </c>
      <c r="E174" s="15">
        <v>7771952</v>
      </c>
      <c r="F174" s="15">
        <v>8190252</v>
      </c>
      <c r="G174" s="15">
        <v>8589311</v>
      </c>
      <c r="H174" s="15">
        <v>8980766</v>
      </c>
      <c r="I174" s="15">
        <v>9374111</v>
      </c>
      <c r="J174" s="15">
        <v>9773970</v>
      </c>
      <c r="K174" s="15">
        <v>10235294</v>
      </c>
      <c r="L174" s="15">
        <v>10669932</v>
      </c>
      <c r="M174" s="15">
        <v>11086207</v>
      </c>
      <c r="N174" s="15">
        <v>11490974</v>
      </c>
      <c r="O174" s="15">
        <v>11892124</v>
      </c>
      <c r="P174" s="15">
        <v>12380126</v>
      </c>
      <c r="Q174" s="15">
        <v>12844465</v>
      </c>
      <c r="R174" s="15">
        <v>13285991</v>
      </c>
      <c r="S174" s="15">
        <v>13706315</v>
      </c>
      <c r="T174" s="15">
        <v>14118910</v>
      </c>
    </row>
    <row r="175" spans="2:20" ht="28.8" x14ac:dyDescent="0.3">
      <c r="B175" s="14" t="s">
        <v>93</v>
      </c>
      <c r="C175" s="14" t="s">
        <v>27</v>
      </c>
      <c r="D175" s="14" t="s">
        <v>64</v>
      </c>
      <c r="E175" s="15">
        <v>30103103</v>
      </c>
      <c r="F175" s="15">
        <v>30189152</v>
      </c>
      <c r="G175" s="15">
        <v>30271587</v>
      </c>
      <c r="H175" s="15">
        <v>30345460</v>
      </c>
      <c r="I175" s="15">
        <v>30447217</v>
      </c>
      <c r="J175" s="15">
        <v>30601021</v>
      </c>
      <c r="K175" s="15">
        <v>30799260</v>
      </c>
      <c r="L175" s="15">
        <v>31063601</v>
      </c>
      <c r="M175" s="15">
        <v>31340398</v>
      </c>
      <c r="N175" s="15">
        <v>31534699</v>
      </c>
      <c r="O175" s="15">
        <v>31591417</v>
      </c>
      <c r="P175" s="15">
        <v>31725495</v>
      </c>
      <c r="Q175" s="15">
        <v>31548177</v>
      </c>
      <c r="R175" s="15">
        <v>31164943</v>
      </c>
      <c r="S175" s="15">
        <v>30747197</v>
      </c>
      <c r="T175" s="15">
        <v>30413037</v>
      </c>
    </row>
    <row r="176" spans="2:20" ht="28.8" x14ac:dyDescent="0.3">
      <c r="B176" s="14" t="s">
        <v>93</v>
      </c>
      <c r="C176" s="14" t="s">
        <v>27</v>
      </c>
      <c r="D176" s="14" t="s">
        <v>65</v>
      </c>
      <c r="E176" s="15">
        <v>30951413</v>
      </c>
      <c r="F176" s="15">
        <v>30744920</v>
      </c>
      <c r="G176" s="15">
        <v>30610318</v>
      </c>
      <c r="H176" s="15">
        <v>30539030</v>
      </c>
      <c r="I176" s="15">
        <v>30508839</v>
      </c>
      <c r="J176" s="15">
        <v>30492471</v>
      </c>
      <c r="K176" s="15">
        <v>30440777</v>
      </c>
      <c r="L176" s="15">
        <v>30412995</v>
      </c>
      <c r="M176" s="15">
        <v>30420787</v>
      </c>
      <c r="N176" s="15">
        <v>30467688</v>
      </c>
      <c r="O176" s="15">
        <v>30544023</v>
      </c>
      <c r="P176" s="15">
        <v>30657648</v>
      </c>
      <c r="Q176" s="15">
        <v>30855385</v>
      </c>
      <c r="R176" s="15">
        <v>31111665</v>
      </c>
      <c r="S176" s="15">
        <v>31354733</v>
      </c>
      <c r="T176" s="15">
        <v>31489306</v>
      </c>
    </row>
    <row r="177" spans="2:20" ht="28.8" x14ac:dyDescent="0.3">
      <c r="B177" s="14" t="s">
        <v>93</v>
      </c>
      <c r="C177" s="14" t="s">
        <v>27</v>
      </c>
      <c r="D177" s="14" t="s">
        <v>66</v>
      </c>
      <c r="E177" s="15">
        <v>32042895</v>
      </c>
      <c r="F177" s="15">
        <v>31844415</v>
      </c>
      <c r="G177" s="15">
        <v>31629257</v>
      </c>
      <c r="H177" s="15">
        <v>31408133</v>
      </c>
      <c r="I177" s="15">
        <v>31214485</v>
      </c>
      <c r="J177" s="15">
        <v>31076398</v>
      </c>
      <c r="K177" s="15">
        <v>30984514</v>
      </c>
      <c r="L177" s="15">
        <v>30872051</v>
      </c>
      <c r="M177" s="15">
        <v>30739773</v>
      </c>
      <c r="N177" s="15">
        <v>30607351</v>
      </c>
      <c r="O177" s="15">
        <v>30499200</v>
      </c>
      <c r="P177" s="15">
        <v>30406717</v>
      </c>
      <c r="Q177" s="15">
        <v>30368805</v>
      </c>
      <c r="R177" s="15">
        <v>30369752</v>
      </c>
      <c r="S177" s="15">
        <v>30407490</v>
      </c>
      <c r="T177" s="15">
        <v>30498680</v>
      </c>
    </row>
    <row r="178" spans="2:20" ht="28.8" x14ac:dyDescent="0.3">
      <c r="B178" s="14" t="s">
        <v>93</v>
      </c>
      <c r="C178" s="14" t="s">
        <v>27</v>
      </c>
      <c r="D178" s="14" t="s">
        <v>67</v>
      </c>
      <c r="E178" s="15">
        <v>31317498</v>
      </c>
      <c r="F178" s="15">
        <v>31199611</v>
      </c>
      <c r="G178" s="15">
        <v>31148731</v>
      </c>
      <c r="H178" s="15">
        <v>31197453</v>
      </c>
      <c r="I178" s="15">
        <v>31281328</v>
      </c>
      <c r="J178" s="15">
        <v>31319959</v>
      </c>
      <c r="K178" s="15">
        <v>31425079</v>
      </c>
      <c r="L178" s="15">
        <v>31423075</v>
      </c>
      <c r="M178" s="15">
        <v>31349519</v>
      </c>
      <c r="N178" s="15">
        <v>31258425</v>
      </c>
      <c r="O178" s="15">
        <v>31174194</v>
      </c>
      <c r="P178" s="15">
        <v>31014358</v>
      </c>
      <c r="Q178" s="15">
        <v>30851885</v>
      </c>
      <c r="R178" s="15">
        <v>30696464</v>
      </c>
      <c r="S178" s="15">
        <v>30555952</v>
      </c>
      <c r="T178" s="15">
        <v>30437203</v>
      </c>
    </row>
    <row r="179" spans="2:20" ht="28.8" x14ac:dyDescent="0.3">
      <c r="B179" s="14" t="s">
        <v>93</v>
      </c>
      <c r="C179" s="14" t="s">
        <v>27</v>
      </c>
      <c r="D179" s="14" t="s">
        <v>68</v>
      </c>
      <c r="E179" s="15">
        <v>30329282</v>
      </c>
      <c r="F179" s="15">
        <v>30547492</v>
      </c>
      <c r="G179" s="15">
        <v>30577986</v>
      </c>
      <c r="H179" s="15">
        <v>30387605</v>
      </c>
      <c r="I179" s="15">
        <v>30072269</v>
      </c>
      <c r="J179" s="15">
        <v>29784565</v>
      </c>
      <c r="K179" s="15">
        <v>29900529</v>
      </c>
      <c r="L179" s="15">
        <v>30190293</v>
      </c>
      <c r="M179" s="15">
        <v>30572113</v>
      </c>
      <c r="N179" s="15">
        <v>30915032</v>
      </c>
      <c r="O179" s="15">
        <v>31141516</v>
      </c>
      <c r="P179" s="15">
        <v>31257029</v>
      </c>
      <c r="Q179" s="15">
        <v>31279633</v>
      </c>
      <c r="R179" s="15">
        <v>31222906</v>
      </c>
      <c r="S179" s="15">
        <v>31117757</v>
      </c>
      <c r="T179" s="15">
        <v>30989303</v>
      </c>
    </row>
    <row r="180" spans="2:20" ht="28.8" x14ac:dyDescent="0.3">
      <c r="B180" s="14" t="s">
        <v>93</v>
      </c>
      <c r="C180" s="14" t="s">
        <v>27</v>
      </c>
      <c r="D180" s="14" t="s">
        <v>69</v>
      </c>
      <c r="E180" s="15">
        <v>29038581</v>
      </c>
      <c r="F180" s="15">
        <v>29176291</v>
      </c>
      <c r="G180" s="15">
        <v>29460851</v>
      </c>
      <c r="H180" s="15">
        <v>29873213</v>
      </c>
      <c r="I180" s="15">
        <v>30272008</v>
      </c>
      <c r="J180" s="15">
        <v>30493094</v>
      </c>
      <c r="K180" s="15">
        <v>30447253</v>
      </c>
      <c r="L180" s="15">
        <v>30192807</v>
      </c>
      <c r="M180" s="15">
        <v>29843276</v>
      </c>
      <c r="N180" s="15">
        <v>29581772</v>
      </c>
      <c r="O180" s="15">
        <v>29516886</v>
      </c>
      <c r="P180" s="15">
        <v>29633599</v>
      </c>
      <c r="Q180" s="15">
        <v>29938618</v>
      </c>
      <c r="R180" s="15">
        <v>30341491</v>
      </c>
      <c r="S180" s="15">
        <v>30694540</v>
      </c>
      <c r="T180" s="15">
        <v>30908284</v>
      </c>
    </row>
    <row r="181" spans="2:20" ht="28.8" x14ac:dyDescent="0.3">
      <c r="B181" s="14" t="s">
        <v>93</v>
      </c>
      <c r="C181" s="14" t="s">
        <v>27</v>
      </c>
      <c r="D181" s="14" t="s">
        <v>70</v>
      </c>
      <c r="E181" s="15">
        <v>28629954</v>
      </c>
      <c r="F181" s="15">
        <v>28855843</v>
      </c>
      <c r="G181" s="15">
        <v>28903021</v>
      </c>
      <c r="H181" s="15">
        <v>28822971</v>
      </c>
      <c r="I181" s="15">
        <v>28745280</v>
      </c>
      <c r="J181" s="15">
        <v>28785775</v>
      </c>
      <c r="K181" s="15">
        <v>29001535</v>
      </c>
      <c r="L181" s="15">
        <v>29370649</v>
      </c>
      <c r="M181" s="15">
        <v>29788705</v>
      </c>
      <c r="N181" s="15">
        <v>30095178</v>
      </c>
      <c r="O181" s="15">
        <v>30200018</v>
      </c>
      <c r="P181" s="15">
        <v>30143730</v>
      </c>
      <c r="Q181" s="15">
        <v>29912573</v>
      </c>
      <c r="R181" s="15">
        <v>29600650</v>
      </c>
      <c r="S181" s="15">
        <v>29366655</v>
      </c>
      <c r="T181" s="15">
        <v>29308383</v>
      </c>
    </row>
    <row r="182" spans="2:20" ht="28.8" x14ac:dyDescent="0.3">
      <c r="B182" s="14" t="s">
        <v>93</v>
      </c>
      <c r="C182" s="14" t="s">
        <v>27</v>
      </c>
      <c r="D182" s="14" t="s">
        <v>71</v>
      </c>
      <c r="E182" s="15">
        <v>26141307</v>
      </c>
      <c r="F182" s="15">
        <v>26710017</v>
      </c>
      <c r="G182" s="15">
        <v>27328655</v>
      </c>
      <c r="H182" s="15">
        <v>27940463</v>
      </c>
      <c r="I182" s="15">
        <v>28445620</v>
      </c>
      <c r="J182" s="15">
        <v>28773885</v>
      </c>
      <c r="K182" s="15">
        <v>28858885</v>
      </c>
      <c r="L182" s="15">
        <v>28770370</v>
      </c>
      <c r="M182" s="15">
        <v>28604807</v>
      </c>
      <c r="N182" s="15">
        <v>28512319</v>
      </c>
      <c r="O182" s="15">
        <v>28575506</v>
      </c>
      <c r="P182" s="15">
        <v>28750968</v>
      </c>
      <c r="Q182" s="15">
        <v>29101413</v>
      </c>
      <c r="R182" s="15">
        <v>29522195</v>
      </c>
      <c r="S182" s="15">
        <v>29841358</v>
      </c>
      <c r="T182" s="15">
        <v>29958341</v>
      </c>
    </row>
    <row r="183" spans="2:20" ht="28.8" x14ac:dyDescent="0.3">
      <c r="B183" s="14" t="s">
        <v>93</v>
      </c>
      <c r="C183" s="14" t="s">
        <v>27</v>
      </c>
      <c r="D183" s="14" t="s">
        <v>72</v>
      </c>
      <c r="E183" s="15">
        <v>23611101</v>
      </c>
      <c r="F183" s="15">
        <v>24130463</v>
      </c>
      <c r="G183" s="15">
        <v>24632161</v>
      </c>
      <c r="H183" s="15">
        <v>25138163</v>
      </c>
      <c r="I183" s="15">
        <v>25670662</v>
      </c>
      <c r="J183" s="15">
        <v>26233763</v>
      </c>
      <c r="K183" s="15">
        <v>26728989</v>
      </c>
      <c r="L183" s="15">
        <v>27257099</v>
      </c>
      <c r="M183" s="15">
        <v>27761465</v>
      </c>
      <c r="N183" s="15">
        <v>28158283</v>
      </c>
      <c r="O183" s="15">
        <v>28402122</v>
      </c>
      <c r="P183" s="15">
        <v>28478077</v>
      </c>
      <c r="Q183" s="15">
        <v>28403412</v>
      </c>
      <c r="R183" s="15">
        <v>28257871</v>
      </c>
      <c r="S183" s="15">
        <v>28172460</v>
      </c>
      <c r="T183" s="15">
        <v>28227158</v>
      </c>
    </row>
    <row r="184" spans="2:20" ht="28.8" x14ac:dyDescent="0.3">
      <c r="B184" s="14" t="s">
        <v>93</v>
      </c>
      <c r="C184" s="14" t="s">
        <v>27</v>
      </c>
      <c r="D184" s="14" t="s">
        <v>73</v>
      </c>
      <c r="E184" s="15">
        <v>20620164</v>
      </c>
      <c r="F184" s="15">
        <v>21210374</v>
      </c>
      <c r="G184" s="15">
        <v>21808797</v>
      </c>
      <c r="H184" s="15">
        <v>22393785</v>
      </c>
      <c r="I184" s="15">
        <v>22955145</v>
      </c>
      <c r="J184" s="15">
        <v>23499036</v>
      </c>
      <c r="K184" s="15">
        <v>23950090</v>
      </c>
      <c r="L184" s="15">
        <v>24387591</v>
      </c>
      <c r="M184" s="15">
        <v>24819548</v>
      </c>
      <c r="N184" s="15">
        <v>25267693</v>
      </c>
      <c r="O184" s="15">
        <v>25743214</v>
      </c>
      <c r="P184" s="15">
        <v>26204933</v>
      </c>
      <c r="Q184" s="15">
        <v>26723150</v>
      </c>
      <c r="R184" s="15">
        <v>27234143</v>
      </c>
      <c r="S184" s="15">
        <v>27640021</v>
      </c>
      <c r="T184" s="15">
        <v>27886005</v>
      </c>
    </row>
    <row r="185" spans="2:20" ht="28.8" x14ac:dyDescent="0.3">
      <c r="B185" s="14" t="s">
        <v>93</v>
      </c>
      <c r="C185" s="14" t="s">
        <v>27</v>
      </c>
      <c r="D185" s="14" t="s">
        <v>74</v>
      </c>
      <c r="E185" s="15">
        <v>17649898</v>
      </c>
      <c r="F185" s="15">
        <v>18102263</v>
      </c>
      <c r="G185" s="15">
        <v>18630749</v>
      </c>
      <c r="H185" s="15">
        <v>19223781</v>
      </c>
      <c r="I185" s="15">
        <v>19850958</v>
      </c>
      <c r="J185" s="15">
        <v>20480984</v>
      </c>
      <c r="K185" s="15">
        <v>20956413</v>
      </c>
      <c r="L185" s="15">
        <v>21423536</v>
      </c>
      <c r="M185" s="15">
        <v>21891445</v>
      </c>
      <c r="N185" s="15">
        <v>22368140</v>
      </c>
      <c r="O185" s="15">
        <v>22852343</v>
      </c>
      <c r="P185" s="15">
        <v>23269183</v>
      </c>
      <c r="Q185" s="15">
        <v>23682541</v>
      </c>
      <c r="R185" s="15">
        <v>24101898</v>
      </c>
      <c r="S185" s="15">
        <v>24542331</v>
      </c>
      <c r="T185" s="15">
        <v>25009264</v>
      </c>
    </row>
    <row r="186" spans="2:20" ht="28.8" x14ac:dyDescent="0.3">
      <c r="B186" s="14" t="s">
        <v>93</v>
      </c>
      <c r="C186" s="14" t="s">
        <v>27</v>
      </c>
      <c r="D186" s="14" t="s">
        <v>75</v>
      </c>
      <c r="E186" s="15">
        <v>14974737</v>
      </c>
      <c r="F186" s="15">
        <v>15340978</v>
      </c>
      <c r="G186" s="15">
        <v>15687415</v>
      </c>
      <c r="H186" s="15">
        <v>16050178</v>
      </c>
      <c r="I186" s="15">
        <v>16471517</v>
      </c>
      <c r="J186" s="15">
        <v>16971102</v>
      </c>
      <c r="K186" s="15">
        <v>17449853</v>
      </c>
      <c r="L186" s="15">
        <v>17959182</v>
      </c>
      <c r="M186" s="15">
        <v>18482055</v>
      </c>
      <c r="N186" s="15">
        <v>19002463</v>
      </c>
      <c r="O186" s="15">
        <v>19516527</v>
      </c>
      <c r="P186" s="15">
        <v>19980745</v>
      </c>
      <c r="Q186" s="15">
        <v>20450558</v>
      </c>
      <c r="R186" s="15">
        <v>20921962</v>
      </c>
      <c r="S186" s="15">
        <v>21389675</v>
      </c>
      <c r="T186" s="15">
        <v>21851580</v>
      </c>
    </row>
    <row r="187" spans="2:20" ht="28.8" x14ac:dyDescent="0.3">
      <c r="B187" s="14" t="s">
        <v>93</v>
      </c>
      <c r="C187" s="14" t="s">
        <v>27</v>
      </c>
      <c r="D187" s="14" t="s">
        <v>76</v>
      </c>
      <c r="E187" s="15">
        <v>11560060</v>
      </c>
      <c r="F187" s="15">
        <v>11917746</v>
      </c>
      <c r="G187" s="15">
        <v>12353382</v>
      </c>
      <c r="H187" s="15">
        <v>12829857</v>
      </c>
      <c r="I187" s="15">
        <v>13297322</v>
      </c>
      <c r="J187" s="15">
        <v>13736206</v>
      </c>
      <c r="K187" s="15">
        <v>14145073</v>
      </c>
      <c r="L187" s="15">
        <v>14536953</v>
      </c>
      <c r="M187" s="15">
        <v>14935532</v>
      </c>
      <c r="N187" s="15">
        <v>15367560</v>
      </c>
      <c r="O187" s="15">
        <v>15841173</v>
      </c>
      <c r="P187" s="15">
        <v>16293087</v>
      </c>
      <c r="Q187" s="15">
        <v>16774631</v>
      </c>
      <c r="R187" s="15">
        <v>17275689</v>
      </c>
      <c r="S187" s="15">
        <v>17779494</v>
      </c>
      <c r="T187" s="15">
        <v>18276053</v>
      </c>
    </row>
    <row r="188" spans="2:20" ht="28.8" x14ac:dyDescent="0.3">
      <c r="B188" s="14" t="s">
        <v>93</v>
      </c>
      <c r="C188" s="14" t="s">
        <v>27</v>
      </c>
      <c r="D188" s="14" t="s">
        <v>77</v>
      </c>
      <c r="E188" s="15">
        <v>9330697</v>
      </c>
      <c r="F188" s="15">
        <v>9479794</v>
      </c>
      <c r="G188" s="15">
        <v>9621033</v>
      </c>
      <c r="H188" s="15">
        <v>9775728</v>
      </c>
      <c r="I188" s="15">
        <v>9982243</v>
      </c>
      <c r="J188" s="15">
        <v>10263764</v>
      </c>
      <c r="K188" s="15">
        <v>10613920</v>
      </c>
      <c r="L188" s="15">
        <v>11033244</v>
      </c>
      <c r="M188" s="15">
        <v>11485905</v>
      </c>
      <c r="N188" s="15">
        <v>11933340</v>
      </c>
      <c r="O188" s="15">
        <v>12363135</v>
      </c>
      <c r="P188" s="15">
        <v>12764999</v>
      </c>
      <c r="Q188" s="15">
        <v>13164367</v>
      </c>
      <c r="R188" s="15">
        <v>13567014</v>
      </c>
      <c r="S188" s="15">
        <v>13986010</v>
      </c>
      <c r="T188" s="15">
        <v>14430258</v>
      </c>
    </row>
    <row r="189" spans="2:20" ht="28.8" x14ac:dyDescent="0.3">
      <c r="B189" s="14" t="s">
        <v>93</v>
      </c>
      <c r="C189" s="14" t="s">
        <v>27</v>
      </c>
      <c r="D189" s="14" t="s">
        <v>78</v>
      </c>
      <c r="E189" s="15">
        <v>7109860</v>
      </c>
      <c r="F189" s="15">
        <v>7259350</v>
      </c>
      <c r="G189" s="15">
        <v>7416738</v>
      </c>
      <c r="H189" s="15">
        <v>7591003</v>
      </c>
      <c r="I189" s="15">
        <v>7775939</v>
      </c>
      <c r="J189" s="15">
        <v>7959638</v>
      </c>
      <c r="K189" s="15">
        <v>8097766</v>
      </c>
      <c r="L189" s="15">
        <v>8230659</v>
      </c>
      <c r="M189" s="15">
        <v>8390816</v>
      </c>
      <c r="N189" s="15">
        <v>8614394</v>
      </c>
      <c r="O189" s="15">
        <v>8911996</v>
      </c>
      <c r="P189" s="15">
        <v>9220407</v>
      </c>
      <c r="Q189" s="15">
        <v>9591915</v>
      </c>
      <c r="R189" s="15">
        <v>10005903</v>
      </c>
      <c r="S189" s="15">
        <v>10430970</v>
      </c>
      <c r="T189" s="15">
        <v>10848076</v>
      </c>
    </row>
    <row r="190" spans="2:20" ht="28.8" x14ac:dyDescent="0.3">
      <c r="B190" s="14" t="s">
        <v>93</v>
      </c>
      <c r="C190" s="14" t="s">
        <v>27</v>
      </c>
      <c r="D190" s="14" t="s">
        <v>79</v>
      </c>
      <c r="E190" s="15">
        <v>4681250</v>
      </c>
      <c r="F190" s="15">
        <v>4877603</v>
      </c>
      <c r="G190" s="15">
        <v>5059117</v>
      </c>
      <c r="H190" s="15">
        <v>5220414</v>
      </c>
      <c r="I190" s="15">
        <v>5366798</v>
      </c>
      <c r="J190" s="15">
        <v>5513232</v>
      </c>
      <c r="K190" s="15">
        <v>5671650</v>
      </c>
      <c r="L190" s="15">
        <v>5843002</v>
      </c>
      <c r="M190" s="15">
        <v>6019094</v>
      </c>
      <c r="N190" s="15">
        <v>6190240</v>
      </c>
      <c r="O190" s="15">
        <v>6357840</v>
      </c>
      <c r="P190" s="15">
        <v>6502875</v>
      </c>
      <c r="Q190" s="15">
        <v>6645903</v>
      </c>
      <c r="R190" s="15">
        <v>6809405</v>
      </c>
      <c r="S190" s="15">
        <v>7020364</v>
      </c>
      <c r="T190" s="15">
        <v>7291468</v>
      </c>
    </row>
    <row r="191" spans="2:20" ht="28.8" x14ac:dyDescent="0.3">
      <c r="B191" s="14" t="s">
        <v>93</v>
      </c>
      <c r="C191" s="14" t="s">
        <v>27</v>
      </c>
      <c r="D191" s="14" t="s">
        <v>43</v>
      </c>
      <c r="E191" s="15">
        <v>3957346</v>
      </c>
      <c r="F191" s="15">
        <v>4244912</v>
      </c>
      <c r="G191" s="15">
        <v>4519547</v>
      </c>
      <c r="H191" s="15">
        <v>4779699</v>
      </c>
      <c r="I191" s="15">
        <v>5019846</v>
      </c>
      <c r="J191" s="15">
        <v>5233269</v>
      </c>
      <c r="K191" s="15">
        <v>5562962</v>
      </c>
      <c r="L191" s="15">
        <v>5855402</v>
      </c>
      <c r="M191" s="15">
        <v>6113823</v>
      </c>
      <c r="N191" s="15">
        <v>6341972</v>
      </c>
      <c r="O191" s="15">
        <v>6542431</v>
      </c>
      <c r="P191" s="15">
        <v>6915008</v>
      </c>
      <c r="Q191" s="15">
        <v>7257717</v>
      </c>
      <c r="R191" s="15">
        <v>7564994</v>
      </c>
      <c r="S191" s="15">
        <v>7831000</v>
      </c>
      <c r="T191" s="15">
        <v>8058769</v>
      </c>
    </row>
    <row r="192" spans="2:20" x14ac:dyDescent="0.3">
      <c r="B192" s="14" t="s">
        <v>58</v>
      </c>
      <c r="C192" s="14" t="s">
        <v>2</v>
      </c>
      <c r="D192" s="14" t="s">
        <v>64</v>
      </c>
      <c r="E192" s="15">
        <v>61151111</v>
      </c>
      <c r="F192" s="15">
        <v>61306019</v>
      </c>
      <c r="G192" s="15">
        <v>61410182</v>
      </c>
      <c r="H192" s="15">
        <v>61435938</v>
      </c>
      <c r="I192" s="15">
        <v>61279574</v>
      </c>
      <c r="J192" s="15">
        <v>60884091</v>
      </c>
      <c r="K192" s="15">
        <v>60510982</v>
      </c>
      <c r="L192" s="15">
        <v>59652862</v>
      </c>
      <c r="M192" s="15">
        <v>58512576</v>
      </c>
      <c r="N192" s="15">
        <v>57423770</v>
      </c>
      <c r="O192" s="15">
        <v>56617737</v>
      </c>
      <c r="P192" s="15">
        <v>55601232</v>
      </c>
      <c r="Q192" s="15">
        <v>55259151</v>
      </c>
      <c r="R192" s="15">
        <v>55382130</v>
      </c>
      <c r="S192" s="15">
        <v>55596970</v>
      </c>
      <c r="T192" s="15">
        <v>55651093</v>
      </c>
    </row>
    <row r="193" spans="2:20" x14ac:dyDescent="0.3">
      <c r="B193" s="14" t="s">
        <v>58</v>
      </c>
      <c r="C193" s="14" t="s">
        <v>2</v>
      </c>
      <c r="D193" s="14" t="s">
        <v>65</v>
      </c>
      <c r="E193" s="15">
        <v>59066975</v>
      </c>
      <c r="F193" s="15">
        <v>59385260</v>
      </c>
      <c r="G193" s="15">
        <v>59665921</v>
      </c>
      <c r="H193" s="15">
        <v>59891103</v>
      </c>
      <c r="I193" s="15">
        <v>60052620</v>
      </c>
      <c r="J193" s="15">
        <v>60140170</v>
      </c>
      <c r="K193" s="15">
        <v>60264712</v>
      </c>
      <c r="L193" s="15">
        <v>60388164</v>
      </c>
      <c r="M193" s="15">
        <v>60470810</v>
      </c>
      <c r="N193" s="15">
        <v>60431637</v>
      </c>
      <c r="O193" s="15">
        <v>60178746</v>
      </c>
      <c r="P193" s="15">
        <v>59819851</v>
      </c>
      <c r="Q193" s="15">
        <v>59122891</v>
      </c>
      <c r="R193" s="15">
        <v>58133705</v>
      </c>
      <c r="S193" s="15">
        <v>57039427</v>
      </c>
      <c r="T193" s="15">
        <v>56104958</v>
      </c>
    </row>
    <row r="194" spans="2:20" x14ac:dyDescent="0.3">
      <c r="B194" s="14" t="s">
        <v>58</v>
      </c>
      <c r="C194" s="14" t="s">
        <v>2</v>
      </c>
      <c r="D194" s="14" t="s">
        <v>66</v>
      </c>
      <c r="E194" s="15">
        <v>57010814</v>
      </c>
      <c r="F194" s="15">
        <v>57285758</v>
      </c>
      <c r="G194" s="15">
        <v>57603902</v>
      </c>
      <c r="H194" s="15">
        <v>57946926</v>
      </c>
      <c r="I194" s="15">
        <v>58287348</v>
      </c>
      <c r="J194" s="15">
        <v>58599851</v>
      </c>
      <c r="K194" s="15">
        <v>58867154</v>
      </c>
      <c r="L194" s="15">
        <v>59134718</v>
      </c>
      <c r="M194" s="15">
        <v>59380542</v>
      </c>
      <c r="N194" s="15">
        <v>59589477</v>
      </c>
      <c r="O194" s="15">
        <v>59760885</v>
      </c>
      <c r="P194" s="15">
        <v>59979534</v>
      </c>
      <c r="Q194" s="15">
        <v>60140083</v>
      </c>
      <c r="R194" s="15">
        <v>60231318</v>
      </c>
      <c r="S194" s="15">
        <v>60172728</v>
      </c>
      <c r="T194" s="15">
        <v>59853324</v>
      </c>
    </row>
    <row r="195" spans="2:20" x14ac:dyDescent="0.3">
      <c r="B195" s="14" t="s">
        <v>58</v>
      </c>
      <c r="C195" s="14" t="s">
        <v>2</v>
      </c>
      <c r="D195" s="14" t="s">
        <v>67</v>
      </c>
      <c r="E195" s="15">
        <v>55186490</v>
      </c>
      <c r="F195" s="15">
        <v>55527524</v>
      </c>
      <c r="G195" s="15">
        <v>55783452</v>
      </c>
      <c r="H195" s="15">
        <v>55995194</v>
      </c>
      <c r="I195" s="15">
        <v>56223490</v>
      </c>
      <c r="J195" s="15">
        <v>56502952</v>
      </c>
      <c r="K195" s="15">
        <v>56781169</v>
      </c>
      <c r="L195" s="15">
        <v>57127076</v>
      </c>
      <c r="M195" s="15">
        <v>57512207</v>
      </c>
      <c r="N195" s="15">
        <v>57883028</v>
      </c>
      <c r="O195" s="15">
        <v>58205670</v>
      </c>
      <c r="P195" s="15">
        <v>58531314</v>
      </c>
      <c r="Q195" s="15">
        <v>58773776</v>
      </c>
      <c r="R195" s="15">
        <v>58968380</v>
      </c>
      <c r="S195" s="15">
        <v>59164382</v>
      </c>
      <c r="T195" s="15">
        <v>59374711</v>
      </c>
    </row>
    <row r="196" spans="2:20" x14ac:dyDescent="0.3">
      <c r="B196" s="14" t="s">
        <v>58</v>
      </c>
      <c r="C196" s="14" t="s">
        <v>2</v>
      </c>
      <c r="D196" s="14" t="s">
        <v>68</v>
      </c>
      <c r="E196" s="15">
        <v>51305025</v>
      </c>
      <c r="F196" s="15">
        <v>52143139</v>
      </c>
      <c r="G196" s="15">
        <v>52863284</v>
      </c>
      <c r="H196" s="15">
        <v>53471020</v>
      </c>
      <c r="I196" s="15">
        <v>53990322</v>
      </c>
      <c r="J196" s="15">
        <v>54443208</v>
      </c>
      <c r="K196" s="15">
        <v>54815678</v>
      </c>
      <c r="L196" s="15">
        <v>55128857</v>
      </c>
      <c r="M196" s="15">
        <v>55403880</v>
      </c>
      <c r="N196" s="15">
        <v>55669605</v>
      </c>
      <c r="O196" s="15">
        <v>55949146</v>
      </c>
      <c r="P196" s="15">
        <v>56312741</v>
      </c>
      <c r="Q196" s="15">
        <v>56657092</v>
      </c>
      <c r="R196" s="15">
        <v>56990751</v>
      </c>
      <c r="S196" s="15">
        <v>57319089</v>
      </c>
      <c r="T196" s="15">
        <v>57638993</v>
      </c>
    </row>
    <row r="197" spans="2:20" x14ac:dyDescent="0.3">
      <c r="B197" s="14" t="s">
        <v>58</v>
      </c>
      <c r="C197" s="14" t="s">
        <v>2</v>
      </c>
      <c r="D197" s="14" t="s">
        <v>69</v>
      </c>
      <c r="E197" s="15">
        <v>45301096</v>
      </c>
      <c r="F197" s="15">
        <v>46337115</v>
      </c>
      <c r="G197" s="15">
        <v>47442564</v>
      </c>
      <c r="H197" s="15">
        <v>48560105</v>
      </c>
      <c r="I197" s="15">
        <v>49611543</v>
      </c>
      <c r="J197" s="15">
        <v>50548934</v>
      </c>
      <c r="K197" s="15">
        <v>51388157</v>
      </c>
      <c r="L197" s="15">
        <v>52141917</v>
      </c>
      <c r="M197" s="15">
        <v>52801034</v>
      </c>
      <c r="N197" s="15">
        <v>53359150</v>
      </c>
      <c r="O197" s="15">
        <v>53820136</v>
      </c>
      <c r="P197" s="15">
        <v>54281216</v>
      </c>
      <c r="Q197" s="15">
        <v>54604649</v>
      </c>
      <c r="R197" s="15">
        <v>54843799</v>
      </c>
      <c r="S197" s="15">
        <v>55079640</v>
      </c>
      <c r="T197" s="15">
        <v>55357930</v>
      </c>
    </row>
    <row r="198" spans="2:20" x14ac:dyDescent="0.3">
      <c r="B198" s="14" t="s">
        <v>58</v>
      </c>
      <c r="C198" s="14" t="s">
        <v>2</v>
      </c>
      <c r="D198" s="14" t="s">
        <v>70</v>
      </c>
      <c r="E198" s="15">
        <v>40477175</v>
      </c>
      <c r="F198" s="15">
        <v>41295314</v>
      </c>
      <c r="G198" s="15">
        <v>42087213</v>
      </c>
      <c r="H198" s="15">
        <v>42883806</v>
      </c>
      <c r="I198" s="15">
        <v>43740721</v>
      </c>
      <c r="J198" s="15">
        <v>44686028</v>
      </c>
      <c r="K198" s="15">
        <v>45700229</v>
      </c>
      <c r="L198" s="15">
        <v>46813187</v>
      </c>
      <c r="M198" s="15">
        <v>47959077</v>
      </c>
      <c r="N198" s="15">
        <v>49035007</v>
      </c>
      <c r="O198" s="15">
        <v>49976467</v>
      </c>
      <c r="P198" s="15">
        <v>50881676</v>
      </c>
      <c r="Q198" s="15">
        <v>51639073</v>
      </c>
      <c r="R198" s="15">
        <v>52270714</v>
      </c>
      <c r="S198" s="15">
        <v>52817775</v>
      </c>
      <c r="T198" s="15">
        <v>53301210</v>
      </c>
    </row>
    <row r="199" spans="2:20" x14ac:dyDescent="0.3">
      <c r="B199" s="14" t="s">
        <v>58</v>
      </c>
      <c r="C199" s="14" t="s">
        <v>2</v>
      </c>
      <c r="D199" s="14" t="s">
        <v>71</v>
      </c>
      <c r="E199" s="15">
        <v>35872212</v>
      </c>
      <c r="F199" s="15">
        <v>36623366</v>
      </c>
      <c r="G199" s="15">
        <v>37423827</v>
      </c>
      <c r="H199" s="15">
        <v>38255507</v>
      </c>
      <c r="I199" s="15">
        <v>39093528</v>
      </c>
      <c r="J199" s="15">
        <v>39923210</v>
      </c>
      <c r="K199" s="15">
        <v>40722666</v>
      </c>
      <c r="L199" s="15">
        <v>41523580</v>
      </c>
      <c r="M199" s="15">
        <v>42346260</v>
      </c>
      <c r="N199" s="15">
        <v>43222123</v>
      </c>
      <c r="O199" s="15">
        <v>44166159</v>
      </c>
      <c r="P199" s="15">
        <v>45224530</v>
      </c>
      <c r="Q199" s="15">
        <v>46327260</v>
      </c>
      <c r="R199" s="15">
        <v>47438334</v>
      </c>
      <c r="S199" s="15">
        <v>48499876</v>
      </c>
      <c r="T199" s="15">
        <v>49466260</v>
      </c>
    </row>
    <row r="200" spans="2:20" x14ac:dyDescent="0.3">
      <c r="B200" s="14" t="s">
        <v>58</v>
      </c>
      <c r="C200" s="14" t="s">
        <v>2</v>
      </c>
      <c r="D200" s="14" t="s">
        <v>72</v>
      </c>
      <c r="E200" s="15">
        <v>32018517</v>
      </c>
      <c r="F200" s="15">
        <v>32660730</v>
      </c>
      <c r="G200" s="15">
        <v>33289877.999999996</v>
      </c>
      <c r="H200" s="15">
        <v>33921760</v>
      </c>
      <c r="I200" s="15">
        <v>34587249</v>
      </c>
      <c r="J200" s="15">
        <v>35305100</v>
      </c>
      <c r="K200" s="15">
        <v>36038957</v>
      </c>
      <c r="L200" s="15">
        <v>36845510</v>
      </c>
      <c r="M200" s="15">
        <v>37696150</v>
      </c>
      <c r="N200" s="15">
        <v>38546261</v>
      </c>
      <c r="O200" s="15">
        <v>39371659</v>
      </c>
      <c r="P200" s="15">
        <v>40209860</v>
      </c>
      <c r="Q200" s="15">
        <v>41000805</v>
      </c>
      <c r="R200" s="15">
        <v>41785653</v>
      </c>
      <c r="S200" s="15">
        <v>42635961</v>
      </c>
      <c r="T200" s="15">
        <v>43588651</v>
      </c>
    </row>
    <row r="201" spans="2:20" x14ac:dyDescent="0.3">
      <c r="B201" s="14" t="s">
        <v>58</v>
      </c>
      <c r="C201" s="14" t="s">
        <v>2</v>
      </c>
      <c r="D201" s="14" t="s">
        <v>73</v>
      </c>
      <c r="E201" s="15">
        <v>27994493</v>
      </c>
      <c r="F201" s="15">
        <v>28610921</v>
      </c>
      <c r="G201" s="15">
        <v>29277677</v>
      </c>
      <c r="H201" s="15">
        <v>29975749</v>
      </c>
      <c r="I201" s="15">
        <v>30675257</v>
      </c>
      <c r="J201" s="15">
        <v>31359091</v>
      </c>
      <c r="K201" s="15">
        <v>31974080</v>
      </c>
      <c r="L201" s="15">
        <v>32602947</v>
      </c>
      <c r="M201" s="15">
        <v>33253957.000000004</v>
      </c>
      <c r="N201" s="15">
        <v>33938029</v>
      </c>
      <c r="O201" s="15">
        <v>34660631</v>
      </c>
      <c r="P201" s="15">
        <v>35408142</v>
      </c>
      <c r="Q201" s="15">
        <v>36190940</v>
      </c>
      <c r="R201" s="15">
        <v>37005087</v>
      </c>
      <c r="S201" s="15">
        <v>37840217</v>
      </c>
      <c r="T201" s="15">
        <v>38683675</v>
      </c>
    </row>
    <row r="202" spans="2:20" x14ac:dyDescent="0.3">
      <c r="B202" s="14" t="s">
        <v>58</v>
      </c>
      <c r="C202" s="14" t="s">
        <v>2</v>
      </c>
      <c r="D202" s="14" t="s">
        <v>74</v>
      </c>
      <c r="E202" s="15">
        <v>24078952</v>
      </c>
      <c r="F202" s="15">
        <v>24821959</v>
      </c>
      <c r="G202" s="15">
        <v>25437212</v>
      </c>
      <c r="H202" s="15">
        <v>25975768</v>
      </c>
      <c r="I202" s="15">
        <v>26527496</v>
      </c>
      <c r="J202" s="15">
        <v>27146307</v>
      </c>
      <c r="K202" s="15">
        <v>27731578</v>
      </c>
      <c r="L202" s="15">
        <v>28386962</v>
      </c>
      <c r="M202" s="15">
        <v>29087199</v>
      </c>
      <c r="N202" s="15">
        <v>29789014</v>
      </c>
      <c r="O202" s="15">
        <v>30468818</v>
      </c>
      <c r="P202" s="15">
        <v>31088871</v>
      </c>
      <c r="Q202" s="15">
        <v>31687465</v>
      </c>
      <c r="R202" s="15">
        <v>32293050</v>
      </c>
      <c r="S202" s="15">
        <v>32947978.000000004</v>
      </c>
      <c r="T202" s="15">
        <v>33673299</v>
      </c>
    </row>
    <row r="203" spans="2:20" x14ac:dyDescent="0.3">
      <c r="B203" s="14" t="s">
        <v>58</v>
      </c>
      <c r="C203" s="14" t="s">
        <v>2</v>
      </c>
      <c r="D203" s="14" t="s">
        <v>75</v>
      </c>
      <c r="E203" s="15">
        <v>18106791</v>
      </c>
      <c r="F203" s="15">
        <v>18927101</v>
      </c>
      <c r="G203" s="15">
        <v>19920450</v>
      </c>
      <c r="H203" s="15">
        <v>20998793</v>
      </c>
      <c r="I203" s="15">
        <v>22032538</v>
      </c>
      <c r="J203" s="15">
        <v>22943952</v>
      </c>
      <c r="K203" s="15">
        <v>23640214</v>
      </c>
      <c r="L203" s="15">
        <v>24234870</v>
      </c>
      <c r="M203" s="15">
        <v>24772731</v>
      </c>
      <c r="N203" s="15">
        <v>25325731</v>
      </c>
      <c r="O203" s="15">
        <v>25936429</v>
      </c>
      <c r="P203" s="15">
        <v>26525231</v>
      </c>
      <c r="Q203" s="15">
        <v>27146183</v>
      </c>
      <c r="R203" s="15">
        <v>27790104</v>
      </c>
      <c r="S203" s="15">
        <v>28445217</v>
      </c>
      <c r="T203" s="15">
        <v>29105996</v>
      </c>
    </row>
    <row r="204" spans="2:20" x14ac:dyDescent="0.3">
      <c r="B204" s="14" t="s">
        <v>58</v>
      </c>
      <c r="C204" s="14" t="s">
        <v>2</v>
      </c>
      <c r="D204" s="14" t="s">
        <v>76</v>
      </c>
      <c r="E204" s="15">
        <v>14464461</v>
      </c>
      <c r="F204" s="15">
        <v>14732893</v>
      </c>
      <c r="G204" s="15">
        <v>15052917</v>
      </c>
      <c r="H204" s="15">
        <v>15459950</v>
      </c>
      <c r="I204" s="15">
        <v>16009412</v>
      </c>
      <c r="J204" s="15">
        <v>16728932</v>
      </c>
      <c r="K204" s="15">
        <v>17500767</v>
      </c>
      <c r="L204" s="15">
        <v>18446264</v>
      </c>
      <c r="M204" s="15">
        <v>19478823</v>
      </c>
      <c r="N204" s="15">
        <v>20467394</v>
      </c>
      <c r="O204" s="15">
        <v>21335021</v>
      </c>
      <c r="P204" s="15">
        <v>22004492</v>
      </c>
      <c r="Q204" s="15">
        <v>22560452</v>
      </c>
      <c r="R204" s="15">
        <v>23061044</v>
      </c>
      <c r="S204" s="15">
        <v>23591764</v>
      </c>
      <c r="T204" s="15">
        <v>24195856</v>
      </c>
    </row>
    <row r="205" spans="2:20" x14ac:dyDescent="0.3">
      <c r="B205" s="14" t="s">
        <v>58</v>
      </c>
      <c r="C205" s="14" t="s">
        <v>2</v>
      </c>
      <c r="D205" s="14" t="s">
        <v>77</v>
      </c>
      <c r="E205" s="15">
        <v>11695731</v>
      </c>
      <c r="F205" s="15">
        <v>11871651</v>
      </c>
      <c r="G205" s="15">
        <v>12030825</v>
      </c>
      <c r="H205" s="15">
        <v>12202905</v>
      </c>
      <c r="I205" s="15">
        <v>12424499</v>
      </c>
      <c r="J205" s="15">
        <v>12717545</v>
      </c>
      <c r="K205" s="15">
        <v>12976332</v>
      </c>
      <c r="L205" s="15">
        <v>13282635</v>
      </c>
      <c r="M205" s="15">
        <v>13671478</v>
      </c>
      <c r="N205" s="15">
        <v>14192294</v>
      </c>
      <c r="O205" s="15">
        <v>14868579</v>
      </c>
      <c r="P205" s="15">
        <v>15598288</v>
      </c>
      <c r="Q205" s="15">
        <v>16463132.000000002</v>
      </c>
      <c r="R205" s="15">
        <v>17393148</v>
      </c>
      <c r="S205" s="15">
        <v>18288098</v>
      </c>
      <c r="T205" s="15">
        <v>19092154</v>
      </c>
    </row>
    <row r="206" spans="2:20" x14ac:dyDescent="0.3">
      <c r="B206" s="14" t="s">
        <v>58</v>
      </c>
      <c r="C206" s="14" t="s">
        <v>2</v>
      </c>
      <c r="D206" s="14" t="s">
        <v>78</v>
      </c>
      <c r="E206" s="15">
        <v>8164694</v>
      </c>
      <c r="F206" s="15">
        <v>8437904</v>
      </c>
      <c r="G206" s="15">
        <v>8725314</v>
      </c>
      <c r="H206" s="15">
        <v>9014318</v>
      </c>
      <c r="I206" s="15">
        <v>9285063</v>
      </c>
      <c r="J206" s="15">
        <v>9531856</v>
      </c>
      <c r="K206" s="15">
        <v>9710510</v>
      </c>
      <c r="L206" s="15">
        <v>9878294</v>
      </c>
      <c r="M206" s="15">
        <v>10058242</v>
      </c>
      <c r="N206" s="15">
        <v>10275226</v>
      </c>
      <c r="O206" s="15">
        <v>10545786</v>
      </c>
      <c r="P206" s="15">
        <v>10802474</v>
      </c>
      <c r="Q206" s="15">
        <v>11076652</v>
      </c>
      <c r="R206" s="15">
        <v>11409600</v>
      </c>
      <c r="S206" s="15">
        <v>11861814</v>
      </c>
      <c r="T206" s="15">
        <v>12463535</v>
      </c>
    </row>
    <row r="207" spans="2:20" x14ac:dyDescent="0.3">
      <c r="B207" s="14" t="s">
        <v>58</v>
      </c>
      <c r="C207" s="14" t="s">
        <v>2</v>
      </c>
      <c r="D207" s="14" t="s">
        <v>79</v>
      </c>
      <c r="E207" s="15">
        <v>4890681</v>
      </c>
      <c r="F207" s="15">
        <v>5101379</v>
      </c>
      <c r="G207" s="15">
        <v>5311251</v>
      </c>
      <c r="H207" s="15">
        <v>5523488</v>
      </c>
      <c r="I207" s="15">
        <v>5742067</v>
      </c>
      <c r="J207" s="15">
        <v>5971099</v>
      </c>
      <c r="K207" s="15">
        <v>6213407</v>
      </c>
      <c r="L207" s="15">
        <v>6464951</v>
      </c>
      <c r="M207" s="15">
        <v>6714916</v>
      </c>
      <c r="N207" s="15">
        <v>6943337</v>
      </c>
      <c r="O207" s="15">
        <v>7144301</v>
      </c>
      <c r="P207" s="15">
        <v>7313494</v>
      </c>
      <c r="Q207" s="15">
        <v>7460728</v>
      </c>
      <c r="R207" s="15">
        <v>7612408</v>
      </c>
      <c r="S207" s="15">
        <v>7794418</v>
      </c>
      <c r="T207" s="15">
        <v>8020956</v>
      </c>
    </row>
    <row r="208" spans="2:20" x14ac:dyDescent="0.3">
      <c r="B208" s="14" t="s">
        <v>58</v>
      </c>
      <c r="C208" s="14" t="s">
        <v>2</v>
      </c>
      <c r="D208" s="14" t="s">
        <v>43</v>
      </c>
      <c r="E208" s="15">
        <v>3772493</v>
      </c>
      <c r="F208" s="15">
        <v>4031783</v>
      </c>
      <c r="G208" s="15">
        <v>4254082</v>
      </c>
      <c r="H208" s="15">
        <v>4436449</v>
      </c>
      <c r="I208" s="15">
        <v>4579914</v>
      </c>
      <c r="J208" s="15">
        <v>4684656</v>
      </c>
      <c r="K208" s="15">
        <v>5014754</v>
      </c>
      <c r="L208" s="15">
        <v>5307098</v>
      </c>
      <c r="M208" s="15">
        <v>5556576</v>
      </c>
      <c r="N208" s="15">
        <v>5761915</v>
      </c>
      <c r="O208" s="15">
        <v>5922890</v>
      </c>
      <c r="P208" s="15">
        <v>6329617</v>
      </c>
      <c r="Q208" s="15">
        <v>6685925</v>
      </c>
      <c r="R208" s="15">
        <v>6977478</v>
      </c>
      <c r="S208" s="15">
        <v>7192830</v>
      </c>
      <c r="T208" s="15">
        <v>7330814</v>
      </c>
    </row>
    <row r="209" spans="2:20" x14ac:dyDescent="0.3">
      <c r="B209" s="14" t="s">
        <v>58</v>
      </c>
      <c r="C209" s="14" t="s">
        <v>27</v>
      </c>
      <c r="D209" s="14" t="s">
        <v>64</v>
      </c>
      <c r="E209" s="15">
        <v>68391874</v>
      </c>
      <c r="F209" s="15">
        <v>68478895</v>
      </c>
      <c r="G209" s="15">
        <v>68443256</v>
      </c>
      <c r="H209" s="15">
        <v>68276567</v>
      </c>
      <c r="I209" s="15">
        <v>67915853</v>
      </c>
      <c r="J209" s="15">
        <v>67328204</v>
      </c>
      <c r="K209" s="15">
        <v>66693903.000000007</v>
      </c>
      <c r="L209" s="15">
        <v>65665011</v>
      </c>
      <c r="M209" s="15">
        <v>64420191</v>
      </c>
      <c r="N209" s="15">
        <v>63252954</v>
      </c>
      <c r="O209" s="15">
        <v>62365571</v>
      </c>
      <c r="P209" s="15">
        <v>61298734</v>
      </c>
      <c r="Q209" s="15">
        <v>60913347</v>
      </c>
      <c r="R209" s="15">
        <v>60997218</v>
      </c>
      <c r="S209" s="15">
        <v>61184852</v>
      </c>
      <c r="T209" s="15">
        <v>61228414</v>
      </c>
    </row>
    <row r="210" spans="2:20" x14ac:dyDescent="0.3">
      <c r="B210" s="14" t="s">
        <v>58</v>
      </c>
      <c r="C210" s="14" t="s">
        <v>27</v>
      </c>
      <c r="D210" s="14" t="s">
        <v>65</v>
      </c>
      <c r="E210" s="15">
        <v>66315926.000000007</v>
      </c>
      <c r="F210" s="15">
        <v>66675773</v>
      </c>
      <c r="G210" s="15">
        <v>66994320.000000007</v>
      </c>
      <c r="H210" s="15">
        <v>67250964</v>
      </c>
      <c r="I210" s="15">
        <v>67424271</v>
      </c>
      <c r="J210" s="15">
        <v>67487804</v>
      </c>
      <c r="K210" s="15">
        <v>67528067</v>
      </c>
      <c r="L210" s="15">
        <v>67500938</v>
      </c>
      <c r="M210" s="15">
        <v>67377416</v>
      </c>
      <c r="N210" s="15">
        <v>67108452.000000007</v>
      </c>
      <c r="O210" s="15">
        <v>66646489</v>
      </c>
      <c r="P210" s="15">
        <v>66103641</v>
      </c>
      <c r="Q210" s="15">
        <v>65243099</v>
      </c>
      <c r="R210" s="15">
        <v>64117537</v>
      </c>
      <c r="S210" s="15">
        <v>62910580</v>
      </c>
      <c r="T210" s="15">
        <v>61877169</v>
      </c>
    </row>
    <row r="211" spans="2:20" x14ac:dyDescent="0.3">
      <c r="B211" s="14" t="s">
        <v>58</v>
      </c>
      <c r="C211" s="14" t="s">
        <v>27</v>
      </c>
      <c r="D211" s="14" t="s">
        <v>66</v>
      </c>
      <c r="E211" s="15">
        <v>63782894</v>
      </c>
      <c r="F211" s="15">
        <v>64197861</v>
      </c>
      <c r="G211" s="15">
        <v>64631065</v>
      </c>
      <c r="H211" s="15">
        <v>65063651</v>
      </c>
      <c r="I211" s="15">
        <v>65473819</v>
      </c>
      <c r="J211" s="15">
        <v>65845111.000000007</v>
      </c>
      <c r="K211" s="15">
        <v>66178784</v>
      </c>
      <c r="L211" s="15">
        <v>66491573.000000007</v>
      </c>
      <c r="M211" s="15">
        <v>66758895.000000007</v>
      </c>
      <c r="N211" s="15">
        <v>66951770.000000007</v>
      </c>
      <c r="O211" s="15">
        <v>67053638.999999993</v>
      </c>
      <c r="P211" s="15">
        <v>67166728</v>
      </c>
      <c r="Q211" s="15">
        <v>67172264</v>
      </c>
      <c r="R211" s="15">
        <v>67072479.000000007</v>
      </c>
      <c r="S211" s="15">
        <v>66812183.000000007</v>
      </c>
      <c r="T211" s="15">
        <v>66302628</v>
      </c>
    </row>
    <row r="212" spans="2:20" x14ac:dyDescent="0.3">
      <c r="B212" s="14" t="s">
        <v>58</v>
      </c>
      <c r="C212" s="14" t="s">
        <v>27</v>
      </c>
      <c r="D212" s="14" t="s">
        <v>67</v>
      </c>
      <c r="E212" s="15">
        <v>61074040</v>
      </c>
      <c r="F212" s="15">
        <v>61587429</v>
      </c>
      <c r="G212" s="15">
        <v>62042519</v>
      </c>
      <c r="H212" s="15">
        <v>62460595</v>
      </c>
      <c r="I212" s="15">
        <v>62874810</v>
      </c>
      <c r="J212" s="15">
        <v>63304646</v>
      </c>
      <c r="K212" s="15">
        <v>63720998</v>
      </c>
      <c r="L212" s="15">
        <v>64169756</v>
      </c>
      <c r="M212" s="15">
        <v>64629396</v>
      </c>
      <c r="N212" s="15">
        <v>65060949</v>
      </c>
      <c r="O212" s="15">
        <v>65438169</v>
      </c>
      <c r="P212" s="15">
        <v>65817811</v>
      </c>
      <c r="Q212" s="15">
        <v>66111519</v>
      </c>
      <c r="R212" s="15">
        <v>66338615.999999993</v>
      </c>
      <c r="S212" s="15">
        <v>66525043.999999993</v>
      </c>
      <c r="T212" s="15">
        <v>66670854.999999993</v>
      </c>
    </row>
    <row r="213" spans="2:20" x14ac:dyDescent="0.3">
      <c r="B213" s="14" t="s">
        <v>58</v>
      </c>
      <c r="C213" s="14" t="s">
        <v>27</v>
      </c>
      <c r="D213" s="14" t="s">
        <v>68</v>
      </c>
      <c r="E213" s="15">
        <v>56563709</v>
      </c>
      <c r="F213" s="15">
        <v>57559964</v>
      </c>
      <c r="G213" s="15">
        <v>58411844</v>
      </c>
      <c r="H213" s="15">
        <v>59139426</v>
      </c>
      <c r="I213" s="15">
        <v>59789597</v>
      </c>
      <c r="J213" s="15">
        <v>60395850</v>
      </c>
      <c r="K213" s="15">
        <v>60926391</v>
      </c>
      <c r="L213" s="15">
        <v>61415364</v>
      </c>
      <c r="M213" s="15">
        <v>61876010</v>
      </c>
      <c r="N213" s="15">
        <v>62320313</v>
      </c>
      <c r="O213" s="15">
        <v>62756892</v>
      </c>
      <c r="P213" s="15">
        <v>63233735</v>
      </c>
      <c r="Q213" s="15">
        <v>63669586</v>
      </c>
      <c r="R213" s="15">
        <v>64079395</v>
      </c>
      <c r="S213" s="15">
        <v>64478247</v>
      </c>
      <c r="T213" s="15">
        <v>64865811</v>
      </c>
    </row>
    <row r="214" spans="2:20" x14ac:dyDescent="0.3">
      <c r="B214" s="14" t="s">
        <v>58</v>
      </c>
      <c r="C214" s="14" t="s">
        <v>27</v>
      </c>
      <c r="D214" s="14" t="s">
        <v>69</v>
      </c>
      <c r="E214" s="15">
        <v>49379563</v>
      </c>
      <c r="F214" s="15">
        <v>50598390</v>
      </c>
      <c r="G214" s="15">
        <v>51933559</v>
      </c>
      <c r="H214" s="15">
        <v>53305768</v>
      </c>
      <c r="I214" s="15">
        <v>54601029</v>
      </c>
      <c r="J214" s="15">
        <v>55749491</v>
      </c>
      <c r="K214" s="15">
        <v>56748453</v>
      </c>
      <c r="L214" s="15">
        <v>57621862</v>
      </c>
      <c r="M214" s="15">
        <v>58381375</v>
      </c>
      <c r="N214" s="15">
        <v>59054338</v>
      </c>
      <c r="O214" s="15">
        <v>59663745</v>
      </c>
      <c r="P214" s="15">
        <v>60270632</v>
      </c>
      <c r="Q214" s="15">
        <v>60766362</v>
      </c>
      <c r="R214" s="15">
        <v>61191062</v>
      </c>
      <c r="S214" s="15">
        <v>61604481</v>
      </c>
      <c r="T214" s="15">
        <v>62039339</v>
      </c>
    </row>
    <row r="215" spans="2:20" x14ac:dyDescent="0.3">
      <c r="B215" s="14" t="s">
        <v>58</v>
      </c>
      <c r="C215" s="14" t="s">
        <v>27</v>
      </c>
      <c r="D215" s="14" t="s">
        <v>70</v>
      </c>
      <c r="E215" s="15">
        <v>43813617</v>
      </c>
      <c r="F215" s="15">
        <v>44684707</v>
      </c>
      <c r="G215" s="15">
        <v>45550016</v>
      </c>
      <c r="H215" s="15">
        <v>46445755</v>
      </c>
      <c r="I215" s="15">
        <v>47434380</v>
      </c>
      <c r="J215" s="15">
        <v>48547628</v>
      </c>
      <c r="K215" s="15">
        <v>49749571</v>
      </c>
      <c r="L215" s="15">
        <v>51083360</v>
      </c>
      <c r="M215" s="15">
        <v>52467777</v>
      </c>
      <c r="N215" s="15">
        <v>53773350</v>
      </c>
      <c r="O215" s="15">
        <v>54918049</v>
      </c>
      <c r="P215" s="15">
        <v>55970165</v>
      </c>
      <c r="Q215" s="15">
        <v>56843012</v>
      </c>
      <c r="R215" s="15">
        <v>57577792</v>
      </c>
      <c r="S215" s="15">
        <v>58243202</v>
      </c>
      <c r="T215" s="15">
        <v>58874888</v>
      </c>
    </row>
    <row r="216" spans="2:20" x14ac:dyDescent="0.3">
      <c r="B216" s="14" t="s">
        <v>58</v>
      </c>
      <c r="C216" s="14" t="s">
        <v>27</v>
      </c>
      <c r="D216" s="14" t="s">
        <v>71</v>
      </c>
      <c r="E216" s="15">
        <v>38782123</v>
      </c>
      <c r="F216" s="15">
        <v>39524076</v>
      </c>
      <c r="G216" s="15">
        <v>40329306</v>
      </c>
      <c r="H216" s="15">
        <v>41179814</v>
      </c>
      <c r="I216" s="15">
        <v>42050262</v>
      </c>
      <c r="J216" s="15">
        <v>42927606</v>
      </c>
      <c r="K216" s="15">
        <v>43786687</v>
      </c>
      <c r="L216" s="15">
        <v>44654128</v>
      </c>
      <c r="M216" s="15">
        <v>45559544</v>
      </c>
      <c r="N216" s="15">
        <v>46550030</v>
      </c>
      <c r="O216" s="15">
        <v>47649721</v>
      </c>
      <c r="P216" s="15">
        <v>48889741</v>
      </c>
      <c r="Q216" s="15">
        <v>50212014</v>
      </c>
      <c r="R216" s="15">
        <v>51557890</v>
      </c>
      <c r="S216" s="15">
        <v>52838830</v>
      </c>
      <c r="T216" s="15">
        <v>53993918</v>
      </c>
    </row>
    <row r="217" spans="2:20" x14ac:dyDescent="0.3">
      <c r="B217" s="14" t="s">
        <v>58</v>
      </c>
      <c r="C217" s="14" t="s">
        <v>27</v>
      </c>
      <c r="D217" s="14" t="s">
        <v>72</v>
      </c>
      <c r="E217" s="15">
        <v>34629832</v>
      </c>
      <c r="F217" s="15">
        <v>35242042</v>
      </c>
      <c r="G217" s="15">
        <v>35846503</v>
      </c>
      <c r="H217" s="15">
        <v>36458942</v>
      </c>
      <c r="I217" s="15">
        <v>37109440</v>
      </c>
      <c r="J217" s="15">
        <v>37817318</v>
      </c>
      <c r="K217" s="15">
        <v>38543627</v>
      </c>
      <c r="L217" s="15">
        <v>39347490</v>
      </c>
      <c r="M217" s="15">
        <v>40206146</v>
      </c>
      <c r="N217" s="15">
        <v>41080925</v>
      </c>
      <c r="O217" s="15">
        <v>41950233</v>
      </c>
      <c r="P217" s="15">
        <v>42832384</v>
      </c>
      <c r="Q217" s="15">
        <v>43683412</v>
      </c>
      <c r="R217" s="15">
        <v>44553894</v>
      </c>
      <c r="S217" s="15">
        <v>45523908</v>
      </c>
      <c r="T217" s="15">
        <v>46631243</v>
      </c>
    </row>
    <row r="218" spans="2:20" x14ac:dyDescent="0.3">
      <c r="B218" s="14" t="s">
        <v>58</v>
      </c>
      <c r="C218" s="14" t="s">
        <v>27</v>
      </c>
      <c r="D218" s="14" t="s">
        <v>73</v>
      </c>
      <c r="E218" s="15">
        <v>30233392</v>
      </c>
      <c r="F218" s="15">
        <v>30820349</v>
      </c>
      <c r="G218" s="15">
        <v>31468587</v>
      </c>
      <c r="H218" s="15">
        <v>32155364</v>
      </c>
      <c r="I218" s="15">
        <v>32842040</v>
      </c>
      <c r="J218" s="15">
        <v>33507006</v>
      </c>
      <c r="K218" s="15">
        <v>34099283</v>
      </c>
      <c r="L218" s="15">
        <v>34699419</v>
      </c>
      <c r="M218" s="15">
        <v>35319628</v>
      </c>
      <c r="N218" s="15">
        <v>35977862</v>
      </c>
      <c r="O218" s="15">
        <v>36685165</v>
      </c>
      <c r="P218" s="15">
        <v>37425217</v>
      </c>
      <c r="Q218" s="15">
        <v>38208384</v>
      </c>
      <c r="R218" s="15">
        <v>39029708</v>
      </c>
      <c r="S218" s="15">
        <v>39881404</v>
      </c>
      <c r="T218" s="15">
        <v>40756605</v>
      </c>
    </row>
    <row r="219" spans="2:20" x14ac:dyDescent="0.3">
      <c r="B219" s="14" t="s">
        <v>58</v>
      </c>
      <c r="C219" s="14" t="s">
        <v>27</v>
      </c>
      <c r="D219" s="14" t="s">
        <v>74</v>
      </c>
      <c r="E219" s="15">
        <v>25782165</v>
      </c>
      <c r="F219" s="15">
        <v>26602680</v>
      </c>
      <c r="G219" s="15">
        <v>27230920</v>
      </c>
      <c r="H219" s="15">
        <v>27740961</v>
      </c>
      <c r="I219" s="15">
        <v>28255822</v>
      </c>
      <c r="J219" s="15">
        <v>28848729</v>
      </c>
      <c r="K219" s="15">
        <v>29414304</v>
      </c>
      <c r="L219" s="15">
        <v>30052840</v>
      </c>
      <c r="M219" s="15">
        <v>30738910</v>
      </c>
      <c r="N219" s="15">
        <v>31426003</v>
      </c>
      <c r="O219" s="15">
        <v>32088187</v>
      </c>
      <c r="P219" s="15">
        <v>32680385</v>
      </c>
      <c r="Q219" s="15">
        <v>33254782</v>
      </c>
      <c r="R219" s="15">
        <v>33842038</v>
      </c>
      <c r="S219" s="15">
        <v>34484803</v>
      </c>
      <c r="T219" s="15">
        <v>35202663</v>
      </c>
    </row>
    <row r="220" spans="2:20" x14ac:dyDescent="0.3">
      <c r="B220" s="14" t="s">
        <v>58</v>
      </c>
      <c r="C220" s="14" t="s">
        <v>27</v>
      </c>
      <c r="D220" s="14" t="s">
        <v>75</v>
      </c>
      <c r="E220" s="15">
        <v>18296224</v>
      </c>
      <c r="F220" s="15">
        <v>19279421</v>
      </c>
      <c r="G220" s="15">
        <v>20494078</v>
      </c>
      <c r="H220" s="15">
        <v>21810743</v>
      </c>
      <c r="I220" s="15">
        <v>23040994</v>
      </c>
      <c r="J220" s="15">
        <v>24076311</v>
      </c>
      <c r="K220" s="15">
        <v>24840015</v>
      </c>
      <c r="L220" s="15">
        <v>25440311</v>
      </c>
      <c r="M220" s="15">
        <v>25946383</v>
      </c>
      <c r="N220" s="15">
        <v>26463197</v>
      </c>
      <c r="O220" s="15">
        <v>27051249</v>
      </c>
      <c r="P220" s="15">
        <v>27616100</v>
      </c>
      <c r="Q220" s="15">
        <v>28219810</v>
      </c>
      <c r="R220" s="15">
        <v>28854082</v>
      </c>
      <c r="S220" s="15">
        <v>29500956</v>
      </c>
      <c r="T220" s="15">
        <v>30150272</v>
      </c>
    </row>
    <row r="221" spans="2:20" x14ac:dyDescent="0.3">
      <c r="B221" s="14" t="s">
        <v>58</v>
      </c>
      <c r="C221" s="14" t="s">
        <v>27</v>
      </c>
      <c r="D221" s="14" t="s">
        <v>76</v>
      </c>
      <c r="E221" s="15">
        <v>14157575</v>
      </c>
      <c r="F221" s="15">
        <v>14444504</v>
      </c>
      <c r="G221" s="15">
        <v>14750220</v>
      </c>
      <c r="H221" s="15">
        <v>15140603</v>
      </c>
      <c r="I221" s="15">
        <v>15712702</v>
      </c>
      <c r="J221" s="15">
        <v>16513269</v>
      </c>
      <c r="K221" s="15">
        <v>17430253</v>
      </c>
      <c r="L221" s="15">
        <v>18559816</v>
      </c>
      <c r="M221" s="15">
        <v>19781355</v>
      </c>
      <c r="N221" s="15">
        <v>20919726</v>
      </c>
      <c r="O221" s="15">
        <v>21877501</v>
      </c>
      <c r="P221" s="15">
        <v>22609706</v>
      </c>
      <c r="Q221" s="15">
        <v>23174603</v>
      </c>
      <c r="R221" s="15">
        <v>23643783</v>
      </c>
      <c r="S221" s="15">
        <v>24129236</v>
      </c>
      <c r="T221" s="15">
        <v>24694672</v>
      </c>
    </row>
    <row r="222" spans="2:20" x14ac:dyDescent="0.3">
      <c r="B222" s="14" t="s">
        <v>58</v>
      </c>
      <c r="C222" s="14" t="s">
        <v>27</v>
      </c>
      <c r="D222" s="14" t="s">
        <v>77</v>
      </c>
      <c r="E222" s="15">
        <v>10846358</v>
      </c>
      <c r="F222" s="15">
        <v>11061193</v>
      </c>
      <c r="G222" s="15">
        <v>11282019</v>
      </c>
      <c r="H222" s="15">
        <v>11521025</v>
      </c>
      <c r="I222" s="15">
        <v>11789761</v>
      </c>
      <c r="J222" s="15">
        <v>12099005</v>
      </c>
      <c r="K222" s="15">
        <v>12373010</v>
      </c>
      <c r="L222" s="15">
        <v>12664681</v>
      </c>
      <c r="M222" s="15">
        <v>13035507</v>
      </c>
      <c r="N222" s="15">
        <v>13570575</v>
      </c>
      <c r="O222" s="15">
        <v>14308182</v>
      </c>
      <c r="P222" s="15">
        <v>15148740</v>
      </c>
      <c r="Q222" s="15">
        <v>16165179</v>
      </c>
      <c r="R222" s="15">
        <v>17259051</v>
      </c>
      <c r="S222" s="15">
        <v>18287177</v>
      </c>
      <c r="T222" s="15">
        <v>19168129</v>
      </c>
    </row>
    <row r="223" spans="2:20" x14ac:dyDescent="0.3">
      <c r="B223" s="14" t="s">
        <v>58</v>
      </c>
      <c r="C223" s="14" t="s">
        <v>27</v>
      </c>
      <c r="D223" s="14" t="s">
        <v>78</v>
      </c>
      <c r="E223" s="15">
        <v>7394023</v>
      </c>
      <c r="F223" s="15">
        <v>7619475</v>
      </c>
      <c r="G223" s="15">
        <v>7859416</v>
      </c>
      <c r="H223" s="15">
        <v>8104278</v>
      </c>
      <c r="I223" s="15">
        <v>8341536</v>
      </c>
      <c r="J223" s="15">
        <v>8570117</v>
      </c>
      <c r="K223" s="15">
        <v>8767507</v>
      </c>
      <c r="L223" s="15">
        <v>8971767</v>
      </c>
      <c r="M223" s="15">
        <v>9192979</v>
      </c>
      <c r="N223" s="15">
        <v>9436977</v>
      </c>
      <c r="O223" s="15">
        <v>9711446</v>
      </c>
      <c r="P223" s="15">
        <v>9966989</v>
      </c>
      <c r="Q223" s="15">
        <v>10217401</v>
      </c>
      <c r="R223" s="15">
        <v>10526459</v>
      </c>
      <c r="S223" s="15">
        <v>10982591</v>
      </c>
      <c r="T223" s="15">
        <v>11627908</v>
      </c>
    </row>
    <row r="224" spans="2:20" x14ac:dyDescent="0.3">
      <c r="B224" s="14" t="s">
        <v>58</v>
      </c>
      <c r="C224" s="14" t="s">
        <v>27</v>
      </c>
      <c r="D224" s="14" t="s">
        <v>79</v>
      </c>
      <c r="E224" s="15">
        <v>4462225</v>
      </c>
      <c r="F224" s="15">
        <v>4621450</v>
      </c>
      <c r="G224" s="15">
        <v>4769681</v>
      </c>
      <c r="H224" s="15">
        <v>4916384</v>
      </c>
      <c r="I224" s="15">
        <v>5070631</v>
      </c>
      <c r="J224" s="15">
        <v>5236919</v>
      </c>
      <c r="K224" s="15">
        <v>5432710</v>
      </c>
      <c r="L224" s="15">
        <v>5627609</v>
      </c>
      <c r="M224" s="15">
        <v>5817021</v>
      </c>
      <c r="N224" s="15">
        <v>5993210</v>
      </c>
      <c r="O224" s="15">
        <v>6157964</v>
      </c>
      <c r="P224" s="15">
        <v>6339401</v>
      </c>
      <c r="Q224" s="15">
        <v>6510380</v>
      </c>
      <c r="R224" s="15">
        <v>6681355</v>
      </c>
      <c r="S224" s="15">
        <v>6861862</v>
      </c>
      <c r="T224" s="15">
        <v>7062999</v>
      </c>
    </row>
    <row r="225" spans="2:20" x14ac:dyDescent="0.3">
      <c r="B225" s="14" t="s">
        <v>58</v>
      </c>
      <c r="C225" s="14" t="s">
        <v>27</v>
      </c>
      <c r="D225" s="14" t="s">
        <v>43</v>
      </c>
      <c r="E225" s="15">
        <v>3146673</v>
      </c>
      <c r="F225" s="15">
        <v>3388266</v>
      </c>
      <c r="G225" s="15">
        <v>3592211</v>
      </c>
      <c r="H225" s="15">
        <v>3750143</v>
      </c>
      <c r="I225" s="15">
        <v>3856629</v>
      </c>
      <c r="J225" s="15">
        <v>3909167</v>
      </c>
      <c r="K225" s="15">
        <v>4203030</v>
      </c>
      <c r="L225" s="15">
        <v>4454426</v>
      </c>
      <c r="M225" s="15">
        <v>4657128</v>
      </c>
      <c r="N225" s="15">
        <v>4807139</v>
      </c>
      <c r="O225" s="15">
        <v>4901130</v>
      </c>
      <c r="P225" s="15">
        <v>5234578</v>
      </c>
      <c r="Q225" s="15">
        <v>5515368</v>
      </c>
      <c r="R225" s="15">
        <v>5733221</v>
      </c>
      <c r="S225" s="15">
        <v>5880216</v>
      </c>
      <c r="T225" s="15">
        <v>5953457</v>
      </c>
    </row>
    <row r="226" spans="2:20" x14ac:dyDescent="0.3">
      <c r="B226" s="14" t="s">
        <v>51</v>
      </c>
      <c r="C226" s="14" t="s">
        <v>2</v>
      </c>
      <c r="D226" s="14" t="s">
        <v>64</v>
      </c>
      <c r="E226" s="15">
        <v>14018716</v>
      </c>
      <c r="F226" s="15">
        <v>13833683</v>
      </c>
      <c r="G226" s="15">
        <v>13662076</v>
      </c>
      <c r="H226" s="15">
        <v>13504311</v>
      </c>
      <c r="I226" s="15">
        <v>13361550</v>
      </c>
      <c r="J226" s="15">
        <v>13236165</v>
      </c>
      <c r="K226" s="15">
        <v>13122469</v>
      </c>
      <c r="L226" s="15">
        <v>13037941</v>
      </c>
      <c r="M226" s="15">
        <v>12978351</v>
      </c>
      <c r="N226" s="15">
        <v>12939222</v>
      </c>
      <c r="O226" s="15">
        <v>12917500</v>
      </c>
      <c r="P226" s="15">
        <v>12926194</v>
      </c>
      <c r="Q226" s="15">
        <v>12932282</v>
      </c>
      <c r="R226" s="15">
        <v>12927762</v>
      </c>
      <c r="S226" s="15">
        <v>12899264</v>
      </c>
      <c r="T226" s="15">
        <v>12839112</v>
      </c>
    </row>
    <row r="227" spans="2:20" x14ac:dyDescent="0.3">
      <c r="B227" s="14" t="s">
        <v>51</v>
      </c>
      <c r="C227" s="14" t="s">
        <v>2</v>
      </c>
      <c r="D227" s="14" t="s">
        <v>65</v>
      </c>
      <c r="E227" s="15">
        <v>14631966</v>
      </c>
      <c r="F227" s="15">
        <v>14541136</v>
      </c>
      <c r="G227" s="15">
        <v>14422979</v>
      </c>
      <c r="H227" s="15">
        <v>14277145</v>
      </c>
      <c r="I227" s="15">
        <v>14112590</v>
      </c>
      <c r="J227" s="15">
        <v>13944358</v>
      </c>
      <c r="K227" s="15">
        <v>13780819</v>
      </c>
      <c r="L227" s="15">
        <v>13617805</v>
      </c>
      <c r="M227" s="15">
        <v>13460843</v>
      </c>
      <c r="N227" s="15">
        <v>13316976</v>
      </c>
      <c r="O227" s="15">
        <v>13192283</v>
      </c>
      <c r="P227" s="15">
        <v>13078424</v>
      </c>
      <c r="Q227" s="15">
        <v>12998121</v>
      </c>
      <c r="R227" s="15">
        <v>12946000</v>
      </c>
      <c r="S227" s="15">
        <v>12908142</v>
      </c>
      <c r="T227" s="15">
        <v>12866617</v>
      </c>
    </row>
    <row r="228" spans="2:20" x14ac:dyDescent="0.3">
      <c r="B228" s="14" t="s">
        <v>51</v>
      </c>
      <c r="C228" s="14" t="s">
        <v>2</v>
      </c>
      <c r="D228" s="14" t="s">
        <v>66</v>
      </c>
      <c r="E228" s="15">
        <v>14787979</v>
      </c>
      <c r="F228" s="15">
        <v>14761714</v>
      </c>
      <c r="G228" s="15">
        <v>14729105</v>
      </c>
      <c r="H228" s="15">
        <v>14691415</v>
      </c>
      <c r="I228" s="15">
        <v>14642152</v>
      </c>
      <c r="J228" s="15">
        <v>14570745</v>
      </c>
      <c r="K228" s="15">
        <v>14465143</v>
      </c>
      <c r="L228" s="15">
        <v>14333919</v>
      </c>
      <c r="M228" s="15">
        <v>14187101</v>
      </c>
      <c r="N228" s="15">
        <v>14036993</v>
      </c>
      <c r="O228" s="15">
        <v>13890441</v>
      </c>
      <c r="P228" s="15">
        <v>13727723</v>
      </c>
      <c r="Q228" s="15">
        <v>13566640</v>
      </c>
      <c r="R228" s="15">
        <v>13412866</v>
      </c>
      <c r="S228" s="15">
        <v>13269298</v>
      </c>
      <c r="T228" s="15">
        <v>13137960</v>
      </c>
    </row>
    <row r="229" spans="2:20" x14ac:dyDescent="0.3">
      <c r="B229" s="14" t="s">
        <v>51</v>
      </c>
      <c r="C229" s="14" t="s">
        <v>2</v>
      </c>
      <c r="D229" s="14" t="s">
        <v>67</v>
      </c>
      <c r="E229" s="15">
        <v>14655433</v>
      </c>
      <c r="F229" s="15">
        <v>14648152</v>
      </c>
      <c r="G229" s="15">
        <v>14646666</v>
      </c>
      <c r="H229" s="15">
        <v>14647856</v>
      </c>
      <c r="I229" s="15">
        <v>14644669</v>
      </c>
      <c r="J229" s="15">
        <v>14633586</v>
      </c>
      <c r="K229" s="15">
        <v>14628255</v>
      </c>
      <c r="L229" s="15">
        <v>14614902</v>
      </c>
      <c r="M229" s="15">
        <v>14588613</v>
      </c>
      <c r="N229" s="15">
        <v>14543488</v>
      </c>
      <c r="O229" s="15">
        <v>14477217</v>
      </c>
      <c r="P229" s="15">
        <v>14421972</v>
      </c>
      <c r="Q229" s="15">
        <v>14327936</v>
      </c>
      <c r="R229" s="15">
        <v>14191371</v>
      </c>
      <c r="S229" s="15">
        <v>14020578</v>
      </c>
      <c r="T229" s="15">
        <v>13830226</v>
      </c>
    </row>
    <row r="230" spans="2:20" x14ac:dyDescent="0.3">
      <c r="B230" s="14" t="s">
        <v>51</v>
      </c>
      <c r="C230" s="14" t="s">
        <v>2</v>
      </c>
      <c r="D230" s="14" t="s">
        <v>68</v>
      </c>
      <c r="E230" s="15">
        <v>14484567</v>
      </c>
      <c r="F230" s="15">
        <v>14546854</v>
      </c>
      <c r="G230" s="15">
        <v>14557680</v>
      </c>
      <c r="H230" s="15">
        <v>14534237</v>
      </c>
      <c r="I230" s="15">
        <v>14503630</v>
      </c>
      <c r="J230" s="15">
        <v>14483150</v>
      </c>
      <c r="K230" s="15">
        <v>14484408</v>
      </c>
      <c r="L230" s="15">
        <v>14494938</v>
      </c>
      <c r="M230" s="15">
        <v>14513003</v>
      </c>
      <c r="N230" s="15">
        <v>14532057</v>
      </c>
      <c r="O230" s="15">
        <v>14546109</v>
      </c>
      <c r="P230" s="15">
        <v>14601407</v>
      </c>
      <c r="Q230" s="15">
        <v>14655591</v>
      </c>
      <c r="R230" s="15">
        <v>14694533</v>
      </c>
      <c r="S230" s="15">
        <v>14696006</v>
      </c>
      <c r="T230" s="15">
        <v>14642106</v>
      </c>
    </row>
    <row r="231" spans="2:20" x14ac:dyDescent="0.3">
      <c r="B231" s="14" t="s">
        <v>51</v>
      </c>
      <c r="C231" s="14" t="s">
        <v>2</v>
      </c>
      <c r="D231" s="14" t="s">
        <v>69</v>
      </c>
      <c r="E231" s="15">
        <v>13477497</v>
      </c>
      <c r="F231" s="15">
        <v>13704171</v>
      </c>
      <c r="G231" s="15">
        <v>13911296</v>
      </c>
      <c r="H231" s="15">
        <v>14090810</v>
      </c>
      <c r="I231" s="15">
        <v>14232522</v>
      </c>
      <c r="J231" s="15">
        <v>14330431</v>
      </c>
      <c r="K231" s="15">
        <v>14393645</v>
      </c>
      <c r="L231" s="15">
        <v>14408473</v>
      </c>
      <c r="M231" s="15">
        <v>14393982</v>
      </c>
      <c r="N231" s="15">
        <v>14379403</v>
      </c>
      <c r="O231" s="15">
        <v>14382906</v>
      </c>
      <c r="P231" s="15">
        <v>14444709</v>
      </c>
      <c r="Q231" s="15">
        <v>14526502</v>
      </c>
      <c r="R231" s="15">
        <v>14616508</v>
      </c>
      <c r="S231" s="15">
        <v>14696388</v>
      </c>
      <c r="T231" s="15">
        <v>14752942</v>
      </c>
    </row>
    <row r="232" spans="2:20" x14ac:dyDescent="0.3">
      <c r="B232" s="14" t="s">
        <v>51</v>
      </c>
      <c r="C232" s="14" t="s">
        <v>2</v>
      </c>
      <c r="D232" s="14" t="s">
        <v>70</v>
      </c>
      <c r="E232" s="15">
        <v>12150019</v>
      </c>
      <c r="F232" s="15">
        <v>12348928</v>
      </c>
      <c r="G232" s="15">
        <v>12585818</v>
      </c>
      <c r="H232" s="15">
        <v>12845592</v>
      </c>
      <c r="I232" s="15">
        <v>13103112</v>
      </c>
      <c r="J232" s="15">
        <v>13340543</v>
      </c>
      <c r="K232" s="15">
        <v>13568691</v>
      </c>
      <c r="L232" s="15">
        <v>13778202</v>
      </c>
      <c r="M232" s="15">
        <v>13962250</v>
      </c>
      <c r="N232" s="15">
        <v>14113118</v>
      </c>
      <c r="O232" s="15">
        <v>14226843</v>
      </c>
      <c r="P232" s="15">
        <v>14334960</v>
      </c>
      <c r="Q232" s="15">
        <v>14409326</v>
      </c>
      <c r="R232" s="15">
        <v>14459796</v>
      </c>
      <c r="S232" s="15">
        <v>14504629</v>
      </c>
      <c r="T232" s="15">
        <v>14554805</v>
      </c>
    </row>
    <row r="233" spans="2:20" x14ac:dyDescent="0.3">
      <c r="B233" s="14" t="s">
        <v>51</v>
      </c>
      <c r="C233" s="14" t="s">
        <v>2</v>
      </c>
      <c r="D233" s="14" t="s">
        <v>71</v>
      </c>
      <c r="E233" s="15">
        <v>11482638</v>
      </c>
      <c r="F233" s="15">
        <v>11576616</v>
      </c>
      <c r="G233" s="15">
        <v>11659769</v>
      </c>
      <c r="H233" s="15">
        <v>11748096</v>
      </c>
      <c r="I233" s="15">
        <v>11864142</v>
      </c>
      <c r="J233" s="15">
        <v>12020744</v>
      </c>
      <c r="K233" s="15">
        <v>12222169</v>
      </c>
      <c r="L233" s="15">
        <v>12463184</v>
      </c>
      <c r="M233" s="15">
        <v>12729324</v>
      </c>
      <c r="N233" s="15">
        <v>12997094</v>
      </c>
      <c r="O233" s="15">
        <v>13249758</v>
      </c>
      <c r="P233" s="15">
        <v>13501291</v>
      </c>
      <c r="Q233" s="15">
        <v>13749497</v>
      </c>
      <c r="R233" s="15">
        <v>13980299</v>
      </c>
      <c r="S233" s="15">
        <v>14176550</v>
      </c>
      <c r="T233" s="15">
        <v>14327840</v>
      </c>
    </row>
    <row r="234" spans="2:20" x14ac:dyDescent="0.3">
      <c r="B234" s="14" t="s">
        <v>51</v>
      </c>
      <c r="C234" s="14" t="s">
        <v>2</v>
      </c>
      <c r="D234" s="14" t="s">
        <v>72</v>
      </c>
      <c r="E234" s="15">
        <v>10685927</v>
      </c>
      <c r="F234" s="15">
        <v>10873770</v>
      </c>
      <c r="G234" s="15">
        <v>11022532</v>
      </c>
      <c r="H234" s="15">
        <v>11141360</v>
      </c>
      <c r="I234" s="15">
        <v>11245273</v>
      </c>
      <c r="J234" s="15">
        <v>11344926</v>
      </c>
      <c r="K234" s="15">
        <v>11439135</v>
      </c>
      <c r="L234" s="15">
        <v>11525486</v>
      </c>
      <c r="M234" s="15">
        <v>11621207</v>
      </c>
      <c r="N234" s="15">
        <v>11750042</v>
      </c>
      <c r="O234" s="15">
        <v>11924932</v>
      </c>
      <c r="P234" s="15">
        <v>12134531</v>
      </c>
      <c r="Q234" s="15">
        <v>12395604</v>
      </c>
      <c r="R234" s="15">
        <v>12689211</v>
      </c>
      <c r="S234" s="15">
        <v>12983943</v>
      </c>
      <c r="T234" s="15">
        <v>13257164</v>
      </c>
    </row>
    <row r="235" spans="2:20" x14ac:dyDescent="0.3">
      <c r="B235" s="14" t="s">
        <v>51</v>
      </c>
      <c r="C235" s="14" t="s">
        <v>2</v>
      </c>
      <c r="D235" s="14" t="s">
        <v>73</v>
      </c>
      <c r="E235" s="15">
        <v>9172030</v>
      </c>
      <c r="F235" s="15">
        <v>9443482</v>
      </c>
      <c r="G235" s="15">
        <v>9734824</v>
      </c>
      <c r="H235" s="15">
        <v>10028597</v>
      </c>
      <c r="I235" s="15">
        <v>10297295</v>
      </c>
      <c r="J235" s="15">
        <v>10524026</v>
      </c>
      <c r="K235" s="15">
        <v>10708956</v>
      </c>
      <c r="L235" s="15">
        <v>10857449</v>
      </c>
      <c r="M235" s="15">
        <v>10979771</v>
      </c>
      <c r="N235" s="15">
        <v>11092649</v>
      </c>
      <c r="O235" s="15">
        <v>11207851</v>
      </c>
      <c r="P235" s="15">
        <v>11310154</v>
      </c>
      <c r="Q235" s="15">
        <v>11411005</v>
      </c>
      <c r="R235" s="15">
        <v>11520707</v>
      </c>
      <c r="S235" s="15">
        <v>11656649</v>
      </c>
      <c r="T235" s="15">
        <v>11829956</v>
      </c>
    </row>
    <row r="236" spans="2:20" x14ac:dyDescent="0.3">
      <c r="B236" s="14" t="s">
        <v>51</v>
      </c>
      <c r="C236" s="14" t="s">
        <v>2</v>
      </c>
      <c r="D236" s="14" t="s">
        <v>74</v>
      </c>
      <c r="E236" s="15">
        <v>7798612</v>
      </c>
      <c r="F236" s="15">
        <v>8045079</v>
      </c>
      <c r="G236" s="15">
        <v>8273018</v>
      </c>
      <c r="H236" s="15">
        <v>8494187</v>
      </c>
      <c r="I236" s="15">
        <v>8727695</v>
      </c>
      <c r="J236" s="15">
        <v>8983644</v>
      </c>
      <c r="K236" s="15">
        <v>9249854</v>
      </c>
      <c r="L236" s="15">
        <v>9536886</v>
      </c>
      <c r="M236" s="15">
        <v>9828789</v>
      </c>
      <c r="N236" s="15">
        <v>10100513</v>
      </c>
      <c r="O236" s="15">
        <v>10336784</v>
      </c>
      <c r="P236" s="15">
        <v>10525180</v>
      </c>
      <c r="Q236" s="15">
        <v>10685788</v>
      </c>
      <c r="R236" s="15">
        <v>10822561</v>
      </c>
      <c r="S236" s="15">
        <v>10943466</v>
      </c>
      <c r="T236" s="15">
        <v>11054337</v>
      </c>
    </row>
    <row r="237" spans="2:20" x14ac:dyDescent="0.3">
      <c r="B237" s="14" t="s">
        <v>51</v>
      </c>
      <c r="C237" s="14" t="s">
        <v>2</v>
      </c>
      <c r="D237" s="14" t="s">
        <v>75</v>
      </c>
      <c r="E237" s="15">
        <v>6206481</v>
      </c>
      <c r="F237" s="15">
        <v>6468593</v>
      </c>
      <c r="G237" s="15">
        <v>6744215</v>
      </c>
      <c r="H237" s="15">
        <v>7025888</v>
      </c>
      <c r="I237" s="15">
        <v>7302744</v>
      </c>
      <c r="J237" s="15">
        <v>7567960</v>
      </c>
      <c r="K237" s="15">
        <v>7808804</v>
      </c>
      <c r="L237" s="15">
        <v>8032757</v>
      </c>
      <c r="M237" s="15">
        <v>8252313</v>
      </c>
      <c r="N237" s="15">
        <v>8487635</v>
      </c>
      <c r="O237" s="15">
        <v>8749545</v>
      </c>
      <c r="P237" s="15">
        <v>9014703</v>
      </c>
      <c r="Q237" s="15">
        <v>9306935</v>
      </c>
      <c r="R237" s="15">
        <v>9605589</v>
      </c>
      <c r="S237" s="15">
        <v>9879178</v>
      </c>
      <c r="T237" s="15">
        <v>10108149</v>
      </c>
    </row>
    <row r="238" spans="2:20" x14ac:dyDescent="0.3">
      <c r="B238" s="14" t="s">
        <v>51</v>
      </c>
      <c r="C238" s="14" t="s">
        <v>2</v>
      </c>
      <c r="D238" s="14" t="s">
        <v>76</v>
      </c>
      <c r="E238" s="15">
        <v>4847518</v>
      </c>
      <c r="F238" s="15">
        <v>5013593</v>
      </c>
      <c r="G238" s="15">
        <v>5211731</v>
      </c>
      <c r="H238" s="15">
        <v>5436559</v>
      </c>
      <c r="I238" s="15">
        <v>5679353</v>
      </c>
      <c r="J238" s="15">
        <v>5934060</v>
      </c>
      <c r="K238" s="15">
        <v>6188094</v>
      </c>
      <c r="L238" s="15">
        <v>6456776</v>
      </c>
      <c r="M238" s="15">
        <v>6733493</v>
      </c>
      <c r="N238" s="15">
        <v>7008677</v>
      </c>
      <c r="O238" s="15">
        <v>7276389</v>
      </c>
      <c r="P238" s="15">
        <v>7513183</v>
      </c>
      <c r="Q238" s="15">
        <v>7739631</v>
      </c>
      <c r="R238" s="15">
        <v>7963467</v>
      </c>
      <c r="S238" s="15">
        <v>8198547</v>
      </c>
      <c r="T238" s="15">
        <v>8451571</v>
      </c>
    </row>
    <row r="239" spans="2:20" x14ac:dyDescent="0.3">
      <c r="B239" s="14" t="s">
        <v>51</v>
      </c>
      <c r="C239" s="14" t="s">
        <v>2</v>
      </c>
      <c r="D239" s="14" t="s">
        <v>77</v>
      </c>
      <c r="E239" s="15">
        <v>4027846</v>
      </c>
      <c r="F239" s="15">
        <v>4116068</v>
      </c>
      <c r="G239" s="15">
        <v>4195777</v>
      </c>
      <c r="H239" s="15">
        <v>4280038</v>
      </c>
      <c r="I239" s="15">
        <v>4388473</v>
      </c>
      <c r="J239" s="15">
        <v>4532379</v>
      </c>
      <c r="K239" s="15">
        <v>4692218</v>
      </c>
      <c r="L239" s="15">
        <v>4883251</v>
      </c>
      <c r="M239" s="15">
        <v>5100578</v>
      </c>
      <c r="N239" s="15">
        <v>5337531</v>
      </c>
      <c r="O239" s="15">
        <v>5589942</v>
      </c>
      <c r="P239" s="15">
        <v>5833379</v>
      </c>
      <c r="Q239" s="15">
        <v>6097472</v>
      </c>
      <c r="R239" s="15">
        <v>6372193</v>
      </c>
      <c r="S239" s="15">
        <v>6642903</v>
      </c>
      <c r="T239" s="15">
        <v>6900023</v>
      </c>
    </row>
    <row r="240" spans="2:20" x14ac:dyDescent="0.3">
      <c r="B240" s="14" t="s">
        <v>51</v>
      </c>
      <c r="C240" s="14" t="s">
        <v>2</v>
      </c>
      <c r="D240" s="14" t="s">
        <v>78</v>
      </c>
      <c r="E240" s="15">
        <v>3093392</v>
      </c>
      <c r="F240" s="15">
        <v>3178954</v>
      </c>
      <c r="G240" s="15">
        <v>3286918</v>
      </c>
      <c r="H240" s="15">
        <v>3407400</v>
      </c>
      <c r="I240" s="15">
        <v>3525918</v>
      </c>
      <c r="J240" s="15">
        <v>3635275</v>
      </c>
      <c r="K240" s="15">
        <v>3716496</v>
      </c>
      <c r="L240" s="15">
        <v>3792461</v>
      </c>
      <c r="M240" s="15">
        <v>3876607</v>
      </c>
      <c r="N240" s="15">
        <v>3987386</v>
      </c>
      <c r="O240" s="15">
        <v>4134483</v>
      </c>
      <c r="P240" s="15">
        <v>4283515</v>
      </c>
      <c r="Q240" s="15">
        <v>4464658</v>
      </c>
      <c r="R240" s="15">
        <v>4672083</v>
      </c>
      <c r="S240" s="15">
        <v>4897746</v>
      </c>
      <c r="T240" s="15">
        <v>5136049</v>
      </c>
    </row>
    <row r="241" spans="2:20" x14ac:dyDescent="0.3">
      <c r="B241" s="14" t="s">
        <v>51</v>
      </c>
      <c r="C241" s="14" t="s">
        <v>2</v>
      </c>
      <c r="D241" s="14" t="s">
        <v>79</v>
      </c>
      <c r="E241" s="15">
        <v>2334298</v>
      </c>
      <c r="F241" s="15">
        <v>2387639</v>
      </c>
      <c r="G241" s="15">
        <v>2431751</v>
      </c>
      <c r="H241" s="15">
        <v>2477881</v>
      </c>
      <c r="I241" s="15">
        <v>2539699</v>
      </c>
      <c r="J241" s="15">
        <v>2623427</v>
      </c>
      <c r="K241" s="15">
        <v>2705853</v>
      </c>
      <c r="L241" s="15">
        <v>2805969</v>
      </c>
      <c r="M241" s="15">
        <v>2915968</v>
      </c>
      <c r="N241" s="15">
        <v>3025359</v>
      </c>
      <c r="O241" s="15">
        <v>3130237</v>
      </c>
      <c r="P241" s="15">
        <v>3202961</v>
      </c>
      <c r="Q241" s="15">
        <v>3275108</v>
      </c>
      <c r="R241" s="15">
        <v>3357226</v>
      </c>
      <c r="S241" s="15">
        <v>3463172</v>
      </c>
      <c r="T241" s="15">
        <v>3599781</v>
      </c>
    </row>
    <row r="242" spans="2:20" x14ac:dyDescent="0.3">
      <c r="B242" s="14" t="s">
        <v>51</v>
      </c>
      <c r="C242" s="14" t="s">
        <v>2</v>
      </c>
      <c r="D242" s="14" t="s">
        <v>43</v>
      </c>
      <c r="E242" s="15">
        <v>2342394</v>
      </c>
      <c r="F242" s="15">
        <v>2494916</v>
      </c>
      <c r="G242" s="15">
        <v>2643859</v>
      </c>
      <c r="H242" s="15">
        <v>2785753</v>
      </c>
      <c r="I242" s="15">
        <v>2916354</v>
      </c>
      <c r="J242" s="15">
        <v>3035897</v>
      </c>
      <c r="K242" s="15">
        <v>3199248</v>
      </c>
      <c r="L242" s="15">
        <v>3348357</v>
      </c>
      <c r="M242" s="15">
        <v>3490489</v>
      </c>
      <c r="N242" s="15">
        <v>3633696</v>
      </c>
      <c r="O242" s="15">
        <v>3783380</v>
      </c>
      <c r="P242" s="15">
        <v>3981218</v>
      </c>
      <c r="Q242" s="15">
        <v>4175693</v>
      </c>
      <c r="R242" s="15">
        <v>4364304</v>
      </c>
      <c r="S242" s="15">
        <v>4542914</v>
      </c>
      <c r="T242" s="15">
        <v>4712757</v>
      </c>
    </row>
    <row r="243" spans="2:20" x14ac:dyDescent="0.3">
      <c r="B243" s="14" t="s">
        <v>51</v>
      </c>
      <c r="C243" s="14" t="s">
        <v>27</v>
      </c>
      <c r="D243" s="14" t="s">
        <v>64</v>
      </c>
      <c r="E243" s="15">
        <v>14590732</v>
      </c>
      <c r="F243" s="15">
        <v>14401125</v>
      </c>
      <c r="G243" s="15">
        <v>14222423</v>
      </c>
      <c r="H243" s="15">
        <v>14057223</v>
      </c>
      <c r="I243" s="15">
        <v>13908922</v>
      </c>
      <c r="J243" s="15">
        <v>13781019</v>
      </c>
      <c r="K243" s="15">
        <v>13664947</v>
      </c>
      <c r="L243" s="15">
        <v>13584611</v>
      </c>
      <c r="M243" s="15">
        <v>13534116</v>
      </c>
      <c r="N243" s="15">
        <v>13505929</v>
      </c>
      <c r="O243" s="15">
        <v>13494239</v>
      </c>
      <c r="P243" s="15">
        <v>13508211</v>
      </c>
      <c r="Q243" s="15">
        <v>13519291</v>
      </c>
      <c r="R243" s="15">
        <v>13517520</v>
      </c>
      <c r="S243" s="15">
        <v>13489000</v>
      </c>
      <c r="T243" s="15">
        <v>13426821</v>
      </c>
    </row>
    <row r="244" spans="2:20" x14ac:dyDescent="0.3">
      <c r="B244" s="14" t="s">
        <v>51</v>
      </c>
      <c r="C244" s="14" t="s">
        <v>27</v>
      </c>
      <c r="D244" s="14" t="s">
        <v>65</v>
      </c>
      <c r="E244" s="15">
        <v>15205806</v>
      </c>
      <c r="F244" s="15">
        <v>15113456</v>
      </c>
      <c r="G244" s="15">
        <v>14992503</v>
      </c>
      <c r="H244" s="15">
        <v>14844772</v>
      </c>
      <c r="I244" s="15">
        <v>14678570</v>
      </c>
      <c r="J244" s="15">
        <v>14506949</v>
      </c>
      <c r="K244" s="15">
        <v>14343195</v>
      </c>
      <c r="L244" s="15">
        <v>14176890</v>
      </c>
      <c r="M244" s="15">
        <v>14014135</v>
      </c>
      <c r="N244" s="15">
        <v>13864528</v>
      </c>
      <c r="O244" s="15">
        <v>13737508</v>
      </c>
      <c r="P244" s="15">
        <v>13601542</v>
      </c>
      <c r="Q244" s="15">
        <v>13509502</v>
      </c>
      <c r="R244" s="15">
        <v>13455127</v>
      </c>
      <c r="S244" s="15">
        <v>13420887</v>
      </c>
      <c r="T244" s="15">
        <v>13384060</v>
      </c>
    </row>
    <row r="245" spans="2:20" x14ac:dyDescent="0.3">
      <c r="B245" s="14" t="s">
        <v>51</v>
      </c>
      <c r="C245" s="14" t="s">
        <v>27</v>
      </c>
      <c r="D245" s="14" t="s">
        <v>66</v>
      </c>
      <c r="E245" s="15">
        <v>15330649</v>
      </c>
      <c r="F245" s="15">
        <v>15327129</v>
      </c>
      <c r="G245" s="15">
        <v>15310480</v>
      </c>
      <c r="H245" s="15">
        <v>15276480</v>
      </c>
      <c r="I245" s="15">
        <v>15220643</v>
      </c>
      <c r="J245" s="15">
        <v>15138905</v>
      </c>
      <c r="K245" s="15">
        <v>15021751</v>
      </c>
      <c r="L245" s="15">
        <v>14887450</v>
      </c>
      <c r="M245" s="15">
        <v>14743037</v>
      </c>
      <c r="N245" s="15">
        <v>14597343</v>
      </c>
      <c r="O245" s="15">
        <v>14454988</v>
      </c>
      <c r="P245" s="15">
        <v>14259283</v>
      </c>
      <c r="Q245" s="15">
        <v>14070245</v>
      </c>
      <c r="R245" s="15">
        <v>13890039</v>
      </c>
      <c r="S245" s="15">
        <v>13723303</v>
      </c>
      <c r="T245" s="15">
        <v>13576327</v>
      </c>
    </row>
    <row r="246" spans="2:20" x14ac:dyDescent="0.3">
      <c r="B246" s="14" t="s">
        <v>51</v>
      </c>
      <c r="C246" s="14" t="s">
        <v>27</v>
      </c>
      <c r="D246" s="14" t="s">
        <v>67</v>
      </c>
      <c r="E246" s="15">
        <v>15091713</v>
      </c>
      <c r="F246" s="15">
        <v>15104478</v>
      </c>
      <c r="G246" s="15">
        <v>15131325</v>
      </c>
      <c r="H246" s="15">
        <v>15170159</v>
      </c>
      <c r="I246" s="15">
        <v>15208545</v>
      </c>
      <c r="J246" s="15">
        <v>15233674</v>
      </c>
      <c r="K246" s="15">
        <v>15210532</v>
      </c>
      <c r="L246" s="15">
        <v>15172139</v>
      </c>
      <c r="M246" s="15">
        <v>15122483</v>
      </c>
      <c r="N246" s="15">
        <v>15064541</v>
      </c>
      <c r="O246" s="15">
        <v>14998609</v>
      </c>
      <c r="P246" s="15">
        <v>14888092</v>
      </c>
      <c r="Q246" s="15">
        <v>14754111</v>
      </c>
      <c r="R246" s="15">
        <v>14596369</v>
      </c>
      <c r="S246" s="15">
        <v>14416628</v>
      </c>
      <c r="T246" s="15">
        <v>14219840</v>
      </c>
    </row>
    <row r="247" spans="2:20" x14ac:dyDescent="0.3">
      <c r="B247" s="14" t="s">
        <v>51</v>
      </c>
      <c r="C247" s="14" t="s">
        <v>27</v>
      </c>
      <c r="D247" s="14" t="s">
        <v>68</v>
      </c>
      <c r="E247" s="15">
        <v>14673385</v>
      </c>
      <c r="F247" s="15">
        <v>14758429</v>
      </c>
      <c r="G247" s="15">
        <v>14795569</v>
      </c>
      <c r="H247" s="15">
        <v>14802043</v>
      </c>
      <c r="I247" s="15">
        <v>14805445</v>
      </c>
      <c r="J247" s="15">
        <v>14824985</v>
      </c>
      <c r="K247" s="15">
        <v>14850100</v>
      </c>
      <c r="L247" s="15">
        <v>14881446</v>
      </c>
      <c r="M247" s="15">
        <v>14916862</v>
      </c>
      <c r="N247" s="15">
        <v>14947946</v>
      </c>
      <c r="O247" s="15">
        <v>14969227</v>
      </c>
      <c r="P247" s="15">
        <v>15000516</v>
      </c>
      <c r="Q247" s="15">
        <v>15009997</v>
      </c>
      <c r="R247" s="15">
        <v>14989177</v>
      </c>
      <c r="S247" s="15">
        <v>14927574</v>
      </c>
      <c r="T247" s="15">
        <v>14819977</v>
      </c>
    </row>
    <row r="248" spans="2:20" x14ac:dyDescent="0.3">
      <c r="B248" s="14" t="s">
        <v>51</v>
      </c>
      <c r="C248" s="14" t="s">
        <v>27</v>
      </c>
      <c r="D248" s="14" t="s">
        <v>69</v>
      </c>
      <c r="E248" s="15">
        <v>13379459</v>
      </c>
      <c r="F248" s="15">
        <v>13630867</v>
      </c>
      <c r="G248" s="15">
        <v>13860434</v>
      </c>
      <c r="H248" s="15">
        <v>14060935</v>
      </c>
      <c r="I248" s="15">
        <v>14224290</v>
      </c>
      <c r="J248" s="15">
        <v>14346859</v>
      </c>
      <c r="K248" s="15">
        <v>14448429</v>
      </c>
      <c r="L248" s="15">
        <v>14495170</v>
      </c>
      <c r="M248" s="15">
        <v>14504868</v>
      </c>
      <c r="N248" s="15">
        <v>14509340</v>
      </c>
      <c r="O248" s="15">
        <v>14530930</v>
      </c>
      <c r="P248" s="15">
        <v>14628871</v>
      </c>
      <c r="Q248" s="15">
        <v>14738212</v>
      </c>
      <c r="R248" s="15">
        <v>14839619</v>
      </c>
      <c r="S248" s="15">
        <v>14908300</v>
      </c>
      <c r="T248" s="15">
        <v>14930042</v>
      </c>
    </row>
    <row r="249" spans="2:20" x14ac:dyDescent="0.3">
      <c r="B249" s="14" t="s">
        <v>51</v>
      </c>
      <c r="C249" s="14" t="s">
        <v>27</v>
      </c>
      <c r="D249" s="14" t="s">
        <v>70</v>
      </c>
      <c r="E249" s="15">
        <v>11780494</v>
      </c>
      <c r="F249" s="15">
        <v>11996699</v>
      </c>
      <c r="G249" s="15">
        <v>12255843</v>
      </c>
      <c r="H249" s="15">
        <v>12539836</v>
      </c>
      <c r="I249" s="15">
        <v>12820198</v>
      </c>
      <c r="J249" s="15">
        <v>13077626</v>
      </c>
      <c r="K249" s="15">
        <v>13336064</v>
      </c>
      <c r="L249" s="15">
        <v>13576766</v>
      </c>
      <c r="M249" s="15">
        <v>13793968</v>
      </c>
      <c r="N249" s="15">
        <v>13979584</v>
      </c>
      <c r="O249" s="15">
        <v>14127032</v>
      </c>
      <c r="P249" s="15">
        <v>14280428</v>
      </c>
      <c r="Q249" s="15">
        <v>14396371</v>
      </c>
      <c r="R249" s="15">
        <v>14485540</v>
      </c>
      <c r="S249" s="15">
        <v>14564330</v>
      </c>
      <c r="T249" s="15">
        <v>14638670</v>
      </c>
    </row>
    <row r="250" spans="2:20" x14ac:dyDescent="0.3">
      <c r="B250" s="14" t="s">
        <v>51</v>
      </c>
      <c r="C250" s="14" t="s">
        <v>27</v>
      </c>
      <c r="D250" s="14" t="s">
        <v>71</v>
      </c>
      <c r="E250" s="15">
        <v>10985852</v>
      </c>
      <c r="F250" s="15">
        <v>11072256</v>
      </c>
      <c r="G250" s="15">
        <v>11150196</v>
      </c>
      <c r="H250" s="15">
        <v>11237012</v>
      </c>
      <c r="I250" s="15">
        <v>11356367</v>
      </c>
      <c r="J250" s="15">
        <v>11520775</v>
      </c>
      <c r="K250" s="15">
        <v>11736752</v>
      </c>
      <c r="L250" s="15">
        <v>11997176</v>
      </c>
      <c r="M250" s="15">
        <v>12287280</v>
      </c>
      <c r="N250" s="15">
        <v>12582746</v>
      </c>
      <c r="O250" s="15">
        <v>12866392</v>
      </c>
      <c r="P250" s="15">
        <v>13174162</v>
      </c>
      <c r="Q250" s="15">
        <v>13478556</v>
      </c>
      <c r="R250" s="15">
        <v>13764037</v>
      </c>
      <c r="S250" s="15">
        <v>14011531</v>
      </c>
      <c r="T250" s="15">
        <v>14209379</v>
      </c>
    </row>
    <row r="251" spans="2:20" x14ac:dyDescent="0.3">
      <c r="B251" s="14" t="s">
        <v>51</v>
      </c>
      <c r="C251" s="14" t="s">
        <v>27</v>
      </c>
      <c r="D251" s="14" t="s">
        <v>72</v>
      </c>
      <c r="E251" s="15">
        <v>10127892</v>
      </c>
      <c r="F251" s="15">
        <v>10300941</v>
      </c>
      <c r="G251" s="15">
        <v>10435769</v>
      </c>
      <c r="H251" s="15">
        <v>10541160</v>
      </c>
      <c r="I251" s="15">
        <v>10632522</v>
      </c>
      <c r="J251" s="15">
        <v>10721343</v>
      </c>
      <c r="K251" s="15">
        <v>10810139</v>
      </c>
      <c r="L251" s="15">
        <v>10892124</v>
      </c>
      <c r="M251" s="15">
        <v>10985253</v>
      </c>
      <c r="N251" s="15">
        <v>11115684</v>
      </c>
      <c r="O251" s="15">
        <v>11298677</v>
      </c>
      <c r="P251" s="15">
        <v>11553588</v>
      </c>
      <c r="Q251" s="15">
        <v>11866005</v>
      </c>
      <c r="R251" s="15">
        <v>12213590</v>
      </c>
      <c r="S251" s="15">
        <v>12562240</v>
      </c>
      <c r="T251" s="15">
        <v>12888281</v>
      </c>
    </row>
    <row r="252" spans="2:20" x14ac:dyDescent="0.3">
      <c r="B252" s="14" t="s">
        <v>51</v>
      </c>
      <c r="C252" s="14" t="s">
        <v>27</v>
      </c>
      <c r="D252" s="14" t="s">
        <v>73</v>
      </c>
      <c r="E252" s="15">
        <v>8580902</v>
      </c>
      <c r="F252" s="15">
        <v>8828670</v>
      </c>
      <c r="G252" s="15">
        <v>9100711</v>
      </c>
      <c r="H252" s="15">
        <v>9378423</v>
      </c>
      <c r="I252" s="15">
        <v>9632308</v>
      </c>
      <c r="J252" s="15">
        <v>9844019</v>
      </c>
      <c r="K252" s="15">
        <v>10012100</v>
      </c>
      <c r="L252" s="15">
        <v>10144906</v>
      </c>
      <c r="M252" s="15">
        <v>10254093</v>
      </c>
      <c r="N252" s="15">
        <v>10357273</v>
      </c>
      <c r="O252" s="15">
        <v>10465967</v>
      </c>
      <c r="P252" s="15">
        <v>10583392</v>
      </c>
      <c r="Q252" s="15">
        <v>10706533</v>
      </c>
      <c r="R252" s="15">
        <v>10846822</v>
      </c>
      <c r="S252" s="15">
        <v>11021796</v>
      </c>
      <c r="T252" s="15">
        <v>11240766</v>
      </c>
    </row>
    <row r="253" spans="2:20" x14ac:dyDescent="0.3">
      <c r="B253" s="14" t="s">
        <v>51</v>
      </c>
      <c r="C253" s="14" t="s">
        <v>27</v>
      </c>
      <c r="D253" s="14" t="s">
        <v>74</v>
      </c>
      <c r="E253" s="15">
        <v>7227420</v>
      </c>
      <c r="F253" s="15">
        <v>7437934</v>
      </c>
      <c r="G253" s="15">
        <v>7632129</v>
      </c>
      <c r="H253" s="15">
        <v>7822319</v>
      </c>
      <c r="I253" s="15">
        <v>8027975</v>
      </c>
      <c r="J253" s="15">
        <v>8259332</v>
      </c>
      <c r="K253" s="15">
        <v>8502617</v>
      </c>
      <c r="L253" s="15">
        <v>8769058</v>
      </c>
      <c r="M253" s="15">
        <v>9042304</v>
      </c>
      <c r="N253" s="15">
        <v>9296896</v>
      </c>
      <c r="O253" s="15">
        <v>9517856</v>
      </c>
      <c r="P253" s="15">
        <v>9704022</v>
      </c>
      <c r="Q253" s="15">
        <v>9868836</v>
      </c>
      <c r="R253" s="15">
        <v>10016543</v>
      </c>
      <c r="S253" s="15">
        <v>10155103</v>
      </c>
      <c r="T253" s="15">
        <v>10290458</v>
      </c>
    </row>
    <row r="254" spans="2:20" x14ac:dyDescent="0.3">
      <c r="B254" s="14" t="s">
        <v>51</v>
      </c>
      <c r="C254" s="14" t="s">
        <v>27</v>
      </c>
      <c r="D254" s="14" t="s">
        <v>75</v>
      </c>
      <c r="E254" s="15">
        <v>5667741</v>
      </c>
      <c r="F254" s="15">
        <v>5897136</v>
      </c>
      <c r="G254" s="15">
        <v>6136889</v>
      </c>
      <c r="H254" s="15">
        <v>6380943</v>
      </c>
      <c r="I254" s="15">
        <v>6620282</v>
      </c>
      <c r="J254" s="15">
        <v>6849444</v>
      </c>
      <c r="K254" s="15">
        <v>7057390</v>
      </c>
      <c r="L254" s="15">
        <v>7249457</v>
      </c>
      <c r="M254" s="15">
        <v>7438446</v>
      </c>
      <c r="N254" s="15">
        <v>7645263</v>
      </c>
      <c r="O254" s="15">
        <v>7881548</v>
      </c>
      <c r="P254" s="15">
        <v>8128369</v>
      </c>
      <c r="Q254" s="15">
        <v>8408435</v>
      </c>
      <c r="R254" s="15">
        <v>8700411</v>
      </c>
      <c r="S254" s="15">
        <v>8972517</v>
      </c>
      <c r="T254" s="15">
        <v>9205723</v>
      </c>
    </row>
    <row r="255" spans="2:20" x14ac:dyDescent="0.3">
      <c r="B255" s="14" t="s">
        <v>51</v>
      </c>
      <c r="C255" s="14" t="s">
        <v>27</v>
      </c>
      <c r="D255" s="14" t="s">
        <v>76</v>
      </c>
      <c r="E255" s="15">
        <v>4280692</v>
      </c>
      <c r="F255" s="15">
        <v>4429325</v>
      </c>
      <c r="G255" s="15">
        <v>4607544</v>
      </c>
      <c r="H255" s="15">
        <v>4808820</v>
      </c>
      <c r="I255" s="15">
        <v>5023958</v>
      </c>
      <c r="J255" s="15">
        <v>5247386</v>
      </c>
      <c r="K255" s="15">
        <v>5467195</v>
      </c>
      <c r="L255" s="15">
        <v>5699853</v>
      </c>
      <c r="M255" s="15">
        <v>5940183</v>
      </c>
      <c r="N255" s="15">
        <v>6180137</v>
      </c>
      <c r="O255" s="15">
        <v>6414535</v>
      </c>
      <c r="P255" s="15">
        <v>6615158</v>
      </c>
      <c r="Q255" s="15">
        <v>6809329</v>
      </c>
      <c r="R255" s="15">
        <v>7006618</v>
      </c>
      <c r="S255" s="15">
        <v>7221635</v>
      </c>
      <c r="T255" s="15">
        <v>7460849</v>
      </c>
    </row>
    <row r="256" spans="2:20" x14ac:dyDescent="0.3">
      <c r="B256" s="14" t="s">
        <v>51</v>
      </c>
      <c r="C256" s="14" t="s">
        <v>27</v>
      </c>
      <c r="D256" s="14" t="s">
        <v>77</v>
      </c>
      <c r="E256" s="15">
        <v>3402804</v>
      </c>
      <c r="F256" s="15">
        <v>3474990</v>
      </c>
      <c r="G256" s="15">
        <v>3540091</v>
      </c>
      <c r="H256" s="15">
        <v>3611115</v>
      </c>
      <c r="I256" s="15">
        <v>3705764</v>
      </c>
      <c r="J256" s="15">
        <v>3833176</v>
      </c>
      <c r="K256" s="15">
        <v>3971479</v>
      </c>
      <c r="L256" s="15">
        <v>4136540</v>
      </c>
      <c r="M256" s="15">
        <v>4324798</v>
      </c>
      <c r="N256" s="15">
        <v>4530740</v>
      </c>
      <c r="O256" s="15">
        <v>4750921</v>
      </c>
      <c r="P256" s="15">
        <v>4959896</v>
      </c>
      <c r="Q256" s="15">
        <v>5186048</v>
      </c>
      <c r="R256" s="15">
        <v>5421242</v>
      </c>
      <c r="S256" s="15">
        <v>5653532</v>
      </c>
      <c r="T256" s="15">
        <v>5875953</v>
      </c>
    </row>
    <row r="257" spans="2:20" x14ac:dyDescent="0.3">
      <c r="B257" s="14" t="s">
        <v>51</v>
      </c>
      <c r="C257" s="14" t="s">
        <v>27</v>
      </c>
      <c r="D257" s="14" t="s">
        <v>78</v>
      </c>
      <c r="E257" s="15">
        <v>2441263</v>
      </c>
      <c r="F257" s="15">
        <v>2515791</v>
      </c>
      <c r="G257" s="15">
        <v>2605549</v>
      </c>
      <c r="H257" s="15">
        <v>2703020</v>
      </c>
      <c r="I257" s="15">
        <v>2797361</v>
      </c>
      <c r="J257" s="15">
        <v>2884130</v>
      </c>
      <c r="K257" s="15">
        <v>2953759</v>
      </c>
      <c r="L257" s="15">
        <v>3016672</v>
      </c>
      <c r="M257" s="15">
        <v>3084678</v>
      </c>
      <c r="N257" s="15">
        <v>3174659</v>
      </c>
      <c r="O257" s="15">
        <v>3296376</v>
      </c>
      <c r="P257" s="15">
        <v>3425417</v>
      </c>
      <c r="Q257" s="15">
        <v>3581142</v>
      </c>
      <c r="R257" s="15">
        <v>3758282</v>
      </c>
      <c r="S257" s="15">
        <v>3949528</v>
      </c>
      <c r="T257" s="15">
        <v>4150247</v>
      </c>
    </row>
    <row r="258" spans="2:20" x14ac:dyDescent="0.3">
      <c r="B258" s="14" t="s">
        <v>51</v>
      </c>
      <c r="C258" s="14" t="s">
        <v>27</v>
      </c>
      <c r="D258" s="14" t="s">
        <v>79</v>
      </c>
      <c r="E258" s="15">
        <v>1666357</v>
      </c>
      <c r="F258" s="15">
        <v>1713271</v>
      </c>
      <c r="G258" s="15">
        <v>1751951</v>
      </c>
      <c r="H258" s="15">
        <v>1790771</v>
      </c>
      <c r="I258" s="15">
        <v>1839430</v>
      </c>
      <c r="J258" s="15">
        <v>1902389</v>
      </c>
      <c r="K258" s="15">
        <v>1971578</v>
      </c>
      <c r="L258" s="15">
        <v>2052339</v>
      </c>
      <c r="M258" s="15">
        <v>2139464</v>
      </c>
      <c r="N258" s="15">
        <v>2224769</v>
      </c>
      <c r="O258" s="15">
        <v>2304879</v>
      </c>
      <c r="P258" s="15">
        <v>2365683</v>
      </c>
      <c r="Q258" s="15">
        <v>2422382</v>
      </c>
      <c r="R258" s="15">
        <v>2485352</v>
      </c>
      <c r="S258" s="15">
        <v>2567549</v>
      </c>
      <c r="T258" s="15">
        <v>2675272</v>
      </c>
    </row>
    <row r="259" spans="2:20" x14ac:dyDescent="0.3">
      <c r="B259" s="14" t="s">
        <v>51</v>
      </c>
      <c r="C259" s="14" t="s">
        <v>27</v>
      </c>
      <c r="D259" s="14" t="s">
        <v>43</v>
      </c>
      <c r="E259" s="15">
        <v>1371646</v>
      </c>
      <c r="F259" s="15">
        <v>1474268</v>
      </c>
      <c r="G259" s="15">
        <v>1570717</v>
      </c>
      <c r="H259" s="15">
        <v>1657036</v>
      </c>
      <c r="I259" s="15">
        <v>1729180</v>
      </c>
      <c r="J259" s="15">
        <v>1786342</v>
      </c>
      <c r="K259" s="15">
        <v>1896485</v>
      </c>
      <c r="L259" s="15">
        <v>1992000</v>
      </c>
      <c r="M259" s="15">
        <v>2076388</v>
      </c>
      <c r="N259" s="15">
        <v>2154472</v>
      </c>
      <c r="O259" s="15">
        <v>2229458</v>
      </c>
      <c r="P259" s="15">
        <v>2368873</v>
      </c>
      <c r="Q259" s="15">
        <v>2502717</v>
      </c>
      <c r="R259" s="15">
        <v>2626636</v>
      </c>
      <c r="S259" s="15">
        <v>2734869</v>
      </c>
      <c r="T259" s="15">
        <v>2826179</v>
      </c>
    </row>
    <row r="260" spans="2:20" x14ac:dyDescent="0.3">
      <c r="B260" s="14" t="s">
        <v>59</v>
      </c>
      <c r="C260" s="14" t="s">
        <v>2</v>
      </c>
      <c r="D260" s="14" t="s">
        <v>64</v>
      </c>
      <c r="E260" s="15">
        <v>3387149</v>
      </c>
      <c r="F260" s="15">
        <v>3510695</v>
      </c>
      <c r="G260" s="15">
        <v>3610057</v>
      </c>
      <c r="H260" s="15">
        <v>3706427</v>
      </c>
      <c r="I260" s="15">
        <v>3810991</v>
      </c>
      <c r="J260" s="15">
        <v>3930934</v>
      </c>
      <c r="K260" s="15">
        <v>4026921</v>
      </c>
      <c r="L260" s="15">
        <v>4158814.9999999995</v>
      </c>
      <c r="M260" s="15">
        <v>4306985</v>
      </c>
      <c r="N260" s="15">
        <v>4438670</v>
      </c>
      <c r="O260" s="15">
        <v>4529458</v>
      </c>
      <c r="P260" s="15">
        <v>4609390</v>
      </c>
      <c r="Q260" s="15">
        <v>4635612</v>
      </c>
      <c r="R260" s="15">
        <v>4616383</v>
      </c>
      <c r="S260" s="15">
        <v>4570444</v>
      </c>
      <c r="T260" s="15">
        <v>4508865</v>
      </c>
    </row>
    <row r="261" spans="2:20" x14ac:dyDescent="0.3">
      <c r="B261" s="14" t="s">
        <v>59</v>
      </c>
      <c r="C261" s="14" t="s">
        <v>2</v>
      </c>
      <c r="D261" s="14" t="s">
        <v>65</v>
      </c>
      <c r="E261" s="15">
        <v>3178614</v>
      </c>
      <c r="F261" s="15">
        <v>3118872</v>
      </c>
      <c r="G261" s="15">
        <v>3113130</v>
      </c>
      <c r="H261" s="15">
        <v>3165807</v>
      </c>
      <c r="I261" s="15">
        <v>3262668</v>
      </c>
      <c r="J261" s="15">
        <v>3376615</v>
      </c>
      <c r="K261" s="15">
        <v>3506352</v>
      </c>
      <c r="L261" s="15">
        <v>3629877</v>
      </c>
      <c r="M261" s="15">
        <v>3742170</v>
      </c>
      <c r="N261" s="15">
        <v>3849265</v>
      </c>
      <c r="O261" s="15">
        <v>3964727</v>
      </c>
      <c r="P261" s="15">
        <v>4091092</v>
      </c>
      <c r="Q261" s="15">
        <v>4219517</v>
      </c>
      <c r="R261" s="15">
        <v>4345516</v>
      </c>
      <c r="S261" s="15">
        <v>4459404</v>
      </c>
      <c r="T261" s="15">
        <v>4548680</v>
      </c>
    </row>
    <row r="262" spans="2:20" x14ac:dyDescent="0.3">
      <c r="B262" s="14" t="s">
        <v>59</v>
      </c>
      <c r="C262" s="14" t="s">
        <v>2</v>
      </c>
      <c r="D262" s="14" t="s">
        <v>66</v>
      </c>
      <c r="E262" s="15">
        <v>4061032</v>
      </c>
      <c r="F262" s="15">
        <v>3802409</v>
      </c>
      <c r="G262" s="15">
        <v>3591888</v>
      </c>
      <c r="H262" s="15">
        <v>3413007</v>
      </c>
      <c r="I262" s="15">
        <v>3257905</v>
      </c>
      <c r="J262" s="15">
        <v>3138264</v>
      </c>
      <c r="K262" s="15">
        <v>3098778</v>
      </c>
      <c r="L262" s="15">
        <v>3127983</v>
      </c>
      <c r="M262" s="15">
        <v>3211214</v>
      </c>
      <c r="N262" s="15">
        <v>3319990</v>
      </c>
      <c r="O262" s="15">
        <v>3430012</v>
      </c>
      <c r="P262" s="15">
        <v>3538651</v>
      </c>
      <c r="Q262" s="15">
        <v>3646660</v>
      </c>
      <c r="R262" s="15">
        <v>3754045</v>
      </c>
      <c r="S262" s="15">
        <v>3866509</v>
      </c>
      <c r="T262" s="15">
        <v>3988159</v>
      </c>
    </row>
    <row r="263" spans="2:20" x14ac:dyDescent="0.3">
      <c r="B263" s="14" t="s">
        <v>59</v>
      </c>
      <c r="C263" s="14" t="s">
        <v>2</v>
      </c>
      <c r="D263" s="14" t="s">
        <v>67</v>
      </c>
      <c r="E263" s="15">
        <v>5972149</v>
      </c>
      <c r="F263" s="15">
        <v>5734807</v>
      </c>
      <c r="G263" s="15">
        <v>5404448</v>
      </c>
      <c r="H263" s="15">
        <v>5019140</v>
      </c>
      <c r="I263" s="15">
        <v>4642959</v>
      </c>
      <c r="J263" s="15">
        <v>4313784</v>
      </c>
      <c r="K263" s="15">
        <v>3987151</v>
      </c>
      <c r="L263" s="15">
        <v>3705433</v>
      </c>
      <c r="M263" s="15">
        <v>3477349</v>
      </c>
      <c r="N263" s="15">
        <v>3308107</v>
      </c>
      <c r="O263" s="15">
        <v>3199923</v>
      </c>
      <c r="P263" s="15">
        <v>3155340</v>
      </c>
      <c r="Q263" s="15">
        <v>3181982</v>
      </c>
      <c r="R263" s="15">
        <v>3260695</v>
      </c>
      <c r="S263" s="15">
        <v>3360519</v>
      </c>
      <c r="T263" s="15">
        <v>3460825</v>
      </c>
    </row>
    <row r="264" spans="2:20" x14ac:dyDescent="0.3">
      <c r="B264" s="14" t="s">
        <v>59</v>
      </c>
      <c r="C264" s="14" t="s">
        <v>2</v>
      </c>
      <c r="D264" s="14" t="s">
        <v>68</v>
      </c>
      <c r="E264" s="15">
        <v>6040064</v>
      </c>
      <c r="F264" s="15">
        <v>6107278</v>
      </c>
      <c r="G264" s="15">
        <v>6187712</v>
      </c>
      <c r="H264" s="15">
        <v>6256479</v>
      </c>
      <c r="I264" s="15">
        <v>6262574</v>
      </c>
      <c r="J264" s="15">
        <v>6168879</v>
      </c>
      <c r="K264" s="15">
        <v>5943285</v>
      </c>
      <c r="L264" s="15">
        <v>5595896</v>
      </c>
      <c r="M264" s="15">
        <v>5173067</v>
      </c>
      <c r="N264" s="15">
        <v>4749509</v>
      </c>
      <c r="O264" s="15">
        <v>4375156</v>
      </c>
      <c r="P264" s="15">
        <v>4044295</v>
      </c>
      <c r="Q264" s="15">
        <v>3759868</v>
      </c>
      <c r="R264" s="15">
        <v>3529042</v>
      </c>
      <c r="S264" s="15">
        <v>3355361</v>
      </c>
      <c r="T264" s="15">
        <v>3240763</v>
      </c>
    </row>
    <row r="265" spans="2:20" x14ac:dyDescent="0.3">
      <c r="B265" s="14" t="s">
        <v>59</v>
      </c>
      <c r="C265" s="14" t="s">
        <v>2</v>
      </c>
      <c r="D265" s="14" t="s">
        <v>69</v>
      </c>
      <c r="E265" s="15">
        <v>5456825</v>
      </c>
      <c r="F265" s="15">
        <v>5560116</v>
      </c>
      <c r="G265" s="15">
        <v>5672081</v>
      </c>
      <c r="H265" s="15">
        <v>5780400</v>
      </c>
      <c r="I265" s="15">
        <v>5880190</v>
      </c>
      <c r="J265" s="15">
        <v>5975479</v>
      </c>
      <c r="K265" s="15">
        <v>6098968</v>
      </c>
      <c r="L265" s="15">
        <v>6230079</v>
      </c>
      <c r="M265" s="15">
        <v>6329618</v>
      </c>
      <c r="N265" s="15">
        <v>6338856</v>
      </c>
      <c r="O265" s="15">
        <v>6223986</v>
      </c>
      <c r="P265" s="15">
        <v>5991657</v>
      </c>
      <c r="Q265" s="15">
        <v>5641785</v>
      </c>
      <c r="R265" s="15">
        <v>5218824</v>
      </c>
      <c r="S265" s="15">
        <v>4794402</v>
      </c>
      <c r="T265" s="15">
        <v>4417248</v>
      </c>
    </row>
    <row r="266" spans="2:20" x14ac:dyDescent="0.3">
      <c r="B266" s="14" t="s">
        <v>59</v>
      </c>
      <c r="C266" s="14" t="s">
        <v>2</v>
      </c>
      <c r="D266" s="14" t="s">
        <v>70</v>
      </c>
      <c r="E266" s="15">
        <v>5142396</v>
      </c>
      <c r="F266" s="15">
        <v>5212786</v>
      </c>
      <c r="G266" s="15">
        <v>5272318</v>
      </c>
      <c r="H266" s="15">
        <v>5324582</v>
      </c>
      <c r="I266" s="15">
        <v>5387672</v>
      </c>
      <c r="J266" s="15">
        <v>5471805</v>
      </c>
      <c r="K266" s="15">
        <v>5573527</v>
      </c>
      <c r="L266" s="15">
        <v>5679643</v>
      </c>
      <c r="M266" s="15">
        <v>5789949</v>
      </c>
      <c r="N266" s="15">
        <v>5905324</v>
      </c>
      <c r="O266" s="15">
        <v>6022560</v>
      </c>
      <c r="P266" s="15">
        <v>6135456</v>
      </c>
      <c r="Q266" s="15">
        <v>6260061</v>
      </c>
      <c r="R266" s="15">
        <v>6356147</v>
      </c>
      <c r="S266" s="15">
        <v>6362169</v>
      </c>
      <c r="T266" s="15">
        <v>6243120</v>
      </c>
    </row>
    <row r="267" spans="2:20" x14ac:dyDescent="0.3">
      <c r="B267" s="14" t="s">
        <v>59</v>
      </c>
      <c r="C267" s="14" t="s">
        <v>2</v>
      </c>
      <c r="D267" s="14" t="s">
        <v>71</v>
      </c>
      <c r="E267" s="15">
        <v>4840048</v>
      </c>
      <c r="F267" s="15">
        <v>4750300</v>
      </c>
      <c r="G267" s="15">
        <v>4767098</v>
      </c>
      <c r="H267" s="15">
        <v>4872937</v>
      </c>
      <c r="I267" s="15">
        <v>5010526</v>
      </c>
      <c r="J267" s="15">
        <v>5130588</v>
      </c>
      <c r="K267" s="15">
        <v>5236034</v>
      </c>
      <c r="L267" s="15">
        <v>5308066</v>
      </c>
      <c r="M267" s="15">
        <v>5360547</v>
      </c>
      <c r="N267" s="15">
        <v>5421477</v>
      </c>
      <c r="O267" s="15">
        <v>5506935</v>
      </c>
      <c r="P267" s="15">
        <v>5597142</v>
      </c>
      <c r="Q267" s="15">
        <v>5694174</v>
      </c>
      <c r="R267" s="15">
        <v>5797188</v>
      </c>
      <c r="S267" s="15">
        <v>5904988</v>
      </c>
      <c r="T267" s="15">
        <v>6013650</v>
      </c>
    </row>
    <row r="268" spans="2:20" x14ac:dyDescent="0.3">
      <c r="B268" s="14" t="s">
        <v>59</v>
      </c>
      <c r="C268" s="14" t="s">
        <v>2</v>
      </c>
      <c r="D268" s="14" t="s">
        <v>72</v>
      </c>
      <c r="E268" s="15">
        <v>5886391</v>
      </c>
      <c r="F268" s="15">
        <v>5685853</v>
      </c>
      <c r="G268" s="15">
        <v>5419777</v>
      </c>
      <c r="H268" s="15">
        <v>5110319</v>
      </c>
      <c r="I268" s="15">
        <v>4827053</v>
      </c>
      <c r="J268" s="15">
        <v>4634994</v>
      </c>
      <c r="K268" s="15">
        <v>4590624</v>
      </c>
      <c r="L268" s="15">
        <v>4672263</v>
      </c>
      <c r="M268" s="15">
        <v>4836151</v>
      </c>
      <c r="N268" s="15">
        <v>5008476</v>
      </c>
      <c r="O268" s="15">
        <v>5142447</v>
      </c>
      <c r="P268" s="15">
        <v>5239258</v>
      </c>
      <c r="Q268" s="15">
        <v>5303950</v>
      </c>
      <c r="R268" s="15">
        <v>5349684</v>
      </c>
      <c r="S268" s="15">
        <v>5402179</v>
      </c>
      <c r="T268" s="15">
        <v>5476691</v>
      </c>
    </row>
    <row r="269" spans="2:20" x14ac:dyDescent="0.3">
      <c r="B269" s="14" t="s">
        <v>59</v>
      </c>
      <c r="C269" s="14" t="s">
        <v>2</v>
      </c>
      <c r="D269" s="14" t="s">
        <v>73</v>
      </c>
      <c r="E269" s="15">
        <v>6320211</v>
      </c>
      <c r="F269" s="15">
        <v>6300842</v>
      </c>
      <c r="G269" s="15">
        <v>6264390</v>
      </c>
      <c r="H269" s="15">
        <v>6216225</v>
      </c>
      <c r="I269" s="15">
        <v>6134581</v>
      </c>
      <c r="J269" s="15">
        <v>5988531</v>
      </c>
      <c r="K269" s="15">
        <v>5734040</v>
      </c>
      <c r="L269" s="15">
        <v>5401331</v>
      </c>
      <c r="M269" s="15">
        <v>5049373</v>
      </c>
      <c r="N269" s="15">
        <v>4768275</v>
      </c>
      <c r="O269" s="15">
        <v>4612227</v>
      </c>
      <c r="P269" s="15">
        <v>4568061</v>
      </c>
      <c r="Q269" s="15">
        <v>4648108</v>
      </c>
      <c r="R269" s="15">
        <v>4807830</v>
      </c>
      <c r="S269" s="15">
        <v>4972579</v>
      </c>
      <c r="T269" s="15">
        <v>5095877</v>
      </c>
    </row>
    <row r="270" spans="2:20" x14ac:dyDescent="0.3">
      <c r="B270" s="14" t="s">
        <v>59</v>
      </c>
      <c r="C270" s="14" t="s">
        <v>2</v>
      </c>
      <c r="D270" s="14" t="s">
        <v>74</v>
      </c>
      <c r="E270" s="15">
        <v>5675971</v>
      </c>
      <c r="F270" s="15">
        <v>5860515</v>
      </c>
      <c r="G270" s="15">
        <v>6028593</v>
      </c>
      <c r="H270" s="15">
        <v>6145533</v>
      </c>
      <c r="I270" s="15">
        <v>6205504</v>
      </c>
      <c r="J270" s="15">
        <v>6228989</v>
      </c>
      <c r="K270" s="15">
        <v>6225007</v>
      </c>
      <c r="L270" s="15">
        <v>6213479</v>
      </c>
      <c r="M270" s="15">
        <v>6173790</v>
      </c>
      <c r="N270" s="15">
        <v>6072738</v>
      </c>
      <c r="O270" s="15">
        <v>5894964</v>
      </c>
      <c r="P270" s="15">
        <v>5644624</v>
      </c>
      <c r="Q270" s="15">
        <v>5320706</v>
      </c>
      <c r="R270" s="15">
        <v>4978986</v>
      </c>
      <c r="S270" s="15">
        <v>4705000</v>
      </c>
      <c r="T270" s="15">
        <v>4550664</v>
      </c>
    </row>
    <row r="271" spans="2:20" x14ac:dyDescent="0.3">
      <c r="B271" s="14" t="s">
        <v>59</v>
      </c>
      <c r="C271" s="14" t="s">
        <v>2</v>
      </c>
      <c r="D271" s="14" t="s">
        <v>75</v>
      </c>
      <c r="E271" s="15">
        <v>4565830</v>
      </c>
      <c r="F271" s="15">
        <v>4781542</v>
      </c>
      <c r="G271" s="15">
        <v>4975828</v>
      </c>
      <c r="H271" s="15">
        <v>5193070</v>
      </c>
      <c r="I271" s="15">
        <v>5446528</v>
      </c>
      <c r="J271" s="15">
        <v>5704630</v>
      </c>
      <c r="K271" s="15">
        <v>5877227</v>
      </c>
      <c r="L271" s="15">
        <v>5982859</v>
      </c>
      <c r="M271" s="15">
        <v>6036047</v>
      </c>
      <c r="N271" s="15">
        <v>6062723</v>
      </c>
      <c r="O271" s="15">
        <v>6077449</v>
      </c>
      <c r="P271" s="15">
        <v>6069167</v>
      </c>
      <c r="Q271" s="15">
        <v>6058546</v>
      </c>
      <c r="R271" s="15">
        <v>6023604</v>
      </c>
      <c r="S271" s="15">
        <v>5928651</v>
      </c>
      <c r="T271" s="15">
        <v>5757121</v>
      </c>
    </row>
    <row r="272" spans="2:20" x14ac:dyDescent="0.3">
      <c r="B272" s="14" t="s">
        <v>59</v>
      </c>
      <c r="C272" s="14" t="s">
        <v>2</v>
      </c>
      <c r="D272" s="14" t="s">
        <v>76</v>
      </c>
      <c r="E272" s="15">
        <v>2871974</v>
      </c>
      <c r="F272" s="15">
        <v>2914939</v>
      </c>
      <c r="G272" s="15">
        <v>3159038</v>
      </c>
      <c r="H272" s="15">
        <v>3491450</v>
      </c>
      <c r="I272" s="15">
        <v>3795473</v>
      </c>
      <c r="J272" s="15">
        <v>4042514</v>
      </c>
      <c r="K272" s="15">
        <v>4354044</v>
      </c>
      <c r="L272" s="15">
        <v>4677403</v>
      </c>
      <c r="M272" s="15">
        <v>4991805</v>
      </c>
      <c r="N272" s="15">
        <v>5271769</v>
      </c>
      <c r="O272" s="15">
        <v>5500061</v>
      </c>
      <c r="P272" s="15">
        <v>5654380</v>
      </c>
      <c r="Q272" s="15">
        <v>5751270</v>
      </c>
      <c r="R272" s="15">
        <v>5803256</v>
      </c>
      <c r="S272" s="15">
        <v>5831635</v>
      </c>
      <c r="T272" s="15">
        <v>5848341</v>
      </c>
    </row>
    <row r="273" spans="2:20" x14ac:dyDescent="0.3">
      <c r="B273" s="14" t="s">
        <v>59</v>
      </c>
      <c r="C273" s="14" t="s">
        <v>2</v>
      </c>
      <c r="D273" s="14" t="s">
        <v>77</v>
      </c>
      <c r="E273" s="15">
        <v>4721841</v>
      </c>
      <c r="F273" s="15">
        <v>4451262</v>
      </c>
      <c r="G273" s="15">
        <v>3974302</v>
      </c>
      <c r="H273" s="15">
        <v>3442038</v>
      </c>
      <c r="I273" s="15">
        <v>3052665</v>
      </c>
      <c r="J273" s="15">
        <v>2891352</v>
      </c>
      <c r="K273" s="15">
        <v>2852336</v>
      </c>
      <c r="L273" s="15">
        <v>2986215</v>
      </c>
      <c r="M273" s="15">
        <v>3240381</v>
      </c>
      <c r="N273" s="15">
        <v>3537682</v>
      </c>
      <c r="O273" s="15">
        <v>3832523</v>
      </c>
      <c r="P273" s="15">
        <v>4110053</v>
      </c>
      <c r="Q273" s="15">
        <v>4404866</v>
      </c>
      <c r="R273" s="15">
        <v>4697023</v>
      </c>
      <c r="S273" s="15">
        <v>4958868</v>
      </c>
      <c r="T273" s="15">
        <v>5171853</v>
      </c>
    </row>
    <row r="274" spans="2:20" x14ac:dyDescent="0.3">
      <c r="B274" s="14" t="s">
        <v>59</v>
      </c>
      <c r="C274" s="14" t="s">
        <v>2</v>
      </c>
      <c r="D274" s="14" t="s">
        <v>78</v>
      </c>
      <c r="E274" s="15">
        <v>3128277</v>
      </c>
      <c r="F274" s="15">
        <v>3273835</v>
      </c>
      <c r="G274" s="15">
        <v>3594623</v>
      </c>
      <c r="H274" s="15">
        <v>3960720</v>
      </c>
      <c r="I274" s="15">
        <v>4191015.0000000005</v>
      </c>
      <c r="J274" s="15">
        <v>4199881</v>
      </c>
      <c r="K274" s="15">
        <v>3992619</v>
      </c>
      <c r="L274" s="15">
        <v>3599863</v>
      </c>
      <c r="M274" s="15">
        <v>3143033</v>
      </c>
      <c r="N274" s="15">
        <v>2791957</v>
      </c>
      <c r="O274" s="15">
        <v>2636271</v>
      </c>
      <c r="P274" s="15">
        <v>2610862</v>
      </c>
      <c r="Q274" s="15">
        <v>2732035</v>
      </c>
      <c r="R274" s="15">
        <v>2951991</v>
      </c>
      <c r="S274" s="15">
        <v>3208370</v>
      </c>
      <c r="T274" s="15">
        <v>3467843</v>
      </c>
    </row>
    <row r="275" spans="2:20" x14ac:dyDescent="0.3">
      <c r="B275" s="14" t="s">
        <v>59</v>
      </c>
      <c r="C275" s="14" t="s">
        <v>2</v>
      </c>
      <c r="D275" s="14" t="s">
        <v>79</v>
      </c>
      <c r="E275" s="15">
        <v>3112352</v>
      </c>
      <c r="F275" s="15">
        <v>3011493</v>
      </c>
      <c r="G275" s="15">
        <v>2804120</v>
      </c>
      <c r="H275" s="15">
        <v>2579289</v>
      </c>
      <c r="I275" s="15">
        <v>2459046</v>
      </c>
      <c r="J275" s="15">
        <v>2500589</v>
      </c>
      <c r="K275" s="15">
        <v>2662533</v>
      </c>
      <c r="L275" s="15">
        <v>2962416</v>
      </c>
      <c r="M275" s="15">
        <v>3288355</v>
      </c>
      <c r="N275" s="15">
        <v>3489675</v>
      </c>
      <c r="O275" s="15">
        <v>3497162</v>
      </c>
      <c r="P275" s="15">
        <v>3305279</v>
      </c>
      <c r="Q275" s="15">
        <v>2968932</v>
      </c>
      <c r="R275" s="15">
        <v>2596984</v>
      </c>
      <c r="S275" s="15">
        <v>2326630</v>
      </c>
      <c r="T275" s="15">
        <v>2222135</v>
      </c>
    </row>
    <row r="276" spans="2:20" x14ac:dyDescent="0.3">
      <c r="B276" s="14" t="s">
        <v>59</v>
      </c>
      <c r="C276" s="14" t="s">
        <v>2</v>
      </c>
      <c r="D276" s="14" t="s">
        <v>43</v>
      </c>
      <c r="E276" s="15">
        <v>2459739</v>
      </c>
      <c r="F276" s="15">
        <v>2660522</v>
      </c>
      <c r="G276" s="15">
        <v>2876529</v>
      </c>
      <c r="H276" s="15">
        <v>3071430</v>
      </c>
      <c r="I276" s="15">
        <v>3198731</v>
      </c>
      <c r="J276" s="15">
        <v>3239949</v>
      </c>
      <c r="K276" s="15">
        <v>3322994</v>
      </c>
      <c r="L276" s="15">
        <v>3325544</v>
      </c>
      <c r="M276" s="15">
        <v>3298343</v>
      </c>
      <c r="N276" s="15">
        <v>3303849</v>
      </c>
      <c r="O276" s="15">
        <v>3367843</v>
      </c>
      <c r="P276" s="15">
        <v>3604075</v>
      </c>
      <c r="Q276" s="15">
        <v>3872973</v>
      </c>
      <c r="R276" s="15">
        <v>4116252.9999999995</v>
      </c>
      <c r="S276" s="15">
        <v>4261612</v>
      </c>
      <c r="T276" s="15">
        <v>4282326</v>
      </c>
    </row>
    <row r="277" spans="2:20" x14ac:dyDescent="0.3">
      <c r="B277" s="14" t="s">
        <v>59</v>
      </c>
      <c r="C277" s="14" t="s">
        <v>27</v>
      </c>
      <c r="D277" s="14" t="s">
        <v>64</v>
      </c>
      <c r="E277" s="15">
        <v>3559674</v>
      </c>
      <c r="F277" s="15">
        <v>3688460</v>
      </c>
      <c r="G277" s="15">
        <v>3791262</v>
      </c>
      <c r="H277" s="15">
        <v>3890997</v>
      </c>
      <c r="I277" s="15">
        <v>4000775</v>
      </c>
      <c r="J277" s="15">
        <v>4129339</v>
      </c>
      <c r="K277" s="15">
        <v>4231732</v>
      </c>
      <c r="L277" s="15">
        <v>4375146</v>
      </c>
      <c r="M277" s="15">
        <v>4538032</v>
      </c>
      <c r="N277" s="15">
        <v>4683896</v>
      </c>
      <c r="O277" s="15">
        <v>4785527</v>
      </c>
      <c r="P277" s="15">
        <v>4874687</v>
      </c>
      <c r="Q277" s="15">
        <v>4903200</v>
      </c>
      <c r="R277" s="15">
        <v>4880877</v>
      </c>
      <c r="S277" s="15">
        <v>4829595</v>
      </c>
      <c r="T277" s="15">
        <v>4762826</v>
      </c>
    </row>
    <row r="278" spans="2:20" x14ac:dyDescent="0.3">
      <c r="B278" s="14" t="s">
        <v>59</v>
      </c>
      <c r="C278" s="14" t="s">
        <v>27</v>
      </c>
      <c r="D278" s="14" t="s">
        <v>65</v>
      </c>
      <c r="E278" s="15">
        <v>3344694</v>
      </c>
      <c r="F278" s="15">
        <v>3277278</v>
      </c>
      <c r="G278" s="15">
        <v>3268283</v>
      </c>
      <c r="H278" s="15">
        <v>3322659</v>
      </c>
      <c r="I278" s="15">
        <v>3424726</v>
      </c>
      <c r="J278" s="15">
        <v>3544759</v>
      </c>
      <c r="K278" s="15">
        <v>3679616</v>
      </c>
      <c r="L278" s="15">
        <v>3808063</v>
      </c>
      <c r="M278" s="15">
        <v>3925302</v>
      </c>
      <c r="N278" s="15">
        <v>4038426</v>
      </c>
      <c r="O278" s="15">
        <v>4162359.0000000005</v>
      </c>
      <c r="P278" s="15">
        <v>4296897</v>
      </c>
      <c r="Q278" s="15">
        <v>4436391</v>
      </c>
      <c r="R278" s="15">
        <v>4575502</v>
      </c>
      <c r="S278" s="15">
        <v>4702459</v>
      </c>
      <c r="T278" s="15">
        <v>4802236</v>
      </c>
    </row>
    <row r="279" spans="2:20" x14ac:dyDescent="0.3">
      <c r="B279" s="14" t="s">
        <v>59</v>
      </c>
      <c r="C279" s="14" t="s">
        <v>27</v>
      </c>
      <c r="D279" s="14" t="s">
        <v>66</v>
      </c>
      <c r="E279" s="15">
        <v>4269410</v>
      </c>
      <c r="F279" s="15">
        <v>4002554</v>
      </c>
      <c r="G279" s="15">
        <v>3783599</v>
      </c>
      <c r="H279" s="15">
        <v>3593922</v>
      </c>
      <c r="I279" s="15">
        <v>3426941</v>
      </c>
      <c r="J279" s="15">
        <v>3297642</v>
      </c>
      <c r="K279" s="15">
        <v>3251817</v>
      </c>
      <c r="L279" s="15">
        <v>3280106</v>
      </c>
      <c r="M279" s="15">
        <v>3366723</v>
      </c>
      <c r="N279" s="15">
        <v>3480951</v>
      </c>
      <c r="O279" s="15">
        <v>3596781</v>
      </c>
      <c r="P279" s="15">
        <v>3708271</v>
      </c>
      <c r="Q279" s="15">
        <v>3820784</v>
      </c>
      <c r="R279" s="15">
        <v>3934114</v>
      </c>
      <c r="S279" s="15">
        <v>4054317</v>
      </c>
      <c r="T279" s="15">
        <v>4186103</v>
      </c>
    </row>
    <row r="280" spans="2:20" x14ac:dyDescent="0.3">
      <c r="B280" s="14" t="s">
        <v>59</v>
      </c>
      <c r="C280" s="14" t="s">
        <v>27</v>
      </c>
      <c r="D280" s="14" t="s">
        <v>67</v>
      </c>
      <c r="E280" s="15">
        <v>6211317</v>
      </c>
      <c r="F280" s="15">
        <v>5964862</v>
      </c>
      <c r="G280" s="15">
        <v>5629633</v>
      </c>
      <c r="H280" s="15">
        <v>5243587</v>
      </c>
      <c r="I280" s="15">
        <v>4868506</v>
      </c>
      <c r="J280" s="15">
        <v>4538894</v>
      </c>
      <c r="K280" s="15">
        <v>4198821</v>
      </c>
      <c r="L280" s="15">
        <v>3900107</v>
      </c>
      <c r="M280" s="15">
        <v>3654127</v>
      </c>
      <c r="N280" s="15">
        <v>3470545</v>
      </c>
      <c r="O280" s="15">
        <v>3354240</v>
      </c>
      <c r="P280" s="15">
        <v>3301447</v>
      </c>
      <c r="Q280" s="15">
        <v>3326602</v>
      </c>
      <c r="R280" s="15">
        <v>3408919</v>
      </c>
      <c r="S280" s="15">
        <v>3514510</v>
      </c>
      <c r="T280" s="15">
        <v>3620950</v>
      </c>
    </row>
    <row r="281" spans="2:20" x14ac:dyDescent="0.3">
      <c r="B281" s="14" t="s">
        <v>59</v>
      </c>
      <c r="C281" s="14" t="s">
        <v>27</v>
      </c>
      <c r="D281" s="14" t="s">
        <v>68</v>
      </c>
      <c r="E281" s="15">
        <v>6224355</v>
      </c>
      <c r="F281" s="15">
        <v>6295819</v>
      </c>
      <c r="G281" s="15">
        <v>6380283</v>
      </c>
      <c r="H281" s="15">
        <v>6451456</v>
      </c>
      <c r="I281" s="15">
        <v>6459688</v>
      </c>
      <c r="J281" s="15">
        <v>6370277</v>
      </c>
      <c r="K281" s="15">
        <v>6142980</v>
      </c>
      <c r="L281" s="15">
        <v>5795945</v>
      </c>
      <c r="M281" s="15">
        <v>5374861</v>
      </c>
      <c r="N281" s="15">
        <v>4952199</v>
      </c>
      <c r="O281" s="15">
        <v>4575931</v>
      </c>
      <c r="P281" s="15">
        <v>4232893</v>
      </c>
      <c r="Q281" s="15">
        <v>3932832</v>
      </c>
      <c r="R281" s="15">
        <v>3684977</v>
      </c>
      <c r="S281" s="15">
        <v>3497025</v>
      </c>
      <c r="T281" s="15">
        <v>3373933</v>
      </c>
    </row>
    <row r="282" spans="2:20" x14ac:dyDescent="0.3">
      <c r="B282" s="14" t="s">
        <v>59</v>
      </c>
      <c r="C282" s="14" t="s">
        <v>27</v>
      </c>
      <c r="D282" s="14" t="s">
        <v>69</v>
      </c>
      <c r="E282" s="15">
        <v>5491279</v>
      </c>
      <c r="F282" s="15">
        <v>5590472</v>
      </c>
      <c r="G282" s="15">
        <v>5711459</v>
      </c>
      <c r="H282" s="15">
        <v>5840172</v>
      </c>
      <c r="I282" s="15">
        <v>5964706</v>
      </c>
      <c r="J282" s="15">
        <v>6082538</v>
      </c>
      <c r="K282" s="15">
        <v>6218080</v>
      </c>
      <c r="L282" s="15">
        <v>6354835</v>
      </c>
      <c r="M282" s="15">
        <v>6456349</v>
      </c>
      <c r="N282" s="15">
        <v>6468660</v>
      </c>
      <c r="O282" s="15">
        <v>6360768</v>
      </c>
      <c r="P282" s="15">
        <v>6130511</v>
      </c>
      <c r="Q282" s="15">
        <v>5786843</v>
      </c>
      <c r="R282" s="15">
        <v>5371682</v>
      </c>
      <c r="S282" s="15">
        <v>4952556</v>
      </c>
      <c r="T282" s="15">
        <v>4575841</v>
      </c>
    </row>
    <row r="283" spans="2:20" x14ac:dyDescent="0.3">
      <c r="B283" s="14" t="s">
        <v>59</v>
      </c>
      <c r="C283" s="14" t="s">
        <v>27</v>
      </c>
      <c r="D283" s="14" t="s">
        <v>70</v>
      </c>
      <c r="E283" s="15">
        <v>5102222</v>
      </c>
      <c r="F283" s="15">
        <v>5161782</v>
      </c>
      <c r="G283" s="15">
        <v>5205155</v>
      </c>
      <c r="H283" s="15">
        <v>5237768</v>
      </c>
      <c r="I283" s="15">
        <v>5284680</v>
      </c>
      <c r="J283" s="15">
        <v>5363187</v>
      </c>
      <c r="K283" s="15">
        <v>5475031</v>
      </c>
      <c r="L283" s="15">
        <v>5604029</v>
      </c>
      <c r="M283" s="15">
        <v>5745278</v>
      </c>
      <c r="N283" s="15">
        <v>5891364</v>
      </c>
      <c r="O283" s="15">
        <v>6033799</v>
      </c>
      <c r="P283" s="15">
        <v>6158972</v>
      </c>
      <c r="Q283" s="15">
        <v>6292078</v>
      </c>
      <c r="R283" s="15">
        <v>6394767</v>
      </c>
      <c r="S283" s="15">
        <v>6408679</v>
      </c>
      <c r="T283" s="15">
        <v>6300711</v>
      </c>
    </row>
    <row r="284" spans="2:20" x14ac:dyDescent="0.3">
      <c r="B284" s="14" t="s">
        <v>59</v>
      </c>
      <c r="C284" s="14" t="s">
        <v>27</v>
      </c>
      <c r="D284" s="14" t="s">
        <v>71</v>
      </c>
      <c r="E284" s="15">
        <v>4656111</v>
      </c>
      <c r="F284" s="15">
        <v>4568684</v>
      </c>
      <c r="G284" s="15">
        <v>4590737</v>
      </c>
      <c r="H284" s="15">
        <v>4703068</v>
      </c>
      <c r="I284" s="15">
        <v>4844858</v>
      </c>
      <c r="J284" s="15">
        <v>4963535</v>
      </c>
      <c r="K284" s="15">
        <v>5060700</v>
      </c>
      <c r="L284" s="15">
        <v>5115739</v>
      </c>
      <c r="M284" s="15">
        <v>5149302</v>
      </c>
      <c r="N284" s="15">
        <v>5199167</v>
      </c>
      <c r="O284" s="15">
        <v>5287097</v>
      </c>
      <c r="P284" s="15">
        <v>5384655</v>
      </c>
      <c r="Q284" s="15">
        <v>5503825</v>
      </c>
      <c r="R284" s="15">
        <v>5638061</v>
      </c>
      <c r="S284" s="15">
        <v>5776911</v>
      </c>
      <c r="T284" s="15">
        <v>5911074</v>
      </c>
    </row>
    <row r="285" spans="2:20" x14ac:dyDescent="0.3">
      <c r="B285" s="14" t="s">
        <v>59</v>
      </c>
      <c r="C285" s="14" t="s">
        <v>27</v>
      </c>
      <c r="D285" s="14" t="s">
        <v>72</v>
      </c>
      <c r="E285" s="15">
        <v>5492677</v>
      </c>
      <c r="F285" s="15">
        <v>5295776</v>
      </c>
      <c r="G285" s="15">
        <v>5038390</v>
      </c>
      <c r="H285" s="15">
        <v>4739700</v>
      </c>
      <c r="I285" s="15">
        <v>4468320</v>
      </c>
      <c r="J285" s="15">
        <v>4289657</v>
      </c>
      <c r="K285" s="15">
        <v>4266189</v>
      </c>
      <c r="L285" s="15">
        <v>4367934</v>
      </c>
      <c r="M285" s="15">
        <v>4547054</v>
      </c>
      <c r="N285" s="15">
        <v>4727228</v>
      </c>
      <c r="O285" s="15">
        <v>4861981</v>
      </c>
      <c r="P285" s="15">
        <v>4943750</v>
      </c>
      <c r="Q285" s="15">
        <v>4987679</v>
      </c>
      <c r="R285" s="15">
        <v>5012732</v>
      </c>
      <c r="S285" s="15">
        <v>5052778</v>
      </c>
      <c r="T285" s="15">
        <v>5127944</v>
      </c>
    </row>
    <row r="286" spans="2:20" x14ac:dyDescent="0.3">
      <c r="B286" s="14" t="s">
        <v>59</v>
      </c>
      <c r="C286" s="14" t="s">
        <v>27</v>
      </c>
      <c r="D286" s="14" t="s">
        <v>73</v>
      </c>
      <c r="E286" s="15">
        <v>5678419</v>
      </c>
      <c r="F286" s="15">
        <v>5642607</v>
      </c>
      <c r="G286" s="15">
        <v>5601923</v>
      </c>
      <c r="H286" s="15">
        <v>5561169</v>
      </c>
      <c r="I286" s="15">
        <v>5496225</v>
      </c>
      <c r="J286" s="15">
        <v>5372922</v>
      </c>
      <c r="K286" s="15">
        <v>5140979</v>
      </c>
      <c r="L286" s="15">
        <v>4834432</v>
      </c>
      <c r="M286" s="15">
        <v>4513360</v>
      </c>
      <c r="N286" s="15">
        <v>4267253</v>
      </c>
      <c r="O286" s="15">
        <v>4147076</v>
      </c>
      <c r="P286" s="15">
        <v>4124830</v>
      </c>
      <c r="Q286" s="15">
        <v>4221409</v>
      </c>
      <c r="R286" s="15">
        <v>4390024</v>
      </c>
      <c r="S286" s="15">
        <v>4556018</v>
      </c>
      <c r="T286" s="15">
        <v>4674805</v>
      </c>
    </row>
    <row r="287" spans="2:20" x14ac:dyDescent="0.3">
      <c r="B287" s="14" t="s">
        <v>59</v>
      </c>
      <c r="C287" s="14" t="s">
        <v>27</v>
      </c>
      <c r="D287" s="14" t="s">
        <v>74</v>
      </c>
      <c r="E287" s="15">
        <v>4810996</v>
      </c>
      <c r="F287" s="15">
        <v>4948093</v>
      </c>
      <c r="G287" s="15">
        <v>5076371</v>
      </c>
      <c r="H287" s="15">
        <v>5168018</v>
      </c>
      <c r="I287" s="15">
        <v>5216615</v>
      </c>
      <c r="J287" s="15">
        <v>5239015</v>
      </c>
      <c r="K287" s="15">
        <v>5247440</v>
      </c>
      <c r="L287" s="15">
        <v>5258037</v>
      </c>
      <c r="M287" s="15">
        <v>5248453</v>
      </c>
      <c r="N287" s="15">
        <v>5184430</v>
      </c>
      <c r="O287" s="15">
        <v>5050306</v>
      </c>
      <c r="P287" s="15">
        <v>4839760</v>
      </c>
      <c r="Q287" s="15">
        <v>4560747</v>
      </c>
      <c r="R287" s="15">
        <v>4267284</v>
      </c>
      <c r="S287" s="15">
        <v>4040879</v>
      </c>
      <c r="T287" s="15">
        <v>3928987</v>
      </c>
    </row>
    <row r="288" spans="2:20" x14ac:dyDescent="0.3">
      <c r="B288" s="14" t="s">
        <v>59</v>
      </c>
      <c r="C288" s="14" t="s">
        <v>27</v>
      </c>
      <c r="D288" s="14" t="s">
        <v>75</v>
      </c>
      <c r="E288" s="15">
        <v>3615079</v>
      </c>
      <c r="F288" s="15">
        <v>3785709</v>
      </c>
      <c r="G288" s="15">
        <v>3931657</v>
      </c>
      <c r="H288" s="15">
        <v>4086572</v>
      </c>
      <c r="I288" s="15">
        <v>4264948</v>
      </c>
      <c r="J288" s="15">
        <v>4448405</v>
      </c>
      <c r="K288" s="15">
        <v>4563595</v>
      </c>
      <c r="L288" s="15">
        <v>4640088</v>
      </c>
      <c r="M288" s="15">
        <v>4690002</v>
      </c>
      <c r="N288" s="15">
        <v>4729951</v>
      </c>
      <c r="O288" s="15">
        <v>4767203</v>
      </c>
      <c r="P288" s="15">
        <v>4786751</v>
      </c>
      <c r="Q288" s="15">
        <v>4811782</v>
      </c>
      <c r="R288" s="15">
        <v>4819881</v>
      </c>
      <c r="S288" s="15">
        <v>4775206</v>
      </c>
      <c r="T288" s="15">
        <v>4660894</v>
      </c>
    </row>
    <row r="289" spans="2:20" x14ac:dyDescent="0.3">
      <c r="B289" s="14" t="s">
        <v>59</v>
      </c>
      <c r="C289" s="14" t="s">
        <v>27</v>
      </c>
      <c r="D289" s="14" t="s">
        <v>76</v>
      </c>
      <c r="E289" s="15">
        <v>1957097</v>
      </c>
      <c r="F289" s="15">
        <v>2022303</v>
      </c>
      <c r="G289" s="15">
        <v>2230628</v>
      </c>
      <c r="H289" s="15">
        <v>2497247</v>
      </c>
      <c r="I289" s="15">
        <v>2736738</v>
      </c>
      <c r="J289" s="15">
        <v>2928172</v>
      </c>
      <c r="K289" s="15">
        <v>3144809</v>
      </c>
      <c r="L289" s="15">
        <v>3354853</v>
      </c>
      <c r="M289" s="15">
        <v>3550559</v>
      </c>
      <c r="N289" s="15">
        <v>3724029</v>
      </c>
      <c r="O289" s="15">
        <v>3870985</v>
      </c>
      <c r="P289" s="15">
        <v>3982436</v>
      </c>
      <c r="Q289" s="15">
        <v>4064966</v>
      </c>
      <c r="R289" s="15">
        <v>4126890.9999999995</v>
      </c>
      <c r="S289" s="15">
        <v>4178725.9999999995</v>
      </c>
      <c r="T289" s="15">
        <v>4225282</v>
      </c>
    </row>
    <row r="290" spans="2:20" x14ac:dyDescent="0.3">
      <c r="B290" s="14" t="s">
        <v>59</v>
      </c>
      <c r="C290" s="14" t="s">
        <v>27</v>
      </c>
      <c r="D290" s="14" t="s">
        <v>77</v>
      </c>
      <c r="E290" s="15">
        <v>2890585</v>
      </c>
      <c r="F290" s="15">
        <v>2683219</v>
      </c>
      <c r="G290" s="15">
        <v>2351993</v>
      </c>
      <c r="H290" s="15">
        <v>2004203</v>
      </c>
      <c r="I290" s="15">
        <v>1769203</v>
      </c>
      <c r="J290" s="15">
        <v>1695062</v>
      </c>
      <c r="K290" s="15">
        <v>1715015</v>
      </c>
      <c r="L290" s="15">
        <v>1841124</v>
      </c>
      <c r="M290" s="15">
        <v>2031957</v>
      </c>
      <c r="N290" s="15">
        <v>2236040</v>
      </c>
      <c r="O290" s="15">
        <v>2427223</v>
      </c>
      <c r="P290" s="15">
        <v>2612942</v>
      </c>
      <c r="Q290" s="15">
        <v>2796730</v>
      </c>
      <c r="R290" s="15">
        <v>2970509</v>
      </c>
      <c r="S290" s="15">
        <v>3125008</v>
      </c>
      <c r="T290" s="15">
        <v>3255893</v>
      </c>
    </row>
    <row r="291" spans="2:20" x14ac:dyDescent="0.3">
      <c r="B291" s="14" t="s">
        <v>59</v>
      </c>
      <c r="C291" s="14" t="s">
        <v>27</v>
      </c>
      <c r="D291" s="14" t="s">
        <v>78</v>
      </c>
      <c r="E291" s="15">
        <v>1669435</v>
      </c>
      <c r="F291" s="15">
        <v>1775479</v>
      </c>
      <c r="G291" s="15">
        <v>1961929</v>
      </c>
      <c r="H291" s="15">
        <v>2151727</v>
      </c>
      <c r="I291" s="15">
        <v>2245042</v>
      </c>
      <c r="J291" s="15">
        <v>2204005</v>
      </c>
      <c r="K291" s="15">
        <v>2059530.0000000002</v>
      </c>
      <c r="L291" s="15">
        <v>1816412</v>
      </c>
      <c r="M291" s="15">
        <v>1555333</v>
      </c>
      <c r="N291" s="15">
        <v>1373791</v>
      </c>
      <c r="O291" s="15">
        <v>1313469</v>
      </c>
      <c r="P291" s="15">
        <v>1344909</v>
      </c>
      <c r="Q291" s="15">
        <v>1452222</v>
      </c>
      <c r="R291" s="15">
        <v>1605123</v>
      </c>
      <c r="S291" s="15">
        <v>1767780</v>
      </c>
      <c r="T291" s="15">
        <v>1922538</v>
      </c>
    </row>
    <row r="292" spans="2:20" x14ac:dyDescent="0.3">
      <c r="B292" s="14" t="s">
        <v>59</v>
      </c>
      <c r="C292" s="14" t="s">
        <v>27</v>
      </c>
      <c r="D292" s="14" t="s">
        <v>79</v>
      </c>
      <c r="E292" s="15">
        <v>1310193</v>
      </c>
      <c r="F292" s="15">
        <v>1293210</v>
      </c>
      <c r="G292" s="15">
        <v>1215095</v>
      </c>
      <c r="H292" s="15">
        <v>1122996</v>
      </c>
      <c r="I292" s="15">
        <v>1077129</v>
      </c>
      <c r="J292" s="15">
        <v>1101950</v>
      </c>
      <c r="K292" s="15">
        <v>1204887</v>
      </c>
      <c r="L292" s="15">
        <v>1359046</v>
      </c>
      <c r="M292" s="15">
        <v>1502961</v>
      </c>
      <c r="N292" s="15">
        <v>1564377</v>
      </c>
      <c r="O292" s="15">
        <v>1520947</v>
      </c>
      <c r="P292" s="15">
        <v>1417826</v>
      </c>
      <c r="Q292" s="15">
        <v>1250235</v>
      </c>
      <c r="R292" s="15">
        <v>1076892</v>
      </c>
      <c r="S292" s="15">
        <v>964092</v>
      </c>
      <c r="T292" s="15">
        <v>937202</v>
      </c>
    </row>
    <row r="293" spans="2:20" x14ac:dyDescent="0.3">
      <c r="B293" s="14" t="s">
        <v>59</v>
      </c>
      <c r="C293" s="14" t="s">
        <v>27</v>
      </c>
      <c r="D293" s="14" t="s">
        <v>43</v>
      </c>
      <c r="E293" s="15">
        <v>567719</v>
      </c>
      <c r="F293" s="15">
        <v>668885</v>
      </c>
      <c r="G293" s="15">
        <v>781878</v>
      </c>
      <c r="H293" s="15">
        <v>884650</v>
      </c>
      <c r="I293" s="15">
        <v>951723</v>
      </c>
      <c r="J293" s="15">
        <v>972137</v>
      </c>
      <c r="K293" s="15">
        <v>1019366</v>
      </c>
      <c r="L293" s="15">
        <v>1030827</v>
      </c>
      <c r="M293" s="15">
        <v>1027626</v>
      </c>
      <c r="N293" s="15">
        <v>1034188.0000000001</v>
      </c>
      <c r="O293" s="15">
        <v>1055663</v>
      </c>
      <c r="P293" s="15">
        <v>1165055</v>
      </c>
      <c r="Q293" s="15">
        <v>1280721</v>
      </c>
      <c r="R293" s="15">
        <v>1372348</v>
      </c>
      <c r="S293" s="15">
        <v>1406401</v>
      </c>
      <c r="T293" s="15">
        <v>1373080</v>
      </c>
    </row>
    <row r="294" spans="2:20" x14ac:dyDescent="0.3">
      <c r="B294" s="14" t="s">
        <v>53</v>
      </c>
      <c r="C294" s="14" t="s">
        <v>2</v>
      </c>
      <c r="D294" s="14" t="s">
        <v>64</v>
      </c>
      <c r="E294" s="15">
        <v>16316855</v>
      </c>
      <c r="F294" s="15">
        <v>16593384</v>
      </c>
      <c r="G294" s="15">
        <v>16708588</v>
      </c>
      <c r="H294" s="15">
        <v>16702388</v>
      </c>
      <c r="I294" s="15">
        <v>16647525</v>
      </c>
      <c r="J294" s="15">
        <v>16603138</v>
      </c>
      <c r="K294" s="15">
        <v>16590503</v>
      </c>
      <c r="L294" s="15">
        <v>16512102</v>
      </c>
      <c r="M294" s="15">
        <v>16402387</v>
      </c>
      <c r="N294" s="15">
        <v>16286981</v>
      </c>
      <c r="O294" s="15">
        <v>16182274</v>
      </c>
      <c r="P294" s="15">
        <v>16020677</v>
      </c>
      <c r="Q294" s="15">
        <v>15947058</v>
      </c>
      <c r="R294" s="15">
        <v>15935410</v>
      </c>
      <c r="S294" s="15">
        <v>15945888</v>
      </c>
      <c r="T294" s="15">
        <v>15947437</v>
      </c>
    </row>
    <row r="295" spans="2:20" x14ac:dyDescent="0.3">
      <c r="B295" s="14" t="s">
        <v>53</v>
      </c>
      <c r="C295" s="14" t="s">
        <v>2</v>
      </c>
      <c r="D295" s="14" t="s">
        <v>65</v>
      </c>
      <c r="E295" s="15">
        <v>16093416</v>
      </c>
      <c r="F295" s="15">
        <v>16072813</v>
      </c>
      <c r="G295" s="15">
        <v>16138618</v>
      </c>
      <c r="H295" s="15">
        <v>16273193</v>
      </c>
      <c r="I295" s="15">
        <v>16424324</v>
      </c>
      <c r="J295" s="15">
        <v>16518638</v>
      </c>
      <c r="K295" s="15">
        <v>16550376</v>
      </c>
      <c r="L295" s="15">
        <v>16586812</v>
      </c>
      <c r="M295" s="15">
        <v>16627976</v>
      </c>
      <c r="N295" s="15">
        <v>16664522</v>
      </c>
      <c r="O295" s="15">
        <v>16679659</v>
      </c>
      <c r="P295" s="15">
        <v>16671895</v>
      </c>
      <c r="Q295" s="15">
        <v>16607014</v>
      </c>
      <c r="R295" s="15">
        <v>16493670</v>
      </c>
      <c r="S295" s="15">
        <v>16359134</v>
      </c>
      <c r="T295" s="15">
        <v>16243588</v>
      </c>
    </row>
    <row r="296" spans="2:20" x14ac:dyDescent="0.3">
      <c r="B296" s="14" t="s">
        <v>53</v>
      </c>
      <c r="C296" s="14" t="s">
        <v>2</v>
      </c>
      <c r="D296" s="14" t="s">
        <v>66</v>
      </c>
      <c r="E296" s="15">
        <v>17056619</v>
      </c>
      <c r="F296" s="15">
        <v>16993275</v>
      </c>
      <c r="G296" s="15">
        <v>16892970</v>
      </c>
      <c r="H296" s="15">
        <v>16776064</v>
      </c>
      <c r="I296" s="15">
        <v>16683710</v>
      </c>
      <c r="J296" s="15">
        <v>16649062</v>
      </c>
      <c r="K296" s="15">
        <v>16621531</v>
      </c>
      <c r="L296" s="15">
        <v>16610081</v>
      </c>
      <c r="M296" s="15">
        <v>16605457</v>
      </c>
      <c r="N296" s="15">
        <v>16597358</v>
      </c>
      <c r="O296" s="15">
        <v>16586114</v>
      </c>
      <c r="P296" s="15">
        <v>16648275</v>
      </c>
      <c r="Q296" s="15">
        <v>16705978</v>
      </c>
      <c r="R296" s="15">
        <v>16751013</v>
      </c>
      <c r="S296" s="15">
        <v>16764337</v>
      </c>
      <c r="T296" s="15">
        <v>16728793</v>
      </c>
    </row>
    <row r="297" spans="2:20" x14ac:dyDescent="0.3">
      <c r="B297" s="14" t="s">
        <v>53</v>
      </c>
      <c r="C297" s="14" t="s">
        <v>2</v>
      </c>
      <c r="D297" s="14" t="s">
        <v>67</v>
      </c>
      <c r="E297" s="15">
        <v>16760423</v>
      </c>
      <c r="F297" s="15">
        <v>16901363</v>
      </c>
      <c r="G297" s="15">
        <v>17063631</v>
      </c>
      <c r="H297" s="15">
        <v>17222686</v>
      </c>
      <c r="I297" s="15">
        <v>17336900</v>
      </c>
      <c r="J297" s="15">
        <v>17384368</v>
      </c>
      <c r="K297" s="15">
        <v>17428742</v>
      </c>
      <c r="L297" s="15">
        <v>17377250</v>
      </c>
      <c r="M297" s="15">
        <v>17253197</v>
      </c>
      <c r="N297" s="15">
        <v>17109401</v>
      </c>
      <c r="O297" s="15">
        <v>16983943</v>
      </c>
      <c r="P297" s="15">
        <v>16944654</v>
      </c>
      <c r="Q297" s="15">
        <v>16924819</v>
      </c>
      <c r="R297" s="15">
        <v>16916479</v>
      </c>
      <c r="S297" s="15">
        <v>16908577</v>
      </c>
      <c r="T297" s="15">
        <v>16894205</v>
      </c>
    </row>
    <row r="298" spans="2:20" x14ac:dyDescent="0.3">
      <c r="B298" s="14" t="s">
        <v>53</v>
      </c>
      <c r="C298" s="14" t="s">
        <v>2</v>
      </c>
      <c r="D298" s="14" t="s">
        <v>68</v>
      </c>
      <c r="E298" s="15">
        <v>16063938</v>
      </c>
      <c r="F298" s="15">
        <v>16254644</v>
      </c>
      <c r="G298" s="15">
        <v>16437654</v>
      </c>
      <c r="H298" s="15">
        <v>16608079</v>
      </c>
      <c r="I298" s="15">
        <v>16767255</v>
      </c>
      <c r="J298" s="15">
        <v>16920505</v>
      </c>
      <c r="K298" s="15">
        <v>17156978</v>
      </c>
      <c r="L298" s="15">
        <v>17415862</v>
      </c>
      <c r="M298" s="15">
        <v>17668360</v>
      </c>
      <c r="N298" s="15">
        <v>17863692</v>
      </c>
      <c r="O298" s="15">
        <v>17963600</v>
      </c>
      <c r="P298" s="15">
        <v>17980029</v>
      </c>
      <c r="Q298" s="15">
        <v>17901555</v>
      </c>
      <c r="R298" s="15">
        <v>17765815</v>
      </c>
      <c r="S298" s="15">
        <v>17630181</v>
      </c>
      <c r="T298" s="15">
        <v>17525907</v>
      </c>
    </row>
    <row r="299" spans="2:20" x14ac:dyDescent="0.3">
      <c r="B299" s="14" t="s">
        <v>53</v>
      </c>
      <c r="C299" s="14" t="s">
        <v>2</v>
      </c>
      <c r="D299" s="14" t="s">
        <v>69</v>
      </c>
      <c r="E299" s="15">
        <v>15336525</v>
      </c>
      <c r="F299" s="15">
        <v>15490837</v>
      </c>
      <c r="G299" s="15">
        <v>15687122</v>
      </c>
      <c r="H299" s="15">
        <v>15906219</v>
      </c>
      <c r="I299" s="15">
        <v>16120685</v>
      </c>
      <c r="J299" s="15">
        <v>16312712</v>
      </c>
      <c r="K299" s="15">
        <v>16527548</v>
      </c>
      <c r="L299" s="15">
        <v>16735223</v>
      </c>
      <c r="M299" s="15">
        <v>16938512</v>
      </c>
      <c r="N299" s="15">
        <v>17150086</v>
      </c>
      <c r="O299" s="15">
        <v>17378027</v>
      </c>
      <c r="P299" s="15">
        <v>17623215</v>
      </c>
      <c r="Q299" s="15">
        <v>17889704</v>
      </c>
      <c r="R299" s="15">
        <v>18145909</v>
      </c>
      <c r="S299" s="15">
        <v>18341695</v>
      </c>
      <c r="T299" s="15">
        <v>18446125</v>
      </c>
    </row>
    <row r="300" spans="2:20" x14ac:dyDescent="0.3">
      <c r="B300" s="14" t="s">
        <v>53</v>
      </c>
      <c r="C300" s="14" t="s">
        <v>2</v>
      </c>
      <c r="D300" s="14" t="s">
        <v>70</v>
      </c>
      <c r="E300" s="15">
        <v>15233878</v>
      </c>
      <c r="F300" s="15">
        <v>15277375</v>
      </c>
      <c r="G300" s="15">
        <v>15337597</v>
      </c>
      <c r="H300" s="15">
        <v>15416144</v>
      </c>
      <c r="I300" s="15">
        <v>15519256</v>
      </c>
      <c r="J300" s="15">
        <v>15649466</v>
      </c>
      <c r="K300" s="15">
        <v>15803432</v>
      </c>
      <c r="L300" s="15">
        <v>15994425</v>
      </c>
      <c r="M300" s="15">
        <v>16211055</v>
      </c>
      <c r="N300" s="15">
        <v>16436033</v>
      </c>
      <c r="O300" s="15">
        <v>16657267</v>
      </c>
      <c r="P300" s="15">
        <v>16866303</v>
      </c>
      <c r="Q300" s="15">
        <v>17062962</v>
      </c>
      <c r="R300" s="15">
        <v>17257607</v>
      </c>
      <c r="S300" s="15">
        <v>17467993</v>
      </c>
      <c r="T300" s="15">
        <v>17701842</v>
      </c>
    </row>
    <row r="301" spans="2:20" x14ac:dyDescent="0.3">
      <c r="B301" s="14" t="s">
        <v>53</v>
      </c>
      <c r="C301" s="14" t="s">
        <v>2</v>
      </c>
      <c r="D301" s="14" t="s">
        <v>71</v>
      </c>
      <c r="E301" s="15">
        <v>15303266</v>
      </c>
      <c r="F301" s="15">
        <v>15250028</v>
      </c>
      <c r="G301" s="15">
        <v>15263564</v>
      </c>
      <c r="H301" s="15">
        <v>15326600</v>
      </c>
      <c r="I301" s="15">
        <v>15405286</v>
      </c>
      <c r="J301" s="15">
        <v>15477385</v>
      </c>
      <c r="K301" s="15">
        <v>15531935</v>
      </c>
      <c r="L301" s="15">
        <v>15585489</v>
      </c>
      <c r="M301" s="15">
        <v>15646733</v>
      </c>
      <c r="N301" s="15">
        <v>15733789</v>
      </c>
      <c r="O301" s="15">
        <v>15858086</v>
      </c>
      <c r="P301" s="15">
        <v>16011300</v>
      </c>
      <c r="Q301" s="15">
        <v>16195747</v>
      </c>
      <c r="R301" s="15">
        <v>16403076</v>
      </c>
      <c r="S301" s="15">
        <v>16618984</v>
      </c>
      <c r="T301" s="15">
        <v>16833685</v>
      </c>
    </row>
    <row r="302" spans="2:20" x14ac:dyDescent="0.3">
      <c r="B302" s="14" t="s">
        <v>53</v>
      </c>
      <c r="C302" s="14" t="s">
        <v>2</v>
      </c>
      <c r="D302" s="14" t="s">
        <v>72</v>
      </c>
      <c r="E302" s="15">
        <v>15828577</v>
      </c>
      <c r="F302" s="15">
        <v>15769122</v>
      </c>
      <c r="G302" s="15">
        <v>15667176</v>
      </c>
      <c r="H302" s="15">
        <v>15545939</v>
      </c>
      <c r="I302" s="15">
        <v>15440597</v>
      </c>
      <c r="J302" s="15">
        <v>15375914</v>
      </c>
      <c r="K302" s="15">
        <v>15346616</v>
      </c>
      <c r="L302" s="15">
        <v>15370417</v>
      </c>
      <c r="M302" s="15">
        <v>15431161</v>
      </c>
      <c r="N302" s="15">
        <v>15500737</v>
      </c>
      <c r="O302" s="15">
        <v>15562052</v>
      </c>
      <c r="P302" s="15">
        <v>15617582</v>
      </c>
      <c r="Q302" s="15">
        <v>15665402</v>
      </c>
      <c r="R302" s="15">
        <v>15718760</v>
      </c>
      <c r="S302" s="15">
        <v>15798804</v>
      </c>
      <c r="T302" s="15">
        <v>15917320</v>
      </c>
    </row>
    <row r="303" spans="2:20" x14ac:dyDescent="0.3">
      <c r="B303" s="14" t="s">
        <v>53</v>
      </c>
      <c r="C303" s="14" t="s">
        <v>2</v>
      </c>
      <c r="D303" s="14" t="s">
        <v>73</v>
      </c>
      <c r="E303" s="15">
        <v>15218001</v>
      </c>
      <c r="F303" s="15">
        <v>15419351</v>
      </c>
      <c r="G303" s="15">
        <v>15593156</v>
      </c>
      <c r="H303" s="15">
        <v>15724261</v>
      </c>
      <c r="I303" s="15">
        <v>15795910</v>
      </c>
      <c r="J303" s="15">
        <v>15804068</v>
      </c>
      <c r="K303" s="15">
        <v>15746772</v>
      </c>
      <c r="L303" s="15">
        <v>15640454</v>
      </c>
      <c r="M303" s="15">
        <v>15510148</v>
      </c>
      <c r="N303" s="15">
        <v>15396714</v>
      </c>
      <c r="O303" s="15">
        <v>15327409</v>
      </c>
      <c r="P303" s="15">
        <v>15302963</v>
      </c>
      <c r="Q303" s="15">
        <v>15326748</v>
      </c>
      <c r="R303" s="15">
        <v>15385212</v>
      </c>
      <c r="S303" s="15">
        <v>15452242</v>
      </c>
      <c r="T303" s="15">
        <v>15511411</v>
      </c>
    </row>
    <row r="304" spans="2:20" x14ac:dyDescent="0.3">
      <c r="B304" s="14" t="s">
        <v>53</v>
      </c>
      <c r="C304" s="14" t="s">
        <v>2</v>
      </c>
      <c r="D304" s="14" t="s">
        <v>74</v>
      </c>
      <c r="E304" s="15">
        <v>13578057</v>
      </c>
      <c r="F304" s="15">
        <v>13913569</v>
      </c>
      <c r="G304" s="15">
        <v>14262427</v>
      </c>
      <c r="H304" s="15">
        <v>14607163</v>
      </c>
      <c r="I304" s="15">
        <v>14919481</v>
      </c>
      <c r="J304" s="15">
        <v>15179310</v>
      </c>
      <c r="K304" s="15">
        <v>15358767</v>
      </c>
      <c r="L304" s="15">
        <v>15500520</v>
      </c>
      <c r="M304" s="15">
        <v>15597542</v>
      </c>
      <c r="N304" s="15">
        <v>15643164</v>
      </c>
      <c r="O304" s="15">
        <v>15636678</v>
      </c>
      <c r="P304" s="15">
        <v>15576939</v>
      </c>
      <c r="Q304" s="15">
        <v>15465154</v>
      </c>
      <c r="R304" s="15">
        <v>15331393</v>
      </c>
      <c r="S304" s="15">
        <v>15219162</v>
      </c>
      <c r="T304" s="15">
        <v>15154642</v>
      </c>
    </row>
    <row r="305" spans="2:20" x14ac:dyDescent="0.3">
      <c r="B305" s="14" t="s">
        <v>53</v>
      </c>
      <c r="C305" s="14" t="s">
        <v>2</v>
      </c>
      <c r="D305" s="14" t="s">
        <v>75</v>
      </c>
      <c r="E305" s="15">
        <v>11564629</v>
      </c>
      <c r="F305" s="15">
        <v>11972342</v>
      </c>
      <c r="G305" s="15">
        <v>12352535</v>
      </c>
      <c r="H305" s="15">
        <v>12714037</v>
      </c>
      <c r="I305" s="15">
        <v>13072440</v>
      </c>
      <c r="J305" s="15">
        <v>13435221</v>
      </c>
      <c r="K305" s="15">
        <v>13757184</v>
      </c>
      <c r="L305" s="15">
        <v>14080320</v>
      </c>
      <c r="M305" s="15">
        <v>14389959</v>
      </c>
      <c r="N305" s="15">
        <v>14665083</v>
      </c>
      <c r="O305" s="15">
        <v>14892087</v>
      </c>
      <c r="P305" s="15">
        <v>15062425</v>
      </c>
      <c r="Q305" s="15">
        <v>15190769</v>
      </c>
      <c r="R305" s="15">
        <v>15275776</v>
      </c>
      <c r="S305" s="15">
        <v>15315131</v>
      </c>
      <c r="T305" s="15">
        <v>15308947</v>
      </c>
    </row>
    <row r="306" spans="2:20" x14ac:dyDescent="0.3">
      <c r="B306" s="14" t="s">
        <v>53</v>
      </c>
      <c r="C306" s="14" t="s">
        <v>2</v>
      </c>
      <c r="D306" s="14" t="s">
        <v>76</v>
      </c>
      <c r="E306" s="15">
        <v>8916689</v>
      </c>
      <c r="F306" s="15">
        <v>9338143</v>
      </c>
      <c r="G306" s="15">
        <v>9818992</v>
      </c>
      <c r="H306" s="15">
        <v>10329435</v>
      </c>
      <c r="I306" s="15">
        <v>10828464</v>
      </c>
      <c r="J306" s="15">
        <v>11291793</v>
      </c>
      <c r="K306" s="15">
        <v>11683823</v>
      </c>
      <c r="L306" s="15">
        <v>12040496</v>
      </c>
      <c r="M306" s="15">
        <v>12370566</v>
      </c>
      <c r="N306" s="15">
        <v>12693892</v>
      </c>
      <c r="O306" s="15">
        <v>13022012</v>
      </c>
      <c r="P306" s="15">
        <v>13331158</v>
      </c>
      <c r="Q306" s="15">
        <v>13637317</v>
      </c>
      <c r="R306" s="15">
        <v>13928972</v>
      </c>
      <c r="S306" s="15">
        <v>14189189</v>
      </c>
      <c r="T306" s="15">
        <v>14406766</v>
      </c>
    </row>
    <row r="307" spans="2:20" x14ac:dyDescent="0.3">
      <c r="B307" s="14" t="s">
        <v>53</v>
      </c>
      <c r="C307" s="14" t="s">
        <v>2</v>
      </c>
      <c r="D307" s="14" t="s">
        <v>77</v>
      </c>
      <c r="E307" s="15">
        <v>7087937</v>
      </c>
      <c r="F307" s="15">
        <v>7272539</v>
      </c>
      <c r="G307" s="15">
        <v>7511685</v>
      </c>
      <c r="H307" s="15">
        <v>7806471</v>
      </c>
      <c r="I307" s="15">
        <v>8156440</v>
      </c>
      <c r="J307" s="15">
        <v>8556591</v>
      </c>
      <c r="K307" s="15">
        <v>8956312</v>
      </c>
      <c r="L307" s="15">
        <v>9403415</v>
      </c>
      <c r="M307" s="15">
        <v>9874547</v>
      </c>
      <c r="N307" s="15">
        <v>10335907</v>
      </c>
      <c r="O307" s="15">
        <v>10765479</v>
      </c>
      <c r="P307" s="15">
        <v>11132019</v>
      </c>
      <c r="Q307" s="15">
        <v>11462532</v>
      </c>
      <c r="R307" s="15">
        <v>11770282</v>
      </c>
      <c r="S307" s="15">
        <v>12077546</v>
      </c>
      <c r="T307" s="15">
        <v>12394832</v>
      </c>
    </row>
    <row r="308" spans="2:20" x14ac:dyDescent="0.3">
      <c r="B308" s="14" t="s">
        <v>53</v>
      </c>
      <c r="C308" s="14" t="s">
        <v>2</v>
      </c>
      <c r="D308" s="14" t="s">
        <v>78</v>
      </c>
      <c r="E308" s="15">
        <v>6087840</v>
      </c>
      <c r="F308" s="15">
        <v>6092834</v>
      </c>
      <c r="G308" s="15">
        <v>6137849</v>
      </c>
      <c r="H308" s="15">
        <v>6226055</v>
      </c>
      <c r="I308" s="15">
        <v>6359408</v>
      </c>
      <c r="J308" s="15">
        <v>6539485</v>
      </c>
      <c r="K308" s="15">
        <v>6729646</v>
      </c>
      <c r="L308" s="15">
        <v>6962128</v>
      </c>
      <c r="M308" s="15">
        <v>7236863</v>
      </c>
      <c r="N308" s="15">
        <v>7556937</v>
      </c>
      <c r="O308" s="15">
        <v>7922730</v>
      </c>
      <c r="P308" s="15">
        <v>8290801</v>
      </c>
      <c r="Q308" s="15">
        <v>8703368</v>
      </c>
      <c r="R308" s="15">
        <v>9139853</v>
      </c>
      <c r="S308" s="15">
        <v>9570305</v>
      </c>
      <c r="T308" s="15">
        <v>9975487</v>
      </c>
    </row>
    <row r="309" spans="2:20" x14ac:dyDescent="0.3">
      <c r="B309" s="14" t="s">
        <v>53</v>
      </c>
      <c r="C309" s="14" t="s">
        <v>2</v>
      </c>
      <c r="D309" s="14" t="s">
        <v>79</v>
      </c>
      <c r="E309" s="15">
        <v>5382341</v>
      </c>
      <c r="F309" s="15">
        <v>5362235</v>
      </c>
      <c r="G309" s="15">
        <v>5335304</v>
      </c>
      <c r="H309" s="15">
        <v>5308235</v>
      </c>
      <c r="I309" s="15">
        <v>5297124</v>
      </c>
      <c r="J309" s="15">
        <v>5316284</v>
      </c>
      <c r="K309" s="15">
        <v>5330736</v>
      </c>
      <c r="L309" s="15">
        <v>5382771</v>
      </c>
      <c r="M309" s="15">
        <v>5473111</v>
      </c>
      <c r="N309" s="15">
        <v>5604152</v>
      </c>
      <c r="O309" s="15">
        <v>5777905</v>
      </c>
      <c r="P309" s="15">
        <v>5943209</v>
      </c>
      <c r="Q309" s="15">
        <v>6144175</v>
      </c>
      <c r="R309" s="15">
        <v>6384194</v>
      </c>
      <c r="S309" s="15">
        <v>6670520</v>
      </c>
      <c r="T309" s="15">
        <v>7005813</v>
      </c>
    </row>
    <row r="310" spans="2:20" x14ac:dyDescent="0.3">
      <c r="B310" s="14" t="s">
        <v>53</v>
      </c>
      <c r="C310" s="14" t="s">
        <v>2</v>
      </c>
      <c r="D310" s="14" t="s">
        <v>43</v>
      </c>
      <c r="E310" s="15">
        <v>7983658</v>
      </c>
      <c r="F310" s="15">
        <v>8198307</v>
      </c>
      <c r="G310" s="15">
        <v>8397187</v>
      </c>
      <c r="H310" s="15">
        <v>8579619</v>
      </c>
      <c r="I310" s="15">
        <v>8735411</v>
      </c>
      <c r="J310" s="15">
        <v>8859554</v>
      </c>
      <c r="K310" s="15">
        <v>9029627</v>
      </c>
      <c r="L310" s="15">
        <v>9154845</v>
      </c>
      <c r="M310" s="15">
        <v>9247856</v>
      </c>
      <c r="N310" s="15">
        <v>9323631</v>
      </c>
      <c r="O310" s="15">
        <v>9397479</v>
      </c>
      <c r="P310" s="15">
        <v>9553184</v>
      </c>
      <c r="Q310" s="15">
        <v>9680251</v>
      </c>
      <c r="R310" s="15">
        <v>9798059</v>
      </c>
      <c r="S310" s="15">
        <v>9928566</v>
      </c>
      <c r="T310" s="15">
        <v>10091077</v>
      </c>
    </row>
    <row r="311" spans="2:20" x14ac:dyDescent="0.3">
      <c r="B311" s="14" t="s">
        <v>53</v>
      </c>
      <c r="C311" s="14" t="s">
        <v>27</v>
      </c>
      <c r="D311" s="14" t="s">
        <v>64</v>
      </c>
      <c r="E311" s="15">
        <v>17030071</v>
      </c>
      <c r="F311" s="15">
        <v>17339803</v>
      </c>
      <c r="G311" s="15">
        <v>17470902</v>
      </c>
      <c r="H311" s="15">
        <v>17469290</v>
      </c>
      <c r="I311" s="15">
        <v>17416184</v>
      </c>
      <c r="J311" s="15">
        <v>17376265</v>
      </c>
      <c r="K311" s="15">
        <v>17364564</v>
      </c>
      <c r="L311" s="15">
        <v>17282588</v>
      </c>
      <c r="M311" s="15">
        <v>17166945</v>
      </c>
      <c r="N311" s="15">
        <v>17044576</v>
      </c>
      <c r="O311" s="15">
        <v>16933696</v>
      </c>
      <c r="P311" s="15">
        <v>16761914</v>
      </c>
      <c r="Q311" s="15">
        <v>16682751</v>
      </c>
      <c r="R311" s="15">
        <v>16668980</v>
      </c>
      <c r="S311" s="15">
        <v>16679021</v>
      </c>
      <c r="T311" s="15">
        <v>16680769</v>
      </c>
    </row>
    <row r="312" spans="2:20" x14ac:dyDescent="0.3">
      <c r="B312" s="14" t="s">
        <v>53</v>
      </c>
      <c r="C312" s="14" t="s">
        <v>27</v>
      </c>
      <c r="D312" s="14" t="s">
        <v>65</v>
      </c>
      <c r="E312" s="15">
        <v>16752761</v>
      </c>
      <c r="F312" s="15">
        <v>16723439</v>
      </c>
      <c r="G312" s="15">
        <v>16795338</v>
      </c>
      <c r="H312" s="15">
        <v>16949941</v>
      </c>
      <c r="I312" s="15">
        <v>17127167</v>
      </c>
      <c r="J312" s="15">
        <v>17242217</v>
      </c>
      <c r="K312" s="15">
        <v>17282066</v>
      </c>
      <c r="L312" s="15">
        <v>17328442</v>
      </c>
      <c r="M312" s="15">
        <v>17379267</v>
      </c>
      <c r="N312" s="15">
        <v>17424039</v>
      </c>
      <c r="O312" s="15">
        <v>17445304</v>
      </c>
      <c r="P312" s="15">
        <v>17440628</v>
      </c>
      <c r="Q312" s="15">
        <v>17374764</v>
      </c>
      <c r="R312" s="15">
        <v>17255990</v>
      </c>
      <c r="S312" s="15">
        <v>17113273</v>
      </c>
      <c r="T312" s="15">
        <v>16989864</v>
      </c>
    </row>
    <row r="313" spans="2:20" x14ac:dyDescent="0.3">
      <c r="B313" s="14" t="s">
        <v>53</v>
      </c>
      <c r="C313" s="14" t="s">
        <v>27</v>
      </c>
      <c r="D313" s="14" t="s">
        <v>66</v>
      </c>
      <c r="E313" s="15">
        <v>17782716</v>
      </c>
      <c r="F313" s="15">
        <v>17722969</v>
      </c>
      <c r="G313" s="15">
        <v>17619134</v>
      </c>
      <c r="H313" s="15">
        <v>17489662</v>
      </c>
      <c r="I313" s="15">
        <v>17383034</v>
      </c>
      <c r="J313" s="15">
        <v>17342472</v>
      </c>
      <c r="K313" s="15">
        <v>17296364</v>
      </c>
      <c r="L313" s="15">
        <v>17281844</v>
      </c>
      <c r="M313" s="15">
        <v>17286088</v>
      </c>
      <c r="N313" s="15">
        <v>17292184</v>
      </c>
      <c r="O313" s="15">
        <v>17295633</v>
      </c>
      <c r="P313" s="15">
        <v>17365177</v>
      </c>
      <c r="Q313" s="15">
        <v>17431961</v>
      </c>
      <c r="R313" s="15">
        <v>17487528</v>
      </c>
      <c r="S313" s="15">
        <v>17511511</v>
      </c>
      <c r="T313" s="15">
        <v>17484565</v>
      </c>
    </row>
    <row r="314" spans="2:20" x14ac:dyDescent="0.3">
      <c r="B314" s="14" t="s">
        <v>53</v>
      </c>
      <c r="C314" s="14" t="s">
        <v>27</v>
      </c>
      <c r="D314" s="14" t="s">
        <v>67</v>
      </c>
      <c r="E314" s="15">
        <v>17304953</v>
      </c>
      <c r="F314" s="15">
        <v>17457851</v>
      </c>
      <c r="G314" s="15">
        <v>17657610</v>
      </c>
      <c r="H314" s="15">
        <v>17870993</v>
      </c>
      <c r="I314" s="15">
        <v>18040892</v>
      </c>
      <c r="J314" s="15">
        <v>18133108</v>
      </c>
      <c r="K314" s="15">
        <v>18168124</v>
      </c>
      <c r="L314" s="15">
        <v>18087309</v>
      </c>
      <c r="M314" s="15">
        <v>17923934</v>
      </c>
      <c r="N314" s="15">
        <v>17747035</v>
      </c>
      <c r="O314" s="15">
        <v>17604907</v>
      </c>
      <c r="P314" s="15">
        <v>17554078</v>
      </c>
      <c r="Q314" s="15">
        <v>17534758</v>
      </c>
      <c r="R314" s="15">
        <v>17537126</v>
      </c>
      <c r="S314" s="15">
        <v>17544679</v>
      </c>
      <c r="T314" s="15">
        <v>17546615</v>
      </c>
    </row>
    <row r="315" spans="2:20" x14ac:dyDescent="0.3">
      <c r="B315" s="14" t="s">
        <v>53</v>
      </c>
      <c r="C315" s="14" t="s">
        <v>27</v>
      </c>
      <c r="D315" s="14" t="s">
        <v>68</v>
      </c>
      <c r="E315" s="15">
        <v>16349243</v>
      </c>
      <c r="F315" s="15">
        <v>16542235</v>
      </c>
      <c r="G315" s="15">
        <v>16720101</v>
      </c>
      <c r="H315" s="15">
        <v>16894820</v>
      </c>
      <c r="I315" s="15">
        <v>17079692</v>
      </c>
      <c r="J315" s="15">
        <v>17281633</v>
      </c>
      <c r="K315" s="15">
        <v>17572930</v>
      </c>
      <c r="L315" s="15">
        <v>17890938</v>
      </c>
      <c r="M315" s="15">
        <v>18200575</v>
      </c>
      <c r="N315" s="15">
        <v>18439991</v>
      </c>
      <c r="O315" s="15">
        <v>18564337</v>
      </c>
      <c r="P315" s="15">
        <v>18588058</v>
      </c>
      <c r="Q315" s="15">
        <v>18491155</v>
      </c>
      <c r="R315" s="15">
        <v>18322420</v>
      </c>
      <c r="S315" s="15">
        <v>18156567</v>
      </c>
      <c r="T315" s="15">
        <v>18036126</v>
      </c>
    </row>
    <row r="316" spans="2:20" x14ac:dyDescent="0.3">
      <c r="B316" s="14" t="s">
        <v>53</v>
      </c>
      <c r="C316" s="14" t="s">
        <v>27</v>
      </c>
      <c r="D316" s="14" t="s">
        <v>69</v>
      </c>
      <c r="E316" s="15">
        <v>15089836</v>
      </c>
      <c r="F316" s="15">
        <v>15281027</v>
      </c>
      <c r="G316" s="15">
        <v>15528043</v>
      </c>
      <c r="H316" s="15">
        <v>15790741</v>
      </c>
      <c r="I316" s="15">
        <v>16029096</v>
      </c>
      <c r="J316" s="15">
        <v>16231628</v>
      </c>
      <c r="K316" s="15">
        <v>16497220</v>
      </c>
      <c r="L316" s="15">
        <v>16755205</v>
      </c>
      <c r="M316" s="15">
        <v>17007990</v>
      </c>
      <c r="N316" s="15">
        <v>17269932</v>
      </c>
      <c r="O316" s="15">
        <v>17551074</v>
      </c>
      <c r="P316" s="15">
        <v>17868553</v>
      </c>
      <c r="Q316" s="15">
        <v>18210375</v>
      </c>
      <c r="R316" s="15">
        <v>18536570</v>
      </c>
      <c r="S316" s="15">
        <v>18784932</v>
      </c>
      <c r="T316" s="15">
        <v>18918126</v>
      </c>
    </row>
    <row r="317" spans="2:20" x14ac:dyDescent="0.3">
      <c r="B317" s="14" t="s">
        <v>53</v>
      </c>
      <c r="C317" s="14" t="s">
        <v>27</v>
      </c>
      <c r="D317" s="14" t="s">
        <v>70</v>
      </c>
      <c r="E317" s="15">
        <v>15006769</v>
      </c>
      <c r="F317" s="15">
        <v>14984460</v>
      </c>
      <c r="G317" s="15">
        <v>14990970</v>
      </c>
      <c r="H317" s="15">
        <v>15037861</v>
      </c>
      <c r="I317" s="15">
        <v>15133109</v>
      </c>
      <c r="J317" s="15">
        <v>15269727</v>
      </c>
      <c r="K317" s="15">
        <v>15443669</v>
      </c>
      <c r="L317" s="15">
        <v>15663402</v>
      </c>
      <c r="M317" s="15">
        <v>15914526</v>
      </c>
      <c r="N317" s="15">
        <v>16177229</v>
      </c>
      <c r="O317" s="15">
        <v>16438075</v>
      </c>
      <c r="P317" s="15">
        <v>16698139</v>
      </c>
      <c r="Q317" s="15">
        <v>16947877</v>
      </c>
      <c r="R317" s="15">
        <v>17198332</v>
      </c>
      <c r="S317" s="15">
        <v>17468781</v>
      </c>
      <c r="T317" s="15">
        <v>17766882</v>
      </c>
    </row>
    <row r="318" spans="2:20" x14ac:dyDescent="0.3">
      <c r="B318" s="14" t="s">
        <v>53</v>
      </c>
      <c r="C318" s="14" t="s">
        <v>27</v>
      </c>
      <c r="D318" s="14" t="s">
        <v>71</v>
      </c>
      <c r="E318" s="15">
        <v>15248609</v>
      </c>
      <c r="F318" s="15">
        <v>15137602</v>
      </c>
      <c r="G318" s="15">
        <v>15084976</v>
      </c>
      <c r="H318" s="15">
        <v>15074027</v>
      </c>
      <c r="I318" s="15">
        <v>15077289</v>
      </c>
      <c r="J318" s="15">
        <v>15082190</v>
      </c>
      <c r="K318" s="15">
        <v>15095263</v>
      </c>
      <c r="L318" s="15">
        <v>15123404</v>
      </c>
      <c r="M318" s="15">
        <v>15174440</v>
      </c>
      <c r="N318" s="15">
        <v>15262757</v>
      </c>
      <c r="O318" s="15">
        <v>15396019</v>
      </c>
      <c r="P318" s="15">
        <v>15564937</v>
      </c>
      <c r="Q318" s="15">
        <v>15773187</v>
      </c>
      <c r="R318" s="15">
        <v>16011836</v>
      </c>
      <c r="S318" s="15">
        <v>16265845</v>
      </c>
      <c r="T318" s="15">
        <v>16524552</v>
      </c>
    </row>
    <row r="319" spans="2:20" x14ac:dyDescent="0.3">
      <c r="B319" s="14" t="s">
        <v>53</v>
      </c>
      <c r="C319" s="14" t="s">
        <v>27</v>
      </c>
      <c r="D319" s="14" t="s">
        <v>72</v>
      </c>
      <c r="E319" s="15">
        <v>15804644</v>
      </c>
      <c r="F319" s="15">
        <v>15739530</v>
      </c>
      <c r="G319" s="15">
        <v>15620172</v>
      </c>
      <c r="H319" s="15">
        <v>15470602</v>
      </c>
      <c r="I319" s="15">
        <v>15327089</v>
      </c>
      <c r="J319" s="15">
        <v>15214258</v>
      </c>
      <c r="K319" s="15">
        <v>15125075</v>
      </c>
      <c r="L319" s="15">
        <v>15080298</v>
      </c>
      <c r="M319" s="15">
        <v>15069149</v>
      </c>
      <c r="N319" s="15">
        <v>15073340</v>
      </c>
      <c r="O319" s="15">
        <v>15083288</v>
      </c>
      <c r="P319" s="15">
        <v>15099474</v>
      </c>
      <c r="Q319" s="15">
        <v>15123358</v>
      </c>
      <c r="R319" s="15">
        <v>15166544</v>
      </c>
      <c r="S319" s="15">
        <v>15246477</v>
      </c>
      <c r="T319" s="15">
        <v>15372552</v>
      </c>
    </row>
    <row r="320" spans="2:20" x14ac:dyDescent="0.3">
      <c r="B320" s="14" t="s">
        <v>53</v>
      </c>
      <c r="C320" s="14" t="s">
        <v>27</v>
      </c>
      <c r="D320" s="14" t="s">
        <v>73</v>
      </c>
      <c r="E320" s="15">
        <v>14921861</v>
      </c>
      <c r="F320" s="15">
        <v>15143914</v>
      </c>
      <c r="G320" s="15">
        <v>15352775</v>
      </c>
      <c r="H320" s="15">
        <v>15525178</v>
      </c>
      <c r="I320" s="15">
        <v>15632074</v>
      </c>
      <c r="J320" s="15">
        <v>15661600</v>
      </c>
      <c r="K320" s="15">
        <v>15603369</v>
      </c>
      <c r="L320" s="15">
        <v>15484592</v>
      </c>
      <c r="M320" s="15">
        <v>15330901</v>
      </c>
      <c r="N320" s="15">
        <v>15184269</v>
      </c>
      <c r="O320" s="15">
        <v>15072676</v>
      </c>
      <c r="P320" s="15">
        <v>14989244</v>
      </c>
      <c r="Q320" s="15">
        <v>14943590</v>
      </c>
      <c r="R320" s="15">
        <v>14929428</v>
      </c>
      <c r="S320" s="15">
        <v>14931782</v>
      </c>
      <c r="T320" s="15">
        <v>14941539</v>
      </c>
    </row>
    <row r="321" spans="2:20" x14ac:dyDescent="0.3">
      <c r="B321" s="14" t="s">
        <v>53</v>
      </c>
      <c r="C321" s="14" t="s">
        <v>27</v>
      </c>
      <c r="D321" s="14" t="s">
        <v>74</v>
      </c>
      <c r="E321" s="15">
        <v>13096839</v>
      </c>
      <c r="F321" s="15">
        <v>13422519</v>
      </c>
      <c r="G321" s="15">
        <v>13762818</v>
      </c>
      <c r="H321" s="15">
        <v>14106071</v>
      </c>
      <c r="I321" s="15">
        <v>14429959</v>
      </c>
      <c r="J321" s="15">
        <v>14716352</v>
      </c>
      <c r="K321" s="15">
        <v>14926395</v>
      </c>
      <c r="L321" s="15">
        <v>15110394</v>
      </c>
      <c r="M321" s="15">
        <v>15252950</v>
      </c>
      <c r="N321" s="15">
        <v>15336432</v>
      </c>
      <c r="O321" s="15">
        <v>15353976</v>
      </c>
      <c r="P321" s="15">
        <v>15294180</v>
      </c>
      <c r="Q321" s="15">
        <v>15171749</v>
      </c>
      <c r="R321" s="15">
        <v>15017123</v>
      </c>
      <c r="S321" s="15">
        <v>14874714</v>
      </c>
      <c r="T321" s="15">
        <v>14771562</v>
      </c>
    </row>
    <row r="322" spans="2:20" x14ac:dyDescent="0.3">
      <c r="B322" s="14" t="s">
        <v>53</v>
      </c>
      <c r="C322" s="14" t="s">
        <v>27</v>
      </c>
      <c r="D322" s="14" t="s">
        <v>75</v>
      </c>
      <c r="E322" s="15">
        <v>10886997</v>
      </c>
      <c r="F322" s="15">
        <v>11289087</v>
      </c>
      <c r="G322" s="15">
        <v>11663237</v>
      </c>
      <c r="H322" s="15">
        <v>12017679</v>
      </c>
      <c r="I322" s="15">
        <v>12369425</v>
      </c>
      <c r="J322" s="15">
        <v>12729060</v>
      </c>
      <c r="K322" s="15">
        <v>13045831</v>
      </c>
      <c r="L322" s="15">
        <v>13369656</v>
      </c>
      <c r="M322" s="15">
        <v>13689493</v>
      </c>
      <c r="N322" s="15">
        <v>13986955</v>
      </c>
      <c r="O322" s="15">
        <v>14247921</v>
      </c>
      <c r="P322" s="15">
        <v>14443396</v>
      </c>
      <c r="Q322" s="15">
        <v>14606770</v>
      </c>
      <c r="R322" s="15">
        <v>14731428</v>
      </c>
      <c r="S322" s="15">
        <v>14806241</v>
      </c>
      <c r="T322" s="15">
        <v>14825330</v>
      </c>
    </row>
    <row r="323" spans="2:20" x14ac:dyDescent="0.3">
      <c r="B323" s="14" t="s">
        <v>53</v>
      </c>
      <c r="C323" s="14" t="s">
        <v>27</v>
      </c>
      <c r="D323" s="14" t="s">
        <v>76</v>
      </c>
      <c r="E323" s="15">
        <v>8116163</v>
      </c>
      <c r="F323" s="15">
        <v>8497917</v>
      </c>
      <c r="G323" s="15">
        <v>8957627</v>
      </c>
      <c r="H323" s="15">
        <v>9460371</v>
      </c>
      <c r="I323" s="15">
        <v>9955513</v>
      </c>
      <c r="J323" s="15">
        <v>10412678</v>
      </c>
      <c r="K323" s="15">
        <v>10791628</v>
      </c>
      <c r="L323" s="15">
        <v>11133935</v>
      </c>
      <c r="M323" s="15">
        <v>11448937</v>
      </c>
      <c r="N323" s="15">
        <v>11760047</v>
      </c>
      <c r="O323" s="15">
        <v>12083066</v>
      </c>
      <c r="P323" s="15">
        <v>12381856</v>
      </c>
      <c r="Q323" s="15">
        <v>12683564</v>
      </c>
      <c r="R323" s="15">
        <v>12978504</v>
      </c>
      <c r="S323" s="15">
        <v>13252066</v>
      </c>
      <c r="T323" s="15">
        <v>13494396</v>
      </c>
    </row>
    <row r="324" spans="2:20" x14ac:dyDescent="0.3">
      <c r="B324" s="14" t="s">
        <v>53</v>
      </c>
      <c r="C324" s="14" t="s">
        <v>27</v>
      </c>
      <c r="D324" s="14" t="s">
        <v>77</v>
      </c>
      <c r="E324" s="15">
        <v>6416375</v>
      </c>
      <c r="F324" s="15">
        <v>6567163</v>
      </c>
      <c r="G324" s="15">
        <v>6740313</v>
      </c>
      <c r="H324" s="15">
        <v>6952584</v>
      </c>
      <c r="I324" s="15">
        <v>7226706</v>
      </c>
      <c r="J324" s="15">
        <v>7571656</v>
      </c>
      <c r="K324" s="15">
        <v>7928921</v>
      </c>
      <c r="L324" s="15">
        <v>8351372</v>
      </c>
      <c r="M324" s="15">
        <v>8810536</v>
      </c>
      <c r="N324" s="15">
        <v>9262522</v>
      </c>
      <c r="O324" s="15">
        <v>9678745</v>
      </c>
      <c r="P324" s="15">
        <v>10017589</v>
      </c>
      <c r="Q324" s="15">
        <v>10315993</v>
      </c>
      <c r="R324" s="15">
        <v>10591196</v>
      </c>
      <c r="S324" s="15">
        <v>10871048</v>
      </c>
      <c r="T324" s="15">
        <v>11169873</v>
      </c>
    </row>
    <row r="325" spans="2:20" x14ac:dyDescent="0.3">
      <c r="B325" s="14" t="s">
        <v>53</v>
      </c>
      <c r="C325" s="14" t="s">
        <v>27</v>
      </c>
      <c r="D325" s="14" t="s">
        <v>78</v>
      </c>
      <c r="E325" s="15">
        <v>5058369</v>
      </c>
      <c r="F325" s="15">
        <v>5120507</v>
      </c>
      <c r="G325" s="15">
        <v>5222687</v>
      </c>
      <c r="H325" s="15">
        <v>5357833</v>
      </c>
      <c r="I325" s="15">
        <v>5514052</v>
      </c>
      <c r="J325" s="15">
        <v>5686635</v>
      </c>
      <c r="K325" s="15">
        <v>5841437</v>
      </c>
      <c r="L325" s="15">
        <v>6007467</v>
      </c>
      <c r="M325" s="15">
        <v>6199598</v>
      </c>
      <c r="N325" s="15">
        <v>6442524</v>
      </c>
      <c r="O325" s="15">
        <v>6749598</v>
      </c>
      <c r="P325" s="15">
        <v>7075336</v>
      </c>
      <c r="Q325" s="15">
        <v>7456777</v>
      </c>
      <c r="R325" s="15">
        <v>7867418</v>
      </c>
      <c r="S325" s="15">
        <v>8268964</v>
      </c>
      <c r="T325" s="15">
        <v>8638936</v>
      </c>
    </row>
    <row r="326" spans="2:20" x14ac:dyDescent="0.3">
      <c r="B326" s="14" t="s">
        <v>53</v>
      </c>
      <c r="C326" s="14" t="s">
        <v>27</v>
      </c>
      <c r="D326" s="14" t="s">
        <v>79</v>
      </c>
      <c r="E326" s="15">
        <v>4018500</v>
      </c>
      <c r="F326" s="15">
        <v>4038768</v>
      </c>
      <c r="G326" s="15">
        <v>4050927</v>
      </c>
      <c r="H326" s="15">
        <v>4065948</v>
      </c>
      <c r="I326" s="15">
        <v>4100467</v>
      </c>
      <c r="J326" s="15">
        <v>4165759</v>
      </c>
      <c r="K326" s="15">
        <v>4236324</v>
      </c>
      <c r="L326" s="15">
        <v>4338356</v>
      </c>
      <c r="M326" s="15">
        <v>4465595</v>
      </c>
      <c r="N326" s="15">
        <v>4609025</v>
      </c>
      <c r="O326" s="15">
        <v>4765063</v>
      </c>
      <c r="P326" s="15">
        <v>4896085</v>
      </c>
      <c r="Q326" s="15">
        <v>5032192</v>
      </c>
      <c r="R326" s="15">
        <v>5191578</v>
      </c>
      <c r="S326" s="15">
        <v>5400034</v>
      </c>
      <c r="T326" s="15">
        <v>5669750</v>
      </c>
    </row>
    <row r="327" spans="2:20" x14ac:dyDescent="0.3">
      <c r="B327" s="14" t="s">
        <v>53</v>
      </c>
      <c r="C327" s="14" t="s">
        <v>27</v>
      </c>
      <c r="D327" s="14" t="s">
        <v>43</v>
      </c>
      <c r="E327" s="15">
        <v>4465666</v>
      </c>
      <c r="F327" s="15">
        <v>4675174</v>
      </c>
      <c r="G327" s="15">
        <v>4866038</v>
      </c>
      <c r="H327" s="15">
        <v>5032743</v>
      </c>
      <c r="I327" s="15">
        <v>5165580</v>
      </c>
      <c r="J327" s="15">
        <v>5261264</v>
      </c>
      <c r="K327" s="15">
        <v>5448967</v>
      </c>
      <c r="L327" s="15">
        <v>5598260</v>
      </c>
      <c r="M327" s="15">
        <v>5717878</v>
      </c>
      <c r="N327" s="15">
        <v>5817961</v>
      </c>
      <c r="O327" s="15">
        <v>5907052</v>
      </c>
      <c r="P327" s="15">
        <v>6117041</v>
      </c>
      <c r="Q327" s="15">
        <v>6302801</v>
      </c>
      <c r="R327" s="15">
        <v>6468122</v>
      </c>
      <c r="S327" s="15">
        <v>6617295</v>
      </c>
      <c r="T327" s="15">
        <v>6758243</v>
      </c>
    </row>
    <row r="328" spans="2:20" x14ac:dyDescent="0.3">
      <c r="B328" s="14" t="s">
        <v>54</v>
      </c>
      <c r="C328" s="14" t="s">
        <v>2</v>
      </c>
      <c r="D328" s="14" t="s">
        <v>64</v>
      </c>
      <c r="E328" s="15">
        <v>127421438</v>
      </c>
      <c r="F328" s="15">
        <v>129602670</v>
      </c>
      <c r="G328" s="15">
        <v>131750007</v>
      </c>
      <c r="H328" s="15">
        <v>133924697</v>
      </c>
      <c r="I328" s="15">
        <v>136166455</v>
      </c>
      <c r="J328" s="15">
        <v>138541299</v>
      </c>
      <c r="K328" s="15">
        <v>141240137</v>
      </c>
      <c r="L328" s="15">
        <v>143748528</v>
      </c>
      <c r="M328" s="15">
        <v>146097587</v>
      </c>
      <c r="N328" s="15">
        <v>148294057</v>
      </c>
      <c r="O328" s="15">
        <v>150368039</v>
      </c>
      <c r="P328" s="15">
        <v>152565783</v>
      </c>
      <c r="Q328" s="15">
        <v>154283987</v>
      </c>
      <c r="R328" s="15">
        <v>155670377</v>
      </c>
      <c r="S328" s="15">
        <v>156925180</v>
      </c>
      <c r="T328" s="15">
        <v>158211308</v>
      </c>
    </row>
    <row r="329" spans="2:20" x14ac:dyDescent="0.3">
      <c r="B329" s="14" t="s">
        <v>54</v>
      </c>
      <c r="C329" s="14" t="s">
        <v>2</v>
      </c>
      <c r="D329" s="14" t="s">
        <v>65</v>
      </c>
      <c r="E329" s="15">
        <v>115948846</v>
      </c>
      <c r="F329" s="15">
        <v>117511084</v>
      </c>
      <c r="G329" s="15">
        <v>119176865</v>
      </c>
      <c r="H329" s="15">
        <v>120907706</v>
      </c>
      <c r="I329" s="15">
        <v>122672073</v>
      </c>
      <c r="J329" s="15">
        <v>124432939</v>
      </c>
      <c r="K329" s="15">
        <v>126453537</v>
      </c>
      <c r="L329" s="15">
        <v>128664910</v>
      </c>
      <c r="M329" s="15">
        <v>131016547</v>
      </c>
      <c r="N329" s="15">
        <v>133415215</v>
      </c>
      <c r="O329" s="15">
        <v>135738460</v>
      </c>
      <c r="P329" s="15">
        <v>138236212</v>
      </c>
      <c r="Q329" s="15">
        <v>140774808</v>
      </c>
      <c r="R329" s="15">
        <v>143288614</v>
      </c>
      <c r="S329" s="15">
        <v>145687708</v>
      </c>
      <c r="T329" s="15">
        <v>147865880</v>
      </c>
    </row>
    <row r="330" spans="2:20" x14ac:dyDescent="0.3">
      <c r="B330" s="14" t="s">
        <v>54</v>
      </c>
      <c r="C330" s="14" t="s">
        <v>2</v>
      </c>
      <c r="D330" s="14" t="s">
        <v>66</v>
      </c>
      <c r="E330" s="15">
        <v>108303072</v>
      </c>
      <c r="F330" s="15">
        <v>109384417</v>
      </c>
      <c r="G330" s="15">
        <v>110579350</v>
      </c>
      <c r="H330" s="15">
        <v>111892216</v>
      </c>
      <c r="I330" s="15">
        <v>113305884</v>
      </c>
      <c r="J330" s="15">
        <v>114784850</v>
      </c>
      <c r="K330" s="15">
        <v>116164316</v>
      </c>
      <c r="L330" s="15">
        <v>117666882</v>
      </c>
      <c r="M330" s="15">
        <v>119289669</v>
      </c>
      <c r="N330" s="15">
        <v>121044827</v>
      </c>
      <c r="O330" s="15">
        <v>122941483</v>
      </c>
      <c r="P330" s="15">
        <v>124928919</v>
      </c>
      <c r="Q330" s="15">
        <v>127110566</v>
      </c>
      <c r="R330" s="15">
        <v>129445858</v>
      </c>
      <c r="S330" s="15">
        <v>131882083</v>
      </c>
      <c r="T330" s="15">
        <v>134373395</v>
      </c>
    </row>
    <row r="331" spans="2:20" x14ac:dyDescent="0.3">
      <c r="B331" s="14" t="s">
        <v>54</v>
      </c>
      <c r="C331" s="14" t="s">
        <v>2</v>
      </c>
      <c r="D331" s="14" t="s">
        <v>67</v>
      </c>
      <c r="E331" s="15">
        <v>100976965</v>
      </c>
      <c r="F331" s="15">
        <v>102243373</v>
      </c>
      <c r="G331" s="15">
        <v>103404816</v>
      </c>
      <c r="H331" s="15">
        <v>104516222</v>
      </c>
      <c r="I331" s="15">
        <v>105654647</v>
      </c>
      <c r="J331" s="15">
        <v>106870452</v>
      </c>
      <c r="K331" s="15">
        <v>107989822</v>
      </c>
      <c r="L331" s="15">
        <v>109191458</v>
      </c>
      <c r="M331" s="15">
        <v>110477332</v>
      </c>
      <c r="N331" s="15">
        <v>111832108</v>
      </c>
      <c r="O331" s="15">
        <v>113247031</v>
      </c>
      <c r="P331" s="15">
        <v>114599360</v>
      </c>
      <c r="Q331" s="15">
        <v>116051528</v>
      </c>
      <c r="R331" s="15">
        <v>117645374</v>
      </c>
      <c r="S331" s="15">
        <v>119416023</v>
      </c>
      <c r="T331" s="15">
        <v>121374890</v>
      </c>
    </row>
    <row r="332" spans="2:20" x14ac:dyDescent="0.3">
      <c r="B332" s="14" t="s">
        <v>54</v>
      </c>
      <c r="C332" s="14" t="s">
        <v>2</v>
      </c>
      <c r="D332" s="14" t="s">
        <v>68</v>
      </c>
      <c r="E332" s="15">
        <v>90221212</v>
      </c>
      <c r="F332" s="15">
        <v>92206727</v>
      </c>
      <c r="G332" s="15">
        <v>94098376</v>
      </c>
      <c r="H332" s="15">
        <v>95869614</v>
      </c>
      <c r="I332" s="15">
        <v>97508783</v>
      </c>
      <c r="J332" s="15">
        <v>99025162</v>
      </c>
      <c r="K332" s="15">
        <v>100428527</v>
      </c>
      <c r="L332" s="15">
        <v>101692230</v>
      </c>
      <c r="M332" s="15">
        <v>102843130</v>
      </c>
      <c r="N332" s="15">
        <v>103950486</v>
      </c>
      <c r="O332" s="15">
        <v>105080395</v>
      </c>
      <c r="P332" s="15">
        <v>106255125</v>
      </c>
      <c r="Q332" s="15">
        <v>107466885</v>
      </c>
      <c r="R332" s="15">
        <v>108703572</v>
      </c>
      <c r="S332" s="15">
        <v>109968030</v>
      </c>
      <c r="T332" s="15">
        <v>111291938</v>
      </c>
    </row>
    <row r="333" spans="2:20" x14ac:dyDescent="0.3">
      <c r="B333" s="14" t="s">
        <v>54</v>
      </c>
      <c r="C333" s="14" t="s">
        <v>2</v>
      </c>
      <c r="D333" s="14" t="s">
        <v>69</v>
      </c>
      <c r="E333" s="15">
        <v>77272954</v>
      </c>
      <c r="F333" s="15">
        <v>79409264</v>
      </c>
      <c r="G333" s="15">
        <v>81647270</v>
      </c>
      <c r="H333" s="15">
        <v>83929290</v>
      </c>
      <c r="I333" s="15">
        <v>86170850</v>
      </c>
      <c r="J333" s="15">
        <v>88308067</v>
      </c>
      <c r="K333" s="15">
        <v>90370889</v>
      </c>
      <c r="L333" s="15">
        <v>92345899</v>
      </c>
      <c r="M333" s="15">
        <v>94205530</v>
      </c>
      <c r="N333" s="15">
        <v>95921740</v>
      </c>
      <c r="O333" s="15">
        <v>97476604</v>
      </c>
      <c r="P333" s="15">
        <v>98863465</v>
      </c>
      <c r="Q333" s="15">
        <v>100112968</v>
      </c>
      <c r="R333" s="15">
        <v>101267049</v>
      </c>
      <c r="S333" s="15">
        <v>102393138</v>
      </c>
      <c r="T333" s="15">
        <v>103533132</v>
      </c>
    </row>
    <row r="334" spans="2:20" x14ac:dyDescent="0.3">
      <c r="B334" s="14" t="s">
        <v>54</v>
      </c>
      <c r="C334" s="14" t="s">
        <v>2</v>
      </c>
      <c r="D334" s="14" t="s">
        <v>70</v>
      </c>
      <c r="E334" s="15">
        <v>66036335</v>
      </c>
      <c r="F334" s="15">
        <v>67722261</v>
      </c>
      <c r="G334" s="15">
        <v>69497881</v>
      </c>
      <c r="H334" s="15">
        <v>71370253</v>
      </c>
      <c r="I334" s="15">
        <v>73351552</v>
      </c>
      <c r="J334" s="15">
        <v>75438767</v>
      </c>
      <c r="K334" s="15">
        <v>77631800</v>
      </c>
      <c r="L334" s="15">
        <v>79936443</v>
      </c>
      <c r="M334" s="15">
        <v>82289374</v>
      </c>
      <c r="N334" s="15">
        <v>84596838</v>
      </c>
      <c r="O334" s="15">
        <v>86792309</v>
      </c>
      <c r="P334" s="15">
        <v>88818530</v>
      </c>
      <c r="Q334" s="15">
        <v>90766709</v>
      </c>
      <c r="R334" s="15">
        <v>92623605</v>
      </c>
      <c r="S334" s="15">
        <v>94363715</v>
      </c>
      <c r="T334" s="15">
        <v>95965601</v>
      </c>
    </row>
    <row r="335" spans="2:20" x14ac:dyDescent="0.3">
      <c r="B335" s="14" t="s">
        <v>54</v>
      </c>
      <c r="C335" s="14" t="s">
        <v>2</v>
      </c>
      <c r="D335" s="14" t="s">
        <v>71</v>
      </c>
      <c r="E335" s="15">
        <v>56985945</v>
      </c>
      <c r="F335" s="15">
        <v>58305644</v>
      </c>
      <c r="G335" s="15">
        <v>59685035</v>
      </c>
      <c r="H335" s="15">
        <v>61135340</v>
      </c>
      <c r="I335" s="15">
        <v>62671561</v>
      </c>
      <c r="J335" s="15">
        <v>64301279</v>
      </c>
      <c r="K335" s="15">
        <v>66044923</v>
      </c>
      <c r="L335" s="15">
        <v>67874120</v>
      </c>
      <c r="M335" s="15">
        <v>69785403</v>
      </c>
      <c r="N335" s="15">
        <v>71788064</v>
      </c>
      <c r="O335" s="15">
        <v>73888052</v>
      </c>
      <c r="P335" s="15">
        <v>76043510</v>
      </c>
      <c r="Q335" s="15">
        <v>78298924</v>
      </c>
      <c r="R335" s="15">
        <v>80593159</v>
      </c>
      <c r="S335" s="15">
        <v>82846942</v>
      </c>
      <c r="T335" s="15">
        <v>85015525</v>
      </c>
    </row>
    <row r="336" spans="2:20" x14ac:dyDescent="0.3">
      <c r="B336" s="14" t="s">
        <v>54</v>
      </c>
      <c r="C336" s="14" t="s">
        <v>2</v>
      </c>
      <c r="D336" s="14" t="s">
        <v>72</v>
      </c>
      <c r="E336" s="15">
        <v>49205323</v>
      </c>
      <c r="F336" s="15">
        <v>50426959</v>
      </c>
      <c r="G336" s="15">
        <v>51633651</v>
      </c>
      <c r="H336" s="15">
        <v>52840314</v>
      </c>
      <c r="I336" s="15">
        <v>54077800</v>
      </c>
      <c r="J336" s="15">
        <v>55368278</v>
      </c>
      <c r="K336" s="15">
        <v>56729732</v>
      </c>
      <c r="L336" s="15">
        <v>58163681</v>
      </c>
      <c r="M336" s="15">
        <v>59669812</v>
      </c>
      <c r="N336" s="15">
        <v>61249855</v>
      </c>
      <c r="O336" s="15">
        <v>62904203</v>
      </c>
      <c r="P336" s="15">
        <v>64574399</v>
      </c>
      <c r="Q336" s="15">
        <v>66324124</v>
      </c>
      <c r="R336" s="15">
        <v>68163798</v>
      </c>
      <c r="S336" s="15">
        <v>70112582</v>
      </c>
      <c r="T336" s="15">
        <v>72176433</v>
      </c>
    </row>
    <row r="337" spans="2:20" x14ac:dyDescent="0.3">
      <c r="B337" s="14" t="s">
        <v>54</v>
      </c>
      <c r="C337" s="14" t="s">
        <v>2</v>
      </c>
      <c r="D337" s="14" t="s">
        <v>73</v>
      </c>
      <c r="E337" s="15">
        <v>41249675</v>
      </c>
      <c r="F337" s="15">
        <v>42502502</v>
      </c>
      <c r="G337" s="15">
        <v>43788952</v>
      </c>
      <c r="H337" s="15">
        <v>45093257</v>
      </c>
      <c r="I337" s="15">
        <v>46392636</v>
      </c>
      <c r="J337" s="15">
        <v>47670361</v>
      </c>
      <c r="K337" s="15">
        <v>48903070</v>
      </c>
      <c r="L337" s="15">
        <v>50133009</v>
      </c>
      <c r="M337" s="15">
        <v>51375811</v>
      </c>
      <c r="N337" s="15">
        <v>52655463</v>
      </c>
      <c r="O337" s="15">
        <v>53986186</v>
      </c>
      <c r="P337" s="15">
        <v>55287064</v>
      </c>
      <c r="Q337" s="15">
        <v>56650364</v>
      </c>
      <c r="R337" s="15">
        <v>58087512</v>
      </c>
      <c r="S337" s="15">
        <v>59608281</v>
      </c>
      <c r="T337" s="15">
        <v>61218128</v>
      </c>
    </row>
    <row r="338" spans="2:20" x14ac:dyDescent="0.3">
      <c r="B338" s="14" t="s">
        <v>54</v>
      </c>
      <c r="C338" s="14" t="s">
        <v>2</v>
      </c>
      <c r="D338" s="14" t="s">
        <v>74</v>
      </c>
      <c r="E338" s="15">
        <v>33599615</v>
      </c>
      <c r="F338" s="15">
        <v>34719280</v>
      </c>
      <c r="G338" s="15">
        <v>35887494</v>
      </c>
      <c r="H338" s="15">
        <v>37099803</v>
      </c>
      <c r="I338" s="15">
        <v>38350493</v>
      </c>
      <c r="J338" s="15">
        <v>39631141</v>
      </c>
      <c r="K338" s="15">
        <v>40906937</v>
      </c>
      <c r="L338" s="15">
        <v>42218888</v>
      </c>
      <c r="M338" s="15">
        <v>43541834</v>
      </c>
      <c r="N338" s="15">
        <v>44850667</v>
      </c>
      <c r="O338" s="15">
        <v>46135710</v>
      </c>
      <c r="P338" s="15">
        <v>47339783</v>
      </c>
      <c r="Q338" s="15">
        <v>48532934</v>
      </c>
      <c r="R338" s="15">
        <v>49724409</v>
      </c>
      <c r="S338" s="15">
        <v>50943111</v>
      </c>
      <c r="T338" s="15">
        <v>52217169</v>
      </c>
    </row>
    <row r="339" spans="2:20" x14ac:dyDescent="0.3">
      <c r="B339" s="14" t="s">
        <v>54</v>
      </c>
      <c r="C339" s="14" t="s">
        <v>2</v>
      </c>
      <c r="D339" s="14" t="s">
        <v>75</v>
      </c>
      <c r="E339" s="15">
        <v>26871357</v>
      </c>
      <c r="F339" s="15">
        <v>27732600</v>
      </c>
      <c r="G339" s="15">
        <v>28668580</v>
      </c>
      <c r="H339" s="15">
        <v>29670079</v>
      </c>
      <c r="I339" s="15">
        <v>30732207</v>
      </c>
      <c r="J339" s="15">
        <v>31850994</v>
      </c>
      <c r="K339" s="15">
        <v>32959570</v>
      </c>
      <c r="L339" s="15">
        <v>34142252</v>
      </c>
      <c r="M339" s="15">
        <v>35381351</v>
      </c>
      <c r="N339" s="15">
        <v>36658620</v>
      </c>
      <c r="O339" s="15">
        <v>37960022</v>
      </c>
      <c r="P339" s="15">
        <v>39169373</v>
      </c>
      <c r="Q339" s="15">
        <v>40424271</v>
      </c>
      <c r="R339" s="15">
        <v>41711794</v>
      </c>
      <c r="S339" s="15">
        <v>43006374</v>
      </c>
      <c r="T339" s="15">
        <v>44286846</v>
      </c>
    </row>
    <row r="340" spans="2:20" x14ac:dyDescent="0.3">
      <c r="B340" s="14" t="s">
        <v>54</v>
      </c>
      <c r="C340" s="14" t="s">
        <v>2</v>
      </c>
      <c r="D340" s="14" t="s">
        <v>76</v>
      </c>
      <c r="E340" s="15">
        <v>21705161</v>
      </c>
      <c r="F340" s="15">
        <v>22100658</v>
      </c>
      <c r="G340" s="15">
        <v>22659941</v>
      </c>
      <c r="H340" s="15">
        <v>23353412</v>
      </c>
      <c r="I340" s="15">
        <v>24138680</v>
      </c>
      <c r="J340" s="15">
        <v>24989694</v>
      </c>
      <c r="K340" s="15">
        <v>25779987</v>
      </c>
      <c r="L340" s="15">
        <v>26667458</v>
      </c>
      <c r="M340" s="15">
        <v>27648459</v>
      </c>
      <c r="N340" s="15">
        <v>28712900</v>
      </c>
      <c r="O340" s="15">
        <v>29847592</v>
      </c>
      <c r="P340" s="15">
        <v>30912851</v>
      </c>
      <c r="Q340" s="15">
        <v>32040872</v>
      </c>
      <c r="R340" s="15">
        <v>33218975</v>
      </c>
      <c r="S340" s="15">
        <v>34441019</v>
      </c>
      <c r="T340" s="15">
        <v>35706973</v>
      </c>
    </row>
    <row r="341" spans="2:20" x14ac:dyDescent="0.3">
      <c r="B341" s="14" t="s">
        <v>54</v>
      </c>
      <c r="C341" s="14" t="s">
        <v>2</v>
      </c>
      <c r="D341" s="14" t="s">
        <v>77</v>
      </c>
      <c r="E341" s="15">
        <v>18587460</v>
      </c>
      <c r="F341" s="15">
        <v>18738607</v>
      </c>
      <c r="G341" s="15">
        <v>18815891</v>
      </c>
      <c r="H341" s="15">
        <v>18898984</v>
      </c>
      <c r="I341" s="15">
        <v>19097556</v>
      </c>
      <c r="J341" s="15">
        <v>19468999</v>
      </c>
      <c r="K341" s="15">
        <v>19842530</v>
      </c>
      <c r="L341" s="15">
        <v>20356619</v>
      </c>
      <c r="M341" s="15">
        <v>20984773</v>
      </c>
      <c r="N341" s="15">
        <v>21699907</v>
      </c>
      <c r="O341" s="15">
        <v>22494633</v>
      </c>
      <c r="P341" s="15">
        <v>23231679</v>
      </c>
      <c r="Q341" s="15">
        <v>24077780</v>
      </c>
      <c r="R341" s="15">
        <v>25028858</v>
      </c>
      <c r="S341" s="15">
        <v>26068769</v>
      </c>
      <c r="T341" s="15">
        <v>27179475</v>
      </c>
    </row>
    <row r="342" spans="2:20" x14ac:dyDescent="0.3">
      <c r="B342" s="14" t="s">
        <v>54</v>
      </c>
      <c r="C342" s="14" t="s">
        <v>2</v>
      </c>
      <c r="D342" s="14" t="s">
        <v>78</v>
      </c>
      <c r="E342" s="15">
        <v>13605278</v>
      </c>
      <c r="F342" s="15">
        <v>13927002</v>
      </c>
      <c r="G342" s="15">
        <v>14355733</v>
      </c>
      <c r="H342" s="15">
        <v>14832010</v>
      </c>
      <c r="I342" s="15">
        <v>15266923</v>
      </c>
      <c r="J342" s="15">
        <v>15618067</v>
      </c>
      <c r="K342" s="15">
        <v>15770641</v>
      </c>
      <c r="L342" s="15">
        <v>15869173</v>
      </c>
      <c r="M342" s="15">
        <v>15984469</v>
      </c>
      <c r="N342" s="15">
        <v>16203650</v>
      </c>
      <c r="O342" s="15">
        <v>16567448</v>
      </c>
      <c r="P342" s="15">
        <v>16905418</v>
      </c>
      <c r="Q342" s="15">
        <v>17346971</v>
      </c>
      <c r="R342" s="15">
        <v>17884101</v>
      </c>
      <c r="S342" s="15">
        <v>18515023</v>
      </c>
      <c r="T342" s="15">
        <v>19248770</v>
      </c>
    </row>
    <row r="343" spans="2:20" x14ac:dyDescent="0.3">
      <c r="B343" s="14" t="s">
        <v>54</v>
      </c>
      <c r="C343" s="14" t="s">
        <v>2</v>
      </c>
      <c r="D343" s="14" t="s">
        <v>79</v>
      </c>
      <c r="E343" s="15">
        <v>9459863</v>
      </c>
      <c r="F343" s="15">
        <v>9628898</v>
      </c>
      <c r="G343" s="15">
        <v>9742029</v>
      </c>
      <c r="H343" s="15">
        <v>9852395</v>
      </c>
      <c r="I343" s="15">
        <v>10028230</v>
      </c>
      <c r="J343" s="15">
        <v>10304638</v>
      </c>
      <c r="K343" s="15">
        <v>10602875</v>
      </c>
      <c r="L343" s="15">
        <v>10977783</v>
      </c>
      <c r="M343" s="15">
        <v>11379415</v>
      </c>
      <c r="N343" s="15">
        <v>11737267</v>
      </c>
      <c r="O343" s="15">
        <v>12025577</v>
      </c>
      <c r="P343" s="15">
        <v>12183358</v>
      </c>
      <c r="Q343" s="15">
        <v>12293103</v>
      </c>
      <c r="R343" s="15">
        <v>12420836</v>
      </c>
      <c r="S343" s="15">
        <v>12633691</v>
      </c>
      <c r="T343" s="15">
        <v>12959541</v>
      </c>
    </row>
    <row r="344" spans="2:20" x14ac:dyDescent="0.3">
      <c r="B344" s="14" t="s">
        <v>54</v>
      </c>
      <c r="C344" s="14" t="s">
        <v>2</v>
      </c>
      <c r="D344" s="14" t="s">
        <v>43</v>
      </c>
      <c r="E344" s="15">
        <v>7622904</v>
      </c>
      <c r="F344" s="15">
        <v>8156305</v>
      </c>
      <c r="G344" s="15">
        <v>8630459</v>
      </c>
      <c r="H344" s="15">
        <v>9021637</v>
      </c>
      <c r="I344" s="15">
        <v>9305714</v>
      </c>
      <c r="J344" s="15">
        <v>9475363</v>
      </c>
      <c r="K344" s="15">
        <v>9973765</v>
      </c>
      <c r="L344" s="15">
        <v>10353901</v>
      </c>
      <c r="M344" s="15">
        <v>10634587</v>
      </c>
      <c r="N344" s="15">
        <v>10843968</v>
      </c>
      <c r="O344" s="15">
        <v>10997397</v>
      </c>
      <c r="P344" s="15">
        <v>11620473</v>
      </c>
      <c r="Q344" s="15">
        <v>12171015</v>
      </c>
      <c r="R344" s="15">
        <v>12614977</v>
      </c>
      <c r="S344" s="15">
        <v>12920987</v>
      </c>
      <c r="T344" s="15">
        <v>13089014</v>
      </c>
    </row>
    <row r="345" spans="2:20" x14ac:dyDescent="0.3">
      <c r="B345" s="14" t="s">
        <v>54</v>
      </c>
      <c r="C345" s="14" t="s">
        <v>27</v>
      </c>
      <c r="D345" s="14" t="s">
        <v>64</v>
      </c>
      <c r="E345" s="15">
        <v>132361108</v>
      </c>
      <c r="F345" s="15">
        <v>134667115</v>
      </c>
      <c r="G345" s="15">
        <v>136886770</v>
      </c>
      <c r="H345" s="15">
        <v>139105439</v>
      </c>
      <c r="I345" s="15">
        <v>141402103</v>
      </c>
      <c r="J345" s="15">
        <v>143875708</v>
      </c>
      <c r="K345" s="15">
        <v>146665657</v>
      </c>
      <c r="L345" s="15">
        <v>149311551</v>
      </c>
      <c r="M345" s="15">
        <v>151828150</v>
      </c>
      <c r="N345" s="15">
        <v>154191150</v>
      </c>
      <c r="O345" s="15">
        <v>156413689</v>
      </c>
      <c r="P345" s="15">
        <v>158783440</v>
      </c>
      <c r="Q345" s="15">
        <v>160583242</v>
      </c>
      <c r="R345" s="15">
        <v>161987520</v>
      </c>
      <c r="S345" s="15">
        <v>163242291</v>
      </c>
      <c r="T345" s="15">
        <v>164548621</v>
      </c>
    </row>
    <row r="346" spans="2:20" x14ac:dyDescent="0.3">
      <c r="B346" s="14" t="s">
        <v>54</v>
      </c>
      <c r="C346" s="14" t="s">
        <v>27</v>
      </c>
      <c r="D346" s="14" t="s">
        <v>65</v>
      </c>
      <c r="E346" s="15">
        <v>119949893</v>
      </c>
      <c r="F346" s="15">
        <v>121631008</v>
      </c>
      <c r="G346" s="15">
        <v>123413473</v>
      </c>
      <c r="H346" s="15">
        <v>125251391</v>
      </c>
      <c r="I346" s="15">
        <v>127113552</v>
      </c>
      <c r="J346" s="15">
        <v>128964423</v>
      </c>
      <c r="K346" s="15">
        <v>131087044</v>
      </c>
      <c r="L346" s="15">
        <v>133391758</v>
      </c>
      <c r="M346" s="15">
        <v>135823322</v>
      </c>
      <c r="N346" s="15">
        <v>138297696</v>
      </c>
      <c r="O346" s="15">
        <v>140707334</v>
      </c>
      <c r="P346" s="15">
        <v>143310574</v>
      </c>
      <c r="Q346" s="15">
        <v>145999340</v>
      </c>
      <c r="R346" s="15">
        <v>148689580</v>
      </c>
      <c r="S346" s="15">
        <v>151259677</v>
      </c>
      <c r="T346" s="15">
        <v>153566707</v>
      </c>
    </row>
    <row r="347" spans="2:20" x14ac:dyDescent="0.3">
      <c r="B347" s="14" t="s">
        <v>54</v>
      </c>
      <c r="C347" s="14" t="s">
        <v>27</v>
      </c>
      <c r="D347" s="14" t="s">
        <v>66</v>
      </c>
      <c r="E347" s="15">
        <v>111579631</v>
      </c>
      <c r="F347" s="15">
        <v>112702907</v>
      </c>
      <c r="G347" s="15">
        <v>113960959</v>
      </c>
      <c r="H347" s="15">
        <v>115361654</v>
      </c>
      <c r="I347" s="15">
        <v>116887133</v>
      </c>
      <c r="J347" s="15">
        <v>118494331</v>
      </c>
      <c r="K347" s="15">
        <v>119975867</v>
      </c>
      <c r="L347" s="15">
        <v>121593630</v>
      </c>
      <c r="M347" s="15">
        <v>123350090</v>
      </c>
      <c r="N347" s="15">
        <v>125254737</v>
      </c>
      <c r="O347" s="15">
        <v>127303280</v>
      </c>
      <c r="P347" s="15">
        <v>129363676</v>
      </c>
      <c r="Q347" s="15">
        <v>131624885</v>
      </c>
      <c r="R347" s="15">
        <v>134052355</v>
      </c>
      <c r="S347" s="15">
        <v>136600042</v>
      </c>
      <c r="T347" s="15">
        <v>139224644</v>
      </c>
    </row>
    <row r="348" spans="2:20" x14ac:dyDescent="0.3">
      <c r="B348" s="14" t="s">
        <v>54</v>
      </c>
      <c r="C348" s="14" t="s">
        <v>27</v>
      </c>
      <c r="D348" s="14" t="s">
        <v>67</v>
      </c>
      <c r="E348" s="15">
        <v>103546834</v>
      </c>
      <c r="F348" s="15">
        <v>104856609</v>
      </c>
      <c r="G348" s="15">
        <v>106024198</v>
      </c>
      <c r="H348" s="15">
        <v>107136165</v>
      </c>
      <c r="I348" s="15">
        <v>108298079</v>
      </c>
      <c r="J348" s="15">
        <v>109577129</v>
      </c>
      <c r="K348" s="15">
        <v>110786543</v>
      </c>
      <c r="L348" s="15">
        <v>112096128</v>
      </c>
      <c r="M348" s="15">
        <v>113510398</v>
      </c>
      <c r="N348" s="15">
        <v>115013453</v>
      </c>
      <c r="O348" s="15">
        <v>116596559</v>
      </c>
      <c r="P348" s="15">
        <v>118121579</v>
      </c>
      <c r="Q348" s="15">
        <v>119739958</v>
      </c>
      <c r="R348" s="15">
        <v>121497777</v>
      </c>
      <c r="S348" s="15">
        <v>123419753</v>
      </c>
      <c r="T348" s="15">
        <v>125509872</v>
      </c>
    </row>
    <row r="349" spans="2:20" x14ac:dyDescent="0.3">
      <c r="B349" s="14" t="s">
        <v>54</v>
      </c>
      <c r="C349" s="14" t="s">
        <v>27</v>
      </c>
      <c r="D349" s="14" t="s">
        <v>68</v>
      </c>
      <c r="E349" s="15">
        <v>91716380</v>
      </c>
      <c r="F349" s="15">
        <v>93825454</v>
      </c>
      <c r="G349" s="15">
        <v>95840086</v>
      </c>
      <c r="H349" s="15">
        <v>97709627</v>
      </c>
      <c r="I349" s="15">
        <v>99399162</v>
      </c>
      <c r="J349" s="15">
        <v>100924333</v>
      </c>
      <c r="K349" s="15">
        <v>102427134</v>
      </c>
      <c r="L349" s="15">
        <v>103769869</v>
      </c>
      <c r="M349" s="15">
        <v>104980377</v>
      </c>
      <c r="N349" s="15">
        <v>106146093</v>
      </c>
      <c r="O349" s="15">
        <v>107354412</v>
      </c>
      <c r="P349" s="15">
        <v>108801728</v>
      </c>
      <c r="Q349" s="15">
        <v>110274788</v>
      </c>
      <c r="R349" s="15">
        <v>111726966</v>
      </c>
      <c r="S349" s="15">
        <v>113152837</v>
      </c>
      <c r="T349" s="15">
        <v>114603219</v>
      </c>
    </row>
    <row r="350" spans="2:20" x14ac:dyDescent="0.3">
      <c r="B350" s="14" t="s">
        <v>54</v>
      </c>
      <c r="C350" s="14" t="s">
        <v>27</v>
      </c>
      <c r="D350" s="14" t="s">
        <v>69</v>
      </c>
      <c r="E350" s="15">
        <v>78523948</v>
      </c>
      <c r="F350" s="15">
        <v>80746540</v>
      </c>
      <c r="G350" s="15">
        <v>83039233</v>
      </c>
      <c r="H350" s="15">
        <v>85347556</v>
      </c>
      <c r="I350" s="15">
        <v>87598046</v>
      </c>
      <c r="J350" s="15">
        <v>89728827</v>
      </c>
      <c r="K350" s="15">
        <v>91829446</v>
      </c>
      <c r="L350" s="15">
        <v>93866138</v>
      </c>
      <c r="M350" s="15">
        <v>95802880</v>
      </c>
      <c r="N350" s="15">
        <v>97597885</v>
      </c>
      <c r="O350" s="15">
        <v>99222865</v>
      </c>
      <c r="P350" s="15">
        <v>100765402</v>
      </c>
      <c r="Q350" s="15">
        <v>102223829</v>
      </c>
      <c r="R350" s="15">
        <v>103632942</v>
      </c>
      <c r="S350" s="15">
        <v>105035987</v>
      </c>
      <c r="T350" s="15">
        <v>106437323</v>
      </c>
    </row>
    <row r="351" spans="2:20" x14ac:dyDescent="0.3">
      <c r="B351" s="14" t="s">
        <v>54</v>
      </c>
      <c r="C351" s="14" t="s">
        <v>27</v>
      </c>
      <c r="D351" s="14" t="s">
        <v>70</v>
      </c>
      <c r="E351" s="15">
        <v>66898302</v>
      </c>
      <c r="F351" s="15">
        <v>68723241</v>
      </c>
      <c r="G351" s="15">
        <v>70664415</v>
      </c>
      <c r="H351" s="15">
        <v>72705158</v>
      </c>
      <c r="I351" s="15">
        <v>74822128</v>
      </c>
      <c r="J351" s="15">
        <v>76984217</v>
      </c>
      <c r="K351" s="15">
        <v>79119513</v>
      </c>
      <c r="L351" s="15">
        <v>81335215</v>
      </c>
      <c r="M351" s="15">
        <v>83607803</v>
      </c>
      <c r="N351" s="15">
        <v>85879272</v>
      </c>
      <c r="O351" s="15">
        <v>88091629</v>
      </c>
      <c r="P351" s="15">
        <v>90116183</v>
      </c>
      <c r="Q351" s="15">
        <v>92142188</v>
      </c>
      <c r="R351" s="15">
        <v>94155354</v>
      </c>
      <c r="S351" s="15">
        <v>96107904</v>
      </c>
      <c r="T351" s="15">
        <v>97954656</v>
      </c>
    </row>
    <row r="352" spans="2:20" x14ac:dyDescent="0.3">
      <c r="B352" s="14" t="s">
        <v>54</v>
      </c>
      <c r="C352" s="14" t="s">
        <v>27</v>
      </c>
      <c r="D352" s="14" t="s">
        <v>71</v>
      </c>
      <c r="E352" s="15">
        <v>57405291</v>
      </c>
      <c r="F352" s="15">
        <v>58794567</v>
      </c>
      <c r="G352" s="15">
        <v>60296076</v>
      </c>
      <c r="H352" s="15">
        <v>61907082</v>
      </c>
      <c r="I352" s="15">
        <v>63616798</v>
      </c>
      <c r="J352" s="15">
        <v>65407520</v>
      </c>
      <c r="K352" s="15">
        <v>67195160</v>
      </c>
      <c r="L352" s="15">
        <v>69035463</v>
      </c>
      <c r="M352" s="15">
        <v>70927557</v>
      </c>
      <c r="N352" s="15">
        <v>72895353</v>
      </c>
      <c r="O352" s="15">
        <v>74963329</v>
      </c>
      <c r="P352" s="15">
        <v>77063603</v>
      </c>
      <c r="Q352" s="15">
        <v>79259301</v>
      </c>
      <c r="R352" s="15">
        <v>81494587</v>
      </c>
      <c r="S352" s="15">
        <v>83712365</v>
      </c>
      <c r="T352" s="15">
        <v>85896211</v>
      </c>
    </row>
    <row r="353" spans="1:34" x14ac:dyDescent="0.3">
      <c r="B353" s="14" t="s">
        <v>54</v>
      </c>
      <c r="C353" s="14" t="s">
        <v>27</v>
      </c>
      <c r="D353" s="14" t="s">
        <v>72</v>
      </c>
      <c r="E353" s="15">
        <v>49350230</v>
      </c>
      <c r="F353" s="15">
        <v>50571439</v>
      </c>
      <c r="G353" s="15">
        <v>51790976</v>
      </c>
      <c r="H353" s="15">
        <v>53030486</v>
      </c>
      <c r="I353" s="15">
        <v>54330985</v>
      </c>
      <c r="J353" s="15">
        <v>55717244</v>
      </c>
      <c r="K353" s="15">
        <v>57104755</v>
      </c>
      <c r="L353" s="15">
        <v>58574822</v>
      </c>
      <c r="M353" s="15">
        <v>60128120</v>
      </c>
      <c r="N353" s="15">
        <v>61760310</v>
      </c>
      <c r="O353" s="15">
        <v>63463296</v>
      </c>
      <c r="P353" s="15">
        <v>65153352</v>
      </c>
      <c r="Q353" s="15">
        <v>66915676</v>
      </c>
      <c r="R353" s="15">
        <v>68757496</v>
      </c>
      <c r="S353" s="15">
        <v>70690837</v>
      </c>
      <c r="T353" s="15">
        <v>72716845</v>
      </c>
    </row>
    <row r="354" spans="1:34" x14ac:dyDescent="0.3">
      <c r="B354" s="14" t="s">
        <v>54</v>
      </c>
      <c r="C354" s="14" t="s">
        <v>27</v>
      </c>
      <c r="D354" s="14" t="s">
        <v>73</v>
      </c>
      <c r="E354" s="15">
        <v>40792231</v>
      </c>
      <c r="F354" s="15">
        <v>42061277</v>
      </c>
      <c r="G354" s="15">
        <v>43378042</v>
      </c>
      <c r="H354" s="15">
        <v>44722151</v>
      </c>
      <c r="I354" s="15">
        <v>46066624</v>
      </c>
      <c r="J354" s="15">
        <v>47393550</v>
      </c>
      <c r="K354" s="15">
        <v>48627788</v>
      </c>
      <c r="L354" s="15">
        <v>49836207</v>
      </c>
      <c r="M354" s="15">
        <v>51046196</v>
      </c>
      <c r="N354" s="15">
        <v>52305382</v>
      </c>
      <c r="O354" s="15">
        <v>53645525</v>
      </c>
      <c r="P354" s="15">
        <v>54988742</v>
      </c>
      <c r="Q354" s="15">
        <v>56425399</v>
      </c>
      <c r="R354" s="15">
        <v>57946850</v>
      </c>
      <c r="S354" s="15">
        <v>59537777</v>
      </c>
      <c r="T354" s="15">
        <v>61189914</v>
      </c>
    </row>
    <row r="355" spans="1:34" x14ac:dyDescent="0.3">
      <c r="B355" s="14" t="s">
        <v>54</v>
      </c>
      <c r="C355" s="14" t="s">
        <v>27</v>
      </c>
      <c r="D355" s="14" t="s">
        <v>74</v>
      </c>
      <c r="E355" s="15">
        <v>32445261</v>
      </c>
      <c r="F355" s="15">
        <v>33528190</v>
      </c>
      <c r="G355" s="15">
        <v>34689753</v>
      </c>
      <c r="H355" s="15">
        <v>35920009</v>
      </c>
      <c r="I355" s="15">
        <v>37202999</v>
      </c>
      <c r="J355" s="15">
        <v>38523726</v>
      </c>
      <c r="K355" s="15">
        <v>39830266</v>
      </c>
      <c r="L355" s="15">
        <v>41172450</v>
      </c>
      <c r="M355" s="15">
        <v>42522035</v>
      </c>
      <c r="N355" s="15">
        <v>43851369</v>
      </c>
      <c r="O355" s="15">
        <v>45149437</v>
      </c>
      <c r="P355" s="15">
        <v>46331581</v>
      </c>
      <c r="Q355" s="15">
        <v>47507908</v>
      </c>
      <c r="R355" s="15">
        <v>48696253</v>
      </c>
      <c r="S355" s="15">
        <v>49935023</v>
      </c>
      <c r="T355" s="15">
        <v>51253041</v>
      </c>
    </row>
    <row r="356" spans="1:34" x14ac:dyDescent="0.3">
      <c r="B356" s="14" t="s">
        <v>54</v>
      </c>
      <c r="C356" s="14" t="s">
        <v>27</v>
      </c>
      <c r="D356" s="14" t="s">
        <v>75</v>
      </c>
      <c r="E356" s="15">
        <v>25418551</v>
      </c>
      <c r="F356" s="15">
        <v>26182921</v>
      </c>
      <c r="G356" s="15">
        <v>27012875</v>
      </c>
      <c r="H356" s="15">
        <v>27909024</v>
      </c>
      <c r="I356" s="15">
        <v>28882211</v>
      </c>
      <c r="J356" s="15">
        <v>29940968</v>
      </c>
      <c r="K356" s="15">
        <v>31020295</v>
      </c>
      <c r="L356" s="15">
        <v>32203098</v>
      </c>
      <c r="M356" s="15">
        <v>33466498</v>
      </c>
      <c r="N356" s="15">
        <v>34779547</v>
      </c>
      <c r="O356" s="15">
        <v>36118407</v>
      </c>
      <c r="P356" s="15">
        <v>37316115</v>
      </c>
      <c r="Q356" s="15">
        <v>38570471</v>
      </c>
      <c r="R356" s="15">
        <v>39867002</v>
      </c>
      <c r="S356" s="15">
        <v>41175487</v>
      </c>
      <c r="T356" s="15">
        <v>42472033</v>
      </c>
    </row>
    <row r="357" spans="1:34" x14ac:dyDescent="0.3">
      <c r="B357" s="14" t="s">
        <v>54</v>
      </c>
      <c r="C357" s="14" t="s">
        <v>27</v>
      </c>
      <c r="D357" s="14" t="s">
        <v>76</v>
      </c>
      <c r="E357" s="15">
        <v>19951331</v>
      </c>
      <c r="F357" s="15">
        <v>20316945</v>
      </c>
      <c r="G357" s="15">
        <v>20810139</v>
      </c>
      <c r="H357" s="15">
        <v>21409481</v>
      </c>
      <c r="I357" s="15">
        <v>22086906</v>
      </c>
      <c r="J357" s="15">
        <v>22827092</v>
      </c>
      <c r="K357" s="15">
        <v>23517318</v>
      </c>
      <c r="L357" s="15">
        <v>24292814</v>
      </c>
      <c r="M357" s="15">
        <v>25162058</v>
      </c>
      <c r="N357" s="15">
        <v>26133111</v>
      </c>
      <c r="O357" s="15">
        <v>27205549</v>
      </c>
      <c r="P357" s="15">
        <v>28201232</v>
      </c>
      <c r="Q357" s="15">
        <v>29286668</v>
      </c>
      <c r="R357" s="15">
        <v>30443698</v>
      </c>
      <c r="S357" s="15">
        <v>31653716</v>
      </c>
      <c r="T357" s="15">
        <v>32909787</v>
      </c>
    </row>
    <row r="358" spans="1:34" x14ac:dyDescent="0.3">
      <c r="B358" s="14" t="s">
        <v>54</v>
      </c>
      <c r="C358" s="14" t="s">
        <v>27</v>
      </c>
      <c r="D358" s="14" t="s">
        <v>77</v>
      </c>
      <c r="E358" s="15">
        <v>16235766</v>
      </c>
      <c r="F358" s="15">
        <v>16371037</v>
      </c>
      <c r="G358" s="15">
        <v>16463904</v>
      </c>
      <c r="H358" s="15">
        <v>16575635</v>
      </c>
      <c r="I358" s="15">
        <v>16784082</v>
      </c>
      <c r="J358" s="15">
        <v>17127196</v>
      </c>
      <c r="K358" s="15">
        <v>17469805</v>
      </c>
      <c r="L358" s="15">
        <v>17914330</v>
      </c>
      <c r="M358" s="15">
        <v>18443890</v>
      </c>
      <c r="N358" s="15">
        <v>19045758</v>
      </c>
      <c r="O358" s="15">
        <v>19722437</v>
      </c>
      <c r="P358" s="15">
        <v>20336230</v>
      </c>
      <c r="Q358" s="15">
        <v>21035741</v>
      </c>
      <c r="R358" s="15">
        <v>21825966</v>
      </c>
      <c r="S358" s="15">
        <v>22710409</v>
      </c>
      <c r="T358" s="15">
        <v>23687998</v>
      </c>
    </row>
    <row r="359" spans="1:34" x14ac:dyDescent="0.3">
      <c r="B359" s="14" t="s">
        <v>54</v>
      </c>
      <c r="C359" s="14" t="s">
        <v>27</v>
      </c>
      <c r="D359" s="14" t="s">
        <v>78</v>
      </c>
      <c r="E359" s="15">
        <v>11375585</v>
      </c>
      <c r="F359" s="15">
        <v>11648637</v>
      </c>
      <c r="G359" s="15">
        <v>11965359</v>
      </c>
      <c r="H359" s="15">
        <v>12298757</v>
      </c>
      <c r="I359" s="15">
        <v>12604200</v>
      </c>
      <c r="J359" s="15">
        <v>12863717</v>
      </c>
      <c r="K359" s="15">
        <v>13014726</v>
      </c>
      <c r="L359" s="15">
        <v>13133093</v>
      </c>
      <c r="M359" s="15">
        <v>13274928</v>
      </c>
      <c r="N359" s="15">
        <v>13496643</v>
      </c>
      <c r="O359" s="15">
        <v>13819338</v>
      </c>
      <c r="P359" s="15">
        <v>14103207</v>
      </c>
      <c r="Q359" s="15">
        <v>14453580</v>
      </c>
      <c r="R359" s="15">
        <v>14873351</v>
      </c>
      <c r="S359" s="15">
        <v>15367481</v>
      </c>
      <c r="T359" s="15">
        <v>15944456</v>
      </c>
    </row>
    <row r="360" spans="1:34" x14ac:dyDescent="0.3">
      <c r="B360" s="14" t="s">
        <v>54</v>
      </c>
      <c r="C360" s="14" t="s">
        <v>27</v>
      </c>
      <c r="D360" s="14" t="s">
        <v>79</v>
      </c>
      <c r="E360" s="15">
        <v>7063169</v>
      </c>
      <c r="F360" s="15">
        <v>7272655</v>
      </c>
      <c r="G360" s="15">
        <v>7436689</v>
      </c>
      <c r="H360" s="15">
        <v>7582225</v>
      </c>
      <c r="I360" s="15">
        <v>7744106</v>
      </c>
      <c r="J360" s="15">
        <v>7944282</v>
      </c>
      <c r="K360" s="15">
        <v>8228904</v>
      </c>
      <c r="L360" s="15">
        <v>8526375</v>
      </c>
      <c r="M360" s="15">
        <v>8805420</v>
      </c>
      <c r="N360" s="15">
        <v>9034202</v>
      </c>
      <c r="O360" s="15">
        <v>9215163</v>
      </c>
      <c r="P360" s="15">
        <v>9350184</v>
      </c>
      <c r="Q360" s="15">
        <v>9456365</v>
      </c>
      <c r="R360" s="15">
        <v>9574141</v>
      </c>
      <c r="S360" s="15">
        <v>9740183</v>
      </c>
      <c r="T360" s="15">
        <v>9971340</v>
      </c>
    </row>
    <row r="361" spans="1:34" x14ac:dyDescent="0.3">
      <c r="B361" s="14" t="s">
        <v>54</v>
      </c>
      <c r="C361" s="14" t="s">
        <v>27</v>
      </c>
      <c r="D361" s="14" t="s">
        <v>43</v>
      </c>
      <c r="E361" s="15">
        <v>4780656</v>
      </c>
      <c r="F361" s="15">
        <v>5172273</v>
      </c>
      <c r="G361" s="15">
        <v>5507548</v>
      </c>
      <c r="H361" s="15">
        <v>5766563</v>
      </c>
      <c r="I361" s="15">
        <v>5932134</v>
      </c>
      <c r="J361" s="15">
        <v>5995032</v>
      </c>
      <c r="K361" s="15">
        <v>6401577</v>
      </c>
      <c r="L361" s="15">
        <v>6729319</v>
      </c>
      <c r="M361" s="15">
        <v>6979496</v>
      </c>
      <c r="N361" s="15">
        <v>7154845</v>
      </c>
      <c r="O361" s="15">
        <v>7250018</v>
      </c>
      <c r="P361" s="15">
        <v>7725800</v>
      </c>
      <c r="Q361" s="15">
        <v>8110586</v>
      </c>
      <c r="R361" s="15">
        <v>8378071</v>
      </c>
      <c r="S361" s="15">
        <v>8507891</v>
      </c>
      <c r="T361" s="15">
        <v>8498214</v>
      </c>
    </row>
    <row r="363" spans="1:34" x14ac:dyDescent="0.3">
      <c r="A363" s="7" t="s">
        <v>84</v>
      </c>
      <c r="K363" s="108"/>
    </row>
    <row r="364" spans="1:34" x14ac:dyDescent="0.3">
      <c r="A364" s="27" t="s">
        <v>85</v>
      </c>
      <c r="B364" s="20" t="s">
        <v>94</v>
      </c>
      <c r="C364" s="20" t="s">
        <v>90</v>
      </c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</row>
    <row r="365" spans="1:34" x14ac:dyDescent="0.3">
      <c r="B365" s="26" t="s">
        <v>45</v>
      </c>
      <c r="C365" s="14" t="s">
        <v>67</v>
      </c>
      <c r="D365" s="14" t="s">
        <v>68</v>
      </c>
      <c r="E365" s="14" t="s">
        <v>69</v>
      </c>
      <c r="F365" s="14" t="s">
        <v>70</v>
      </c>
      <c r="G365" s="14" t="s">
        <v>71</v>
      </c>
      <c r="H365" s="14" t="s">
        <v>72</v>
      </c>
      <c r="I365" s="14" t="s">
        <v>73</v>
      </c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</row>
    <row r="366" spans="1:34" x14ac:dyDescent="0.3">
      <c r="B366" s="14" t="s">
        <v>46</v>
      </c>
      <c r="C366" s="54">
        <v>14.710407407407407</v>
      </c>
      <c r="D366" s="54">
        <v>53.094333333333324</v>
      </c>
      <c r="E366" s="54">
        <v>98.146740740740711</v>
      </c>
      <c r="F366" s="54">
        <v>94.215185185185177</v>
      </c>
      <c r="G366" s="54">
        <v>42.94177777777778</v>
      </c>
      <c r="H366" s="54">
        <v>8.0973333333333333</v>
      </c>
      <c r="I366" s="54">
        <v>0.42829629629629629</v>
      </c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</row>
    <row r="367" spans="1:34" x14ac:dyDescent="0.3">
      <c r="B367" s="14" t="s">
        <v>47</v>
      </c>
      <c r="C367" s="54">
        <v>25.358000000000001</v>
      </c>
      <c r="D367" s="54">
        <v>71.924999999999997</v>
      </c>
      <c r="E367" s="54">
        <v>100.383</v>
      </c>
      <c r="F367" s="54">
        <v>106.66500000000001</v>
      </c>
      <c r="G367" s="54">
        <v>56.023000000000003</v>
      </c>
      <c r="H367" s="54">
        <v>11.318</v>
      </c>
      <c r="I367" s="54">
        <v>0.64800000000000002</v>
      </c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</row>
    <row r="368" spans="1:34" x14ac:dyDescent="0.3">
      <c r="B368" s="14" t="s">
        <v>92</v>
      </c>
      <c r="C368" s="54">
        <v>5.1475</v>
      </c>
      <c r="D368" s="54">
        <v>74.591000000000008</v>
      </c>
      <c r="E368" s="54">
        <v>84.423000000000002</v>
      </c>
      <c r="F368" s="54">
        <v>66.593500000000006</v>
      </c>
      <c r="G368" s="54">
        <v>28.729500000000002</v>
      </c>
      <c r="H368" s="54">
        <v>5.4770000000000003</v>
      </c>
      <c r="I368" s="54">
        <v>0.65849999999999997</v>
      </c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</row>
    <row r="369" spans="2:34" ht="28.8" x14ac:dyDescent="0.3">
      <c r="B369" s="14" t="s">
        <v>93</v>
      </c>
      <c r="C369" s="54">
        <v>26.448250000000002</v>
      </c>
      <c r="D369" s="54">
        <v>85.389833333333328</v>
      </c>
      <c r="E369" s="54">
        <v>117.32433333333334</v>
      </c>
      <c r="F369" s="54">
        <v>104.12900000000002</v>
      </c>
      <c r="G369" s="54">
        <v>54.710333333333331</v>
      </c>
      <c r="H369" s="54">
        <v>15.527833333333332</v>
      </c>
      <c r="I369" s="54">
        <v>1.9554166666666666</v>
      </c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</row>
    <row r="370" spans="2:34" x14ac:dyDescent="0.3">
      <c r="B370" s="14" t="s">
        <v>58</v>
      </c>
      <c r="C370" s="54">
        <v>44.558999999999997</v>
      </c>
      <c r="D370" s="54">
        <v>214.399</v>
      </c>
      <c r="E370" s="54">
        <v>167.22900000000001</v>
      </c>
      <c r="F370" s="54">
        <v>80.477999999999994</v>
      </c>
      <c r="G370" s="54">
        <v>34.558999999999997</v>
      </c>
      <c r="H370" s="54">
        <v>13.215</v>
      </c>
      <c r="I370" s="54">
        <v>4.7809999999999997</v>
      </c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</row>
    <row r="371" spans="2:34" x14ac:dyDescent="0.3">
      <c r="B371" s="14" t="s">
        <v>51</v>
      </c>
      <c r="C371" s="54">
        <v>67.736499999999992</v>
      </c>
      <c r="D371" s="54">
        <v>106.82266666666668</v>
      </c>
      <c r="E371" s="54">
        <v>103.72800000000001</v>
      </c>
      <c r="F371" s="54">
        <v>83.921999999999983</v>
      </c>
      <c r="G371" s="54">
        <v>48.06</v>
      </c>
      <c r="H371" s="54">
        <v>16.104666666666667</v>
      </c>
      <c r="I371" s="54">
        <v>1.8928333333333331</v>
      </c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</row>
    <row r="372" spans="2:34" x14ac:dyDescent="0.3">
      <c r="B372" s="14" t="s">
        <v>59</v>
      </c>
      <c r="C372" s="54">
        <v>29.643000000000001</v>
      </c>
      <c r="D372" s="54">
        <v>88.688999999999993</v>
      </c>
      <c r="E372" s="54">
        <v>87.727999999999994</v>
      </c>
      <c r="F372" s="54">
        <v>56.768999999999998</v>
      </c>
      <c r="G372" s="54">
        <v>24.06</v>
      </c>
      <c r="H372" s="54">
        <v>4.17</v>
      </c>
      <c r="I372" s="54">
        <v>0.18099999999999999</v>
      </c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</row>
    <row r="373" spans="2:34" x14ac:dyDescent="0.3">
      <c r="B373" s="14" t="s">
        <v>53</v>
      </c>
      <c r="C373" s="54">
        <v>41.184333333333335</v>
      </c>
      <c r="D373" s="54">
        <v>94.958000000000013</v>
      </c>
      <c r="E373" s="54">
        <v>115.95866666666666</v>
      </c>
      <c r="F373" s="54">
        <v>96.562999999999988</v>
      </c>
      <c r="G373" s="54">
        <v>47.203666666666663</v>
      </c>
      <c r="H373" s="54">
        <v>9.2390000000000008</v>
      </c>
      <c r="I373" s="54">
        <v>0.98</v>
      </c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</row>
    <row r="374" spans="2:34" x14ac:dyDescent="0.3">
      <c r="B374" s="14" t="s">
        <v>54</v>
      </c>
      <c r="C374" s="54">
        <v>68.132013986014002</v>
      </c>
      <c r="D374" s="54">
        <v>159.89870629370625</v>
      </c>
      <c r="E374" s="54">
        <v>175.69510489510486</v>
      </c>
      <c r="F374" s="54">
        <v>145.01350349650343</v>
      </c>
      <c r="G374" s="54">
        <v>95.019762237762265</v>
      </c>
      <c r="H374" s="54">
        <v>41.774811188811185</v>
      </c>
      <c r="I374" s="54">
        <v>12.134349650349654</v>
      </c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</row>
    <row r="375" spans="2:34" x14ac:dyDescent="0.3"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</row>
    <row r="376" spans="2:34" x14ac:dyDescent="0.3">
      <c r="B376" s="20" t="s">
        <v>95</v>
      </c>
      <c r="C376" s="20" t="s">
        <v>90</v>
      </c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</row>
    <row r="377" spans="2:34" x14ac:dyDescent="0.3">
      <c r="B377" s="26" t="s">
        <v>45</v>
      </c>
      <c r="C377" s="14" t="s">
        <v>67</v>
      </c>
      <c r="D377" s="14" t="s">
        <v>68</v>
      </c>
      <c r="E377" s="14" t="s">
        <v>69</v>
      </c>
      <c r="F377" s="14" t="s">
        <v>70</v>
      </c>
      <c r="G377" s="14" t="s">
        <v>71</v>
      </c>
      <c r="H377" s="14" t="s">
        <v>72</v>
      </c>
      <c r="I377" s="14" t="s">
        <v>73</v>
      </c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</row>
    <row r="378" spans="2:34" x14ac:dyDescent="0.3">
      <c r="B378" s="14" t="s">
        <v>46</v>
      </c>
      <c r="C378" s="54">
        <v>12.23348148148148</v>
      </c>
      <c r="D378" s="54">
        <v>45.960925925925935</v>
      </c>
      <c r="E378" s="54">
        <v>93.6074814814815</v>
      </c>
      <c r="F378" s="54">
        <v>98.204481481481494</v>
      </c>
      <c r="G378" s="54">
        <v>48.609296296296307</v>
      </c>
      <c r="H378" s="54">
        <v>9.8923333333333332</v>
      </c>
      <c r="I378" s="54">
        <v>0.58088888888888879</v>
      </c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</row>
    <row r="379" spans="2:34" x14ac:dyDescent="0.3">
      <c r="B379" s="14" t="s">
        <v>47</v>
      </c>
      <c r="C379" s="54">
        <v>18.478999999999999</v>
      </c>
      <c r="D379" s="54">
        <v>65.09</v>
      </c>
      <c r="E379" s="54">
        <v>101.806</v>
      </c>
      <c r="F379" s="54">
        <v>111.08499999999999</v>
      </c>
      <c r="G379" s="54">
        <v>62.698</v>
      </c>
      <c r="H379" s="54">
        <v>13.257</v>
      </c>
      <c r="I379" s="54">
        <v>0.82499999999999996</v>
      </c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</row>
    <row r="380" spans="2:34" x14ac:dyDescent="0.3">
      <c r="B380" s="14" t="s">
        <v>92</v>
      </c>
      <c r="C380" s="54">
        <v>5.1989999999999998</v>
      </c>
      <c r="D380" s="54">
        <v>71.1875</v>
      </c>
      <c r="E380" s="54">
        <v>87.248499999999993</v>
      </c>
      <c r="F380" s="54">
        <v>75.600999999999999</v>
      </c>
      <c r="G380" s="54">
        <v>36.525500000000001</v>
      </c>
      <c r="H380" s="54">
        <v>7.9554999999999998</v>
      </c>
      <c r="I380" s="54">
        <v>0.73299999999999998</v>
      </c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</row>
    <row r="381" spans="2:34" ht="28.8" x14ac:dyDescent="0.3">
      <c r="B381" s="14" t="s">
        <v>93</v>
      </c>
      <c r="C381" s="54">
        <v>26.43075</v>
      </c>
      <c r="D381" s="54">
        <v>78.337666666666664</v>
      </c>
      <c r="E381" s="54">
        <v>109.85874999999999</v>
      </c>
      <c r="F381" s="54">
        <v>105.58891666666666</v>
      </c>
      <c r="G381" s="54">
        <v>56.506583333333339</v>
      </c>
      <c r="H381" s="54">
        <v>14.842333333333331</v>
      </c>
      <c r="I381" s="54">
        <v>2.0049999999999999</v>
      </c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</row>
    <row r="382" spans="2:34" x14ac:dyDescent="0.3">
      <c r="B382" s="14" t="s">
        <v>58</v>
      </c>
      <c r="C382" s="54">
        <v>28.052</v>
      </c>
      <c r="D382" s="54">
        <v>185.81299999999999</v>
      </c>
      <c r="E382" s="54">
        <v>153.601</v>
      </c>
      <c r="F382" s="54">
        <v>71.879000000000005</v>
      </c>
      <c r="G382" s="54">
        <v>26.989000000000001</v>
      </c>
      <c r="H382" s="54">
        <v>9.6460000000000008</v>
      </c>
      <c r="I382" s="54">
        <v>3.22</v>
      </c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</row>
    <row r="383" spans="2:34" x14ac:dyDescent="0.3">
      <c r="B383" s="14" t="s">
        <v>51</v>
      </c>
      <c r="C383" s="54">
        <v>62.804166666666667</v>
      </c>
      <c r="D383" s="54">
        <v>98.352833333333322</v>
      </c>
      <c r="E383" s="54">
        <v>96.473500000000001</v>
      </c>
      <c r="F383" s="54">
        <v>81.045833333333334</v>
      </c>
      <c r="G383" s="54">
        <v>48.078166666666668</v>
      </c>
      <c r="H383" s="54">
        <v>15.357666666666667</v>
      </c>
      <c r="I383" s="54">
        <v>1.9111666666666667</v>
      </c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</row>
    <row r="384" spans="2:34" x14ac:dyDescent="0.3">
      <c r="B384" s="14" t="s">
        <v>59</v>
      </c>
      <c r="C384" s="54">
        <v>26.42</v>
      </c>
      <c r="D384" s="54">
        <v>89.450999999999993</v>
      </c>
      <c r="E384" s="54">
        <v>106.02500000000001</v>
      </c>
      <c r="F384" s="54">
        <v>74.733000000000004</v>
      </c>
      <c r="G384" s="54">
        <v>35.4</v>
      </c>
      <c r="H384" s="54">
        <v>7.1820000000000004</v>
      </c>
      <c r="I384" s="54">
        <v>0.32900000000000001</v>
      </c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</row>
    <row r="385" spans="2:34" x14ac:dyDescent="0.3">
      <c r="B385" s="14" t="s">
        <v>53</v>
      </c>
      <c r="C385" s="54">
        <v>35.133666666666663</v>
      </c>
      <c r="D385" s="54">
        <v>84.039000000000001</v>
      </c>
      <c r="E385" s="54">
        <v>109.19200000000001</v>
      </c>
      <c r="F385" s="54">
        <v>96.089999999999989</v>
      </c>
      <c r="G385" s="54">
        <v>48.80466666666667</v>
      </c>
      <c r="H385" s="54">
        <v>10.119000000000002</v>
      </c>
      <c r="I385" s="54">
        <v>1.0216666666666667</v>
      </c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</row>
    <row r="386" spans="2:34" x14ac:dyDescent="0.3">
      <c r="B386" s="14" t="s">
        <v>54</v>
      </c>
      <c r="C386" s="54">
        <v>62.963370629370637</v>
      </c>
      <c r="D386" s="54">
        <v>151.25246153846152</v>
      </c>
      <c r="E386" s="54">
        <v>168.30669230769223</v>
      </c>
      <c r="F386" s="54">
        <v>139.37818881118878</v>
      </c>
      <c r="G386" s="54">
        <v>90.059496503496533</v>
      </c>
      <c r="H386" s="54">
        <v>37.819069930069944</v>
      </c>
      <c r="I386" s="54">
        <v>10.221139860139862</v>
      </c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</row>
    <row r="387" spans="2:34" x14ac:dyDescent="0.3"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</row>
    <row r="388" spans="2:34" x14ac:dyDescent="0.3">
      <c r="B388" s="20" t="s">
        <v>96</v>
      </c>
      <c r="C388" s="20" t="s">
        <v>90</v>
      </c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</row>
    <row r="389" spans="2:34" x14ac:dyDescent="0.3">
      <c r="B389" s="26" t="s">
        <v>45</v>
      </c>
      <c r="C389" s="14" t="s">
        <v>67</v>
      </c>
      <c r="D389" s="14" t="s">
        <v>68</v>
      </c>
      <c r="E389" s="14" t="s">
        <v>69</v>
      </c>
      <c r="F389" s="14" t="s">
        <v>70</v>
      </c>
      <c r="G389" s="14" t="s">
        <v>71</v>
      </c>
      <c r="H389" s="14" t="s">
        <v>72</v>
      </c>
      <c r="I389" s="14" t="s">
        <v>73</v>
      </c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</row>
    <row r="390" spans="2:34" x14ac:dyDescent="0.3">
      <c r="B390" s="14" t="s">
        <v>46</v>
      </c>
      <c r="C390" s="54">
        <v>11.011407407407411</v>
      </c>
      <c r="D390" s="54">
        <v>41.748370370370367</v>
      </c>
      <c r="E390" s="54">
        <v>90.530296296296285</v>
      </c>
      <c r="F390" s="54">
        <v>102.41348148148148</v>
      </c>
      <c r="G390" s="54">
        <v>53.615185185185197</v>
      </c>
      <c r="H390" s="54">
        <v>11.542555555555557</v>
      </c>
      <c r="I390" s="54">
        <v>0.7416666666666667</v>
      </c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</row>
    <row r="391" spans="2:34" x14ac:dyDescent="0.3">
      <c r="B391" s="14" t="s">
        <v>47</v>
      </c>
      <c r="C391" s="54">
        <v>13.37</v>
      </c>
      <c r="D391" s="54">
        <v>53.417000000000002</v>
      </c>
      <c r="E391" s="54">
        <v>95.070999999999998</v>
      </c>
      <c r="F391" s="54">
        <v>108.489</v>
      </c>
      <c r="G391" s="54">
        <v>64.67</v>
      </c>
      <c r="H391" s="54">
        <v>14.055999999999999</v>
      </c>
      <c r="I391" s="54">
        <v>0.92700000000000005</v>
      </c>
    </row>
    <row r="392" spans="2:34" x14ac:dyDescent="0.3">
      <c r="B392" s="14" t="s">
        <v>92</v>
      </c>
      <c r="C392" s="54">
        <v>5.17</v>
      </c>
      <c r="D392" s="54">
        <v>68.078000000000003</v>
      </c>
      <c r="E392" s="54">
        <v>88.768499999999989</v>
      </c>
      <c r="F392" s="54">
        <v>82.698999999999998</v>
      </c>
      <c r="G392" s="54">
        <v>44.967500000000001</v>
      </c>
      <c r="H392" s="54">
        <v>11.144500000000001</v>
      </c>
      <c r="I392" s="54">
        <v>0.79249999999999998</v>
      </c>
    </row>
    <row r="393" spans="2:34" ht="28.8" x14ac:dyDescent="0.3">
      <c r="B393" s="14" t="s">
        <v>93</v>
      </c>
      <c r="C393" s="54">
        <v>24.241833333333332</v>
      </c>
      <c r="D393" s="54">
        <v>72.041083333333333</v>
      </c>
      <c r="E393" s="54">
        <v>102.10033333333332</v>
      </c>
      <c r="F393" s="54">
        <v>102.11474999999997</v>
      </c>
      <c r="G393" s="54">
        <v>55.229166666666664</v>
      </c>
      <c r="H393" s="54">
        <v>13.867000000000003</v>
      </c>
      <c r="I393" s="54">
        <v>1.9474999999999998</v>
      </c>
    </row>
    <row r="394" spans="2:34" x14ac:dyDescent="0.3">
      <c r="B394" s="14" t="s">
        <v>58</v>
      </c>
      <c r="C394" s="54">
        <v>13.177</v>
      </c>
      <c r="D394" s="54">
        <v>157.57599999999999</v>
      </c>
      <c r="E394" s="54">
        <v>157.239</v>
      </c>
      <c r="F394" s="54">
        <v>81.149000000000001</v>
      </c>
      <c r="G394" s="54">
        <v>26.43</v>
      </c>
      <c r="H394" s="54">
        <v>9.3780000000000001</v>
      </c>
      <c r="I394" s="54">
        <v>3.0910000000000002</v>
      </c>
    </row>
    <row r="395" spans="2:34" x14ac:dyDescent="0.3">
      <c r="B395" s="14" t="s">
        <v>51</v>
      </c>
      <c r="C395" s="54">
        <v>56.656333333333329</v>
      </c>
      <c r="D395" s="54">
        <v>90.135166666666677</v>
      </c>
      <c r="E395" s="54">
        <v>91.041666666666671</v>
      </c>
      <c r="F395" s="54">
        <v>79.403833333333338</v>
      </c>
      <c r="G395" s="54">
        <v>49.379333333333335</v>
      </c>
      <c r="H395" s="54">
        <v>15.223666666666668</v>
      </c>
      <c r="I395" s="54">
        <v>1.89</v>
      </c>
    </row>
    <row r="396" spans="2:34" x14ac:dyDescent="0.3">
      <c r="B396" s="14" t="s">
        <v>59</v>
      </c>
      <c r="C396" s="54">
        <v>20.699000000000002</v>
      </c>
      <c r="D396" s="54">
        <v>85.486000000000004</v>
      </c>
      <c r="E396" s="54">
        <v>115.71</v>
      </c>
      <c r="F396" s="54">
        <v>88.435000000000002</v>
      </c>
      <c r="G396" s="54">
        <v>43.866999999999997</v>
      </c>
      <c r="H396" s="54">
        <v>9.4260000000000002</v>
      </c>
      <c r="I396" s="54">
        <v>0.47699999999999998</v>
      </c>
    </row>
    <row r="397" spans="2:34" x14ac:dyDescent="0.3">
      <c r="B397" s="14" t="s">
        <v>53</v>
      </c>
      <c r="C397" s="54">
        <v>29.537333333333336</v>
      </c>
      <c r="D397" s="54">
        <v>75.975000000000009</v>
      </c>
      <c r="E397" s="54">
        <v>102.25433333333335</v>
      </c>
      <c r="F397" s="54">
        <v>94.766333333333321</v>
      </c>
      <c r="G397" s="54">
        <v>48.961999999999996</v>
      </c>
      <c r="H397" s="54">
        <v>10.254666666666665</v>
      </c>
      <c r="I397" s="54">
        <v>1.0103333333333333</v>
      </c>
    </row>
    <row r="398" spans="2:34" x14ac:dyDescent="0.3">
      <c r="B398" s="14" t="s">
        <v>54</v>
      </c>
      <c r="C398" s="54">
        <v>57.186293706293718</v>
      </c>
      <c r="D398" s="54">
        <v>140.24937062937062</v>
      </c>
      <c r="E398" s="54">
        <v>159.65337062937067</v>
      </c>
      <c r="F398" s="54">
        <v>132.98171328671333</v>
      </c>
      <c r="G398" s="54">
        <v>85.086391608391651</v>
      </c>
      <c r="H398" s="54">
        <v>34.17686713286713</v>
      </c>
      <c r="I398" s="54">
        <v>8.6921468531468538</v>
      </c>
    </row>
    <row r="399" spans="2:34" x14ac:dyDescent="0.3">
      <c r="B399" s="14"/>
      <c r="C399" s="14"/>
      <c r="D399" s="15"/>
      <c r="E399" s="15"/>
      <c r="F399" s="15"/>
    </row>
    <row r="401" spans="1:19" x14ac:dyDescent="0.3">
      <c r="A401" s="7" t="s">
        <v>88</v>
      </c>
    </row>
    <row r="402" spans="1:19" x14ac:dyDescent="0.3">
      <c r="A402" s="11" t="s">
        <v>89</v>
      </c>
      <c r="B402" s="20" t="s">
        <v>98</v>
      </c>
      <c r="C402" s="20" t="s">
        <v>97</v>
      </c>
      <c r="D402" s="20" t="s">
        <v>0</v>
      </c>
      <c r="E402" s="20" t="s">
        <v>99</v>
      </c>
      <c r="F402" s="20" t="s">
        <v>100</v>
      </c>
      <c r="G402" s="20" t="s">
        <v>101</v>
      </c>
      <c r="H402" s="20" t="s">
        <v>102</v>
      </c>
      <c r="I402" s="20" t="s">
        <v>103</v>
      </c>
      <c r="J402" s="20" t="s">
        <v>104</v>
      </c>
      <c r="K402" s="20" t="s">
        <v>105</v>
      </c>
      <c r="L402" s="20" t="s">
        <v>106</v>
      </c>
      <c r="M402" s="20" t="s">
        <v>107</v>
      </c>
      <c r="N402" s="20" t="s">
        <v>108</v>
      </c>
      <c r="O402" s="20" t="s">
        <v>109</v>
      </c>
      <c r="P402" s="20" t="s">
        <v>110</v>
      </c>
      <c r="Q402" s="20" t="s">
        <v>111</v>
      </c>
      <c r="R402" s="20" t="s">
        <v>112</v>
      </c>
      <c r="S402" s="20" t="s">
        <v>113</v>
      </c>
    </row>
    <row r="403" spans="1:19" x14ac:dyDescent="0.3">
      <c r="B403" s="14" t="s">
        <v>46</v>
      </c>
      <c r="C403" s="14" t="s">
        <v>2</v>
      </c>
      <c r="D403" s="34">
        <v>80.471111111111099</v>
      </c>
      <c r="E403" s="34">
        <v>80.68992592592592</v>
      </c>
      <c r="F403" s="34">
        <v>80.909185185185194</v>
      </c>
      <c r="G403" s="34">
        <v>81.128740740740739</v>
      </c>
      <c r="H403" s="34">
        <v>81.347370370370371</v>
      </c>
      <c r="I403" s="34">
        <v>81.563407407407425</v>
      </c>
      <c r="J403" s="34">
        <v>81.774333333333303</v>
      </c>
      <c r="K403" s="34">
        <v>81.978296296296293</v>
      </c>
      <c r="L403" s="34">
        <v>82.17285185185186</v>
      </c>
      <c r="M403" s="34">
        <v>82.356814814814811</v>
      </c>
      <c r="N403" s="34">
        <v>82.52862962962962</v>
      </c>
      <c r="O403" s="34">
        <v>82.687296296296324</v>
      </c>
      <c r="P403" s="34">
        <v>82.833703703703705</v>
      </c>
      <c r="Q403" s="34">
        <v>82.969629629629623</v>
      </c>
      <c r="R403" s="34">
        <v>83.096777777777788</v>
      </c>
      <c r="S403" s="34">
        <v>83.217111111111095</v>
      </c>
    </row>
    <row r="404" spans="1:19" x14ac:dyDescent="0.3">
      <c r="B404" s="14" t="s">
        <v>46</v>
      </c>
      <c r="C404" s="14" t="s">
        <v>27</v>
      </c>
      <c r="D404" s="34">
        <v>73.749259259259247</v>
      </c>
      <c r="E404" s="34">
        <v>74.030074074074051</v>
      </c>
      <c r="F404" s="34">
        <v>74.322296296296287</v>
      </c>
      <c r="G404" s="34">
        <v>74.627518518518514</v>
      </c>
      <c r="H404" s="34">
        <v>74.942962962962966</v>
      </c>
      <c r="I404" s="34">
        <v>75.261925925925937</v>
      </c>
      <c r="J404" s="34">
        <v>75.575222222222223</v>
      </c>
      <c r="K404" s="34">
        <v>75.874074074074073</v>
      </c>
      <c r="L404" s="34">
        <v>76.151148148148138</v>
      </c>
      <c r="M404" s="34">
        <v>76.404518518518515</v>
      </c>
      <c r="N404" s="34">
        <v>76.63366666666667</v>
      </c>
      <c r="O404" s="34">
        <v>76.841888888888874</v>
      </c>
      <c r="P404" s="34">
        <v>77.036444444444427</v>
      </c>
      <c r="Q404" s="34">
        <v>77.223740740740752</v>
      </c>
      <c r="R404" s="34">
        <v>77.407037037037043</v>
      </c>
      <c r="S404" s="34">
        <v>77.589037037037031</v>
      </c>
    </row>
    <row r="405" spans="1:19" x14ac:dyDescent="0.3">
      <c r="B405" s="14" t="s">
        <v>47</v>
      </c>
      <c r="C405" s="14" t="s">
        <v>2</v>
      </c>
      <c r="D405" s="34">
        <v>81.198999999999998</v>
      </c>
      <c r="E405" s="34">
        <v>81.427999999999997</v>
      </c>
      <c r="F405" s="34">
        <v>81.659000000000006</v>
      </c>
      <c r="G405" s="34">
        <v>81.887</v>
      </c>
      <c r="H405" s="34">
        <v>82.108000000000004</v>
      </c>
      <c r="I405" s="34">
        <v>82.311000000000007</v>
      </c>
      <c r="J405" s="34">
        <v>82.486000000000004</v>
      </c>
      <c r="K405" s="34">
        <v>82.628</v>
      </c>
      <c r="L405" s="34">
        <v>82.734999999999999</v>
      </c>
      <c r="M405" s="34">
        <v>82.811000000000007</v>
      </c>
      <c r="N405" s="34">
        <v>82.861000000000004</v>
      </c>
      <c r="O405" s="34">
        <v>82.893000000000001</v>
      </c>
      <c r="P405" s="34">
        <v>82.921000000000006</v>
      </c>
      <c r="Q405" s="34">
        <v>82.953999999999994</v>
      </c>
      <c r="R405" s="34">
        <v>82.998999999999995</v>
      </c>
      <c r="S405" s="34">
        <v>83.06</v>
      </c>
    </row>
    <row r="406" spans="1:19" x14ac:dyDescent="0.3">
      <c r="B406" s="14" t="s">
        <v>47</v>
      </c>
      <c r="C406" s="14" t="s">
        <v>27</v>
      </c>
      <c r="D406" s="34">
        <v>76.807000000000002</v>
      </c>
      <c r="E406" s="34">
        <v>77.108999999999995</v>
      </c>
      <c r="F406" s="34">
        <v>77.415999999999997</v>
      </c>
      <c r="G406" s="34">
        <v>77.722999999999999</v>
      </c>
      <c r="H406" s="34">
        <v>78.027000000000001</v>
      </c>
      <c r="I406" s="34">
        <v>78.313000000000002</v>
      </c>
      <c r="J406" s="34">
        <v>78.566999999999993</v>
      </c>
      <c r="K406" s="34">
        <v>78.783000000000001</v>
      </c>
      <c r="L406" s="34">
        <v>78.956999999999994</v>
      </c>
      <c r="M406" s="34">
        <v>79.091999999999999</v>
      </c>
      <c r="N406" s="34">
        <v>79.197999999999993</v>
      </c>
      <c r="O406" s="34">
        <v>79.289000000000001</v>
      </c>
      <c r="P406" s="34">
        <v>79.38</v>
      </c>
      <c r="Q406" s="34">
        <v>79.486999999999995</v>
      </c>
      <c r="R406" s="34">
        <v>79.613</v>
      </c>
      <c r="S406" s="34">
        <v>79.763000000000005</v>
      </c>
    </row>
    <row r="407" spans="1:19" x14ac:dyDescent="0.3">
      <c r="B407" s="14" t="s">
        <v>92</v>
      </c>
      <c r="C407" s="14" t="s">
        <v>2</v>
      </c>
      <c r="D407" s="34">
        <v>79.932500000000005</v>
      </c>
      <c r="E407" s="34">
        <v>80.194500000000005</v>
      </c>
      <c r="F407" s="34">
        <v>80.456999999999994</v>
      </c>
      <c r="G407" s="34">
        <v>80.72</v>
      </c>
      <c r="H407" s="34">
        <v>80.984499999999997</v>
      </c>
      <c r="I407" s="34">
        <v>81.253500000000003</v>
      </c>
      <c r="J407" s="34">
        <v>81.528500000000008</v>
      </c>
      <c r="K407" s="34">
        <v>81.808500000000009</v>
      </c>
      <c r="L407" s="34">
        <v>82.09</v>
      </c>
      <c r="M407" s="34">
        <v>82.367999999999995</v>
      </c>
      <c r="N407" s="34">
        <v>82.637</v>
      </c>
      <c r="O407" s="34">
        <v>82.888000000000005</v>
      </c>
      <c r="P407" s="34">
        <v>83.115499999999997</v>
      </c>
      <c r="Q407" s="34">
        <v>83.3185</v>
      </c>
      <c r="R407" s="34">
        <v>83.495499999999993</v>
      </c>
      <c r="S407" s="34">
        <v>83.65</v>
      </c>
    </row>
    <row r="408" spans="1:19" x14ac:dyDescent="0.3">
      <c r="B408" s="14" t="s">
        <v>92</v>
      </c>
      <c r="C408" s="14" t="s">
        <v>27</v>
      </c>
      <c r="D408" s="34">
        <v>75.156499999999994</v>
      </c>
      <c r="E408" s="34">
        <v>75.375500000000002</v>
      </c>
      <c r="F408" s="34">
        <v>75.584000000000003</v>
      </c>
      <c r="G408" s="34">
        <v>75.789500000000004</v>
      </c>
      <c r="H408" s="34">
        <v>75.996499999999997</v>
      </c>
      <c r="I408" s="34">
        <v>76.211999999999989</v>
      </c>
      <c r="J408" s="34">
        <v>76.442000000000007</v>
      </c>
      <c r="K408" s="34">
        <v>76.686000000000007</v>
      </c>
      <c r="L408" s="34">
        <v>76.941000000000003</v>
      </c>
      <c r="M408" s="34">
        <v>77.204999999999998</v>
      </c>
      <c r="N408" s="34">
        <v>77.468999999999994</v>
      </c>
      <c r="O408" s="34">
        <v>77.723000000000013</v>
      </c>
      <c r="P408" s="34">
        <v>77.960499999999996</v>
      </c>
      <c r="Q408" s="34">
        <v>78.1755</v>
      </c>
      <c r="R408" s="34">
        <v>78.366</v>
      </c>
      <c r="S408" s="34">
        <v>78.533500000000004</v>
      </c>
    </row>
    <row r="409" spans="1:19" ht="28.8" x14ac:dyDescent="0.3">
      <c r="B409" s="14" t="s">
        <v>93</v>
      </c>
      <c r="C409" s="14" t="s">
        <v>2</v>
      </c>
      <c r="D409" s="34">
        <v>77.290083333333328</v>
      </c>
      <c r="E409" s="34">
        <v>77.592416666666665</v>
      </c>
      <c r="F409" s="34">
        <v>77.88333333333334</v>
      </c>
      <c r="G409" s="34">
        <v>78.160583333333349</v>
      </c>
      <c r="H409" s="34">
        <v>78.422583333333321</v>
      </c>
      <c r="I409" s="34">
        <v>78.670500000000004</v>
      </c>
      <c r="J409" s="34">
        <v>78.906416666666686</v>
      </c>
      <c r="K409" s="34">
        <v>79.134083333333336</v>
      </c>
      <c r="L409" s="34">
        <v>79.355916666666658</v>
      </c>
      <c r="M409" s="34">
        <v>79.572083333333339</v>
      </c>
      <c r="N409" s="34">
        <v>79.780916666666656</v>
      </c>
      <c r="O409" s="34">
        <v>79.979416666666665</v>
      </c>
      <c r="P409" s="34">
        <v>80.16525</v>
      </c>
      <c r="Q409" s="34">
        <v>80.337499999999991</v>
      </c>
      <c r="R409" s="34">
        <v>80.496833333333328</v>
      </c>
      <c r="S409" s="34">
        <v>80.645416666666677</v>
      </c>
    </row>
    <row r="410" spans="1:19" ht="28.8" x14ac:dyDescent="0.3">
      <c r="B410" s="14" t="s">
        <v>93</v>
      </c>
      <c r="C410" s="14" t="s">
        <v>27</v>
      </c>
      <c r="D410" s="34">
        <v>71.860166666666672</v>
      </c>
      <c r="E410" s="34">
        <v>72.186250000000001</v>
      </c>
      <c r="F410" s="34">
        <v>72.49633333333334</v>
      </c>
      <c r="G410" s="34">
        <v>72.788916666666651</v>
      </c>
      <c r="H410" s="34">
        <v>73.062666666666658</v>
      </c>
      <c r="I410" s="34">
        <v>73.319500000000005</v>
      </c>
      <c r="J410" s="34">
        <v>73.563249999999996</v>
      </c>
      <c r="K410" s="34">
        <v>73.799083333333328</v>
      </c>
      <c r="L410" s="34">
        <v>74.03058333333334</v>
      </c>
      <c r="M410" s="34">
        <v>74.258083333333346</v>
      </c>
      <c r="N410" s="34">
        <v>74.480333333333348</v>
      </c>
      <c r="O410" s="34">
        <v>74.694333333333333</v>
      </c>
      <c r="P410" s="34">
        <v>74.896249999999995</v>
      </c>
      <c r="Q410" s="34">
        <v>75.084583333333327</v>
      </c>
      <c r="R410" s="34">
        <v>75.259750000000011</v>
      </c>
      <c r="S410" s="34">
        <v>75.423333333333332</v>
      </c>
    </row>
    <row r="411" spans="1:19" x14ac:dyDescent="0.3">
      <c r="B411" s="14" t="s">
        <v>58</v>
      </c>
      <c r="C411" s="14" t="s">
        <v>2</v>
      </c>
      <c r="D411" s="34">
        <v>65.356999999999999</v>
      </c>
      <c r="E411" s="34">
        <v>65.793000000000006</v>
      </c>
      <c r="F411" s="34">
        <v>66.253</v>
      </c>
      <c r="G411" s="34">
        <v>66.734999999999999</v>
      </c>
      <c r="H411" s="34">
        <v>67.230999999999995</v>
      </c>
      <c r="I411" s="34">
        <v>67.73</v>
      </c>
      <c r="J411" s="34">
        <v>68.218000000000004</v>
      </c>
      <c r="K411" s="34">
        <v>68.680000000000007</v>
      </c>
      <c r="L411" s="34">
        <v>69.105999999999995</v>
      </c>
      <c r="M411" s="34">
        <v>69.491</v>
      </c>
      <c r="N411" s="34">
        <v>69.834999999999994</v>
      </c>
      <c r="O411" s="34">
        <v>70.141999999999996</v>
      </c>
      <c r="P411" s="34">
        <v>70.424999999999997</v>
      </c>
      <c r="Q411" s="34">
        <v>70.691999999999993</v>
      </c>
      <c r="R411" s="34">
        <v>70.95</v>
      </c>
      <c r="S411" s="34">
        <v>71.201999999999998</v>
      </c>
    </row>
    <row r="412" spans="1:19" x14ac:dyDescent="0.3">
      <c r="B412" s="14" t="s">
        <v>58</v>
      </c>
      <c r="C412" s="14" t="s">
        <v>27</v>
      </c>
      <c r="D412" s="34">
        <v>63.689</v>
      </c>
      <c r="E412" s="34">
        <v>64.090999999999994</v>
      </c>
      <c r="F412" s="34">
        <v>64.498999999999995</v>
      </c>
      <c r="G412" s="34">
        <v>64.91</v>
      </c>
      <c r="H412" s="34">
        <v>65.319999999999993</v>
      </c>
      <c r="I412" s="34">
        <v>65.722999999999999</v>
      </c>
      <c r="J412" s="34">
        <v>66.114999999999995</v>
      </c>
      <c r="K412" s="34">
        <v>66.488</v>
      </c>
      <c r="L412" s="34">
        <v>66.84</v>
      </c>
      <c r="M412" s="34">
        <v>67.167000000000002</v>
      </c>
      <c r="N412" s="34">
        <v>67.468000000000004</v>
      </c>
      <c r="O412" s="34">
        <v>67.745000000000005</v>
      </c>
      <c r="P412" s="34">
        <v>68</v>
      </c>
      <c r="Q412" s="34">
        <v>68.239000000000004</v>
      </c>
      <c r="R412" s="34">
        <v>68.463999999999999</v>
      </c>
      <c r="S412" s="34">
        <v>68.677999999999997</v>
      </c>
    </row>
    <row r="413" spans="1:19" x14ac:dyDescent="0.3">
      <c r="B413" s="14" t="s">
        <v>51</v>
      </c>
      <c r="C413" s="14" t="s">
        <v>2</v>
      </c>
      <c r="D413" s="34">
        <v>77.895333333333326</v>
      </c>
      <c r="E413" s="34">
        <v>78.129500000000007</v>
      </c>
      <c r="F413" s="34">
        <v>78.36</v>
      </c>
      <c r="G413" s="34">
        <v>78.588499999999996</v>
      </c>
      <c r="H413" s="34">
        <v>78.813666666666663</v>
      </c>
      <c r="I413" s="34">
        <v>79.035666666666671</v>
      </c>
      <c r="J413" s="34">
        <v>79.254000000000005</v>
      </c>
      <c r="K413" s="34">
        <v>79.466999999999999</v>
      </c>
      <c r="L413" s="34">
        <v>79.673500000000004</v>
      </c>
      <c r="M413" s="34">
        <v>79.872666666666674</v>
      </c>
      <c r="N413" s="34">
        <v>80.063333333333333</v>
      </c>
      <c r="O413" s="34">
        <v>80.24433333333333</v>
      </c>
      <c r="P413" s="34">
        <v>80.416166666666683</v>
      </c>
      <c r="Q413" s="34">
        <v>80.579166666666666</v>
      </c>
      <c r="R413" s="34">
        <v>80.735166666666672</v>
      </c>
      <c r="S413" s="34">
        <v>80.885333333333335</v>
      </c>
    </row>
    <row r="414" spans="1:19" x14ac:dyDescent="0.3">
      <c r="B414" s="14" t="s">
        <v>51</v>
      </c>
      <c r="C414" s="14" t="s">
        <v>27</v>
      </c>
      <c r="D414" s="34">
        <v>71.857500000000002</v>
      </c>
      <c r="E414" s="34">
        <v>72.101833333333332</v>
      </c>
      <c r="F414" s="34">
        <v>72.343166666666676</v>
      </c>
      <c r="G414" s="34">
        <v>72.581333333333347</v>
      </c>
      <c r="H414" s="34">
        <v>72.816500000000005</v>
      </c>
      <c r="I414" s="34">
        <v>73.048166666666674</v>
      </c>
      <c r="J414" s="34">
        <v>73.274666666666675</v>
      </c>
      <c r="K414" s="34">
        <v>73.494833333333332</v>
      </c>
      <c r="L414" s="34">
        <v>73.709333333333333</v>
      </c>
      <c r="M414" s="34">
        <v>73.917999999999992</v>
      </c>
      <c r="N414" s="34">
        <v>74.122500000000002</v>
      </c>
      <c r="O414" s="34">
        <v>74.323999999999998</v>
      </c>
      <c r="P414" s="34">
        <v>74.525166666666664</v>
      </c>
      <c r="Q414" s="34">
        <v>74.726833333333332</v>
      </c>
      <c r="R414" s="34">
        <v>74.930500000000009</v>
      </c>
      <c r="S414" s="34">
        <v>75.136166666666668</v>
      </c>
    </row>
    <row r="415" spans="1:19" x14ac:dyDescent="0.3">
      <c r="B415" s="14" t="s">
        <v>59</v>
      </c>
      <c r="C415" s="14" t="s">
        <v>2</v>
      </c>
      <c r="D415" s="34">
        <v>72.641000000000005</v>
      </c>
      <c r="E415" s="34">
        <v>73.013000000000005</v>
      </c>
      <c r="F415" s="34">
        <v>73.438000000000002</v>
      </c>
      <c r="G415" s="34">
        <v>73.893000000000001</v>
      </c>
      <c r="H415" s="34">
        <v>74.363</v>
      </c>
      <c r="I415" s="34">
        <v>74.831999999999994</v>
      </c>
      <c r="J415" s="34">
        <v>75.289000000000001</v>
      </c>
      <c r="K415" s="34">
        <v>75.73</v>
      </c>
      <c r="L415" s="34">
        <v>76.147999999999996</v>
      </c>
      <c r="M415" s="34">
        <v>76.533000000000001</v>
      </c>
      <c r="N415" s="34">
        <v>76.876000000000005</v>
      </c>
      <c r="O415" s="34">
        <v>77.168000000000006</v>
      </c>
      <c r="P415" s="34">
        <v>77.414000000000001</v>
      </c>
      <c r="Q415" s="34">
        <v>77.617999999999995</v>
      </c>
      <c r="R415" s="34">
        <v>77.784999999999997</v>
      </c>
      <c r="S415" s="34">
        <v>77.921999999999997</v>
      </c>
    </row>
    <row r="416" spans="1:19" x14ac:dyDescent="0.3">
      <c r="B416" s="14" t="s">
        <v>59</v>
      </c>
      <c r="C416" s="14" t="s">
        <v>27</v>
      </c>
      <c r="D416" s="34">
        <v>59.454000000000001</v>
      </c>
      <c r="E416" s="34">
        <v>59.98</v>
      </c>
      <c r="F416" s="34">
        <v>60.606999999999999</v>
      </c>
      <c r="G416" s="34">
        <v>61.298999999999999</v>
      </c>
      <c r="H416" s="34">
        <v>62.026000000000003</v>
      </c>
      <c r="I416" s="34">
        <v>62.76</v>
      </c>
      <c r="J416" s="34">
        <v>63.478000000000002</v>
      </c>
      <c r="K416" s="34">
        <v>64.165000000000006</v>
      </c>
      <c r="L416" s="34">
        <v>64.807000000000002</v>
      </c>
      <c r="M416" s="34">
        <v>65.385999999999996</v>
      </c>
      <c r="N416" s="34">
        <v>65.888999999999996</v>
      </c>
      <c r="O416" s="34">
        <v>66.305000000000007</v>
      </c>
      <c r="P416" s="34">
        <v>66.646000000000001</v>
      </c>
      <c r="Q416" s="34">
        <v>66.924000000000007</v>
      </c>
      <c r="R416" s="34">
        <v>67.147999999999996</v>
      </c>
      <c r="S416" s="34">
        <v>67.328999999999994</v>
      </c>
    </row>
    <row r="417" spans="1:22" x14ac:dyDescent="0.3">
      <c r="B417" s="14" t="s">
        <v>53</v>
      </c>
      <c r="C417" s="14" t="s">
        <v>2</v>
      </c>
      <c r="D417" s="34">
        <v>80.240333333333339</v>
      </c>
      <c r="E417" s="34">
        <v>80.375999999999991</v>
      </c>
      <c r="F417" s="34">
        <v>80.503</v>
      </c>
      <c r="G417" s="34">
        <v>80.62166666666667</v>
      </c>
      <c r="H417" s="34">
        <v>80.732000000000014</v>
      </c>
      <c r="I417" s="34">
        <v>80.830666666666659</v>
      </c>
      <c r="J417" s="34">
        <v>80.913666666666657</v>
      </c>
      <c r="K417" s="34">
        <v>80.978999999999999</v>
      </c>
      <c r="L417" s="34">
        <v>81.028333333333336</v>
      </c>
      <c r="M417" s="34">
        <v>81.064000000000007</v>
      </c>
      <c r="N417" s="34">
        <v>81.090666666666678</v>
      </c>
      <c r="O417" s="34">
        <v>81.114666666666665</v>
      </c>
      <c r="P417" s="34">
        <v>81.141333333333321</v>
      </c>
      <c r="Q417" s="34">
        <v>81.176666666666662</v>
      </c>
      <c r="R417" s="34">
        <v>81.225000000000009</v>
      </c>
      <c r="S417" s="34">
        <v>81.289000000000001</v>
      </c>
    </row>
    <row r="418" spans="1:22" x14ac:dyDescent="0.3">
      <c r="B418" s="14" t="s">
        <v>53</v>
      </c>
      <c r="C418" s="14" t="s">
        <v>27</v>
      </c>
      <c r="D418" s="34">
        <v>75.172333333333327</v>
      </c>
      <c r="E418" s="34">
        <v>75.320333333333323</v>
      </c>
      <c r="F418" s="34">
        <v>75.455333333333328</v>
      </c>
      <c r="G418" s="34">
        <v>75.581333333333333</v>
      </c>
      <c r="H418" s="34">
        <v>75.699666666666658</v>
      </c>
      <c r="I418" s="34">
        <v>75.808999999999997</v>
      </c>
      <c r="J418" s="34">
        <v>75.903000000000006</v>
      </c>
      <c r="K418" s="34">
        <v>75.978000000000009</v>
      </c>
      <c r="L418" s="34">
        <v>76.034333333333336</v>
      </c>
      <c r="M418" s="34">
        <v>76.075666666666663</v>
      </c>
      <c r="N418" s="34">
        <v>76.108999999999995</v>
      </c>
      <c r="O418" s="34">
        <v>76.143666666666661</v>
      </c>
      <c r="P418" s="34">
        <v>76.188000000000002</v>
      </c>
      <c r="Q418" s="34">
        <v>76.248666666666665</v>
      </c>
      <c r="R418" s="34">
        <v>76.330333333333328</v>
      </c>
      <c r="S418" s="34">
        <v>76.434666666666672</v>
      </c>
    </row>
    <row r="419" spans="1:22" x14ac:dyDescent="0.3">
      <c r="B419" s="14" t="s">
        <v>54</v>
      </c>
      <c r="C419" s="14" t="s">
        <v>2</v>
      </c>
      <c r="D419" s="34">
        <v>67.819951048951054</v>
      </c>
      <c r="E419" s="34">
        <v>68.218342657342646</v>
      </c>
      <c r="F419" s="34">
        <v>68.636111888111884</v>
      </c>
      <c r="G419" s="34">
        <v>69.065398601398584</v>
      </c>
      <c r="H419" s="34">
        <v>69.498853146853136</v>
      </c>
      <c r="I419" s="34">
        <v>69.928482517482493</v>
      </c>
      <c r="J419" s="34">
        <v>70.347727272727269</v>
      </c>
      <c r="K419" s="34">
        <v>70.751993006993033</v>
      </c>
      <c r="L419" s="34">
        <v>71.136986013986032</v>
      </c>
      <c r="M419" s="34">
        <v>71.498132867132881</v>
      </c>
      <c r="N419" s="34">
        <v>71.831251748251702</v>
      </c>
      <c r="O419" s="34">
        <v>72.134041958041919</v>
      </c>
      <c r="P419" s="34">
        <v>72.409993006992977</v>
      </c>
      <c r="Q419" s="34">
        <v>72.663160839160824</v>
      </c>
      <c r="R419" s="34">
        <v>72.896580419580417</v>
      </c>
      <c r="S419" s="34">
        <v>73.114069930069917</v>
      </c>
    </row>
    <row r="420" spans="1:22" x14ac:dyDescent="0.3">
      <c r="B420" s="14" t="s">
        <v>54</v>
      </c>
      <c r="C420" s="14" t="s">
        <v>27</v>
      </c>
      <c r="D420" s="34">
        <v>63.419881118881115</v>
      </c>
      <c r="E420" s="34">
        <v>63.802916083916102</v>
      </c>
      <c r="F420" s="34">
        <v>64.201335664335659</v>
      </c>
      <c r="G420" s="34">
        <v>64.609909090909127</v>
      </c>
      <c r="H420" s="34">
        <v>65.022384615384624</v>
      </c>
      <c r="I420" s="34">
        <v>65.431993006993011</v>
      </c>
      <c r="J420" s="34">
        <v>65.83251048951054</v>
      </c>
      <c r="K420" s="34">
        <v>66.219286713286721</v>
      </c>
      <c r="L420" s="34">
        <v>66.588069930069935</v>
      </c>
      <c r="M420" s="34">
        <v>66.934888111888128</v>
      </c>
      <c r="N420" s="34">
        <v>67.256202797202832</v>
      </c>
      <c r="O420" s="34">
        <v>67.550510489510515</v>
      </c>
      <c r="P420" s="34">
        <v>67.821062937062962</v>
      </c>
      <c r="Q420" s="34">
        <v>68.0715804195804</v>
      </c>
      <c r="R420" s="34">
        <v>68.304720279720286</v>
      </c>
      <c r="S420" s="34">
        <v>68.523846153846165</v>
      </c>
    </row>
    <row r="422" spans="1:22" x14ac:dyDescent="0.3">
      <c r="A422" s="7" t="s">
        <v>86</v>
      </c>
    </row>
    <row r="423" spans="1:22" x14ac:dyDescent="0.3">
      <c r="A423" s="11" t="s">
        <v>114</v>
      </c>
      <c r="B423" s="22" t="s">
        <v>98</v>
      </c>
      <c r="C423" s="23" t="s">
        <v>46</v>
      </c>
      <c r="D423" s="23" t="s">
        <v>47</v>
      </c>
      <c r="E423" s="23" t="s">
        <v>92</v>
      </c>
      <c r="F423" s="23" t="s">
        <v>93</v>
      </c>
      <c r="G423" s="23" t="s">
        <v>58</v>
      </c>
      <c r="H423" s="23" t="s">
        <v>51</v>
      </c>
      <c r="I423" s="23" t="s">
        <v>59</v>
      </c>
      <c r="J423" s="23" t="s">
        <v>53</v>
      </c>
      <c r="K423" s="23" t="s">
        <v>54</v>
      </c>
    </row>
    <row r="424" spans="1:22" x14ac:dyDescent="0.3">
      <c r="B424" s="22" t="s">
        <v>94</v>
      </c>
      <c r="C424" s="24">
        <v>1.0564444444444443</v>
      </c>
      <c r="D424" s="24">
        <v>1.0509999999999999</v>
      </c>
      <c r="E424" s="24">
        <v>1.1495</v>
      </c>
      <c r="F424" s="24">
        <v>1.0646666666666667</v>
      </c>
      <c r="G424" s="24">
        <v>1.101</v>
      </c>
      <c r="H424" s="24">
        <v>1.0466666666666666</v>
      </c>
      <c r="I424" s="24">
        <v>1.0580000000000001</v>
      </c>
      <c r="J424" s="24">
        <v>1.0503333333333333</v>
      </c>
      <c r="K424" s="24">
        <v>1.048167832167832</v>
      </c>
    </row>
    <row r="425" spans="1:22" x14ac:dyDescent="0.3">
      <c r="B425" s="22" t="s">
        <v>95</v>
      </c>
      <c r="C425" s="24">
        <v>1.0568148148148149</v>
      </c>
      <c r="D425" s="24">
        <v>1.0509999999999999</v>
      </c>
      <c r="E425" s="24">
        <v>1.1335</v>
      </c>
      <c r="F425" s="24">
        <v>1.0633333333333335</v>
      </c>
      <c r="G425" s="24">
        <v>1.099</v>
      </c>
      <c r="H425" s="24">
        <v>1.0466666666666666</v>
      </c>
      <c r="I425" s="24">
        <v>1.0589999999999999</v>
      </c>
      <c r="J425" s="24">
        <v>1.0506666666666666</v>
      </c>
      <c r="K425" s="24">
        <v>1.0478531468531469</v>
      </c>
    </row>
    <row r="426" spans="1:22" x14ac:dyDescent="0.3">
      <c r="B426" s="22" t="s">
        <v>96</v>
      </c>
      <c r="C426" s="24">
        <v>1.0579259259259259</v>
      </c>
      <c r="D426" s="24">
        <v>1.0509999999999999</v>
      </c>
      <c r="E426" s="24">
        <v>1.1040000000000001</v>
      </c>
      <c r="F426" s="24">
        <v>1.0627500000000001</v>
      </c>
      <c r="G426" s="24">
        <v>1.099</v>
      </c>
      <c r="H426" s="24">
        <v>1.0466666666666666</v>
      </c>
      <c r="I426" s="24">
        <v>1.0589999999999999</v>
      </c>
      <c r="J426" s="24">
        <v>1.0499999999999998</v>
      </c>
      <c r="K426" s="24">
        <v>1.0471048951048956</v>
      </c>
    </row>
    <row r="428" spans="1:22" x14ac:dyDescent="0.3">
      <c r="A428" s="7" t="s">
        <v>117</v>
      </c>
      <c r="B428" s="28" t="s">
        <v>118</v>
      </c>
      <c r="C428" s="28" t="s">
        <v>119</v>
      </c>
      <c r="D428" s="7" t="s">
        <v>88</v>
      </c>
      <c r="E428" s="28" t="s">
        <v>120</v>
      </c>
      <c r="F428" t="s">
        <v>64</v>
      </c>
      <c r="G428" s="31" t="s">
        <v>65</v>
      </c>
      <c r="H428" s="31" t="s">
        <v>66</v>
      </c>
      <c r="I428" t="s">
        <v>122</v>
      </c>
      <c r="J428" t="s">
        <v>121</v>
      </c>
      <c r="K428" t="s">
        <v>123</v>
      </c>
      <c r="L428" t="s">
        <v>126</v>
      </c>
      <c r="M428" t="s">
        <v>124</v>
      </c>
      <c r="N428" t="s">
        <v>127</v>
      </c>
      <c r="O428" t="s">
        <v>125</v>
      </c>
      <c r="P428" t="s">
        <v>130</v>
      </c>
      <c r="Q428" t="s">
        <v>132</v>
      </c>
      <c r="R428" t="s">
        <v>129</v>
      </c>
      <c r="S428" t="s">
        <v>131</v>
      </c>
      <c r="T428" t="s">
        <v>128</v>
      </c>
      <c r="U428" t="s">
        <v>133</v>
      </c>
      <c r="V428">
        <v>80</v>
      </c>
    </row>
    <row r="429" spans="1:22" x14ac:dyDescent="0.3">
      <c r="A429" s="33"/>
      <c r="B429" s="29" t="s">
        <v>46</v>
      </c>
      <c r="C429" s="25" t="s">
        <v>94</v>
      </c>
      <c r="D429" s="35">
        <f>AVERAGE(D403:I403)</f>
        <v>81.018290123456794</v>
      </c>
      <c r="E429" t="s">
        <v>81</v>
      </c>
      <c r="F429" s="38">
        <v>0.96800235547056301</v>
      </c>
      <c r="G429" s="38">
        <v>9.8654578936637205E-2</v>
      </c>
      <c r="H429" s="38">
        <v>0.10980879536987601</v>
      </c>
      <c r="I429" s="38">
        <v>0.21531814465792301</v>
      </c>
      <c r="J429" s="38">
        <v>0.248337635798485</v>
      </c>
      <c r="K429" s="38">
        <v>0.28393558539106101</v>
      </c>
      <c r="L429" s="38">
        <v>0.39974411905028201</v>
      </c>
      <c r="M429" s="38">
        <v>0.64387896565900504</v>
      </c>
      <c r="N429" s="38">
        <v>1.0916674954310599</v>
      </c>
      <c r="O429" s="38">
        <v>1.8892246434109701</v>
      </c>
      <c r="P429" s="38">
        <v>3.0370252618516398</v>
      </c>
      <c r="Q429" s="38">
        <v>4.4551994807160096</v>
      </c>
      <c r="R429" s="38">
        <v>6.68053333092206</v>
      </c>
      <c r="S429" s="38">
        <v>9.9597441852663309</v>
      </c>
      <c r="T429" s="38">
        <v>16.905272882670999</v>
      </c>
      <c r="U429" s="38">
        <v>31.4122080957079</v>
      </c>
      <c r="V429" s="38">
        <v>100.25330143147001</v>
      </c>
    </row>
    <row r="430" spans="1:22" x14ac:dyDescent="0.3">
      <c r="B430" s="29" t="s">
        <v>46</v>
      </c>
      <c r="C430" s="25" t="s">
        <v>95</v>
      </c>
      <c r="D430" s="35">
        <f>AVERAGE(J403:N403)</f>
        <v>82.16218518518518</v>
      </c>
      <c r="E430" t="s">
        <v>81</v>
      </c>
      <c r="F430" s="38">
        <v>0.78747450523394003</v>
      </c>
      <c r="G430" s="38">
        <v>8.5038167065564996E-2</v>
      </c>
      <c r="H430" s="38">
        <v>9.0448331354213402E-2</v>
      </c>
      <c r="I430" s="38">
        <v>0.17530956439505499</v>
      </c>
      <c r="J430" s="38">
        <v>0.21597563414863799</v>
      </c>
      <c r="K430" s="38">
        <v>0.25660084123225102</v>
      </c>
      <c r="L430" s="38">
        <v>0.35625677558249302</v>
      </c>
      <c r="M430" s="38">
        <v>0.56452310771325298</v>
      </c>
      <c r="N430" s="38">
        <v>0.94888766955901704</v>
      </c>
      <c r="O430" s="38">
        <v>1.62379719234952</v>
      </c>
      <c r="P430" s="38">
        <v>2.7018034666374602</v>
      </c>
      <c r="Q430" s="38">
        <v>4.18890940090761</v>
      </c>
      <c r="R430" s="38">
        <v>6.2339903721947296</v>
      </c>
      <c r="S430" s="38">
        <v>9.5164898211106905</v>
      </c>
      <c r="T430" s="38">
        <v>15.108563116717701</v>
      </c>
      <c r="U430" s="38">
        <v>27.678225413838099</v>
      </c>
      <c r="V430" s="38">
        <v>96.448520083771498</v>
      </c>
    </row>
    <row r="431" spans="1:22" x14ac:dyDescent="0.3">
      <c r="B431" s="29" t="s">
        <v>46</v>
      </c>
      <c r="C431" s="25" t="s">
        <v>96</v>
      </c>
      <c r="D431" s="35">
        <f>AVERAGE(O403:S403)</f>
        <v>82.960903703703707</v>
      </c>
      <c r="E431" t="s">
        <v>81</v>
      </c>
      <c r="F431" s="38">
        <v>0.67128131490815102</v>
      </c>
      <c r="G431" s="38">
        <v>6.7134341678919504E-2</v>
      </c>
      <c r="H431" s="38">
        <v>7.7501974693628503E-2</v>
      </c>
      <c r="I431" s="38">
        <v>0.15524010202191599</v>
      </c>
      <c r="J431" s="38">
        <v>0.18966686342654401</v>
      </c>
      <c r="K431" s="38">
        <v>0.227947985543687</v>
      </c>
      <c r="L431" s="38">
        <v>0.32056024691814999</v>
      </c>
      <c r="M431" s="38">
        <v>0.51189452301331495</v>
      </c>
      <c r="N431" s="38">
        <v>0.88729412805288199</v>
      </c>
      <c r="O431" s="38">
        <v>1.5170550689757001</v>
      </c>
      <c r="P431" s="38">
        <v>2.4672572485543198</v>
      </c>
      <c r="Q431" s="38">
        <v>3.78937394772489</v>
      </c>
      <c r="R431" s="38">
        <v>5.8014486552960296</v>
      </c>
      <c r="S431" s="38">
        <v>8.6746731430376798</v>
      </c>
      <c r="T431" s="38">
        <v>14.1674129850583</v>
      </c>
      <c r="U431" s="38">
        <v>25.931437928921401</v>
      </c>
      <c r="V431" s="38">
        <v>93.576727586198999</v>
      </c>
    </row>
    <row r="432" spans="1:22" x14ac:dyDescent="0.3">
      <c r="A432" s="55"/>
      <c r="B432" s="29" t="s">
        <v>46</v>
      </c>
      <c r="C432" s="30" t="s">
        <v>94</v>
      </c>
      <c r="D432" s="35">
        <f>AVERAGE(D404:I404)</f>
        <v>74.489006172839495</v>
      </c>
      <c r="E432" t="s">
        <v>80</v>
      </c>
      <c r="F432" s="38">
        <v>1.18195997611601</v>
      </c>
      <c r="G432" s="38">
        <v>0.129855126661716</v>
      </c>
      <c r="H432" s="38">
        <v>0.155095750052437</v>
      </c>
      <c r="I432" s="38">
        <v>0.50615561579587898</v>
      </c>
      <c r="J432" s="38">
        <v>0.78492955553279398</v>
      </c>
      <c r="K432" s="38">
        <v>0.847978944145098</v>
      </c>
      <c r="L432" s="38">
        <v>1.0174337502209201</v>
      </c>
      <c r="M432" s="38">
        <v>1.4454926168642801</v>
      </c>
      <c r="N432" s="38">
        <v>2.3211074403418799</v>
      </c>
      <c r="O432" s="38">
        <v>4.0184390188927104</v>
      </c>
      <c r="P432" s="38">
        <v>6.7086677935762502</v>
      </c>
      <c r="Q432" s="38">
        <v>9.9044375352918994</v>
      </c>
      <c r="R432" s="38">
        <v>14.519229321074899</v>
      </c>
      <c r="S432" s="38">
        <v>20.9278021011791</v>
      </c>
      <c r="T432" s="38">
        <v>32.5416488536694</v>
      </c>
      <c r="U432" s="38">
        <v>53.729441314891297</v>
      </c>
      <c r="V432" s="38">
        <v>122.653374741587</v>
      </c>
    </row>
    <row r="433" spans="2:22" x14ac:dyDescent="0.3">
      <c r="B433" s="29" t="s">
        <v>46</v>
      </c>
      <c r="C433" s="30" t="s">
        <v>95</v>
      </c>
      <c r="D433" s="35">
        <f>AVERAGE(J404:N404)</f>
        <v>76.12772592592593</v>
      </c>
      <c r="E433" t="s">
        <v>80</v>
      </c>
      <c r="F433" s="38">
        <v>0.94274798773722401</v>
      </c>
      <c r="G433" s="38">
        <v>0.10398670083689</v>
      </c>
      <c r="H433" s="38">
        <v>0.122601345971923</v>
      </c>
      <c r="I433" s="38">
        <v>0.380037955434748</v>
      </c>
      <c r="J433" s="38">
        <v>0.62995856330998101</v>
      </c>
      <c r="K433" s="38">
        <v>0.71240685741007204</v>
      </c>
      <c r="L433" s="38">
        <v>0.87330914181197805</v>
      </c>
      <c r="M433" s="38">
        <v>1.2055978230878699</v>
      </c>
      <c r="N433" s="38">
        <v>1.9004452050421801</v>
      </c>
      <c r="O433" s="38">
        <v>3.2332360554359099</v>
      </c>
      <c r="P433" s="38">
        <v>5.5656110301700803</v>
      </c>
      <c r="Q433" s="38">
        <v>9.1044627370224802</v>
      </c>
      <c r="R433" s="38">
        <v>13.4182820329669</v>
      </c>
      <c r="S433" s="38">
        <v>19.482305525355901</v>
      </c>
      <c r="T433" s="38">
        <v>28.778318420478399</v>
      </c>
      <c r="U433" s="38">
        <v>46.969212801349101</v>
      </c>
      <c r="V433" s="38">
        <v>115.58242401794401</v>
      </c>
    </row>
    <row r="434" spans="2:22" x14ac:dyDescent="0.3">
      <c r="B434" s="29" t="s">
        <v>46</v>
      </c>
      <c r="C434" s="30" t="s">
        <v>96</v>
      </c>
      <c r="D434" s="35">
        <f>AVERAGE(O404:S404)</f>
        <v>77.219629629629623</v>
      </c>
      <c r="E434" t="s">
        <v>80</v>
      </c>
      <c r="F434" s="38">
        <v>0.79720495674553704</v>
      </c>
      <c r="G434" s="38">
        <v>8.1549213137734805E-2</v>
      </c>
      <c r="H434" s="39">
        <v>0.107300734462091</v>
      </c>
      <c r="I434" s="39">
        <v>0.34396708489120198</v>
      </c>
      <c r="J434" s="39">
        <v>0.55197631877529396</v>
      </c>
      <c r="K434" s="39">
        <v>0.61679250598053303</v>
      </c>
      <c r="L434" s="39">
        <v>0.76378853771541999</v>
      </c>
      <c r="M434" s="39">
        <v>1.0751400618973701</v>
      </c>
      <c r="N434" s="39">
        <v>1.7585456209055099</v>
      </c>
      <c r="O434" s="39">
        <v>2.9998709963983998</v>
      </c>
      <c r="P434" s="39">
        <v>5.0350259814649396</v>
      </c>
      <c r="Q434" s="39">
        <v>8.1667340538949507</v>
      </c>
      <c r="R434" s="39">
        <v>12.572770544650201</v>
      </c>
      <c r="S434" s="39">
        <v>17.927576977289899</v>
      </c>
      <c r="T434" s="39">
        <v>26.661368049127301</v>
      </c>
      <c r="U434" s="39">
        <v>43.307474889824498</v>
      </c>
      <c r="V434" s="38">
        <v>109.862939282895</v>
      </c>
    </row>
    <row r="435" spans="2:22" x14ac:dyDescent="0.3">
      <c r="B435" s="14" t="s">
        <v>47</v>
      </c>
      <c r="C435" s="25" t="s">
        <v>94</v>
      </c>
      <c r="D435" s="36">
        <f>AVERAGE(D405:I405)</f>
        <v>81.765333333333331</v>
      </c>
      <c r="E435" t="s">
        <v>81</v>
      </c>
      <c r="F435" s="38">
        <v>1.0820416697196</v>
      </c>
      <c r="G435" s="38">
        <v>8.7510731105090903E-2</v>
      </c>
      <c r="H435" s="38">
        <v>0.100549653321101</v>
      </c>
      <c r="I435" s="38">
        <v>0.21396921451697601</v>
      </c>
      <c r="J435" s="38">
        <v>0.252825230635152</v>
      </c>
      <c r="K435" s="38">
        <v>0.32838574876384302</v>
      </c>
      <c r="L435" s="38">
        <v>0.47329511335476498</v>
      </c>
      <c r="M435" s="38">
        <v>0.70774650306804698</v>
      </c>
      <c r="N435" s="38">
        <v>1.12791482970762</v>
      </c>
      <c r="O435" s="38">
        <v>1.81245987261229</v>
      </c>
      <c r="P435" s="38">
        <v>2.97398494377734</v>
      </c>
      <c r="Q435" s="38">
        <v>4.3585132561181803</v>
      </c>
      <c r="R435" s="38">
        <v>6.9975202419213796</v>
      </c>
      <c r="S435" s="38">
        <v>11.3210388010072</v>
      </c>
      <c r="T435" s="38">
        <v>18.666109157495601</v>
      </c>
      <c r="U435" s="38">
        <v>33.014642766071297</v>
      </c>
      <c r="V435" s="38">
        <v>102.47754596681099</v>
      </c>
    </row>
    <row r="436" spans="2:22" x14ac:dyDescent="0.3">
      <c r="B436" s="14" t="s">
        <v>47</v>
      </c>
      <c r="C436" s="25" t="s">
        <v>95</v>
      </c>
      <c r="D436" s="36">
        <f>AVERAGE(J405:N405)</f>
        <v>82.704199999999986</v>
      </c>
      <c r="E436" t="s">
        <v>81</v>
      </c>
      <c r="F436" s="38">
        <v>0.85141230584843597</v>
      </c>
      <c r="G436" s="38">
        <v>7.5625429606939895E-2</v>
      </c>
      <c r="H436" s="38">
        <v>8.2931722494142102E-2</v>
      </c>
      <c r="I436" s="38">
        <v>0.16743479143974899</v>
      </c>
      <c r="J436" s="38">
        <v>0.21753913756294399</v>
      </c>
      <c r="K436" s="38">
        <v>0.29564573075933698</v>
      </c>
      <c r="L436" s="38">
        <v>0.45253067895923499</v>
      </c>
      <c r="M436" s="38">
        <v>0.69243713412177399</v>
      </c>
      <c r="N436" s="38">
        <v>1.0682988832211799</v>
      </c>
      <c r="O436" s="38">
        <v>1.6284525382477999</v>
      </c>
      <c r="P436" s="38">
        <v>2.6425373212543199</v>
      </c>
      <c r="Q436" s="38">
        <v>4.1787611362836401</v>
      </c>
      <c r="R436" s="38">
        <v>6.2539685888172798</v>
      </c>
      <c r="S436" s="38">
        <v>9.9818075049527408</v>
      </c>
      <c r="T436" s="38">
        <v>17.075410476559</v>
      </c>
      <c r="U436" s="38">
        <v>29.356186749490501</v>
      </c>
      <c r="V436" s="38">
        <v>98.890756761354098</v>
      </c>
    </row>
    <row r="437" spans="2:22" x14ac:dyDescent="0.3">
      <c r="B437" s="14" t="s">
        <v>47</v>
      </c>
      <c r="C437" s="25" t="s">
        <v>96</v>
      </c>
      <c r="D437" s="36">
        <f>AVERAGE(O405:S405)</f>
        <v>82.965400000000017</v>
      </c>
      <c r="E437" t="s">
        <v>81</v>
      </c>
      <c r="F437" s="38">
        <v>0.76884960915534695</v>
      </c>
      <c r="G437" s="38">
        <v>6.5674984519829296E-2</v>
      </c>
      <c r="H437" s="38">
        <v>8.1003372083077396E-2</v>
      </c>
      <c r="I437" s="38">
        <v>0.15913695955885801</v>
      </c>
      <c r="J437" s="38">
        <v>0.21575789067151899</v>
      </c>
      <c r="K437" s="38">
        <v>0.28930681606324699</v>
      </c>
      <c r="L437" s="38">
        <v>0.44835471275251798</v>
      </c>
      <c r="M437" s="38">
        <v>0.68238878291138305</v>
      </c>
      <c r="N437" s="38">
        <v>1.0774987593571801</v>
      </c>
      <c r="O437" s="38">
        <v>1.62508132627853</v>
      </c>
      <c r="P437" s="38">
        <v>2.5213457915556199</v>
      </c>
      <c r="Q437" s="38">
        <v>4.0359794904772404</v>
      </c>
      <c r="R437" s="38">
        <v>6.4037315817404101</v>
      </c>
      <c r="S437" s="38">
        <v>9.5562501034350706</v>
      </c>
      <c r="T437" s="38">
        <v>16.484777029714699</v>
      </c>
      <c r="U437" s="38">
        <v>29.067057384569999</v>
      </c>
      <c r="V437" s="38">
        <v>100.656504104606</v>
      </c>
    </row>
    <row r="438" spans="2:22" x14ac:dyDescent="0.3">
      <c r="B438" s="14" t="s">
        <v>47</v>
      </c>
      <c r="C438" s="30" t="s">
        <v>94</v>
      </c>
      <c r="D438" s="36">
        <f>AVERAGE(D406:I406)</f>
        <v>77.56583333333333</v>
      </c>
      <c r="E438" t="s">
        <v>80</v>
      </c>
      <c r="F438" s="38">
        <v>1.30775089322995</v>
      </c>
      <c r="G438" s="38">
        <v>0.109507877362704</v>
      </c>
      <c r="H438" s="38">
        <v>0.124332449467076</v>
      </c>
      <c r="I438" s="38">
        <v>0.45468759966954397</v>
      </c>
      <c r="J438" s="38">
        <v>0.69233465425104301</v>
      </c>
      <c r="K438" s="38">
        <v>0.78716543955233398</v>
      </c>
      <c r="L438" s="38">
        <v>1.02021967039573</v>
      </c>
      <c r="M438" s="38">
        <v>1.33178102237131</v>
      </c>
      <c r="N438" s="38">
        <v>1.85474200143586</v>
      </c>
      <c r="O438" s="38">
        <v>2.78604494622813</v>
      </c>
      <c r="P438" s="38">
        <v>4.4819176168415504</v>
      </c>
      <c r="Q438" s="38">
        <v>6.7681767124827097</v>
      </c>
      <c r="R438" s="38">
        <v>11.007392360218599</v>
      </c>
      <c r="S438" s="38">
        <v>18.059314258541999</v>
      </c>
      <c r="T438" s="38">
        <v>28.7974295503119</v>
      </c>
      <c r="U438" s="38">
        <v>49.227433019166398</v>
      </c>
      <c r="V438" s="38">
        <v>119.794649107677</v>
      </c>
    </row>
    <row r="439" spans="2:22" x14ac:dyDescent="0.3">
      <c r="B439" s="14" t="s">
        <v>47</v>
      </c>
      <c r="C439" s="30" t="s">
        <v>95</v>
      </c>
      <c r="D439" s="36">
        <f>AVERAGE(J406:N406)</f>
        <v>78.919399999999996</v>
      </c>
      <c r="E439" t="s">
        <v>80</v>
      </c>
      <c r="F439" s="38">
        <v>1.0571770435261201</v>
      </c>
      <c r="G439" s="38">
        <v>9.4059665574452E-2</v>
      </c>
      <c r="H439" s="38">
        <v>0.10397693398178</v>
      </c>
      <c r="I439" s="38">
        <v>0.32184227311580899</v>
      </c>
      <c r="J439" s="38">
        <v>0.51811287145391005</v>
      </c>
      <c r="K439" s="38">
        <v>0.64665643382837501</v>
      </c>
      <c r="L439" s="38">
        <v>0.85835659713054202</v>
      </c>
      <c r="M439" s="38">
        <v>1.23043065455714</v>
      </c>
      <c r="N439" s="38">
        <v>1.7762952096389699</v>
      </c>
      <c r="O439" s="38">
        <v>2.53305994781859</v>
      </c>
      <c r="P439" s="38">
        <v>3.8665556074907501</v>
      </c>
      <c r="Q439" s="38">
        <v>6.2941081789378304</v>
      </c>
      <c r="R439" s="38">
        <v>9.6156961463580792</v>
      </c>
      <c r="S439" s="38">
        <v>15.267141323129</v>
      </c>
      <c r="T439" s="38">
        <v>26.035103886438499</v>
      </c>
      <c r="U439" s="38">
        <v>42.517842981760502</v>
      </c>
      <c r="V439" s="38">
        <v>111.50383450920199</v>
      </c>
    </row>
    <row r="440" spans="2:22" x14ac:dyDescent="0.3">
      <c r="B440" s="14" t="s">
        <v>47</v>
      </c>
      <c r="C440" s="30" t="s">
        <v>96</v>
      </c>
      <c r="D440" s="37">
        <f>AVERAGE(O406:S406)</f>
        <v>79.506400000000014</v>
      </c>
      <c r="E440" t="s">
        <v>80</v>
      </c>
      <c r="F440" s="38">
        <v>0.92227975644106897</v>
      </c>
      <c r="G440" s="38">
        <v>8.0607716458781203E-2</v>
      </c>
      <c r="H440" s="38">
        <v>0.106363809011581</v>
      </c>
      <c r="I440" s="38">
        <v>0.30023293898911602</v>
      </c>
      <c r="J440" s="38">
        <v>0.47372829515317799</v>
      </c>
      <c r="K440" s="38">
        <v>0.62994708654280596</v>
      </c>
      <c r="L440" s="38">
        <v>0.82479857695381198</v>
      </c>
      <c r="M440" s="38">
        <v>1.18373231670861</v>
      </c>
      <c r="N440" s="38">
        <v>1.8018338109748999</v>
      </c>
      <c r="O440" s="38">
        <v>2.55229169683746</v>
      </c>
      <c r="P440" s="38">
        <v>3.6643206554731802</v>
      </c>
      <c r="Q440" s="38">
        <v>5.8556895630174699</v>
      </c>
      <c r="R440" s="38">
        <v>9.6956787835734808</v>
      </c>
      <c r="S440" s="38">
        <v>14.186578363791501</v>
      </c>
      <c r="T440" s="38">
        <v>24.131117641098399</v>
      </c>
      <c r="U440" s="38">
        <v>41.279727556376898</v>
      </c>
      <c r="V440" s="38">
        <v>111.98781854877799</v>
      </c>
    </row>
    <row r="441" spans="2:22" x14ac:dyDescent="0.3">
      <c r="B441" s="14" t="s">
        <v>92</v>
      </c>
      <c r="C441" s="25" t="s">
        <v>94</v>
      </c>
      <c r="D441" s="37">
        <f>AVERAGE(D407:I407)</f>
        <v>80.590333333333334</v>
      </c>
      <c r="E441" t="s">
        <v>81</v>
      </c>
      <c r="F441" s="38">
        <v>3.9420130896156498</v>
      </c>
      <c r="G441" s="38">
        <v>0.43621408978512299</v>
      </c>
      <c r="H441" s="38">
        <v>0.29064220990582401</v>
      </c>
      <c r="I441" s="38">
        <v>0.38066569745730799</v>
      </c>
      <c r="J441" s="38">
        <v>0.54122634963654204</v>
      </c>
      <c r="K441" s="38">
        <v>0.66981949278140596</v>
      </c>
      <c r="L441" s="38">
        <v>0.84121993072013901</v>
      </c>
      <c r="M441" s="38">
        <v>1.07859074625186</v>
      </c>
      <c r="N441" s="38">
        <v>1.6395505335406999</v>
      </c>
      <c r="O441" s="38">
        <v>2.43165597963567</v>
      </c>
      <c r="P441" s="38">
        <v>3.6169133212999802</v>
      </c>
      <c r="Q441" s="38">
        <v>6.0262895522674897</v>
      </c>
      <c r="R441" s="38">
        <v>11.650796634333201</v>
      </c>
      <c r="S441" s="38">
        <v>19.836633668771999</v>
      </c>
      <c r="T441" s="38">
        <v>37.029665810271197</v>
      </c>
      <c r="U441" s="38">
        <v>63.3429107424923</v>
      </c>
      <c r="V441" s="38">
        <v>136.744760508947</v>
      </c>
    </row>
    <row r="442" spans="2:22" x14ac:dyDescent="0.3">
      <c r="B442" s="14" t="s">
        <v>92</v>
      </c>
      <c r="C442" s="25" t="s">
        <v>95</v>
      </c>
      <c r="D442" s="37">
        <f>AVERAGE(J407:N407)</f>
        <v>82.086399999999998</v>
      </c>
      <c r="E442" t="s">
        <v>81</v>
      </c>
      <c r="F442" s="38">
        <v>2.5197007415176502</v>
      </c>
      <c r="G442" s="38">
        <v>0.34145112263979899</v>
      </c>
      <c r="H442" s="38">
        <v>0.218860319504595</v>
      </c>
      <c r="I442" s="38">
        <v>0.32055745878923397</v>
      </c>
      <c r="J442" s="38">
        <v>0.399452649708472</v>
      </c>
      <c r="K442" s="38">
        <v>0.53075385948727605</v>
      </c>
      <c r="L442" s="38">
        <v>0.72087531222872603</v>
      </c>
      <c r="M442" s="38">
        <v>0.88052124071481497</v>
      </c>
      <c r="N442" s="38">
        <v>1.28308050540848</v>
      </c>
      <c r="O442" s="38">
        <v>1.9128871801673899</v>
      </c>
      <c r="P442" s="38">
        <v>3.19974096408149</v>
      </c>
      <c r="Q442" s="38">
        <v>5.1727556967481698</v>
      </c>
      <c r="R442" s="38">
        <v>10.053094084209899</v>
      </c>
      <c r="S442" s="38">
        <v>18.910938642523998</v>
      </c>
      <c r="T442" s="38">
        <v>33.855128756097997</v>
      </c>
      <c r="U442" s="38">
        <v>56.258423487964201</v>
      </c>
      <c r="V442" s="38">
        <v>124.070902652507</v>
      </c>
    </row>
    <row r="443" spans="2:22" x14ac:dyDescent="0.3">
      <c r="B443" s="14" t="s">
        <v>92</v>
      </c>
      <c r="C443" s="25" t="s">
        <v>96</v>
      </c>
      <c r="D443" s="37">
        <f>AVERAGE(O407:S407)</f>
        <v>83.293499999999995</v>
      </c>
      <c r="E443" t="s">
        <v>81</v>
      </c>
      <c r="F443" s="38">
        <v>1.8709358254449899</v>
      </c>
      <c r="G443" s="38">
        <v>0.279543090298915</v>
      </c>
      <c r="H443" s="38">
        <v>0.19058232065415501</v>
      </c>
      <c r="I443" s="38">
        <v>0.27848563720851999</v>
      </c>
      <c r="J443" s="38">
        <v>0.37025012651887002</v>
      </c>
      <c r="K443" s="38">
        <v>0.446397676808646</v>
      </c>
      <c r="L443" s="38">
        <v>0.62032918345061205</v>
      </c>
      <c r="M443" s="38">
        <v>0.813524063130591</v>
      </c>
      <c r="N443" s="38">
        <v>1.1345827586889401</v>
      </c>
      <c r="O443" s="38">
        <v>1.61351939169762</v>
      </c>
      <c r="P443" s="38">
        <v>2.7174172769756</v>
      </c>
      <c r="Q443" s="38">
        <v>4.7084405910637104</v>
      </c>
      <c r="R443" s="38">
        <v>8.5088057649833306</v>
      </c>
      <c r="S443" s="38">
        <v>15.847627690225901</v>
      </c>
      <c r="T443" s="38">
        <v>30.498735923962698</v>
      </c>
      <c r="U443" s="38">
        <v>50.272916896580099</v>
      </c>
      <c r="V443" s="38">
        <v>112.109408660992</v>
      </c>
    </row>
    <row r="444" spans="2:22" x14ac:dyDescent="0.3">
      <c r="B444" s="14" t="s">
        <v>92</v>
      </c>
      <c r="C444" s="30" t="s">
        <v>94</v>
      </c>
      <c r="D444" s="37">
        <f>AVERAGE(D408:I408)</f>
        <v>75.685666666666648</v>
      </c>
      <c r="E444" t="s">
        <v>80</v>
      </c>
      <c r="F444" s="38">
        <v>4.7103305684374304</v>
      </c>
      <c r="G444" s="38">
        <v>0.506755449332842</v>
      </c>
      <c r="H444" s="38">
        <v>0.35072185845073101</v>
      </c>
      <c r="I444" s="38">
        <v>0.52546708618043303</v>
      </c>
      <c r="J444" s="38">
        <v>0.74416226077065395</v>
      </c>
      <c r="K444" s="38">
        <v>1.0534350603024201</v>
      </c>
      <c r="L444" s="38">
        <v>1.3506938586150601</v>
      </c>
      <c r="M444" s="38">
        <v>1.6864409583593201</v>
      </c>
      <c r="N444" s="38">
        <v>2.3451452311984302</v>
      </c>
      <c r="O444" s="38">
        <v>3.3201086200205099</v>
      </c>
      <c r="P444" s="38">
        <v>5.1373992394293797</v>
      </c>
      <c r="Q444" s="38">
        <v>8.8669063753869306</v>
      </c>
      <c r="R444" s="38">
        <v>17.001938073780199</v>
      </c>
      <c r="S444" s="38">
        <v>29.524467411524899</v>
      </c>
      <c r="T444" s="38">
        <v>55.119483465644798</v>
      </c>
      <c r="U444" s="38">
        <v>94.448810062442206</v>
      </c>
      <c r="V444" s="38">
        <v>160.610669289789</v>
      </c>
    </row>
    <row r="445" spans="2:22" x14ac:dyDescent="0.3">
      <c r="B445" s="14" t="s">
        <v>92</v>
      </c>
      <c r="C445" s="30" t="s">
        <v>95</v>
      </c>
      <c r="D445" s="37">
        <f>AVERAGE(J408:N408)</f>
        <v>76.948599999999999</v>
      </c>
      <c r="E445" t="s">
        <v>80</v>
      </c>
      <c r="F445" s="38">
        <v>3.2353889431660199</v>
      </c>
      <c r="G445" s="38">
        <v>0.401662923518882</v>
      </c>
      <c r="H445" s="38">
        <v>0.30891716768073302</v>
      </c>
      <c r="I445" s="38">
        <v>0.45083938788486499</v>
      </c>
      <c r="J445" s="38">
        <v>0.62104511383986605</v>
      </c>
      <c r="K445" s="38">
        <v>0.91485128345973299</v>
      </c>
      <c r="L445" s="38">
        <v>1.1566035117781599</v>
      </c>
      <c r="M445" s="38">
        <v>1.38046634542122</v>
      </c>
      <c r="N445" s="38">
        <v>1.91153640578851</v>
      </c>
      <c r="O445" s="38">
        <v>2.95188140116174</v>
      </c>
      <c r="P445" s="38">
        <v>5.1209123965638499</v>
      </c>
      <c r="Q445" s="38">
        <v>8.2652627978442297</v>
      </c>
      <c r="R445" s="38">
        <v>16.0387992301815</v>
      </c>
      <c r="S445" s="38">
        <v>30.0767950606722</v>
      </c>
      <c r="T445" s="38">
        <v>53.035617859553597</v>
      </c>
      <c r="U445" s="38">
        <v>87.804114476748694</v>
      </c>
      <c r="V445" s="38">
        <v>153.383488445057</v>
      </c>
    </row>
    <row r="446" spans="2:22" x14ac:dyDescent="0.3">
      <c r="B446" s="14" t="s">
        <v>92</v>
      </c>
      <c r="C446" s="30" t="s">
        <v>96</v>
      </c>
      <c r="D446" s="37">
        <f>AVERAGE(O408:S408)</f>
        <v>78.151700000000005</v>
      </c>
      <c r="E446" t="s">
        <v>80</v>
      </c>
      <c r="F446" s="38">
        <v>2.6041495880693399</v>
      </c>
      <c r="G446" s="38">
        <v>0.338182642251319</v>
      </c>
      <c r="H446" s="38">
        <v>0.27067681934353899</v>
      </c>
      <c r="I446" s="38">
        <v>0.38867294018343601</v>
      </c>
      <c r="J446" s="38">
        <v>0.57073688762788499</v>
      </c>
      <c r="K446" s="38">
        <v>0.75411039062862795</v>
      </c>
      <c r="L446" s="38">
        <v>0.984779669213668</v>
      </c>
      <c r="M446" s="38">
        <v>1.2804338084556199</v>
      </c>
      <c r="N446" s="38">
        <v>1.6832831288257599</v>
      </c>
      <c r="O446" s="38">
        <v>2.51571016204529</v>
      </c>
      <c r="P446" s="38">
        <v>4.3911156040734101</v>
      </c>
      <c r="Q446" s="38">
        <v>7.5924398855511104</v>
      </c>
      <c r="R446" s="38">
        <v>13.7438209067061</v>
      </c>
      <c r="S446" s="38">
        <v>25.7185443525659</v>
      </c>
      <c r="T446" s="38">
        <v>48.736283715863401</v>
      </c>
      <c r="U446" s="38">
        <v>79.715659259731197</v>
      </c>
      <c r="V446" s="38">
        <v>140.55631493374901</v>
      </c>
    </row>
    <row r="447" spans="2:22" ht="28.8" x14ac:dyDescent="0.3">
      <c r="B447" s="14" t="s">
        <v>93</v>
      </c>
      <c r="C447" s="25" t="s">
        <v>94</v>
      </c>
      <c r="D447" s="37">
        <f>AVERAGE(D409:I409)</f>
        <v>78.003249999999994</v>
      </c>
      <c r="E447" t="s">
        <v>81</v>
      </c>
      <c r="F447" s="38">
        <v>4.9458867125124897</v>
      </c>
      <c r="G447" s="38">
        <v>0.57283177561449194</v>
      </c>
      <c r="H447" s="38">
        <v>0.48905715157171997</v>
      </c>
      <c r="I447" s="38">
        <v>0.72293838861608695</v>
      </c>
      <c r="J447" s="38">
        <v>0.87699352237880801</v>
      </c>
      <c r="K447" s="38">
        <v>1.06953653308743</v>
      </c>
      <c r="L447" s="38">
        <v>1.2736044082954101</v>
      </c>
      <c r="M447" s="38">
        <v>1.67872519569613</v>
      </c>
      <c r="N447" s="38">
        <v>2.2980223657265602</v>
      </c>
      <c r="O447" s="38">
        <v>3.1972481369068899</v>
      </c>
      <c r="P447" s="38">
        <v>4.5691438737810897</v>
      </c>
      <c r="Q447" s="38">
        <v>6.3278097242464701</v>
      </c>
      <c r="R447" s="38">
        <v>9.2923234719003904</v>
      </c>
      <c r="S447" s="38">
        <v>14.430613429266501</v>
      </c>
      <c r="T447" s="38">
        <v>23.445004949033599</v>
      </c>
      <c r="U447" s="38">
        <v>37.2900775472879</v>
      </c>
      <c r="V447" s="38">
        <v>92.960135170535906</v>
      </c>
    </row>
    <row r="448" spans="2:22" ht="28.8" x14ac:dyDescent="0.3">
      <c r="B448" s="14" t="s">
        <v>93</v>
      </c>
      <c r="C448" s="25" t="s">
        <v>95</v>
      </c>
      <c r="D448" s="37">
        <f>AVERAGE(J409:N409)</f>
        <v>79.349883333333338</v>
      </c>
      <c r="E448" t="s">
        <v>81</v>
      </c>
      <c r="F448" s="38">
        <v>4.1870000637519897</v>
      </c>
      <c r="G448" s="38">
        <v>0.48512231853638099</v>
      </c>
      <c r="H448" s="38">
        <v>0.41346173131168601</v>
      </c>
      <c r="I448" s="38">
        <v>0.63214104629393697</v>
      </c>
      <c r="J448" s="38">
        <v>0.77141501845077598</v>
      </c>
      <c r="K448" s="38">
        <v>0.90841598405394697</v>
      </c>
      <c r="L448" s="38">
        <v>1.13899599202707</v>
      </c>
      <c r="M448" s="38">
        <v>1.49303768975442</v>
      </c>
      <c r="N448" s="38">
        <v>2.0575738182024699</v>
      </c>
      <c r="O448" s="38">
        <v>2.97944303043381</v>
      </c>
      <c r="P448" s="38">
        <v>4.26167134839526</v>
      </c>
      <c r="Q448" s="38">
        <v>6.1117678028275204</v>
      </c>
      <c r="R448" s="38">
        <v>8.60699345576365</v>
      </c>
      <c r="S448" s="38">
        <v>12.8370045521552</v>
      </c>
      <c r="T448" s="38">
        <v>20.752651491013999</v>
      </c>
      <c r="U448" s="38">
        <v>34.074920069551503</v>
      </c>
      <c r="V448" s="38">
        <v>89.462807430554307</v>
      </c>
    </row>
    <row r="449" spans="2:22" ht="28.8" x14ac:dyDescent="0.3">
      <c r="B449" s="14" t="s">
        <v>93</v>
      </c>
      <c r="C449" s="25" t="s">
        <v>96</v>
      </c>
      <c r="D449" s="37">
        <f>AVERAGE(O409:S409)</f>
        <v>80.324883333333332</v>
      </c>
      <c r="E449" t="s">
        <v>81</v>
      </c>
      <c r="F449" s="38">
        <v>3.4537857799074501</v>
      </c>
      <c r="G449" s="38">
        <v>0.412851443401476</v>
      </c>
      <c r="H449" s="38">
        <v>0.361018127009816</v>
      </c>
      <c r="I449" s="38">
        <v>0.568355898974507</v>
      </c>
      <c r="J449" s="38">
        <v>0.67725702696332002</v>
      </c>
      <c r="K449" s="38">
        <v>0.79490847781554996</v>
      </c>
      <c r="L449" s="38">
        <v>0.99651040207817498</v>
      </c>
      <c r="M449" s="38">
        <v>1.37032164730654</v>
      </c>
      <c r="N449" s="38">
        <v>1.8810940269430101</v>
      </c>
      <c r="O449" s="38">
        <v>2.7353930243238902</v>
      </c>
      <c r="P449" s="38">
        <v>3.9967336736022898</v>
      </c>
      <c r="Q449" s="38">
        <v>5.7958438670600696</v>
      </c>
      <c r="R449" s="38">
        <v>8.4204266554951399</v>
      </c>
      <c r="S449" s="38">
        <v>12.0394903412028</v>
      </c>
      <c r="T449" s="38">
        <v>18.8840068811867</v>
      </c>
      <c r="U449" s="38">
        <v>31.735283086494899</v>
      </c>
      <c r="V449" s="38">
        <v>86.448598240175897</v>
      </c>
    </row>
    <row r="450" spans="2:22" ht="28.8" x14ac:dyDescent="0.3">
      <c r="B450" s="14" t="s">
        <v>93</v>
      </c>
      <c r="C450" s="30" t="s">
        <v>94</v>
      </c>
      <c r="D450" s="37">
        <f>AVERAGE(D410:I410)</f>
        <v>72.618972222222212</v>
      </c>
      <c r="E450" t="s">
        <v>80</v>
      </c>
      <c r="F450" s="38">
        <v>6.2336264485575299</v>
      </c>
      <c r="G450" s="38">
        <v>0.70534601784153494</v>
      </c>
      <c r="H450" s="38">
        <v>0.61830975036326397</v>
      </c>
      <c r="I450" s="38">
        <v>1.2485092265842399</v>
      </c>
      <c r="J450" s="38">
        <v>1.64190896842762</v>
      </c>
      <c r="K450" s="38">
        <v>1.8167520294011901</v>
      </c>
      <c r="L450" s="38">
        <v>2.0784182539865399</v>
      </c>
      <c r="M450" s="38">
        <v>2.6664750719692001</v>
      </c>
      <c r="N450" s="38">
        <v>3.7056385015572402</v>
      </c>
      <c r="O450" s="38">
        <v>5.3330328728510397</v>
      </c>
      <c r="P450" s="38">
        <v>7.93538044168006</v>
      </c>
      <c r="Q450" s="38">
        <v>11.4901879755861</v>
      </c>
      <c r="R450" s="38">
        <v>16.7999585915491</v>
      </c>
      <c r="S450" s="38">
        <v>25.852501670747898</v>
      </c>
      <c r="T450" s="38">
        <v>39.619878830422103</v>
      </c>
      <c r="U450" s="38">
        <v>60.461297204677997</v>
      </c>
      <c r="V450" s="38">
        <v>124.22656723509</v>
      </c>
    </row>
    <row r="451" spans="2:22" ht="28.8" x14ac:dyDescent="0.3">
      <c r="B451" s="14" t="s">
        <v>93</v>
      </c>
      <c r="C451" s="30" t="s">
        <v>95</v>
      </c>
      <c r="D451" s="37">
        <f>AVERAGE(J410:N410)</f>
        <v>74.026266666666672</v>
      </c>
      <c r="E451" t="s">
        <v>80</v>
      </c>
      <c r="F451" s="38">
        <v>5.3190255615108697</v>
      </c>
      <c r="G451" s="38">
        <v>0.59648680138784105</v>
      </c>
      <c r="H451" s="38">
        <v>0.52132456990382703</v>
      </c>
      <c r="I451" s="38">
        <v>1.1341974240365</v>
      </c>
      <c r="J451" s="38">
        <v>1.5479788617701</v>
      </c>
      <c r="K451" s="38">
        <v>1.6521650544152999</v>
      </c>
      <c r="L451" s="38">
        <v>1.94956072435491</v>
      </c>
      <c r="M451" s="38">
        <v>2.4610740339625599</v>
      </c>
      <c r="N451" s="38">
        <v>3.4314556780793799</v>
      </c>
      <c r="O451" s="38">
        <v>5.0615072716061302</v>
      </c>
      <c r="P451" s="38">
        <v>7.64952424893987</v>
      </c>
      <c r="Q451" s="38">
        <v>11.293361110661399</v>
      </c>
      <c r="R451" s="38">
        <v>16.0938626474952</v>
      </c>
      <c r="S451" s="38">
        <v>23.824649888587899</v>
      </c>
      <c r="T451" s="38">
        <v>36.266754635797497</v>
      </c>
      <c r="U451" s="38">
        <v>55.718057716708898</v>
      </c>
      <c r="V451" s="38">
        <v>117.59747374450301</v>
      </c>
    </row>
    <row r="452" spans="2:22" ht="28.8" x14ac:dyDescent="0.3">
      <c r="B452" s="14" t="s">
        <v>93</v>
      </c>
      <c r="C452" s="30" t="s">
        <v>96</v>
      </c>
      <c r="D452" s="37">
        <f>AVERAGE(O410:S410)</f>
        <v>75.071650000000005</v>
      </c>
      <c r="E452" t="s">
        <v>80</v>
      </c>
      <c r="F452" s="38">
        <v>4.44044715192664</v>
      </c>
      <c r="G452" s="38">
        <v>0.50963137285295201</v>
      </c>
      <c r="H452" s="38">
        <v>0.45993486805602901</v>
      </c>
      <c r="I452" s="38">
        <v>1.05419659327966</v>
      </c>
      <c r="J452" s="38">
        <v>1.4143804593446501</v>
      </c>
      <c r="K452" s="38">
        <v>1.5231093815376699</v>
      </c>
      <c r="L452" s="38">
        <v>1.77918207134305</v>
      </c>
      <c r="M452" s="38">
        <v>2.3210964923592199</v>
      </c>
      <c r="N452" s="38">
        <v>3.21939389703802</v>
      </c>
      <c r="O452" s="38">
        <v>4.7590685242383497</v>
      </c>
      <c r="P452" s="38">
        <v>7.3363233524271196</v>
      </c>
      <c r="Q452" s="38">
        <v>10.950272212938501</v>
      </c>
      <c r="R452" s="38">
        <v>15.7072059176166</v>
      </c>
      <c r="S452" s="38">
        <v>22.2786590280813</v>
      </c>
      <c r="T452" s="38">
        <v>32.709926131187203</v>
      </c>
      <c r="U452" s="38">
        <v>50.959571593646302</v>
      </c>
      <c r="V452" s="38">
        <v>110.694840790171</v>
      </c>
    </row>
    <row r="453" spans="2:22" x14ac:dyDescent="0.3">
      <c r="B453" s="14" t="s">
        <v>58</v>
      </c>
      <c r="C453" s="25" t="s">
        <v>94</v>
      </c>
      <c r="D453" s="37">
        <f>AVERAGE(D411:I411)</f>
        <v>66.516500000000008</v>
      </c>
      <c r="E453" t="s">
        <v>81</v>
      </c>
      <c r="F453" s="38">
        <v>14.300820713948401</v>
      </c>
      <c r="G453" s="38">
        <v>1.3983874804734799</v>
      </c>
      <c r="H453" s="38">
        <v>0.98320317825741699</v>
      </c>
      <c r="I453" s="38">
        <v>1.64891054931693</v>
      </c>
      <c r="J453" s="38">
        <v>2.1229558970051499</v>
      </c>
      <c r="K453" s="38">
        <v>2.1388148267720699</v>
      </c>
      <c r="L453" s="38">
        <v>2.2624307876292198</v>
      </c>
      <c r="M453" s="38">
        <v>2.6717529125569701</v>
      </c>
      <c r="N453" s="38">
        <v>3.3921391742653699</v>
      </c>
      <c r="O453" s="38">
        <v>4.8348201169861502</v>
      </c>
      <c r="P453" s="38">
        <v>7.5713221269016904</v>
      </c>
      <c r="Q453" s="38">
        <v>12.2839099157736</v>
      </c>
      <c r="R453" s="38">
        <v>20.694196972666301</v>
      </c>
      <c r="S453" s="38">
        <v>32.401647199560998</v>
      </c>
      <c r="T453" s="38">
        <v>51.588509055558397</v>
      </c>
      <c r="U453" s="38">
        <v>77.285044834055</v>
      </c>
      <c r="V453" s="38">
        <v>143.39919375445101</v>
      </c>
    </row>
    <row r="454" spans="2:22" x14ac:dyDescent="0.3">
      <c r="B454" s="14" t="s">
        <v>58</v>
      </c>
      <c r="C454" s="25" t="s">
        <v>95</v>
      </c>
      <c r="D454" s="37">
        <f>AVERAGE(J411:N411)</f>
        <v>69.066000000000003</v>
      </c>
      <c r="E454" t="s">
        <v>81</v>
      </c>
      <c r="F454" s="38">
        <v>10.364013171458099</v>
      </c>
      <c r="G454" s="38">
        <v>0.98325963391173299</v>
      </c>
      <c r="H454" s="38">
        <v>0.74918190251082895</v>
      </c>
      <c r="I454" s="38">
        <v>1.25524816740303</v>
      </c>
      <c r="J454" s="38">
        <v>1.61317439563582</v>
      </c>
      <c r="K454" s="38">
        <v>1.6578325373835301</v>
      </c>
      <c r="L454" s="38">
        <v>1.8283767431865201</v>
      </c>
      <c r="M454" s="38">
        <v>2.2745928342886099</v>
      </c>
      <c r="N454" s="38">
        <v>3.0823559241987799</v>
      </c>
      <c r="O454" s="38">
        <v>4.3255391480550802</v>
      </c>
      <c r="P454" s="38">
        <v>7.4542289187937696</v>
      </c>
      <c r="Q454" s="38">
        <v>11.1022145033137</v>
      </c>
      <c r="R454" s="38">
        <v>18.976059514038599</v>
      </c>
      <c r="S454" s="38">
        <v>29.974363962906001</v>
      </c>
      <c r="T454" s="38">
        <v>47.413898390848203</v>
      </c>
      <c r="U454" s="38">
        <v>70.826654071118</v>
      </c>
      <c r="V454" s="38">
        <v>138.308381322256</v>
      </c>
    </row>
    <row r="455" spans="2:22" x14ac:dyDescent="0.3">
      <c r="B455" s="14" t="s">
        <v>58</v>
      </c>
      <c r="C455" s="25" t="s">
        <v>96</v>
      </c>
      <c r="D455" s="37">
        <f>AVERAGE(O411:S411)</f>
        <v>70.682199999999995</v>
      </c>
      <c r="E455" t="s">
        <v>81</v>
      </c>
      <c r="F455" s="38">
        <v>8.33510799253113</v>
      </c>
      <c r="G455" s="38">
        <v>0.74494396125895901</v>
      </c>
      <c r="H455" s="38">
        <v>0.60514935320614605</v>
      </c>
      <c r="I455" s="38">
        <v>1.00105051866256</v>
      </c>
      <c r="J455" s="38">
        <v>1.29182475601115</v>
      </c>
      <c r="K455" s="38">
        <v>1.36384023676973</v>
      </c>
      <c r="L455" s="38">
        <v>1.54420059917533</v>
      </c>
      <c r="M455" s="38">
        <v>2.0255580599521199</v>
      </c>
      <c r="N455" s="38">
        <v>2.9296510391912598</v>
      </c>
      <c r="O455" s="38">
        <v>4.0441287167654796</v>
      </c>
      <c r="P455" s="38">
        <v>7.6981159152411198</v>
      </c>
      <c r="Q455" s="38">
        <v>10.731353401044201</v>
      </c>
      <c r="R455" s="38">
        <v>17.850142172863201</v>
      </c>
      <c r="S455" s="38">
        <v>28.035577965203199</v>
      </c>
      <c r="T455" s="38">
        <v>45.772462621681697</v>
      </c>
      <c r="U455" s="38">
        <v>67.519395464996194</v>
      </c>
      <c r="V455" s="38">
        <v>135.580786221403</v>
      </c>
    </row>
    <row r="456" spans="2:22" x14ac:dyDescent="0.3">
      <c r="B456" s="14" t="s">
        <v>58</v>
      </c>
      <c r="C456" s="30" t="s">
        <v>94</v>
      </c>
      <c r="D456" s="37">
        <f>AVERAGE(D412:I412)</f>
        <v>64.705333333333328</v>
      </c>
      <c r="E456" t="s">
        <v>80</v>
      </c>
      <c r="F456" s="38">
        <v>12.781536231329399</v>
      </c>
      <c r="G456" s="38">
        <v>1.1579918361269299</v>
      </c>
      <c r="H456" s="38">
        <v>0.87350029455426004</v>
      </c>
      <c r="I456" s="38">
        <v>1.2949096439496599</v>
      </c>
      <c r="J456" s="38">
        <v>1.89430933862486</v>
      </c>
      <c r="K456" s="38">
        <v>2.3413438504058601</v>
      </c>
      <c r="L456" s="38">
        <v>3.00143718330937</v>
      </c>
      <c r="M456" s="38">
        <v>4.0584679960869599</v>
      </c>
      <c r="N456" s="38">
        <v>5.2748848006115203</v>
      </c>
      <c r="O456" s="38">
        <v>7.5339386687123104</v>
      </c>
      <c r="P456" s="38">
        <v>11.0015188270041</v>
      </c>
      <c r="Q456" s="38">
        <v>16.814841141973702</v>
      </c>
      <c r="R456" s="38">
        <v>25.768687227449799</v>
      </c>
      <c r="S456" s="38">
        <v>39.030391242136602</v>
      </c>
      <c r="T456" s="38">
        <v>57.395625819838301</v>
      </c>
      <c r="U456" s="38">
        <v>84.626283710098306</v>
      </c>
      <c r="V456" s="38">
        <v>154.69945114228</v>
      </c>
    </row>
    <row r="457" spans="2:22" x14ac:dyDescent="0.3">
      <c r="B457" s="14" t="s">
        <v>58</v>
      </c>
      <c r="C457" s="30" t="s">
        <v>95</v>
      </c>
      <c r="D457" s="37">
        <f>AVERAGE(J412:N412)</f>
        <v>66.815600000000003</v>
      </c>
      <c r="E457" t="s">
        <v>80</v>
      </c>
      <c r="F457" s="38">
        <v>9.5549623871117202</v>
      </c>
      <c r="G457" s="38">
        <v>0.86402281012147597</v>
      </c>
      <c r="H457" s="38">
        <v>0.71030234096605505</v>
      </c>
      <c r="I457" s="38">
        <v>1.07415179817352</v>
      </c>
      <c r="J457" s="38">
        <v>1.65726546854735</v>
      </c>
      <c r="K457" s="38">
        <v>2.0009735928594701</v>
      </c>
      <c r="L457" s="38">
        <v>2.6869316557124998</v>
      </c>
      <c r="M457" s="38">
        <v>3.7718612966793401</v>
      </c>
      <c r="N457" s="38">
        <v>4.8959289457090502</v>
      </c>
      <c r="O457" s="38">
        <v>7.0951457933395901</v>
      </c>
      <c r="P457" s="38">
        <v>10.3175896489536</v>
      </c>
      <c r="Q457" s="38">
        <v>15.791675790088499</v>
      </c>
      <c r="R457" s="38">
        <v>23.482845807986902</v>
      </c>
      <c r="S457" s="38">
        <v>36.343285822905301</v>
      </c>
      <c r="T457" s="38">
        <v>54.587353038307398</v>
      </c>
      <c r="U457" s="38">
        <v>80.722565237019396</v>
      </c>
      <c r="V457" s="38">
        <v>143.639998202524</v>
      </c>
    </row>
    <row r="458" spans="2:22" x14ac:dyDescent="0.3">
      <c r="B458" s="14" t="s">
        <v>58</v>
      </c>
      <c r="C458" s="30" t="s">
        <v>96</v>
      </c>
      <c r="D458" s="37">
        <f>AVERAGE(O412:S412)</f>
        <v>68.225200000000001</v>
      </c>
      <c r="E458" t="s">
        <v>80</v>
      </c>
      <c r="F458" s="38">
        <v>7.9362407298048101</v>
      </c>
      <c r="G458" s="38">
        <v>0.67461107615990201</v>
      </c>
      <c r="H458" s="38">
        <v>0.59422753690629404</v>
      </c>
      <c r="I458" s="38">
        <v>0.90240727405132604</v>
      </c>
      <c r="J458" s="38">
        <v>1.4605088705660501</v>
      </c>
      <c r="K458" s="38">
        <v>1.73830795067203</v>
      </c>
      <c r="L458" s="38">
        <v>2.4068229830822698</v>
      </c>
      <c r="M458" s="38">
        <v>3.4987947912633999</v>
      </c>
      <c r="N458" s="38">
        <v>4.5536494690623401</v>
      </c>
      <c r="O458" s="38">
        <v>6.7431199218774802</v>
      </c>
      <c r="P458" s="38">
        <v>9.7474848165942891</v>
      </c>
      <c r="Q458" s="38">
        <v>15.466730526713601</v>
      </c>
      <c r="R458" s="38">
        <v>21.391299501123701</v>
      </c>
      <c r="S458" s="38">
        <v>33.509202832055301</v>
      </c>
      <c r="T458" s="38">
        <v>53.4862970029736</v>
      </c>
      <c r="U458" s="38">
        <v>78.188656912812604</v>
      </c>
      <c r="V458" s="38">
        <v>142.28231401015699</v>
      </c>
    </row>
    <row r="459" spans="2:22" x14ac:dyDescent="0.3">
      <c r="B459" s="14" t="s">
        <v>51</v>
      </c>
      <c r="C459" s="25" t="s">
        <v>94</v>
      </c>
      <c r="D459" s="37">
        <f>AVERAGE(D413:I413)</f>
        <v>78.470444444444453</v>
      </c>
      <c r="E459" t="s">
        <v>81</v>
      </c>
      <c r="F459" s="38">
        <v>3.7367760228613101</v>
      </c>
      <c r="G459" s="38">
        <v>0.28573684571416103</v>
      </c>
      <c r="H459" s="38">
        <v>0.3226631830128</v>
      </c>
      <c r="I459" s="38">
        <v>0.51041211217881799</v>
      </c>
      <c r="J459" s="38">
        <v>0.64610985825540701</v>
      </c>
      <c r="K459" s="38">
        <v>0.78752401309341002</v>
      </c>
      <c r="L459" s="38">
        <v>1.06621134876775</v>
      </c>
      <c r="M459" s="38">
        <v>1.4980646483881099</v>
      </c>
      <c r="N459" s="38">
        <v>2.1136147952271598</v>
      </c>
      <c r="O459" s="38">
        <v>3.1511685745247102</v>
      </c>
      <c r="P459" s="38">
        <v>4.7177224787366399</v>
      </c>
      <c r="Q459" s="38">
        <v>7.0988669198318899</v>
      </c>
      <c r="R459" s="38">
        <v>11.054936023302201</v>
      </c>
      <c r="S459" s="38">
        <v>16.398880779992499</v>
      </c>
      <c r="T459" s="38">
        <v>25.925109846354001</v>
      </c>
      <c r="U459" s="38">
        <v>42.763662750668203</v>
      </c>
      <c r="V459" s="38">
        <v>104.42958184293499</v>
      </c>
    </row>
    <row r="460" spans="2:22" x14ac:dyDescent="0.3">
      <c r="B460" s="14" t="s">
        <v>51</v>
      </c>
      <c r="C460" s="25" t="s">
        <v>95</v>
      </c>
      <c r="D460" s="37">
        <f>AVERAGE(J413:N413)</f>
        <v>79.6661</v>
      </c>
      <c r="E460" t="s">
        <v>81</v>
      </c>
      <c r="F460" s="38">
        <v>3.0836351107266999</v>
      </c>
      <c r="G460" s="38">
        <v>0.26055183937135401</v>
      </c>
      <c r="H460" s="38">
        <v>0.28411638024864699</v>
      </c>
      <c r="I460" s="38">
        <v>0.47309336934577401</v>
      </c>
      <c r="J460" s="38">
        <v>0.60202001567946895</v>
      </c>
      <c r="K460" s="38">
        <v>0.70859242298417302</v>
      </c>
      <c r="L460" s="38">
        <v>0.96717987242056003</v>
      </c>
      <c r="M460" s="38">
        <v>1.36744451188615</v>
      </c>
      <c r="N460" s="38">
        <v>1.93072924999163</v>
      </c>
      <c r="O460" s="38">
        <v>2.91003883824358</v>
      </c>
      <c r="P460" s="38">
        <v>4.3492739134593004</v>
      </c>
      <c r="Q460" s="38">
        <v>6.4236465991617502</v>
      </c>
      <c r="R460" s="38">
        <v>10.146900940871401</v>
      </c>
      <c r="S460" s="38">
        <v>15.350226515918701</v>
      </c>
      <c r="T460" s="38">
        <v>24.237192057648699</v>
      </c>
      <c r="U460" s="38">
        <v>39.302526409831501</v>
      </c>
      <c r="V460" s="38">
        <v>96.609063839895995</v>
      </c>
    </row>
    <row r="461" spans="2:22" x14ac:dyDescent="0.3">
      <c r="B461" s="14" t="s">
        <v>51</v>
      </c>
      <c r="C461" s="25" t="s">
        <v>96</v>
      </c>
      <c r="D461" s="37">
        <f>AVERAGE(O413:S413)</f>
        <v>80.572033333333337</v>
      </c>
      <c r="E461" t="s">
        <v>81</v>
      </c>
      <c r="F461" s="38">
        <v>2.6169681712314201</v>
      </c>
      <c r="G461" s="38">
        <v>0.22099729173899799</v>
      </c>
      <c r="H461" s="38">
        <v>0.25968450513363101</v>
      </c>
      <c r="I461" s="38">
        <v>0.428057060202096</v>
      </c>
      <c r="J461" s="38">
        <v>0.564912424228737</v>
      </c>
      <c r="K461" s="38">
        <v>0.65048772542776701</v>
      </c>
      <c r="L461" s="38">
        <v>0.88826729547394601</v>
      </c>
      <c r="M461" s="38">
        <v>1.23663299488715</v>
      </c>
      <c r="N461" s="38">
        <v>1.7640614560651899</v>
      </c>
      <c r="O461" s="38">
        <v>2.7177180211397101</v>
      </c>
      <c r="P461" s="38">
        <v>3.9861740057856299</v>
      </c>
      <c r="Q461" s="38">
        <v>5.9354389718177796</v>
      </c>
      <c r="R461" s="38">
        <v>9.3537765948277105</v>
      </c>
      <c r="S461" s="38">
        <v>14.350720229563301</v>
      </c>
      <c r="T461" s="38">
        <v>22.702564994476099</v>
      </c>
      <c r="U461" s="38">
        <v>36.550357228421703</v>
      </c>
      <c r="V461" s="38">
        <v>90.821354244288898</v>
      </c>
    </row>
    <row r="462" spans="2:22" x14ac:dyDescent="0.3">
      <c r="B462" s="14" t="s">
        <v>51</v>
      </c>
      <c r="C462" s="30" t="s">
        <v>94</v>
      </c>
      <c r="D462" s="37">
        <f>AVERAGE(D414:I414)</f>
        <v>72.458083333333335</v>
      </c>
      <c r="E462" t="s">
        <v>80</v>
      </c>
      <c r="F462" s="38">
        <v>4.9225190774008398</v>
      </c>
      <c r="G462" s="38">
        <v>0.422782852438495</v>
      </c>
      <c r="H462" s="38">
        <v>0.438486012382519</v>
      </c>
      <c r="I462" s="38">
        <v>1.5778227997646701</v>
      </c>
      <c r="J462" s="38">
        <v>2.5569354621070599</v>
      </c>
      <c r="K462" s="38">
        <v>2.6914662555959499</v>
      </c>
      <c r="L462" s="38">
        <v>2.8582053316441098</v>
      </c>
      <c r="M462" s="38">
        <v>3.3938582103339101</v>
      </c>
      <c r="N462" s="38">
        <v>4.3487214144109796</v>
      </c>
      <c r="O462" s="38">
        <v>5.8869953995313002</v>
      </c>
      <c r="P462" s="38">
        <v>8.6075264621579404</v>
      </c>
      <c r="Q462" s="38">
        <v>12.7021175233384</v>
      </c>
      <c r="R462" s="38">
        <v>18.525430664319899</v>
      </c>
      <c r="S462" s="38">
        <v>27.4348167249364</v>
      </c>
      <c r="T462" s="38">
        <v>41.074765153199301</v>
      </c>
      <c r="U462" s="38">
        <v>63.191041089824203</v>
      </c>
      <c r="V462" s="38">
        <v>127.080923155356</v>
      </c>
    </row>
    <row r="463" spans="2:22" x14ac:dyDescent="0.3">
      <c r="B463" s="14" t="s">
        <v>51</v>
      </c>
      <c r="C463" s="30" t="s">
        <v>95</v>
      </c>
      <c r="D463" s="37">
        <f>AVERAGE(J414:N414)</f>
        <v>73.70386666666667</v>
      </c>
      <c r="E463" t="s">
        <v>80</v>
      </c>
      <c r="F463" s="38">
        <v>3.7670876578739101</v>
      </c>
      <c r="G463" s="38">
        <v>0.35036676954180401</v>
      </c>
      <c r="H463" s="38">
        <v>0.38333889467786703</v>
      </c>
      <c r="I463" s="38">
        <v>1.4970442804461599</v>
      </c>
      <c r="J463" s="38">
        <v>2.46781370058391</v>
      </c>
      <c r="K463" s="38">
        <v>2.4993407756008401</v>
      </c>
      <c r="L463" s="38">
        <v>2.6447373065654598</v>
      </c>
      <c r="M463" s="38">
        <v>3.1162884742482602</v>
      </c>
      <c r="N463" s="38">
        <v>3.9943480131507001</v>
      </c>
      <c r="O463" s="38">
        <v>5.2968451935021204</v>
      </c>
      <c r="P463" s="38">
        <v>7.8729056373041502</v>
      </c>
      <c r="Q463" s="38">
        <v>11.5274558498896</v>
      </c>
      <c r="R463" s="38">
        <v>16.825307132488302</v>
      </c>
      <c r="S463" s="38">
        <v>26.292206569175999</v>
      </c>
      <c r="T463" s="38">
        <v>38.3210208246741</v>
      </c>
      <c r="U463" s="38">
        <v>58.715486137315096</v>
      </c>
      <c r="V463" s="38">
        <v>119.77039048377</v>
      </c>
    </row>
    <row r="464" spans="2:22" x14ac:dyDescent="0.3">
      <c r="B464" s="14" t="s">
        <v>51</v>
      </c>
      <c r="C464" s="30" t="s">
        <v>96</v>
      </c>
      <c r="D464" s="37">
        <f>AVERAGE(O414:S414)</f>
        <v>74.728533333333331</v>
      </c>
      <c r="E464" t="s">
        <v>80</v>
      </c>
      <c r="F464" s="38">
        <v>3.1743302259775401</v>
      </c>
      <c r="G464" s="38">
        <v>0.31062583701163898</v>
      </c>
      <c r="H464" s="38">
        <v>0.34495367742581001</v>
      </c>
      <c r="I464" s="38">
        <v>1.4521720119050501</v>
      </c>
      <c r="J464" s="38">
        <v>2.3836897779363202</v>
      </c>
      <c r="K464" s="38">
        <v>2.32907637043686</v>
      </c>
      <c r="L464" s="38">
        <v>2.4663169403062501</v>
      </c>
      <c r="M464" s="38">
        <v>2.9280027166487099</v>
      </c>
      <c r="N464" s="38">
        <v>3.63318379469561</v>
      </c>
      <c r="O464" s="38">
        <v>4.9784883815255396</v>
      </c>
      <c r="P464" s="38">
        <v>7.2086477383543901</v>
      </c>
      <c r="Q464" s="38">
        <v>10.607897882886901</v>
      </c>
      <c r="R464" s="38">
        <v>15.848699374986699</v>
      </c>
      <c r="S464" s="38">
        <v>24.354142609174598</v>
      </c>
      <c r="T464" s="38">
        <v>35.975802222506601</v>
      </c>
      <c r="U464" s="38">
        <v>54.8985270271438</v>
      </c>
      <c r="V464" s="38">
        <v>112.161930224088</v>
      </c>
    </row>
    <row r="465" spans="2:22" x14ac:dyDescent="0.3">
      <c r="B465" s="14" t="s">
        <v>59</v>
      </c>
      <c r="C465" s="25" t="s">
        <v>94</v>
      </c>
      <c r="D465" s="37">
        <f>AVERAGE(D415:I415)</f>
        <v>73.696666666666673</v>
      </c>
      <c r="E465" t="s">
        <v>81</v>
      </c>
      <c r="F465" s="38">
        <v>2.4268641237361699</v>
      </c>
      <c r="G465" s="38">
        <v>0.27930895781835002</v>
      </c>
      <c r="H465" s="38">
        <v>0.25813404996656503</v>
      </c>
      <c r="I465" s="38">
        <v>0.58173187124598502</v>
      </c>
      <c r="J465" s="38">
        <v>0.88882818744357095</v>
      </c>
      <c r="K465" s="38">
        <v>1.47285966382891</v>
      </c>
      <c r="L465" s="38">
        <v>2.0120157538297399</v>
      </c>
      <c r="M465" s="38">
        <v>2.65105570092277</v>
      </c>
      <c r="N465" s="38">
        <v>3.3481631019310401</v>
      </c>
      <c r="O465" s="38">
        <v>4.65584071890322</v>
      </c>
      <c r="P465" s="38">
        <v>6.7846374175043298</v>
      </c>
      <c r="Q465" s="38">
        <v>10.471983148683901</v>
      </c>
      <c r="R465" s="38">
        <v>14.9554539756792</v>
      </c>
      <c r="S465" s="38">
        <v>20.413593082779101</v>
      </c>
      <c r="T465" s="38">
        <v>35.601899223460698</v>
      </c>
      <c r="U465" s="38">
        <v>60.869808037919803</v>
      </c>
      <c r="V465" s="38">
        <v>136.39003876862</v>
      </c>
    </row>
    <row r="466" spans="2:22" x14ac:dyDescent="0.3">
      <c r="B466" s="14" t="s">
        <v>59</v>
      </c>
      <c r="C466" s="25" t="s">
        <v>95</v>
      </c>
      <c r="D466" s="37">
        <f>AVERAGE(J415:N415)</f>
        <v>76.115200000000002</v>
      </c>
      <c r="E466" t="s">
        <v>81</v>
      </c>
      <c r="F466" s="38">
        <v>1.83536590480687</v>
      </c>
      <c r="G466" s="38">
        <v>0.21652339759014999</v>
      </c>
      <c r="H466" s="38">
        <v>0.23785515420040801</v>
      </c>
      <c r="I466" s="38">
        <v>0.48627530781471801</v>
      </c>
      <c r="J466" s="38">
        <v>0.63986945504982196</v>
      </c>
      <c r="K466" s="38">
        <v>1.1240435217770299</v>
      </c>
      <c r="L466" s="38">
        <v>1.85941375318048</v>
      </c>
      <c r="M466" s="38">
        <v>2.3556593124648302</v>
      </c>
      <c r="N466" s="38">
        <v>3.0116026495600199</v>
      </c>
      <c r="O466" s="38">
        <v>3.7696791758454902</v>
      </c>
      <c r="P466" s="38">
        <v>5.2172149947711404</v>
      </c>
      <c r="Q466" s="38">
        <v>8.0054987468431698</v>
      </c>
      <c r="R466" s="38">
        <v>12.1495265031204</v>
      </c>
      <c r="S466" s="38">
        <v>19.120173464398899</v>
      </c>
      <c r="T466" s="38">
        <v>27.7436794991333</v>
      </c>
      <c r="U466" s="38">
        <v>51.420773871062302</v>
      </c>
      <c r="V466" s="38">
        <v>123.94516926804501</v>
      </c>
    </row>
    <row r="467" spans="2:22" x14ac:dyDescent="0.3">
      <c r="B467" s="14" t="s">
        <v>59</v>
      </c>
      <c r="C467" s="25" t="s">
        <v>96</v>
      </c>
      <c r="D467" s="37">
        <f>AVERAGE(O415:S415)</f>
        <v>77.581400000000002</v>
      </c>
      <c r="E467" t="s">
        <v>81</v>
      </c>
      <c r="F467" s="38">
        <v>1.24879759570968</v>
      </c>
      <c r="G467" s="38">
        <v>0.169257906545347</v>
      </c>
      <c r="H467" s="38">
        <v>0.21759304474361199</v>
      </c>
      <c r="I467" s="38">
        <v>0.40907366228425601</v>
      </c>
      <c r="J467" s="38">
        <v>0.51579644310801398</v>
      </c>
      <c r="K467" s="38">
        <v>0.84314490790205299</v>
      </c>
      <c r="L467" s="38">
        <v>1.5226233815843699</v>
      </c>
      <c r="M467" s="38">
        <v>2.27280805301619</v>
      </c>
      <c r="N467" s="38">
        <v>2.8047640478202198</v>
      </c>
      <c r="O467" s="38">
        <v>3.6183957637838899</v>
      </c>
      <c r="P467" s="38">
        <v>4.6529045052267399</v>
      </c>
      <c r="Q467" s="38">
        <v>6.8060205554076498</v>
      </c>
      <c r="R467" s="38">
        <v>10.249258232184401</v>
      </c>
      <c r="S467" s="38">
        <v>16.403969344098901</v>
      </c>
      <c r="T467" s="38">
        <v>28.0193915935955</v>
      </c>
      <c r="U467" s="38">
        <v>43.866115703266701</v>
      </c>
      <c r="V467" s="38">
        <v>112.20274553763301</v>
      </c>
    </row>
    <row r="468" spans="2:22" x14ac:dyDescent="0.3">
      <c r="B468" s="14" t="s">
        <v>59</v>
      </c>
      <c r="C468" s="30" t="s">
        <v>94</v>
      </c>
      <c r="D468" s="37">
        <f>AVERAGE(D416:I416)</f>
        <v>61.020999999999994</v>
      </c>
      <c r="E468" t="s">
        <v>80</v>
      </c>
      <c r="F468" s="38">
        <v>3.1637244991962499</v>
      </c>
      <c r="G468" s="38">
        <v>0.41111599962494699</v>
      </c>
      <c r="H468" s="38">
        <v>0.44305993166644497</v>
      </c>
      <c r="I468" s="38">
        <v>1.3522504643525399</v>
      </c>
      <c r="J468" s="38">
        <v>3.17447084791488</v>
      </c>
      <c r="K468" s="38">
        <v>5.6329290265838798</v>
      </c>
      <c r="L468" s="38">
        <v>7.4539831261683798</v>
      </c>
      <c r="M468" s="38">
        <v>8.8969278434724792</v>
      </c>
      <c r="N468" s="38">
        <v>11.321691674526001</v>
      </c>
      <c r="O468" s="38">
        <v>15.557135950763699</v>
      </c>
      <c r="P468" s="38">
        <v>21.951822302955001</v>
      </c>
      <c r="Q468" s="38">
        <v>30.081795004207699</v>
      </c>
      <c r="R468" s="38">
        <v>42.132161157104598</v>
      </c>
      <c r="S468" s="38">
        <v>51.419143680129302</v>
      </c>
      <c r="T468" s="38">
        <v>71.513132098659099</v>
      </c>
      <c r="U468" s="38">
        <v>102.391028645589</v>
      </c>
      <c r="V468" s="38">
        <v>164.63342979178199</v>
      </c>
    </row>
    <row r="469" spans="2:22" x14ac:dyDescent="0.3">
      <c r="B469" s="14" t="s">
        <v>59</v>
      </c>
      <c r="C469" s="30" t="s">
        <v>95</v>
      </c>
      <c r="D469" s="37">
        <f>AVERAGE(J416:N416)</f>
        <v>64.745000000000005</v>
      </c>
      <c r="E469" t="s">
        <v>80</v>
      </c>
      <c r="F469" s="38">
        <v>2.4497971026241099</v>
      </c>
      <c r="G469" s="38">
        <v>0.36133607171047</v>
      </c>
      <c r="H469" s="38">
        <v>0.37482223526328301</v>
      </c>
      <c r="I469" s="38">
        <v>1.07425712564416</v>
      </c>
      <c r="J469" s="38">
        <v>2.1762267714969199</v>
      </c>
      <c r="K469" s="38">
        <v>3.7337959147019402</v>
      </c>
      <c r="L469" s="38">
        <v>6.1411973956661896</v>
      </c>
      <c r="M469" s="38">
        <v>7.5944223034729896</v>
      </c>
      <c r="N469" s="38">
        <v>8.9691163129465998</v>
      </c>
      <c r="O469" s="38">
        <v>11.402197178442901</v>
      </c>
      <c r="P469" s="38">
        <v>15.749631122295501</v>
      </c>
      <c r="Q469" s="38">
        <v>23.032899430093799</v>
      </c>
      <c r="R469" s="38">
        <v>33.971779661656299</v>
      </c>
      <c r="S469" s="38">
        <v>46.304321015278802</v>
      </c>
      <c r="T469" s="38">
        <v>59.656983500296498</v>
      </c>
      <c r="U469" s="38">
        <v>88.624003281638906</v>
      </c>
      <c r="V469" s="38">
        <v>154.28791946097499</v>
      </c>
    </row>
    <row r="470" spans="2:22" x14ac:dyDescent="0.3">
      <c r="B470" s="14" t="s">
        <v>59</v>
      </c>
      <c r="C470" s="30" t="s">
        <v>96</v>
      </c>
      <c r="D470" s="37">
        <f>AVERAGE(O416:S416)</f>
        <v>66.870400000000004</v>
      </c>
      <c r="E470" t="s">
        <v>80</v>
      </c>
      <c r="F470" s="38">
        <v>1.5440049442433701</v>
      </c>
      <c r="G470" s="38">
        <v>0.22828941505595299</v>
      </c>
      <c r="H470" s="38">
        <v>0.310291783619011</v>
      </c>
      <c r="I470" s="38">
        <v>0.87538429305398302</v>
      </c>
      <c r="J470" s="38">
        <v>1.68417867843345</v>
      </c>
      <c r="K470" s="38">
        <v>2.560837637174</v>
      </c>
      <c r="L470" s="38">
        <v>4.4175945029922499</v>
      </c>
      <c r="M470" s="38">
        <v>6.7969289048942096</v>
      </c>
      <c r="N470" s="38">
        <v>8.0913812828554104</v>
      </c>
      <c r="O470" s="38">
        <v>10.242098212180499</v>
      </c>
      <c r="P470" s="38">
        <v>13.850491340207901</v>
      </c>
      <c r="Q470" s="38">
        <v>19.653999363878299</v>
      </c>
      <c r="R470" s="38">
        <v>30.116588188965899</v>
      </c>
      <c r="S470" s="38">
        <v>41.263637624267801</v>
      </c>
      <c r="T470" s="38">
        <v>59.3574960817147</v>
      </c>
      <c r="U470" s="38">
        <v>82.104760327140099</v>
      </c>
      <c r="V470" s="38">
        <v>140.171440727571</v>
      </c>
    </row>
    <row r="471" spans="2:22" x14ac:dyDescent="0.3">
      <c r="B471" s="14" t="s">
        <v>53</v>
      </c>
      <c r="C471" s="25" t="s">
        <v>94</v>
      </c>
      <c r="D471" s="37">
        <f>AVERAGE(D417:I417)</f>
        <v>80.55061111111111</v>
      </c>
      <c r="E471" t="s">
        <v>81</v>
      </c>
      <c r="F471" s="38">
        <v>2.1469170195907501</v>
      </c>
      <c r="G471" s="38">
        <v>0.16451371715521801</v>
      </c>
      <c r="H471" s="38">
        <v>0.17794467514155199</v>
      </c>
      <c r="I471" s="38">
        <v>0.368681466775583</v>
      </c>
      <c r="J471" s="38">
        <v>0.490785699092322</v>
      </c>
      <c r="K471" s="38">
        <v>0.57977075729805005</v>
      </c>
      <c r="L471" s="38">
        <v>0.73823733382822698</v>
      </c>
      <c r="M471" s="38">
        <v>1.06272155164296</v>
      </c>
      <c r="N471" s="38">
        <v>1.6359577209412901</v>
      </c>
      <c r="O471" s="38">
        <v>2.5492510489844098</v>
      </c>
      <c r="P471" s="38">
        <v>3.8075665842605302</v>
      </c>
      <c r="Q471" s="38">
        <v>5.5439570375392302</v>
      </c>
      <c r="R471" s="38">
        <v>8.7032907623403695</v>
      </c>
      <c r="S471" s="38">
        <v>13.5853316203548</v>
      </c>
      <c r="T471" s="38">
        <v>21.169113913007902</v>
      </c>
      <c r="U471" s="38">
        <v>33.420723719206698</v>
      </c>
      <c r="V471" s="38">
        <v>97.063620910416603</v>
      </c>
    </row>
    <row r="472" spans="2:22" x14ac:dyDescent="0.3">
      <c r="B472" s="14" t="s">
        <v>53</v>
      </c>
      <c r="C472" s="25" t="s">
        <v>95</v>
      </c>
      <c r="D472" s="37">
        <f>AVERAGE(J417:N417)</f>
        <v>81.015133333333338</v>
      </c>
      <c r="E472" t="s">
        <v>81</v>
      </c>
      <c r="F472" s="38">
        <v>1.86343580506858</v>
      </c>
      <c r="G472" s="38">
        <v>0.14904460275773601</v>
      </c>
      <c r="H472" s="38">
        <v>0.17035875804397199</v>
      </c>
      <c r="I472" s="38">
        <v>0.33387651523128797</v>
      </c>
      <c r="J472" s="38">
        <v>0.48484696944272498</v>
      </c>
      <c r="K472" s="38">
        <v>0.59416178849798196</v>
      </c>
      <c r="L472" s="38">
        <v>0.76991639279299995</v>
      </c>
      <c r="M472" s="38">
        <v>1.0628874406445299</v>
      </c>
      <c r="N472" s="38">
        <v>1.5868386362867699</v>
      </c>
      <c r="O472" s="38">
        <v>2.45612713314256</v>
      </c>
      <c r="P472" s="38">
        <v>3.7759269127983699</v>
      </c>
      <c r="Q472" s="38">
        <v>5.5552026840266402</v>
      </c>
      <c r="R472" s="38">
        <v>8.1593932947040901</v>
      </c>
      <c r="S472" s="38">
        <v>12.702185500844401</v>
      </c>
      <c r="T472" s="38">
        <v>20.250529770699298</v>
      </c>
      <c r="U472" s="38">
        <v>32.5176981607813</v>
      </c>
      <c r="V472" s="38">
        <v>94.529551821548097</v>
      </c>
    </row>
    <row r="473" spans="2:22" x14ac:dyDescent="0.3">
      <c r="B473" s="14" t="s">
        <v>53</v>
      </c>
      <c r="C473" s="25" t="s">
        <v>96</v>
      </c>
      <c r="D473" s="37">
        <f>AVERAGE(O417:S417)</f>
        <v>81.189333333333337</v>
      </c>
      <c r="E473" t="s">
        <v>81</v>
      </c>
      <c r="F473" s="38">
        <v>1.7521643123984001</v>
      </c>
      <c r="G473" s="38">
        <v>0.14543896217538799</v>
      </c>
      <c r="H473" s="38">
        <v>0.171456198740705</v>
      </c>
      <c r="I473" s="38">
        <v>0.356324332352147</v>
      </c>
      <c r="J473" s="38">
        <v>0.524421573089912</v>
      </c>
      <c r="K473" s="38">
        <v>0.66618892340500002</v>
      </c>
      <c r="L473" s="38">
        <v>0.89937970369794495</v>
      </c>
      <c r="M473" s="38">
        <v>1.1802726973173201</v>
      </c>
      <c r="N473" s="38">
        <v>1.6316329473498801</v>
      </c>
      <c r="O473" s="38">
        <v>2.4912046520370001</v>
      </c>
      <c r="P473" s="38">
        <v>3.8420249841362102</v>
      </c>
      <c r="Q473" s="38">
        <v>5.7310647850404104</v>
      </c>
      <c r="R473" s="38">
        <v>8.3497913510190394</v>
      </c>
      <c r="S473" s="38">
        <v>12.3147942368337</v>
      </c>
      <c r="T473" s="38">
        <v>19.807249432387799</v>
      </c>
      <c r="U473" s="38">
        <v>32.145630775003497</v>
      </c>
      <c r="V473" s="38">
        <v>94.858280525814195</v>
      </c>
    </row>
    <row r="474" spans="2:22" x14ac:dyDescent="0.3">
      <c r="B474" s="14" t="s">
        <v>53</v>
      </c>
      <c r="C474" s="30" t="s">
        <v>94</v>
      </c>
      <c r="D474" s="37">
        <f>AVERAGE(D418:I418)</f>
        <v>75.506333333333316</v>
      </c>
      <c r="E474" t="s">
        <v>80</v>
      </c>
      <c r="F474" s="38">
        <v>2.6333664836194299</v>
      </c>
      <c r="G474" s="38">
        <v>0.20502996574479701</v>
      </c>
      <c r="H474" s="38">
        <v>0.27171221823707198</v>
      </c>
      <c r="I474" s="38">
        <v>0.866885622438062</v>
      </c>
      <c r="J474" s="38">
        <v>1.4882739282544</v>
      </c>
      <c r="K474" s="38">
        <v>1.6544014357000101</v>
      </c>
      <c r="L474" s="38">
        <v>1.7887203133110701</v>
      </c>
      <c r="M474" s="38">
        <v>2.1187740902995502</v>
      </c>
      <c r="N474" s="38">
        <v>2.8799016629080598</v>
      </c>
      <c r="O474" s="38">
        <v>4.2778788004074704</v>
      </c>
      <c r="P474" s="38">
        <v>6.4972777697808599</v>
      </c>
      <c r="Q474" s="38">
        <v>9.32780949543098</v>
      </c>
      <c r="R474" s="38">
        <v>13.795004049005399</v>
      </c>
      <c r="S474" s="38">
        <v>20.536445280984399</v>
      </c>
      <c r="T474" s="38">
        <v>30.838167871989999</v>
      </c>
      <c r="U474" s="38">
        <v>47.753964194625702</v>
      </c>
      <c r="V474" s="38">
        <v>112.97336469133199</v>
      </c>
    </row>
    <row r="475" spans="2:22" x14ac:dyDescent="0.3">
      <c r="B475" s="14" t="s">
        <v>53</v>
      </c>
      <c r="C475" s="30" t="s">
        <v>95</v>
      </c>
      <c r="D475" s="37">
        <f>AVERAGE(J418:N418)</f>
        <v>76.02000000000001</v>
      </c>
      <c r="E475" t="s">
        <v>80</v>
      </c>
      <c r="F475" s="38">
        <v>2.2720953310130501</v>
      </c>
      <c r="G475" s="38">
        <v>0.186876779528479</v>
      </c>
      <c r="H475" s="38">
        <v>0.26402632022639999</v>
      </c>
      <c r="I475" s="38">
        <v>0.78665762227664804</v>
      </c>
      <c r="J475" s="38">
        <v>1.4378527248547599</v>
      </c>
      <c r="K475" s="38">
        <v>1.68963303456013</v>
      </c>
      <c r="L475" s="38">
        <v>1.8762165781239799</v>
      </c>
      <c r="M475" s="38">
        <v>2.1627173045666099</v>
      </c>
      <c r="N475" s="38">
        <v>2.7976716375877202</v>
      </c>
      <c r="O475" s="38">
        <v>4.0576210638719497</v>
      </c>
      <c r="P475" s="38">
        <v>6.1990623807487903</v>
      </c>
      <c r="Q475" s="38">
        <v>9.3088108011561292</v>
      </c>
      <c r="R475" s="38">
        <v>13.294291479007301</v>
      </c>
      <c r="S475" s="38">
        <v>19.373258542330099</v>
      </c>
      <c r="T475" s="38">
        <v>29.4402538354447</v>
      </c>
      <c r="U475" s="38">
        <v>45.460706753073602</v>
      </c>
      <c r="V475" s="38">
        <v>108.573055986623</v>
      </c>
    </row>
    <row r="476" spans="2:22" x14ac:dyDescent="0.3">
      <c r="B476" s="14" t="s">
        <v>53</v>
      </c>
      <c r="C476" s="30" t="s">
        <v>96</v>
      </c>
      <c r="D476" s="37">
        <f>AVERAGE(O418:S418)</f>
        <v>76.26906666666666</v>
      </c>
      <c r="E476" t="s">
        <v>80</v>
      </c>
      <c r="F476" s="38">
        <v>2.1214584720640302</v>
      </c>
      <c r="G476" s="38">
        <v>0.17629005226702199</v>
      </c>
      <c r="H476" s="38">
        <v>0.25691279122571897</v>
      </c>
      <c r="I476" s="38">
        <v>0.82148162720670204</v>
      </c>
      <c r="J476" s="38">
        <v>1.5289852471171099</v>
      </c>
      <c r="K476" s="38">
        <v>1.8806176091381599</v>
      </c>
      <c r="L476" s="38">
        <v>2.1243474016015198</v>
      </c>
      <c r="M476" s="38">
        <v>2.46666878618066</v>
      </c>
      <c r="N476" s="38">
        <v>3.0018829717046098</v>
      </c>
      <c r="O476" s="38">
        <v>4.1276951895314804</v>
      </c>
      <c r="P476" s="38">
        <v>6.2124313557598496</v>
      </c>
      <c r="Q476" s="38">
        <v>9.2998828762071195</v>
      </c>
      <c r="R476" s="38">
        <v>13.6773100564956</v>
      </c>
      <c r="S476" s="38">
        <v>19.094593328422299</v>
      </c>
      <c r="T476" s="38">
        <v>28.8130129988185</v>
      </c>
      <c r="U476" s="38">
        <v>44.741947700750998</v>
      </c>
      <c r="V476" s="38">
        <v>106.976210696501</v>
      </c>
    </row>
    <row r="477" spans="2:22" x14ac:dyDescent="0.3">
      <c r="B477" s="14" t="s">
        <v>54</v>
      </c>
      <c r="C477" s="25" t="s">
        <v>94</v>
      </c>
      <c r="D477" s="37">
        <f>AVERAGE(D419:I419)</f>
        <v>68.861189976689971</v>
      </c>
      <c r="E477" t="s">
        <v>81</v>
      </c>
      <c r="F477" s="38">
        <v>17.330981874326</v>
      </c>
      <c r="G477" s="38">
        <v>2.44074563415273</v>
      </c>
      <c r="H477" s="38">
        <v>1.45421316380801</v>
      </c>
      <c r="I477" s="38">
        <v>1.90277199559641</v>
      </c>
      <c r="J477" s="38">
        <v>2.5166995984496601</v>
      </c>
      <c r="K477" s="38">
        <v>3.2872150009646202</v>
      </c>
      <c r="L477" s="38">
        <v>3.9906024939797802</v>
      </c>
      <c r="M477" s="38">
        <v>4.7801832447086898</v>
      </c>
      <c r="N477" s="38">
        <v>5.2549412551426897</v>
      </c>
      <c r="O477" s="38">
        <v>6.2825079181325902</v>
      </c>
      <c r="P477" s="38">
        <v>8.3291028107303706</v>
      </c>
      <c r="Q477" s="38">
        <v>11.608999859356</v>
      </c>
      <c r="R477" s="38">
        <v>17.8902634984731</v>
      </c>
      <c r="S477" s="38">
        <v>27.1310787219061</v>
      </c>
      <c r="T477" s="38">
        <v>44.177981935780402</v>
      </c>
      <c r="U477" s="38">
        <v>70.6376934441342</v>
      </c>
      <c r="V477" s="38">
        <v>141.122430649644</v>
      </c>
    </row>
    <row r="478" spans="2:22" x14ac:dyDescent="0.3">
      <c r="B478" s="14" t="s">
        <v>54</v>
      </c>
      <c r="C478" s="25" t="s">
        <v>95</v>
      </c>
      <c r="D478" s="37">
        <f>AVERAGE(J419:N419)</f>
        <v>71.113218181818183</v>
      </c>
      <c r="E478" t="s">
        <v>81</v>
      </c>
      <c r="F478" s="38">
        <v>13.967545882809</v>
      </c>
      <c r="G478" s="38">
        <v>2.0665416542856501</v>
      </c>
      <c r="H478" s="38">
        <v>1.2707162046530001</v>
      </c>
      <c r="I478" s="38">
        <v>1.6964730429270001</v>
      </c>
      <c r="J478" s="38">
        <v>2.1290683742504899</v>
      </c>
      <c r="K478" s="38">
        <v>2.562926496327</v>
      </c>
      <c r="L478" s="38">
        <v>3.0239722342680802</v>
      </c>
      <c r="M478" s="38">
        <v>3.6730159302588099</v>
      </c>
      <c r="N478" s="38">
        <v>4.2556467505725397</v>
      </c>
      <c r="O478" s="38">
        <v>5.1909223356802201</v>
      </c>
      <c r="P478" s="38">
        <v>7.0954050762533996</v>
      </c>
      <c r="Q478" s="38">
        <v>10.0736003560197</v>
      </c>
      <c r="R478" s="38">
        <v>15.937712544426301</v>
      </c>
      <c r="S478" s="38">
        <v>25.297581421003802</v>
      </c>
      <c r="T478" s="38">
        <v>41.0446970269114</v>
      </c>
      <c r="U478" s="38">
        <v>66.812760806529496</v>
      </c>
      <c r="V478" s="38">
        <v>136.60555024977401</v>
      </c>
    </row>
    <row r="479" spans="2:22" x14ac:dyDescent="0.3">
      <c r="B479" s="14" t="s">
        <v>54</v>
      </c>
      <c r="C479" s="25" t="s">
        <v>96</v>
      </c>
      <c r="D479" s="37">
        <f>AVERAGE(O419:S419)</f>
        <v>72.643569230769202</v>
      </c>
      <c r="E479" t="s">
        <v>81</v>
      </c>
      <c r="F479" s="38">
        <v>11.636641289494101</v>
      </c>
      <c r="G479" s="38">
        <v>1.75679362116099</v>
      </c>
      <c r="H479" s="38">
        <v>1.1146158571229401</v>
      </c>
      <c r="I479" s="38">
        <v>1.5312018854001801</v>
      </c>
      <c r="J479" s="38">
        <v>1.91805926718983</v>
      </c>
      <c r="K479" s="38">
        <v>2.2014174934114501</v>
      </c>
      <c r="L479" s="38">
        <v>2.5202790967031898</v>
      </c>
      <c r="M479" s="38">
        <v>3.0808823538235202</v>
      </c>
      <c r="N479" s="38">
        <v>3.70846878875903</v>
      </c>
      <c r="O479" s="38">
        <v>4.6271410475094799</v>
      </c>
      <c r="P479" s="38">
        <v>6.4118427031419003</v>
      </c>
      <c r="Q479" s="38">
        <v>9.1552539143932403</v>
      </c>
      <c r="R479" s="38">
        <v>14.6494380149921</v>
      </c>
      <c r="S479" s="38">
        <v>23.523015417175301</v>
      </c>
      <c r="T479" s="38">
        <v>39.168765149587202</v>
      </c>
      <c r="U479" s="38">
        <v>63.144264141444502</v>
      </c>
      <c r="V479" s="38">
        <v>132.10847821600001</v>
      </c>
    </row>
    <row r="480" spans="2:22" x14ac:dyDescent="0.3">
      <c r="B480" s="14" t="s">
        <v>54</v>
      </c>
      <c r="C480" s="30" t="s">
        <v>94</v>
      </c>
      <c r="D480" s="37">
        <f>AVERAGE(D420:I420)</f>
        <v>64.414736596736603</v>
      </c>
      <c r="E480" t="s">
        <v>80</v>
      </c>
      <c r="F480" s="38">
        <v>19.486963561186698</v>
      </c>
      <c r="G480" s="38">
        <v>2.7464103210416102</v>
      </c>
      <c r="H480" s="38">
        <v>1.67557218004372</v>
      </c>
      <c r="I480" s="38">
        <v>2.3904814364973599</v>
      </c>
      <c r="J480" s="38">
        <v>3.2459397241922199</v>
      </c>
      <c r="K480" s="38">
        <v>3.7665019889462101</v>
      </c>
      <c r="L480" s="38">
        <v>4.4972963194108102</v>
      </c>
      <c r="M480" s="38">
        <v>5.5678466181692299</v>
      </c>
      <c r="N480" s="38">
        <v>6.8937724369191704</v>
      </c>
      <c r="O480" s="38">
        <v>8.9841861586005791</v>
      </c>
      <c r="P480" s="38">
        <v>12.567832481439901</v>
      </c>
      <c r="Q480" s="38">
        <v>17.4283804636651</v>
      </c>
      <c r="R480" s="38">
        <v>25.9915194484423</v>
      </c>
      <c r="S480" s="38">
        <v>38.269340941397999</v>
      </c>
      <c r="T480" s="38">
        <v>59.252289492223603</v>
      </c>
      <c r="U480" s="38">
        <v>90.270171221507596</v>
      </c>
      <c r="V480" s="38">
        <v>160.982620458192</v>
      </c>
    </row>
    <row r="481" spans="1:22" x14ac:dyDescent="0.3">
      <c r="B481" s="14" t="s">
        <v>54</v>
      </c>
      <c r="C481" s="30" t="s">
        <v>95</v>
      </c>
      <c r="D481" s="37">
        <f>AVERAGE(J420:N420)</f>
        <v>66.566191608391634</v>
      </c>
      <c r="E481" t="s">
        <v>80</v>
      </c>
      <c r="F481" s="38">
        <v>15.912103635725201</v>
      </c>
      <c r="G481" s="38">
        <v>2.2712016347466402</v>
      </c>
      <c r="H481" s="38">
        <v>1.4418945230553999</v>
      </c>
      <c r="I481" s="38">
        <v>2.1562482219290202</v>
      </c>
      <c r="J481" s="38">
        <v>2.8254166887876799</v>
      </c>
      <c r="K481" s="38">
        <v>3.1727263725274</v>
      </c>
      <c r="L481" s="38">
        <v>3.7118024549032298</v>
      </c>
      <c r="M481" s="38">
        <v>4.56413533828949</v>
      </c>
      <c r="N481" s="38">
        <v>5.7003173337209496</v>
      </c>
      <c r="O481" s="38">
        <v>7.4881608567756901</v>
      </c>
      <c r="P481" s="38">
        <v>10.694937576592499</v>
      </c>
      <c r="Q481" s="38">
        <v>15.3422884023971</v>
      </c>
      <c r="R481" s="38">
        <v>23.566936802429499</v>
      </c>
      <c r="S481" s="38">
        <v>35.143206608897003</v>
      </c>
      <c r="T481" s="38">
        <v>55.119774138974599</v>
      </c>
      <c r="U481" s="38">
        <v>84.937479875906405</v>
      </c>
      <c r="V481" s="38">
        <v>155.86801177104101</v>
      </c>
    </row>
    <row r="482" spans="1:22" x14ac:dyDescent="0.3">
      <c r="B482" s="14" t="s">
        <v>54</v>
      </c>
      <c r="C482" s="30" t="s">
        <v>96</v>
      </c>
      <c r="D482" s="37">
        <f>AVERAGE(O420:S420)</f>
        <v>68.054344055944085</v>
      </c>
      <c r="E482" t="s">
        <v>80</v>
      </c>
      <c r="F482" s="38">
        <v>13.4015312679259</v>
      </c>
      <c r="G482" s="38">
        <v>1.93916294830541</v>
      </c>
      <c r="H482" s="38">
        <v>1.2730455046486</v>
      </c>
      <c r="I482" s="38">
        <v>1.9768321376485201</v>
      </c>
      <c r="J482" s="38">
        <v>2.5792206101644002</v>
      </c>
      <c r="K482" s="38">
        <v>2.80341200771745</v>
      </c>
      <c r="L482" s="38">
        <v>3.21520272002244</v>
      </c>
      <c r="M482" s="38">
        <v>3.9545017652699399</v>
      </c>
      <c r="N482" s="38">
        <v>5.0277679167606397</v>
      </c>
      <c r="O482" s="38">
        <v>6.6991938853282704</v>
      </c>
      <c r="P482" s="38">
        <v>9.6347111092852202</v>
      </c>
      <c r="Q482" s="38">
        <v>13.973614014815301</v>
      </c>
      <c r="R482" s="38">
        <v>21.900245930157102</v>
      </c>
      <c r="S482" s="38">
        <v>33.273463475131102</v>
      </c>
      <c r="T482" s="38">
        <v>52.846430896298699</v>
      </c>
      <c r="U482" s="38">
        <v>81.981706283982106</v>
      </c>
      <c r="V482" s="38">
        <v>150.90352670142201</v>
      </c>
    </row>
    <row r="483" spans="1:22" x14ac:dyDescent="0.3">
      <c r="B483" s="28"/>
      <c r="C483" s="28"/>
      <c r="D483" s="28"/>
      <c r="E483" s="28"/>
      <c r="F483" s="28"/>
      <c r="G483" s="28"/>
    </row>
    <row r="484" spans="1:22" x14ac:dyDescent="0.3">
      <c r="A484" t="s">
        <v>134</v>
      </c>
      <c r="B484" s="28"/>
      <c r="C484" s="28"/>
      <c r="D484" s="28"/>
      <c r="E484" s="28"/>
      <c r="F484" s="28"/>
      <c r="G484" s="28"/>
    </row>
    <row r="485" spans="1:22" ht="28.8" x14ac:dyDescent="0.3">
      <c r="A485" t="s">
        <v>118</v>
      </c>
      <c r="B485" s="32" t="s">
        <v>139</v>
      </c>
      <c r="C485" s="28" t="s">
        <v>138</v>
      </c>
      <c r="D485" s="32" t="s">
        <v>135</v>
      </c>
      <c r="E485" s="32" t="s">
        <v>136</v>
      </c>
      <c r="F485" s="32" t="s">
        <v>137</v>
      </c>
      <c r="G485" t="s">
        <v>118</v>
      </c>
      <c r="H485" s="32" t="s">
        <v>139</v>
      </c>
      <c r="I485" s="32" t="s">
        <v>138</v>
      </c>
      <c r="J485" s="32" t="s">
        <v>135</v>
      </c>
      <c r="K485" s="32" t="s">
        <v>136</v>
      </c>
      <c r="L485" s="32" t="s">
        <v>137</v>
      </c>
      <c r="M485" t="s">
        <v>118</v>
      </c>
      <c r="N485" s="32" t="s">
        <v>139</v>
      </c>
      <c r="O485" s="32" t="s">
        <v>138</v>
      </c>
      <c r="P485" s="32" t="s">
        <v>135</v>
      </c>
      <c r="Q485" s="32" t="s">
        <v>136</v>
      </c>
      <c r="R485" s="32" t="s">
        <v>137</v>
      </c>
    </row>
    <row r="486" spans="1:22" x14ac:dyDescent="0.3">
      <c r="A486" s="40" t="s">
        <v>46</v>
      </c>
      <c r="B486" s="32" t="s">
        <v>81</v>
      </c>
      <c r="C486" t="s">
        <v>64</v>
      </c>
      <c r="D486" s="28">
        <f t="array" ref="D486:F486">LINEST(F429:F431,POWER($D$429:$D$431,{1,2}))</f>
        <v>6.3543388476765706E-3</v>
      </c>
      <c r="E486" s="28">
        <v>-1.1947225749059551</v>
      </c>
      <c r="F486" s="28">
        <v>56.052735334924748</v>
      </c>
      <c r="G486" s="41" t="s">
        <v>47</v>
      </c>
      <c r="H486" s="32" t="s">
        <v>81</v>
      </c>
      <c r="I486" t="s">
        <v>64</v>
      </c>
      <c r="J486" s="28">
        <f t="array" ref="J486:L486">LINEST(F435:F437,POWER($D$435:$D$437,{1,2}))</f>
        <v>-5.8699572252081882E-2</v>
      </c>
      <c r="K486" s="28">
        <v>9.4086446984618508</v>
      </c>
      <c r="L486" s="28">
        <v>-375.77884460242655</v>
      </c>
      <c r="M486" s="43" t="s">
        <v>92</v>
      </c>
      <c r="N486" s="32" t="s">
        <v>81</v>
      </c>
      <c r="O486" t="s">
        <v>64</v>
      </c>
      <c r="P486" s="28">
        <f t="array" ref="P486:R486">LINEST(F441:F443,POWER($D$441:$D$443,{1,2}))</f>
        <v>0.15287392878267667</v>
      </c>
      <c r="Q486" s="28">
        <v>-25.819732528029459</v>
      </c>
      <c r="R486" s="28">
        <v>1091.876992176595</v>
      </c>
    </row>
    <row r="487" spans="1:22" x14ac:dyDescent="0.3">
      <c r="A487" s="40" t="s">
        <v>46</v>
      </c>
      <c r="B487" s="32" t="s">
        <v>81</v>
      </c>
      <c r="C487" s="31" t="s">
        <v>65</v>
      </c>
      <c r="D487" s="28">
        <f t="array" ref="D487:F487">LINEST(G429:G431,POWER($D$429:$D$431,{1,2}))</f>
        <v>-5.41133791044493E-3</v>
      </c>
      <c r="E487" s="28">
        <v>0.87112114244901961</v>
      </c>
      <c r="F487" s="28">
        <v>-34.958267237769952</v>
      </c>
      <c r="G487" s="41" t="s">
        <v>47</v>
      </c>
      <c r="H487" s="32" t="s">
        <v>81</v>
      </c>
      <c r="I487" s="31" t="s">
        <v>65</v>
      </c>
      <c r="J487" s="28">
        <f t="array" ref="J487:L487">LINEST(G435:G437,POWER($D$435:$D$437,{1,2}))</f>
        <v>-2.1195421132032401E-2</v>
      </c>
      <c r="K487" s="28">
        <v>3.4733418217588503</v>
      </c>
      <c r="L487" s="28">
        <v>-142.20797506236428</v>
      </c>
      <c r="M487" s="43" t="s">
        <v>92</v>
      </c>
      <c r="N487" s="32" t="s">
        <v>81</v>
      </c>
      <c r="O487" s="31" t="s">
        <v>65</v>
      </c>
      <c r="P487" s="28">
        <f t="array" ref="P487:R487">LINEST(G441:G443,POWER($D$441:$D$443,{1,2}))</f>
        <v>4.4595198211730526E-3</v>
      </c>
      <c r="Q487" s="28">
        <v>-0.78880152341806598</v>
      </c>
      <c r="R487" s="28">
        <v>35.042294314781756</v>
      </c>
    </row>
    <row r="488" spans="1:22" x14ac:dyDescent="0.3">
      <c r="A488" s="40" t="s">
        <v>46</v>
      </c>
      <c r="B488" s="32" t="s">
        <v>81</v>
      </c>
      <c r="C488" s="31" t="s">
        <v>66</v>
      </c>
      <c r="D488" s="28">
        <f t="array" ref="D488:F488">LINEST(H429:H431,POWER($D$429:$D$431,{1,2}))</f>
        <v>3.6863994001720197E-4</v>
      </c>
      <c r="E488" s="28">
        <v>-7.7079875681843657E-2</v>
      </c>
      <c r="F488" s="28">
        <v>3.9349494761257255</v>
      </c>
      <c r="G488" s="41" t="s">
        <v>47</v>
      </c>
      <c r="H488" s="32" t="s">
        <v>81</v>
      </c>
      <c r="I488" s="31" t="s">
        <v>66</v>
      </c>
      <c r="J488" s="28">
        <f t="array" ref="J488:L488">LINEST(H435:H437,POWER($D$435:$D$437,{1,2}))</f>
        <v>9.4848444435912133E-3</v>
      </c>
      <c r="K488" s="28">
        <v>-1.5787330435735707</v>
      </c>
      <c r="L488" s="28">
        <v>65.774594251151768</v>
      </c>
      <c r="M488" s="43" t="s">
        <v>92</v>
      </c>
      <c r="N488" s="32" t="s">
        <v>81</v>
      </c>
      <c r="O488" s="31" t="s">
        <v>66</v>
      </c>
      <c r="P488" s="28">
        <f t="array" ref="P488:R488">LINEST(H441:H443,POWER($D$441:$D$443,{1,2}))</f>
        <v>9.0834266025466605E-3</v>
      </c>
      <c r="Q488" s="28">
        <v>-1.525642576070642</v>
      </c>
      <c r="R488" s="28">
        <v>64.247630271342302</v>
      </c>
    </row>
    <row r="489" spans="1:22" x14ac:dyDescent="0.3">
      <c r="A489" s="40" t="s">
        <v>46</v>
      </c>
      <c r="B489" s="32" t="s">
        <v>81</v>
      </c>
      <c r="C489" t="s">
        <v>122</v>
      </c>
      <c r="D489" s="28">
        <f t="array" ref="D489:F489">LINEST(I429:I431,POWER($D$429:$D$431,{1,2}))</f>
        <v>5.0698017204277726E-3</v>
      </c>
      <c r="E489" s="28">
        <v>-0.86226839795380206</v>
      </c>
      <c r="F489" s="28">
        <v>36.796836768149362</v>
      </c>
      <c r="G489" s="41" t="s">
        <v>47</v>
      </c>
      <c r="H489" s="32" t="s">
        <v>81</v>
      </c>
      <c r="I489" t="s">
        <v>122</v>
      </c>
      <c r="J489" s="28">
        <f t="array" ref="J489:L489">LINEST(I435:I437,POWER($D$435:$D$437,{1,2}))</f>
        <v>1.4829466178269687E-2</v>
      </c>
      <c r="K489" s="28">
        <v>-2.4885598458973637</v>
      </c>
      <c r="L489" s="28">
        <v>104.54846426496989</v>
      </c>
      <c r="M489" s="43" t="s">
        <v>92</v>
      </c>
      <c r="N489" s="32" t="s">
        <v>81</v>
      </c>
      <c r="O489" t="s">
        <v>122</v>
      </c>
      <c r="P489" s="28">
        <f t="array" ref="P489:R489">LINEST(I441:I443,POWER($D$441:$D$443,{1,2}))</f>
        <v>1.9694973171718883E-3</v>
      </c>
      <c r="Q489" s="28">
        <v>-0.36056890334701824</v>
      </c>
      <c r="R489" s="28">
        <v>16.647539034426043</v>
      </c>
    </row>
    <row r="490" spans="1:22" x14ac:dyDescent="0.3">
      <c r="A490" s="40" t="s">
        <v>46</v>
      </c>
      <c r="B490" s="32" t="s">
        <v>81</v>
      </c>
      <c r="C490" t="s">
        <v>121</v>
      </c>
      <c r="D490" s="28">
        <f t="array" ref="D490:F490">LINEST(J429:J431,POWER($D$429:$D$431,{1,2}))</f>
        <v>-2.3924821237136153E-3</v>
      </c>
      <c r="E490" s="28">
        <v>0.36211531201660252</v>
      </c>
      <c r="F490" s="28">
        <v>-13.385460832737369</v>
      </c>
      <c r="G490" s="41" t="s">
        <v>47</v>
      </c>
      <c r="H490" s="32" t="s">
        <v>81</v>
      </c>
      <c r="I490" t="s">
        <v>121</v>
      </c>
      <c r="J490" s="28">
        <f t="array" ref="J490:L490">LINEST(J435:J437,POWER($D$435:$D$437,{1,2}))</f>
        <v>2.5635438723065306E-2</v>
      </c>
      <c r="K490" s="28">
        <v>-4.2538323541567564</v>
      </c>
      <c r="L490" s="28">
        <v>176.68133233915961</v>
      </c>
      <c r="M490" s="43" t="s">
        <v>92</v>
      </c>
      <c r="N490" s="32" t="s">
        <v>81</v>
      </c>
      <c r="O490" t="s">
        <v>121</v>
      </c>
      <c r="P490" s="28">
        <f t="array" ref="P490:R490">LINEST(J441:J443,POWER($D$441:$D$443,{1,2}))</f>
        <v>2.6107156332753879E-2</v>
      </c>
      <c r="Q490" s="28">
        <v>-4.3417912018220299</v>
      </c>
      <c r="R490" s="28">
        <v>180.88681992626496</v>
      </c>
    </row>
    <row r="491" spans="1:22" x14ac:dyDescent="0.3">
      <c r="A491" s="40" t="s">
        <v>46</v>
      </c>
      <c r="B491" s="32" t="s">
        <v>81</v>
      </c>
      <c r="C491" t="s">
        <v>123</v>
      </c>
      <c r="D491" s="28">
        <f t="array" ref="D491:F491">LINEST(K429:K431,POWER($D$429:$D$431,{1,2}))</f>
        <v>-6.1655775015827478E-3</v>
      </c>
      <c r="E491" s="28">
        <v>0.98220566814809163</v>
      </c>
      <c r="F491" s="28">
        <v>-38.822063540951042</v>
      </c>
      <c r="G491" s="41" t="s">
        <v>47</v>
      </c>
      <c r="H491" s="32" t="s">
        <v>81</v>
      </c>
      <c r="I491" t="s">
        <v>123</v>
      </c>
      <c r="J491" s="28">
        <f t="array" ref="J491:L491">LINEST(K435:K437,POWER($D$435:$D$437,{1,2}))</f>
        <v>8.8356903585181164E-3</v>
      </c>
      <c r="K491" s="28">
        <v>-1.4880737204061092</v>
      </c>
      <c r="L491" s="28">
        <v>62.92960547262107</v>
      </c>
      <c r="M491" s="43" t="s">
        <v>92</v>
      </c>
      <c r="N491" s="32" t="s">
        <v>81</v>
      </c>
      <c r="O491" t="s">
        <v>123</v>
      </c>
      <c r="P491" s="28">
        <f t="array" ref="P491:R491">LINEST(K441:K443,POWER($D$441:$D$443,{1,2}))</f>
        <v>8.5347405734725358E-3</v>
      </c>
      <c r="Q491" s="28">
        <v>-1.4813578850228244</v>
      </c>
      <c r="R491" s="28">
        <v>64.621496565068668</v>
      </c>
    </row>
    <row r="492" spans="1:22" x14ac:dyDescent="0.3">
      <c r="A492" s="40" t="s">
        <v>46</v>
      </c>
      <c r="B492" s="32" t="s">
        <v>81</v>
      </c>
      <c r="C492" t="s">
        <v>126</v>
      </c>
      <c r="D492" s="28">
        <f t="array" ref="D492:F492">LINEST(L429:L431,POWER($D$429:$D$431,{1,2}))</f>
        <v>-3.4362736261426899E-3</v>
      </c>
      <c r="E492" s="28">
        <v>0.52271586422033423</v>
      </c>
      <c r="F492" s="28">
        <v>-19.394227331077889</v>
      </c>
      <c r="G492" s="41" t="s">
        <v>47</v>
      </c>
      <c r="H492" s="32" t="s">
        <v>81</v>
      </c>
      <c r="I492" t="s">
        <v>126</v>
      </c>
      <c r="J492" s="28">
        <f t="array" ref="J492:L492">LINEST(L435:L437,POWER($D$435:$D$437,{1,2}))</f>
        <v>5.1071076227686913E-3</v>
      </c>
      <c r="K492" s="28">
        <v>-0.86208009649545081</v>
      </c>
      <c r="L492" s="28">
        <v>36.81763740659985</v>
      </c>
      <c r="M492" s="43" t="s">
        <v>92</v>
      </c>
      <c r="N492" s="32" t="s">
        <v>81</v>
      </c>
      <c r="O492" t="s">
        <v>126</v>
      </c>
      <c r="P492" s="28">
        <f t="array" ref="P492:R492">LINEST(L441:L443,POWER($D$441:$D$443,{1,2}))</f>
        <v>-1.0561425373988339E-3</v>
      </c>
      <c r="Q492" s="28">
        <v>9.1369138921441204E-2</v>
      </c>
      <c r="R492" s="28">
        <v>0.33718704989721537</v>
      </c>
    </row>
    <row r="493" spans="1:22" x14ac:dyDescent="0.3">
      <c r="A493" s="40" t="s">
        <v>46</v>
      </c>
      <c r="B493" s="32" t="s">
        <v>81</v>
      </c>
      <c r="C493" t="s">
        <v>124</v>
      </c>
      <c r="D493" s="28">
        <f t="array" ref="D493:F493">LINEST(M429:M431,POWER($D$429:$D$431,{1,2}))</f>
        <v>1.7924786252502733E-3</v>
      </c>
      <c r="E493" s="28">
        <v>-0.36187088631075037</v>
      </c>
      <c r="F493" s="28">
        <v>18.196275445946775</v>
      </c>
      <c r="G493" s="41" t="s">
        <v>47</v>
      </c>
      <c r="H493" s="32" t="s">
        <v>81</v>
      </c>
      <c r="I493" t="s">
        <v>124</v>
      </c>
      <c r="J493" s="28">
        <f t="array" ref="J493:L493">LINEST(M435:M437,POWER($D$435:$D$437,{1,2}))</f>
        <v>-1.8468747576456321E-2</v>
      </c>
      <c r="K493" s="28">
        <v>3.0212400724572999</v>
      </c>
      <c r="L493" s="28">
        <v>-122.85085525886419</v>
      </c>
      <c r="M493" s="43" t="s">
        <v>92</v>
      </c>
      <c r="N493" s="32" t="s">
        <v>81</v>
      </c>
      <c r="O493" t="s">
        <v>124</v>
      </c>
      <c r="P493" s="28">
        <f t="array" ref="P493:R493">LINEST(M441:M443,POWER($D$441:$D$443,{1,2}))</f>
        <v>2.8444754134568553E-2</v>
      </c>
      <c r="Q493" s="28">
        <v>-4.7596931852896951</v>
      </c>
      <c r="R493" s="28">
        <v>199.92080999770289</v>
      </c>
    </row>
    <row r="494" spans="1:22" x14ac:dyDescent="0.3">
      <c r="A494" s="40" t="s">
        <v>46</v>
      </c>
      <c r="B494" s="32" t="s">
        <v>81</v>
      </c>
      <c r="C494" t="s">
        <v>127</v>
      </c>
      <c r="D494" s="28">
        <f t="array" ref="D494:F494">LINEST(N429:N431,POWER($D$429:$D$431,{1,2}))</f>
        <v>2.4556368657270525E-2</v>
      </c>
      <c r="E494" s="28">
        <v>-4.1319388989989365</v>
      </c>
      <c r="F494" s="28">
        <v>174.66718849143209</v>
      </c>
      <c r="G494" s="41" t="s">
        <v>47</v>
      </c>
      <c r="H494" s="32" t="s">
        <v>81</v>
      </c>
      <c r="I494" t="s">
        <v>127</v>
      </c>
      <c r="J494" s="28">
        <f t="array" ref="J494:L494">LINEST(N435:N437,POWER($D$435:$D$437,{1,2}))</f>
        <v>8.2261559185318356E-2</v>
      </c>
      <c r="K494" s="28">
        <v>-13.593018027751947</v>
      </c>
      <c r="L494" s="28">
        <v>562.60017442243918</v>
      </c>
      <c r="M494" s="43" t="s">
        <v>92</v>
      </c>
      <c r="N494" s="32" t="s">
        <v>81</v>
      </c>
      <c r="O494" t="s">
        <v>127</v>
      </c>
      <c r="P494" s="28">
        <f t="array" ref="P494:R494">LINEST(N441:N443,POWER($D$441:$D$443,{1,2}))</f>
        <v>4.2635637376473842E-2</v>
      </c>
      <c r="Q494" s="28">
        <v>-7.1740976981968565</v>
      </c>
      <c r="R494" s="28">
        <v>302.89245987856759</v>
      </c>
    </row>
    <row r="495" spans="1:22" x14ac:dyDescent="0.3">
      <c r="A495" s="40" t="s">
        <v>46</v>
      </c>
      <c r="B495" s="32" t="s">
        <v>81</v>
      </c>
      <c r="C495" t="s">
        <v>125</v>
      </c>
      <c r="D495" s="28">
        <f t="array" ref="D495:F495">LINEST(O429:O431,POWER($D$429:$D$431,{1,2}))</f>
        <v>5.0651637520264352E-2</v>
      </c>
      <c r="E495" s="28">
        <v>-8.4973965730938943</v>
      </c>
      <c r="F495" s="28">
        <v>357.85827397955046</v>
      </c>
      <c r="G495" s="41" t="s">
        <v>47</v>
      </c>
      <c r="H495" s="32" t="s">
        <v>81</v>
      </c>
      <c r="I495" t="s">
        <v>125</v>
      </c>
      <c r="J495" s="28">
        <f t="array" ref="J495:L495">LINEST(O435:O437,POWER($D$435:$D$437,{1,2}))</f>
        <v>0.15255998367989304</v>
      </c>
      <c r="K495" s="28">
        <v>-25.287458103070861</v>
      </c>
      <c r="L495" s="28">
        <v>1049.4994911435645</v>
      </c>
      <c r="M495" s="43" t="s">
        <v>92</v>
      </c>
      <c r="N495" s="32" t="s">
        <v>81</v>
      </c>
      <c r="O495" t="s">
        <v>125</v>
      </c>
      <c r="P495" s="28">
        <f t="array" ref="P495:R495">LINEST(O441:O443,POWER($D$441:$D$443,{1,2}))</f>
        <v>3.6530986816675076E-2</v>
      </c>
      <c r="Q495" s="28">
        <v>-6.2894967361134837</v>
      </c>
      <c r="R495" s="28">
        <v>272.04277453099724</v>
      </c>
    </row>
    <row r="496" spans="1:22" x14ac:dyDescent="0.3">
      <c r="A496" s="40" t="s">
        <v>46</v>
      </c>
      <c r="B496" s="32" t="s">
        <v>81</v>
      </c>
      <c r="C496" t="s">
        <v>130</v>
      </c>
      <c r="D496" s="28">
        <f t="array" ref="D496:F496">LINEST(P429:P431,POWER($D$429:$D$431,{1,2}))</f>
        <v>-3.0898330747710577E-4</v>
      </c>
      <c r="E496" s="28">
        <v>-0.24263288331869121</v>
      </c>
      <c r="F496" s="28">
        <v>24.722881697317309</v>
      </c>
      <c r="G496" s="41" t="s">
        <v>47</v>
      </c>
      <c r="H496" s="32" t="s">
        <v>81</v>
      </c>
      <c r="I496" t="s">
        <v>130</v>
      </c>
      <c r="J496" s="28">
        <f t="array" ref="J496:L496">LINEST(P435:P437,POWER($D$435:$D$437,{1,2}))</f>
        <v>-9.2453472523924621E-2</v>
      </c>
      <c r="K496" s="28">
        <v>14.852749988913391</v>
      </c>
      <c r="L496" s="28">
        <v>-593.36193100451192</v>
      </c>
      <c r="M496" s="43" t="s">
        <v>92</v>
      </c>
      <c r="N496" s="32" t="s">
        <v>81</v>
      </c>
      <c r="O496" t="s">
        <v>130</v>
      </c>
      <c r="P496" s="28">
        <f t="array" ref="P496:R496">LINEST(P441:P443,POWER($D$441:$D$443,{1,2}))</f>
        <v>-4.4661015624328192E-2</v>
      </c>
      <c r="Q496" s="28">
        <v>6.9864620278590355</v>
      </c>
      <c r="R496" s="28">
        <v>-269.35994446189807</v>
      </c>
    </row>
    <row r="497" spans="1:18" x14ac:dyDescent="0.3">
      <c r="A497" s="40" t="s">
        <v>46</v>
      </c>
      <c r="B497" s="32" t="s">
        <v>81</v>
      </c>
      <c r="C497" t="s">
        <v>132</v>
      </c>
      <c r="D497" s="28">
        <f t="array" ref="D497:F497">LINEST(Q429:Q431,POWER($D$429:$D$431,{1,2}))</f>
        <v>-0.13766412210195614</v>
      </c>
      <c r="E497" s="28">
        <v>22.231304474886098</v>
      </c>
      <c r="F497" s="28">
        <v>-893.06482633119867</v>
      </c>
      <c r="G497" s="41" t="s">
        <v>47</v>
      </c>
      <c r="H497" s="32" t="s">
        <v>81</v>
      </c>
      <c r="I497" t="s">
        <v>132</v>
      </c>
      <c r="J497" s="28">
        <f t="array" ref="J497:L497">LINEST(Q435:Q437,POWER($D$435:$D$437,{1,2}))</f>
        <v>-0.29596750871475913</v>
      </c>
      <c r="K497" s="28">
        <v>48.486181546677223</v>
      </c>
      <c r="L497" s="28">
        <v>-1981.4188641288329</v>
      </c>
      <c r="M497" s="43" t="s">
        <v>92</v>
      </c>
      <c r="N497" s="32" t="s">
        <v>81</v>
      </c>
      <c r="O497" t="s">
        <v>132</v>
      </c>
      <c r="P497" s="28">
        <f t="array" ref="P497:R497">LINEST(Q441:Q443,POWER($D$441:$D$443,{1,2}))</f>
        <v>6.8758323461178605E-2</v>
      </c>
      <c r="Q497" s="28">
        <v>-11.755898047030373</v>
      </c>
      <c r="R497" s="28">
        <v>506.86634697328753</v>
      </c>
    </row>
    <row r="498" spans="1:18" x14ac:dyDescent="0.3">
      <c r="A498" s="40" t="s">
        <v>46</v>
      </c>
      <c r="B498" s="32" t="s">
        <v>81</v>
      </c>
      <c r="C498" t="s">
        <v>129</v>
      </c>
      <c r="D498" s="28">
        <f t="array" ref="D498:F498">LINEST(R429:R431,POWER($D$429:$D$431,{1,2}))</f>
        <v>-7.7819932579014053E-2</v>
      </c>
      <c r="E498" s="28">
        <v>12.308323024195497</v>
      </c>
      <c r="F498" s="28">
        <v>-479.7115682324345</v>
      </c>
      <c r="G498" s="41" t="s">
        <v>47</v>
      </c>
      <c r="H498" s="32" t="s">
        <v>81</v>
      </c>
      <c r="I498" t="s">
        <v>129</v>
      </c>
      <c r="J498" s="28">
        <f t="array" ref="J498:L498">LINEST(R435:R437,POWER($D$435:$D$437,{1,2}))</f>
        <v>1.1377138447792505</v>
      </c>
      <c r="K498" s="28">
        <v>-187.91123236876791</v>
      </c>
      <c r="L498" s="28">
        <v>7765.3568240786281</v>
      </c>
      <c r="M498" s="43" t="s">
        <v>92</v>
      </c>
      <c r="N498" s="32" t="s">
        <v>81</v>
      </c>
      <c r="O498" t="s">
        <v>129</v>
      </c>
      <c r="P498" s="28">
        <f t="array" ref="P498:R498">LINEST(R441:R443,POWER($D$441:$D$443,{1,2}))</f>
        <v>-7.8205359771185506E-2</v>
      </c>
      <c r="Q498" s="28">
        <v>11.654257059388156</v>
      </c>
      <c r="R498" s="28">
        <v>-419.64135102840248</v>
      </c>
    </row>
    <row r="499" spans="1:18" x14ac:dyDescent="0.3">
      <c r="A499" s="40" t="s">
        <v>46</v>
      </c>
      <c r="B499" s="32" t="s">
        <v>81</v>
      </c>
      <c r="C499" t="s">
        <v>131</v>
      </c>
      <c r="D499" s="28">
        <f t="array" ref="D499:F499">LINEST(S429:S431,POWER($D$429:$D$431,{1,2}))</f>
        <v>-0.34307568295724367</v>
      </c>
      <c r="E499" s="28">
        <v>55.595757358583398</v>
      </c>
      <c r="F499" s="28">
        <v>-2242.3772512260393</v>
      </c>
      <c r="G499" s="41" t="s">
        <v>47</v>
      </c>
      <c r="H499" s="32" t="s">
        <v>81</v>
      </c>
      <c r="I499" t="s">
        <v>131</v>
      </c>
      <c r="J499" s="28">
        <f t="array" ref="J499:L499">LINEST(S435:S437,POWER($D$435:$D$437,{1,2}))</f>
        <v>-0.16899536984510274</v>
      </c>
      <c r="K499" s="28">
        <v>26.368155655186577</v>
      </c>
      <c r="L499" s="28">
        <v>-1014.8496677202136</v>
      </c>
      <c r="M499" s="43" t="s">
        <v>92</v>
      </c>
      <c r="N499" s="32" t="s">
        <v>81</v>
      </c>
      <c r="O499" t="s">
        <v>131</v>
      </c>
      <c r="P499" s="28">
        <f t="array" ref="P499:R499">LINEST(S441:S443,POWER($D$441:$D$443,{1,2}))</f>
        <v>-0.70990503112323755</v>
      </c>
      <c r="Q499" s="28">
        <v>114.86627891590889</v>
      </c>
      <c r="R499" s="28">
        <v>-4626.5825799460263</v>
      </c>
    </row>
    <row r="500" spans="1:18" x14ac:dyDescent="0.3">
      <c r="A500" s="40" t="s">
        <v>46</v>
      </c>
      <c r="B500" s="32" t="s">
        <v>81</v>
      </c>
      <c r="C500" t="s">
        <v>128</v>
      </c>
      <c r="D500" s="28">
        <f t="array" ref="D500:F500">LINEST(T429:T431,POWER($D$429:$D$431,{1,2}))</f>
        <v>0.20198016240984878</v>
      </c>
      <c r="E500" s="28">
        <v>-34.529913478318633</v>
      </c>
      <c r="F500" s="28">
        <v>1488.6694406465685</v>
      </c>
      <c r="G500" s="41" t="s">
        <v>47</v>
      </c>
      <c r="H500" s="32" t="s">
        <v>81</v>
      </c>
      <c r="I500" t="s">
        <v>128</v>
      </c>
      <c r="J500" s="28">
        <f t="array" ref="J500:L500">LINEST(T435:T437,POWER($D$435:$D$437,{1,2}))</f>
        <v>-0.47243647970495611</v>
      </c>
      <c r="K500" s="28">
        <v>76.007131964053656</v>
      </c>
      <c r="L500" s="28">
        <v>-3037.5753411161168</v>
      </c>
      <c r="M500" s="43" t="s">
        <v>92</v>
      </c>
      <c r="N500" s="32" t="s">
        <v>81</v>
      </c>
      <c r="O500" t="s">
        <v>128</v>
      </c>
      <c r="P500" s="28">
        <f t="array" ref="P500:R500">LINEST(T441:T443,POWER($D$441:$D$443,{1,2}))</f>
        <v>-0.24364768337904488</v>
      </c>
      <c r="Q500" s="28">
        <v>37.513887028707536</v>
      </c>
      <c r="R500" s="28">
        <v>-1403.7835753618842</v>
      </c>
    </row>
    <row r="501" spans="1:18" x14ac:dyDescent="0.3">
      <c r="A501" s="40" t="s">
        <v>46</v>
      </c>
      <c r="B501" s="32" t="s">
        <v>81</v>
      </c>
      <c r="C501" t="s">
        <v>133</v>
      </c>
      <c r="D501" s="28">
        <f t="array" ref="D501:F501">LINEST(U429:U431,POWER($D$429:$D$431,{1,2}))</f>
        <v>0.55455327273928989</v>
      </c>
      <c r="E501" s="28">
        <v>-93.756536934414882</v>
      </c>
      <c r="F501" s="28">
        <v>3987.3391691151787</v>
      </c>
      <c r="G501" s="41" t="s">
        <v>47</v>
      </c>
      <c r="H501" s="32" t="s">
        <v>81</v>
      </c>
      <c r="I501" t="s">
        <v>133</v>
      </c>
      <c r="J501" s="28">
        <f t="array" ref="J501:L501">LINEST(U435:U437,POWER($D$435:$D$437,{1,2}))</f>
        <v>2.3246587498953684</v>
      </c>
      <c r="K501" s="28">
        <v>-386.2322123561691</v>
      </c>
      <c r="L501" s="28">
        <v>16071.752047377318</v>
      </c>
      <c r="M501" s="43" t="s">
        <v>92</v>
      </c>
      <c r="N501" s="32" t="s">
        <v>81</v>
      </c>
      <c r="O501" t="s">
        <v>133</v>
      </c>
      <c r="P501" s="28">
        <f t="array" ref="P501:R501">LINEST(U441:U443,POWER($D$441:$D$443,{1,2}))</f>
        <v>-8.2560604617484615E-2</v>
      </c>
      <c r="Q501" s="28">
        <v>8.6952806639992275</v>
      </c>
      <c r="R501" s="28">
        <v>-101.19789070657646</v>
      </c>
    </row>
    <row r="502" spans="1:18" x14ac:dyDescent="0.3">
      <c r="A502" s="40" t="s">
        <v>46</v>
      </c>
      <c r="B502" s="32" t="s">
        <v>81</v>
      </c>
      <c r="C502" s="31" t="s">
        <v>140</v>
      </c>
      <c r="D502" s="28">
        <f t="array" ref="D502:F502">LINEST(V429:V431,POWER($D$429:$D$431,{1,2}))</f>
        <v>-0.13864679794940582</v>
      </c>
      <c r="E502" s="28">
        <v>19.2982874615318</v>
      </c>
      <c r="F502" s="28">
        <v>-553.18845282308484</v>
      </c>
      <c r="G502" s="41" t="s">
        <v>47</v>
      </c>
      <c r="H502" s="32" t="s">
        <v>81</v>
      </c>
      <c r="I502" s="31" t="s">
        <v>140</v>
      </c>
      <c r="J502" s="28">
        <f t="array" ref="J502:L502">LINEST(V435:V437,POWER($D$435:$D$437,{1,2}))</f>
        <v>8.8165723497511035</v>
      </c>
      <c r="K502" s="28">
        <v>-1453.8778792432518</v>
      </c>
      <c r="L502" s="28">
        <v>60035.4776993376</v>
      </c>
      <c r="M502" s="43" t="s">
        <v>92</v>
      </c>
      <c r="N502" s="32" t="s">
        <v>81</v>
      </c>
      <c r="O502" s="31" t="s">
        <v>140</v>
      </c>
      <c r="P502" s="28">
        <f t="array" ref="P502:R502">LINEST(V441:V443,POWER($D$441:$D$443,{1,2}))</f>
        <v>-0.53190547150519185</v>
      </c>
      <c r="Q502" s="28">
        <v>78.057191944362771</v>
      </c>
      <c r="R502" s="28">
        <v>-2699.2897293462152</v>
      </c>
    </row>
    <row r="503" spans="1:18" x14ac:dyDescent="0.3">
      <c r="A503" s="40" t="s">
        <v>46</v>
      </c>
      <c r="B503" s="28" t="s">
        <v>80</v>
      </c>
      <c r="C503" t="s">
        <v>64</v>
      </c>
      <c r="D503" s="28">
        <f t="array" ref="D503:F503">LINEST(F432:F434,POWER($D$432:$D$434,{1,2}))</f>
        <v>4.644362070074206E-3</v>
      </c>
      <c r="E503" s="28">
        <v>-0.845493559825793</v>
      </c>
      <c r="F503" s="28">
        <v>38.392171670075435</v>
      </c>
      <c r="G503" s="41" t="s">
        <v>47</v>
      </c>
      <c r="H503" s="28" t="s">
        <v>80</v>
      </c>
      <c r="I503" t="s">
        <v>64</v>
      </c>
      <c r="J503" s="28">
        <f t="array" ref="J503:L503">LINEST(F438:F440,POWER($D$438:$D$440,{1,2}))</f>
        <v>-2.3027712528429167E-2</v>
      </c>
      <c r="K503" s="28">
        <v>3.418375794673699</v>
      </c>
      <c r="L503" s="28">
        <v>-125.2961394739155</v>
      </c>
      <c r="M503" s="43" t="s">
        <v>92</v>
      </c>
      <c r="N503" s="28" t="s">
        <v>80</v>
      </c>
      <c r="O503" t="s">
        <v>64</v>
      </c>
      <c r="P503" s="28">
        <f t="array" ref="P503:R503">LINEST(F444:F446,POWER($D$444:$D$446,{1,2}))</f>
        <v>0.26082062770567682</v>
      </c>
      <c r="Q503" s="28">
        <v>-40.978034982689373</v>
      </c>
      <c r="R503" s="28">
        <v>1612.0961726281812</v>
      </c>
    </row>
    <row r="504" spans="1:18" x14ac:dyDescent="0.3">
      <c r="A504" s="40" t="s">
        <v>46</v>
      </c>
      <c r="B504" s="28" t="s">
        <v>80</v>
      </c>
      <c r="C504" s="31" t="s">
        <v>65</v>
      </c>
      <c r="D504" s="28">
        <f t="array" ref="D504:F504">LINEST(G432:G434,POWER($D$432:$D$434,{1,2}))</f>
        <v>-1.7443667042259868E-3</v>
      </c>
      <c r="E504" s="28">
        <v>0.24694505922678692</v>
      </c>
      <c r="F504" s="28">
        <v>-8.586022816114367</v>
      </c>
      <c r="G504" s="41" t="s">
        <v>47</v>
      </c>
      <c r="H504" s="28" t="s">
        <v>80</v>
      </c>
      <c r="I504" s="31" t="s">
        <v>65</v>
      </c>
      <c r="J504" s="28">
        <f t="array" ref="J504:L504">LINEST(G438:G440,POWER($D$438:$D$440,{1,2}))</f>
        <v>-5.9278926862517956E-3</v>
      </c>
      <c r="K504" s="28">
        <v>0.91621470311710829</v>
      </c>
      <c r="L504" s="28">
        <v>-35.292528738764354</v>
      </c>
      <c r="M504" s="43" t="s">
        <v>92</v>
      </c>
      <c r="N504" s="28" t="s">
        <v>80</v>
      </c>
      <c r="O504" s="31" t="s">
        <v>65</v>
      </c>
      <c r="P504" s="28">
        <f t="array" ref="P504:R504">LINEST(G444:G446,POWER($D$444:$D$446,{1,2}))</f>
        <v>1.2347406275605797E-2</v>
      </c>
      <c r="Q504" s="28">
        <v>-1.9678503451450713</v>
      </c>
      <c r="R504" s="28">
        <v>78.71492469164383</v>
      </c>
    </row>
    <row r="505" spans="1:18" x14ac:dyDescent="0.3">
      <c r="A505" s="40" t="s">
        <v>46</v>
      </c>
      <c r="B505" s="28" t="s">
        <v>80</v>
      </c>
      <c r="C505" s="31" t="s">
        <v>66</v>
      </c>
      <c r="D505" s="28">
        <f t="array" ref="D505:F505">LINEST(H432:H434,POWER($D$432:$D$434,{1,2}))</f>
        <v>2.1300467850861307E-3</v>
      </c>
      <c r="E505" s="28">
        <v>-0.34064982639954811</v>
      </c>
      <c r="F505" s="28">
        <v>13.710959532697963</v>
      </c>
      <c r="G505" s="41" t="s">
        <v>47</v>
      </c>
      <c r="H505" s="28" t="s">
        <v>80</v>
      </c>
      <c r="I505" s="31" t="s">
        <v>66</v>
      </c>
      <c r="J505" s="28">
        <f t="array" ref="J505:L505">LINEST(H438:H440,POWER($D$438:$D$440,{1,2}))</f>
        <v>9.8448847013661543E-3</v>
      </c>
      <c r="K505" s="28">
        <v>-1.5556175080951049</v>
      </c>
      <c r="L505" s="28">
        <v>61.555760562896218</v>
      </c>
      <c r="M505" s="43" t="s">
        <v>92</v>
      </c>
      <c r="N505" s="28" t="s">
        <v>80</v>
      </c>
      <c r="O505" s="31" t="s">
        <v>66</v>
      </c>
      <c r="P505" s="28">
        <f t="array" ref="P505:R505">LINEST(H444:H446,POWER($D$444:$D$446,{1,2}))</f>
        <v>5.3382034588920829E-4</v>
      </c>
      <c r="Q505" s="28">
        <v>-0.1145805418887688</v>
      </c>
      <c r="R505" s="28">
        <v>5.9649327204836506</v>
      </c>
    </row>
    <row r="506" spans="1:18" x14ac:dyDescent="0.3">
      <c r="A506" s="40" t="s">
        <v>46</v>
      </c>
      <c r="B506" s="28" t="s">
        <v>80</v>
      </c>
      <c r="C506" t="s">
        <v>122</v>
      </c>
      <c r="D506" s="28">
        <f t="array" ref="D506:F506">LINEST(I432:I434,POWER($D$432:$D$434,{1,2}))</f>
        <v>1.6086526037977555E-2</v>
      </c>
      <c r="E506" s="28">
        <v>-2.4998610738573679</v>
      </c>
      <c r="F506" s="28">
        <v>97.460430511572241</v>
      </c>
      <c r="G506" s="41" t="s">
        <v>47</v>
      </c>
      <c r="H506" s="28" t="s">
        <v>80</v>
      </c>
      <c r="I506" t="s">
        <v>122</v>
      </c>
      <c r="J506" s="28">
        <f t="array" ref="J506:L506">LINEST(I438:I440,POWER($D$438:$D$440,{1,2}))</f>
        <v>3.1604930262374639E-2</v>
      </c>
      <c r="K506" s="28">
        <v>-5.0438495364451876</v>
      </c>
      <c r="L506" s="28">
        <v>201.5353287610686</v>
      </c>
      <c r="M506" s="43" t="s">
        <v>92</v>
      </c>
      <c r="N506" s="28" t="s">
        <v>80</v>
      </c>
      <c r="O506" t="s">
        <v>122</v>
      </c>
      <c r="P506" s="28">
        <f t="array" ref="P506:R506">LINEST(I444:I446,POWER($D$444:$D$446,{1,2}))</f>
        <v>3.0084260013852064E-3</v>
      </c>
      <c r="Q506" s="28">
        <v>-0.51827966271811665</v>
      </c>
      <c r="R506" s="28">
        <v>22.518581629018655</v>
      </c>
    </row>
    <row r="507" spans="1:18" x14ac:dyDescent="0.3">
      <c r="A507" s="40" t="s">
        <v>46</v>
      </c>
      <c r="B507" s="28" t="s">
        <v>80</v>
      </c>
      <c r="C507" t="s">
        <v>121</v>
      </c>
      <c r="D507" s="28">
        <f t="array" ref="D507:F507">LINEST(J432:J434,POWER($D$432:$D$434,{1,2}))</f>
        <v>8.4778153062970429E-3</v>
      </c>
      <c r="E507" s="28">
        <v>-1.371469167891386</v>
      </c>
      <c r="F507" s="28">
        <v>55.904196781803698</v>
      </c>
      <c r="G507" s="41" t="s">
        <v>47</v>
      </c>
      <c r="H507" s="28" t="s">
        <v>80</v>
      </c>
      <c r="I507" t="s">
        <v>121</v>
      </c>
      <c r="J507" s="28">
        <f t="array" ref="J507:L507">LINEST(J438:J440,POWER($D$438:$D$440,{1,2}))</f>
        <v>2.7363424499234588E-2</v>
      </c>
      <c r="K507" s="28">
        <v>-4.4106849831308583</v>
      </c>
      <c r="L507" s="28">
        <v>178.17988300508483</v>
      </c>
      <c r="M507" s="43" t="s">
        <v>92</v>
      </c>
      <c r="N507" s="28" t="s">
        <v>80</v>
      </c>
      <c r="O507" t="s">
        <v>121</v>
      </c>
      <c r="P507" s="28">
        <f t="array" ref="P507:R507">LINEST(J444:J446,POWER($D$444:$D$446,{1,2}))</f>
        <v>2.2574542190857586E-2</v>
      </c>
      <c r="Q507" s="28">
        <v>-3.5431337646369334</v>
      </c>
      <c r="R507" s="28">
        <v>139.59439867091524</v>
      </c>
    </row>
    <row r="508" spans="1:18" x14ac:dyDescent="0.3">
      <c r="A508" s="40" t="s">
        <v>46</v>
      </c>
      <c r="B508" s="28" t="s">
        <v>80</v>
      </c>
      <c r="C508" t="s">
        <v>123</v>
      </c>
      <c r="D508" s="28">
        <f t="array" ref="D508:F508">LINEST(K432:K434,POWER($D$432:$D$434,{1,2}))</f>
        <v>-1.7710836901373721E-3</v>
      </c>
      <c r="E508" s="28">
        <v>0.18402434854264266</v>
      </c>
      <c r="F508" s="28">
        <v>-3.0327556023634017</v>
      </c>
      <c r="G508" s="41" t="s">
        <v>47</v>
      </c>
      <c r="H508" s="28" t="s">
        <v>80</v>
      </c>
      <c r="I508" t="s">
        <v>123</v>
      </c>
      <c r="J508" s="28">
        <f t="array" ref="J508:L508">LINEST(K438:K440,POWER($D$438:$D$440,{1,2}))</f>
        <v>3.8824135135606237E-2</v>
      </c>
      <c r="K508" s="28">
        <v>-6.1792103364553537</v>
      </c>
      <c r="L508" s="28">
        <v>246.49896665993091</v>
      </c>
      <c r="M508" s="43" t="s">
        <v>92</v>
      </c>
      <c r="N508" s="28" t="s">
        <v>80</v>
      </c>
      <c r="O508" t="s">
        <v>123</v>
      </c>
      <c r="P508" s="28">
        <f t="array" ref="P508:R508">LINEST(K444:K446,POWER($D$444:$D$446,{1,2}))</f>
        <v>-9.6811066559156049E-3</v>
      </c>
      <c r="Q508" s="28">
        <v>1.3679369504288628</v>
      </c>
      <c r="R508" s="28">
        <v>-47.023306768136067</v>
      </c>
    </row>
    <row r="509" spans="1:18" x14ac:dyDescent="0.3">
      <c r="A509" s="40" t="s">
        <v>46</v>
      </c>
      <c r="B509" s="28" t="s">
        <v>80</v>
      </c>
      <c r="C509" t="s">
        <v>126</v>
      </c>
      <c r="D509" s="28">
        <f t="array" ref="D509:F509">LINEST(L432:L434,POWER($D$432:$D$434,{1,2}))</f>
        <v>-4.5238470814500395E-3</v>
      </c>
      <c r="E509" s="28">
        <v>0.5934175483708497</v>
      </c>
      <c r="F509" s="28">
        <v>-18.084577287401377</v>
      </c>
      <c r="G509" s="41" t="s">
        <v>47</v>
      </c>
      <c r="H509" s="28" t="s">
        <v>80</v>
      </c>
      <c r="I509" t="s">
        <v>126</v>
      </c>
      <c r="J509" s="28">
        <f t="array" ref="J509:L509">LINEST(L438:L440,POWER($D$438:$D$440,{1,2}))</f>
        <v>3.2162744489401922E-2</v>
      </c>
      <c r="K509" s="28">
        <v>-5.1525772144754383</v>
      </c>
      <c r="L509" s="28">
        <v>207.17834763660292</v>
      </c>
      <c r="M509" s="43" t="s">
        <v>92</v>
      </c>
      <c r="N509" s="28" t="s">
        <v>80</v>
      </c>
      <c r="O509" t="s">
        <v>126</v>
      </c>
      <c r="P509" s="28">
        <f t="array" ref="P509:R509">LINEST(L444:L446,POWER($D$444:$D$446,{1,2}))</f>
        <v>4.4056943645023935E-3</v>
      </c>
      <c r="Q509" s="28">
        <v>-0.82614210767213037</v>
      </c>
      <c r="R509" s="28">
        <v>38.640582285706529</v>
      </c>
    </row>
    <row r="510" spans="1:18" x14ac:dyDescent="0.3">
      <c r="A510" s="40" t="s">
        <v>46</v>
      </c>
      <c r="B510" s="28" t="s">
        <v>80</v>
      </c>
      <c r="C510" t="s">
        <v>124</v>
      </c>
      <c r="D510" s="28">
        <f t="array" ref="D510:F510">LINEST(M432:M434,POWER($D$432:$D$434,{1,2}))</f>
        <v>9.8564457525392307E-3</v>
      </c>
      <c r="E510" s="28">
        <v>-1.6309372415272283</v>
      </c>
      <c r="F510" s="28">
        <v>68.242793288269198</v>
      </c>
      <c r="G510" s="41" t="s">
        <v>47</v>
      </c>
      <c r="H510" s="28" t="s">
        <v>80</v>
      </c>
      <c r="I510" t="s">
        <v>124</v>
      </c>
      <c r="J510" s="28">
        <f t="array" ref="J510:L510">LINEST(M438:M440,POWER($D$438:$D$440,{1,2}))</f>
        <v>-2.4104885048966706E-3</v>
      </c>
      <c r="K510" s="28">
        <v>0.30232933153624758</v>
      </c>
      <c r="L510" s="28">
        <v>-7.6160414632355327</v>
      </c>
      <c r="M510" s="43" t="s">
        <v>92</v>
      </c>
      <c r="N510" s="28" t="s">
        <v>80</v>
      </c>
      <c r="O510" t="s">
        <v>124</v>
      </c>
      <c r="P510" s="28">
        <f t="array" ref="P510:R510">LINEST(M444:M446,POWER($D$444:$D$446,{1,2}))</f>
        <v>6.4527642825665421E-2</v>
      </c>
      <c r="Q510" s="28">
        <v>-10.091402415084019</v>
      </c>
      <c r="R510" s="28">
        <v>395.82596443948466</v>
      </c>
    </row>
    <row r="511" spans="1:18" x14ac:dyDescent="0.3">
      <c r="A511" s="40" t="s">
        <v>46</v>
      </c>
      <c r="B511" s="28" t="s">
        <v>80</v>
      </c>
      <c r="C511" t="s">
        <v>127</v>
      </c>
      <c r="D511" s="28">
        <f t="array" ref="D511:F511">LINEST(N432:N434,POWER($D$432:$D$434,{1,2}))</f>
        <v>4.6416366861199626E-2</v>
      </c>
      <c r="E511" s="28">
        <v>-7.2477832467558656</v>
      </c>
      <c r="F511" s="28">
        <v>284.65486639957925</v>
      </c>
      <c r="G511" s="41" t="s">
        <v>47</v>
      </c>
      <c r="H511" s="28" t="s">
        <v>80</v>
      </c>
      <c r="I511" t="s">
        <v>127</v>
      </c>
      <c r="J511" s="28">
        <f t="array" ref="J511:L511">LINEST(N438:N440,POWER($D$438:$D$440,{1,2}))</f>
        <v>5.2285039231511954E-2</v>
      </c>
      <c r="K511" s="28">
        <v>-8.2397921813399417</v>
      </c>
      <c r="L511" s="28">
        <v>326.41032029698022</v>
      </c>
      <c r="M511" s="43" t="s">
        <v>92</v>
      </c>
      <c r="N511" s="28" t="s">
        <v>80</v>
      </c>
      <c r="O511" t="s">
        <v>127</v>
      </c>
      <c r="P511" s="28">
        <f t="array" ref="P511:R511">LINEST(N444:N446,POWER($D$444:$D$446,{1,2}))</f>
        <v>6.2291834004962306E-2</v>
      </c>
      <c r="Q511" s="28">
        <v>-9.8512030933969843</v>
      </c>
      <c r="R511" s="28">
        <v>391.11245161165004</v>
      </c>
    </row>
    <row r="512" spans="1:18" x14ac:dyDescent="0.3">
      <c r="A512" s="40" t="s">
        <v>46</v>
      </c>
      <c r="B512" s="28" t="s">
        <v>80</v>
      </c>
      <c r="C512" t="s">
        <v>125</v>
      </c>
      <c r="D512" s="28">
        <f t="array" ref="D512:F512">LINEST(O432:O434,POWER($D$432:$D$434,{1,2}))</f>
        <v>9.7206089913220134E-2</v>
      </c>
      <c r="E512" s="28">
        <v>-15.120019945441127</v>
      </c>
      <c r="F512" s="28">
        <v>590.93481715449002</v>
      </c>
      <c r="G512" s="41" t="s">
        <v>47</v>
      </c>
      <c r="H512" s="28" t="s">
        <v>80</v>
      </c>
      <c r="I512" t="s">
        <v>125</v>
      </c>
      <c r="J512" s="28">
        <f t="array" ref="J512:L512">LINEST(O438:O440,POWER($D$438:$D$440,{1,2}))</f>
        <v>0.11319646073104866</v>
      </c>
      <c r="K512" s="28">
        <v>-17.900477073324918</v>
      </c>
      <c r="L512" s="28">
        <v>710.20965778906077</v>
      </c>
      <c r="M512" s="43" t="s">
        <v>92</v>
      </c>
      <c r="N512" s="28" t="s">
        <v>80</v>
      </c>
      <c r="O512" t="s">
        <v>125</v>
      </c>
      <c r="P512" s="28">
        <f t="array" ref="P512:R512">LINEST(O444:O446,POWER($D$444:$D$446,{1,2}))</f>
        <v>-2.8780804629825071E-2</v>
      </c>
      <c r="Q512" s="28">
        <v>4.101371960033644</v>
      </c>
      <c r="R512" s="28">
        <v>-142.22929965184352</v>
      </c>
    </row>
    <row r="513" spans="1:18" x14ac:dyDescent="0.3">
      <c r="A513" s="40" t="s">
        <v>46</v>
      </c>
      <c r="B513" s="28" t="s">
        <v>80</v>
      </c>
      <c r="C513" t="s">
        <v>130</v>
      </c>
      <c r="D513" s="28">
        <f t="array" ref="D513:F513">LINEST(P432:P434,POWER($D$432:$D$434,{1,2}))</f>
        <v>7.7492835881078387E-2</v>
      </c>
      <c r="E513" s="28">
        <v>-12.369248051769263</v>
      </c>
      <c r="F513" s="28">
        <v>498.10398004386633</v>
      </c>
      <c r="G513" s="41" t="s">
        <v>47</v>
      </c>
      <c r="H513" s="28" t="s">
        <v>80</v>
      </c>
      <c r="I513" t="s">
        <v>130</v>
      </c>
      <c r="J513" s="28">
        <f t="array" ref="J513:L513">LINEST(P438:P440,POWER($D$438:$D$440,{1,2}))</f>
        <v>5.6735846420186767E-2</v>
      </c>
      <c r="K513" s="28">
        <v>-9.3329447743497784</v>
      </c>
      <c r="L513" s="28">
        <v>387.05069100443365</v>
      </c>
      <c r="M513" s="43" t="s">
        <v>92</v>
      </c>
      <c r="N513" s="28" t="s">
        <v>80</v>
      </c>
      <c r="O513" t="s">
        <v>130</v>
      </c>
      <c r="P513" s="28">
        <f t="array" ref="P513:R513">LINEST(P444:P446,POWER($D$444:$D$446,{1,2}))</f>
        <v>-0.24068715490406986</v>
      </c>
      <c r="Q513" s="28">
        <v>36.724052980150695</v>
      </c>
      <c r="R513" s="28">
        <v>-1395.6139566831525</v>
      </c>
    </row>
    <row r="514" spans="1:18" x14ac:dyDescent="0.3">
      <c r="A514" s="40" t="s">
        <v>46</v>
      </c>
      <c r="B514" s="28" t="s">
        <v>80</v>
      </c>
      <c r="C514" t="s">
        <v>132</v>
      </c>
      <c r="D514" s="28">
        <f t="array" ref="D514:F514">LINEST(Q432:Q434,POWER($D$432:$D$434,{1,2}))</f>
        <v>-0.13573128715733765</v>
      </c>
      <c r="E514" s="28">
        <v>19.955232319363173</v>
      </c>
      <c r="F514" s="28">
        <v>-723.42073167250703</v>
      </c>
      <c r="G514" s="41" t="s">
        <v>47</v>
      </c>
      <c r="H514" s="28" t="s">
        <v>80</v>
      </c>
      <c r="I514" t="s">
        <v>132</v>
      </c>
      <c r="J514" s="28">
        <f t="array" ref="J514:L514">LINEST(Q438:Q440,POWER($D$438:$D$440,{1,2}))</f>
        <v>-0.20439572714649737</v>
      </c>
      <c r="K514" s="28">
        <v>31.63467649450067</v>
      </c>
      <c r="L514" s="28">
        <v>-1217.2634577177078</v>
      </c>
      <c r="M514" s="43" t="s">
        <v>92</v>
      </c>
      <c r="N514" s="28" t="s">
        <v>80</v>
      </c>
      <c r="O514" t="s">
        <v>132</v>
      </c>
      <c r="P514" s="28">
        <f t="array" ref="P514:R514">LINEST(Q444:Q446,POWER($D$444:$D$446,{1,2}))</f>
        <v>-3.3598571720056085E-2</v>
      </c>
      <c r="Q514" s="28">
        <v>4.6519074991646043</v>
      </c>
      <c r="R514" s="28">
        <v>-150.75243895238546</v>
      </c>
    </row>
    <row r="515" spans="1:18" x14ac:dyDescent="0.3">
      <c r="A515" s="40" t="s">
        <v>46</v>
      </c>
      <c r="B515" s="28" t="s">
        <v>80</v>
      </c>
      <c r="C515" t="s">
        <v>129</v>
      </c>
      <c r="D515" s="28">
        <f t="array" ref="D515:F515">LINEST(R432:R434,POWER($D$432:$D$434,{1,2}))</f>
        <v>-3.7541764576588373E-2</v>
      </c>
      <c r="E515" s="28">
        <v>4.9825841165073861</v>
      </c>
      <c r="F515" s="28">
        <v>-148.32382273445677</v>
      </c>
      <c r="G515" s="41" t="s">
        <v>47</v>
      </c>
      <c r="H515" s="28" t="s">
        <v>80</v>
      </c>
      <c r="I515" t="s">
        <v>129</v>
      </c>
      <c r="J515" s="28">
        <f t="array" ref="J515:L515">LINEST(R438:R440,POWER($D$438:$D$440,{1,2}))</f>
        <v>0.60004447545863604</v>
      </c>
      <c r="K515" s="28">
        <v>-94.926269437941301</v>
      </c>
      <c r="L515" s="28">
        <v>3763.8999013708176</v>
      </c>
      <c r="M515" s="43" t="s">
        <v>92</v>
      </c>
      <c r="N515" s="28" t="s">
        <v>80</v>
      </c>
      <c r="O515" t="s">
        <v>129</v>
      </c>
      <c r="P515" s="28">
        <f t="array" ref="P515:R515">LINEST(R444:R446,POWER($D$444:$D$446,{1,2}))</f>
        <v>-0.46428147497693412</v>
      </c>
      <c r="Q515" s="28">
        <v>70.102641965196611</v>
      </c>
      <c r="R515" s="28">
        <v>-2629.2103309849458</v>
      </c>
    </row>
    <row r="516" spans="1:18" x14ac:dyDescent="0.3">
      <c r="A516" s="40" t="s">
        <v>46</v>
      </c>
      <c r="B516" s="28" t="s">
        <v>80</v>
      </c>
      <c r="C516" t="s">
        <v>131</v>
      </c>
      <c r="D516" s="28">
        <f t="array" ref="D516:F516">LINEST(S432:S434,POWER($D$432:$D$434,{1,2}))</f>
        <v>-0.19840916125087618</v>
      </c>
      <c r="E516" s="28">
        <v>29.001650542484285</v>
      </c>
      <c r="F516" s="28">
        <v>-1038.480863095072</v>
      </c>
      <c r="G516" s="41" t="s">
        <v>47</v>
      </c>
      <c r="H516" s="28" t="s">
        <v>80</v>
      </c>
      <c r="I516" t="s">
        <v>131</v>
      </c>
      <c r="J516" s="28">
        <f t="array" ref="J516:L516">LINEST(S438:S440,POWER($D$438:$D$440,{1,2}))</f>
        <v>0.11440140522747382</v>
      </c>
      <c r="K516" s="28">
        <v>-19.964956902953475</v>
      </c>
      <c r="L516" s="28">
        <v>878.36652692798941</v>
      </c>
      <c r="M516" s="43" t="s">
        <v>92</v>
      </c>
      <c r="N516" s="28" t="s">
        <v>80</v>
      </c>
      <c r="O516" t="s">
        <v>131</v>
      </c>
      <c r="P516" s="28">
        <f t="array" ref="P516:R516">LINEST(S444:S446,POWER($D$444:$D$446,{1,2}))</f>
        <v>-1.6463096840344502</v>
      </c>
      <c r="Q516" s="28">
        <v>251.72060846656183</v>
      </c>
      <c r="R516" s="28">
        <v>-9591.5286803997642</v>
      </c>
    </row>
    <row r="517" spans="1:18" x14ac:dyDescent="0.3">
      <c r="A517" s="40" t="s">
        <v>46</v>
      </c>
      <c r="B517" s="28" t="s">
        <v>80</v>
      </c>
      <c r="C517" t="s">
        <v>128</v>
      </c>
      <c r="D517" s="28">
        <f t="array" ref="D517:F517">LINEST(T432:T434,POWER($D$432:$D$434,{1,2}))</f>
        <v>0.13100898636924799</v>
      </c>
      <c r="E517" s="28">
        <v>-22.028651822292549</v>
      </c>
      <c r="F517" s="28">
        <v>946.51599122627147</v>
      </c>
      <c r="G517" s="41" t="s">
        <v>47</v>
      </c>
      <c r="H517" s="28" t="s">
        <v>80</v>
      </c>
      <c r="I517" t="s">
        <v>128</v>
      </c>
      <c r="J517" s="28">
        <f t="array" ref="J517:L517">LINEST(T438:T440,POWER($D$438:$D$440,{1,2}))</f>
        <v>-0.61982548338228383</v>
      </c>
      <c r="K517" s="28">
        <v>94.952759913026597</v>
      </c>
      <c r="L517" s="28">
        <v>-3607.1382219611396</v>
      </c>
      <c r="M517" s="43" t="s">
        <v>92</v>
      </c>
      <c r="N517" s="28" t="s">
        <v>80</v>
      </c>
      <c r="O517" t="s">
        <v>128</v>
      </c>
      <c r="P517" s="28">
        <f t="array" ref="P517:R517">LINEST(T444:T446,POWER($D$444:$D$446,{1,2}))</f>
        <v>-0.78000831920593827</v>
      </c>
      <c r="Q517" s="28">
        <v>117.40597752080389</v>
      </c>
      <c r="R517" s="28">
        <v>-4362.6928325264944</v>
      </c>
    </row>
    <row r="518" spans="1:18" x14ac:dyDescent="0.3">
      <c r="A518" s="40" t="s">
        <v>46</v>
      </c>
      <c r="B518" s="28" t="s">
        <v>80</v>
      </c>
      <c r="C518" t="s">
        <v>133</v>
      </c>
      <c r="D518" s="28">
        <f t="array" ref="D518:F518">LINEST(U432:U434,POWER($D$432:$D$434,{1,2}))</f>
        <v>0.28263705093742103</v>
      </c>
      <c r="E518" s="28">
        <v>-46.695179915233801</v>
      </c>
      <c r="F518" s="28">
        <v>1963.7636423066481</v>
      </c>
      <c r="G518" s="41" t="s">
        <v>47</v>
      </c>
      <c r="H518" s="28" t="s">
        <v>80</v>
      </c>
      <c r="I518" t="s">
        <v>133</v>
      </c>
      <c r="J518" s="28">
        <f t="array" ref="J518:L518">LINEST(U438:U440,POWER($D$438:$D$440,{1,2}))</f>
        <v>1.4674810985462052</v>
      </c>
      <c r="K518" s="28">
        <v>-234.59609261896523</v>
      </c>
      <c r="L518" s="28">
        <v>9416.8297237963143</v>
      </c>
      <c r="M518" s="43" t="s">
        <v>92</v>
      </c>
      <c r="N518" s="28" t="s">
        <v>80</v>
      </c>
      <c r="O518" t="s">
        <v>133</v>
      </c>
      <c r="P518" s="28">
        <f t="array" ref="P518:R518">LINEST(U444:U446,POWER($D$444:$D$446,{1,2}))</f>
        <v>-0.59273011312152191</v>
      </c>
      <c r="Q518" s="28">
        <v>85.209606796550517</v>
      </c>
      <c r="R518" s="28">
        <v>-2959.3492428849704</v>
      </c>
    </row>
    <row r="519" spans="1:18" x14ac:dyDescent="0.3">
      <c r="A519" s="40" t="s">
        <v>46</v>
      </c>
      <c r="B519" s="28" t="s">
        <v>80</v>
      </c>
      <c r="C519" s="31" t="s">
        <v>140</v>
      </c>
      <c r="D519" s="28">
        <f t="array" ref="D519:F519">LINEST(V432:V434,POWER($D$432:$D$434,{1,2}))</f>
        <v>-0.33807721802797308</v>
      </c>
      <c r="E519" s="28">
        <v>46.605162062140479</v>
      </c>
      <c r="F519" s="28">
        <v>-1473.0595071829621</v>
      </c>
      <c r="G519" s="41" t="s">
        <v>47</v>
      </c>
      <c r="H519" s="28" t="s">
        <v>80</v>
      </c>
      <c r="I519" s="31" t="s">
        <v>140</v>
      </c>
      <c r="J519" s="28">
        <f t="array" ref="J519:L519">LINEST(V438:V440,POWER($D$438:$D$440,{1,2}))</f>
        <v>3.5812559635271293</v>
      </c>
      <c r="K519" s="28">
        <v>-566.5388367001874</v>
      </c>
      <c r="L519" s="28">
        <v>22517.373748529502</v>
      </c>
      <c r="M519" s="43" t="s">
        <v>92</v>
      </c>
      <c r="N519" s="28" t="s">
        <v>80</v>
      </c>
      <c r="O519" s="31" t="s">
        <v>140</v>
      </c>
      <c r="P519" s="28">
        <f t="array" ref="P519:R519">LINEST(V444:V446,POWER($D$444:$D$446,{1,2}))</f>
        <v>-2.0029059553556783</v>
      </c>
      <c r="Q519" s="28">
        <v>299.98954618962023</v>
      </c>
      <c r="R519" s="28">
        <v>-11071.011606960532</v>
      </c>
    </row>
    <row r="520" spans="1:18" ht="28.8" x14ac:dyDescent="0.3">
      <c r="A520" t="s">
        <v>118</v>
      </c>
      <c r="B520" s="32" t="s">
        <v>139</v>
      </c>
      <c r="C520" s="28" t="s">
        <v>138</v>
      </c>
      <c r="D520" s="32" t="s">
        <v>135</v>
      </c>
      <c r="E520" s="32" t="s">
        <v>136</v>
      </c>
      <c r="F520" s="32" t="s">
        <v>137</v>
      </c>
      <c r="G520" t="s">
        <v>118</v>
      </c>
      <c r="H520" s="32" t="s">
        <v>139</v>
      </c>
      <c r="I520" s="28" t="s">
        <v>138</v>
      </c>
      <c r="J520" s="32" t="s">
        <v>135</v>
      </c>
      <c r="K520" s="32" t="s">
        <v>136</v>
      </c>
      <c r="L520" s="32" t="s">
        <v>137</v>
      </c>
      <c r="M520" t="s">
        <v>118</v>
      </c>
      <c r="N520" s="32" t="s">
        <v>139</v>
      </c>
      <c r="O520" s="32" t="s">
        <v>138</v>
      </c>
      <c r="P520" s="32" t="s">
        <v>135</v>
      </c>
      <c r="Q520" s="32" t="s">
        <v>136</v>
      </c>
      <c r="R520" s="32" t="s">
        <v>137</v>
      </c>
    </row>
    <row r="521" spans="1:18" x14ac:dyDescent="0.3">
      <c r="A521" s="44" t="s">
        <v>93</v>
      </c>
      <c r="B521" s="32" t="s">
        <v>81</v>
      </c>
      <c r="C521" t="s">
        <v>64</v>
      </c>
      <c r="D521" s="28">
        <f t="array" ref="D521:F521">LINEST(F447:F449,POWER($D$447:$D$449,{1,2}))</f>
        <v>-8.1180352046665002E-2</v>
      </c>
      <c r="E521" s="28">
        <v>12.210439120872184</v>
      </c>
      <c r="F521" s="28">
        <v>-453.56562749479582</v>
      </c>
      <c r="G521" s="45" t="s">
        <v>58</v>
      </c>
      <c r="H521" s="32" t="s">
        <v>81</v>
      </c>
      <c r="I521" t="s">
        <v>64</v>
      </c>
      <c r="J521" s="28">
        <f t="array" ref="J521:L521">LINEST(F453:F455,POWER($D$453:$D$455,{1,2}))</f>
        <v>6.9326548865454973E-2</v>
      </c>
      <c r="K521" s="28">
        <v>-10.943615680932913</v>
      </c>
      <c r="L521" s="28">
        <v>435.50034644882618</v>
      </c>
      <c r="M521" s="49" t="s">
        <v>51</v>
      </c>
      <c r="N521" s="32" t="s">
        <v>81</v>
      </c>
      <c r="O521" t="s">
        <v>64</v>
      </c>
      <c r="P521" s="28">
        <f t="array" ref="P521:R521">LINEST(F459:F461,POWER($D$459:$D$461,{1,2}))</f>
        <v>1.4816854420485229E-2</v>
      </c>
      <c r="Q521" s="28">
        <v>-2.8893479209399366</v>
      </c>
      <c r="R521" s="28">
        <v>139.22877093518031</v>
      </c>
    </row>
    <row r="522" spans="1:18" x14ac:dyDescent="0.3">
      <c r="A522" s="44" t="s">
        <v>93</v>
      </c>
      <c r="B522" s="32" t="s">
        <v>81</v>
      </c>
      <c r="C522" s="31" t="s">
        <v>65</v>
      </c>
      <c r="D522" s="28">
        <f t="array" ref="D522:F522">LINEST(G447:G449,POWER($D$447:$D$449,{1,2}))</f>
        <v>-3.8729532442505449E-3</v>
      </c>
      <c r="E522" s="28">
        <v>0.54428893108927956</v>
      </c>
      <c r="F522" s="28">
        <v>-18.318462622152133</v>
      </c>
      <c r="G522" s="45" t="s">
        <v>58</v>
      </c>
      <c r="H522" s="32" t="s">
        <v>81</v>
      </c>
      <c r="I522" s="31" t="s">
        <v>65</v>
      </c>
      <c r="J522" s="28">
        <f t="array" ref="J522:L522">LINEST(G453:G455,POWER($D$453:$D$455,{1,2}))</f>
        <v>3.6903378606887613E-3</v>
      </c>
      <c r="K522" s="28">
        <v>-0.66317239383690041</v>
      </c>
      <c r="L522" s="28">
        <v>29.182597959565037</v>
      </c>
      <c r="M522" s="49" t="s">
        <v>51</v>
      </c>
      <c r="N522" s="32" t="s">
        <v>81</v>
      </c>
      <c r="O522" s="31" t="s">
        <v>65</v>
      </c>
      <c r="P522" s="28">
        <f t="array" ref="P522:R522">LINEST(G459:G461,POWER($D$459:$D$461,{1,2}))</f>
        <v>-1.0752764292025667E-2</v>
      </c>
      <c r="Q522" s="28">
        <v>1.6793412244541277</v>
      </c>
      <c r="R522" s="28">
        <v>-65.281579475490318</v>
      </c>
    </row>
    <row r="523" spans="1:18" x14ac:dyDescent="0.3">
      <c r="A523" s="44" t="s">
        <v>93</v>
      </c>
      <c r="B523" s="32" t="s">
        <v>81</v>
      </c>
      <c r="C523" s="31" t="s">
        <v>66</v>
      </c>
      <c r="D523" s="28">
        <f t="array" ref="D523:F523">LINEST(H447:H449,POWER($D$447:$D$449,{1,2}))</f>
        <v>1.0114820656852176E-3</v>
      </c>
      <c r="E523" s="28">
        <v>-0.21529647493028831</v>
      </c>
      <c r="F523" s="28">
        <v>11.128512189957789</v>
      </c>
      <c r="G523" s="45" t="s">
        <v>58</v>
      </c>
      <c r="H523" s="32" t="s">
        <v>81</v>
      </c>
      <c r="I523" s="31" t="s">
        <v>66</v>
      </c>
      <c r="J523" s="28">
        <f t="array" ref="J523:L523">LINEST(H453:H455,POWER($D$453:$D$455,{1,2}))</f>
        <v>6.416746831955628E-4</v>
      </c>
      <c r="K523" s="28">
        <v>-0.17879090529136918</v>
      </c>
      <c r="L523" s="28">
        <v>10.036694232520993</v>
      </c>
      <c r="M523" s="49" t="s">
        <v>51</v>
      </c>
      <c r="N523" s="32" t="s">
        <v>81</v>
      </c>
      <c r="O523" s="31" t="s">
        <v>66</v>
      </c>
      <c r="P523" s="28">
        <f t="array" ref="P523:R523">LINEST(H459:H461,POWER($D$459:$D$461,{1,2}))</f>
        <v>2.507778256416922E-3</v>
      </c>
      <c r="Q523" s="28">
        <v>-0.42881044065154655</v>
      </c>
      <c r="R523" s="28">
        <v>18.529686940524673</v>
      </c>
    </row>
    <row r="524" spans="1:18" x14ac:dyDescent="0.3">
      <c r="A524" s="44" t="s">
        <v>93</v>
      </c>
      <c r="B524" s="32" t="s">
        <v>81</v>
      </c>
      <c r="C524" t="s">
        <v>122</v>
      </c>
      <c r="D524" s="28">
        <f t="array" ref="D524:F524">LINEST(I447:I449,POWER($D$447:$D$449,{1,2}))</f>
        <v>8.6351882161434304E-4</v>
      </c>
      <c r="E524" s="28">
        <v>-0.20330283027091034</v>
      </c>
      <c r="F524" s="28">
        <v>11.327133560080334</v>
      </c>
      <c r="G524" s="45" t="s">
        <v>58</v>
      </c>
      <c r="H524" s="32" t="s">
        <v>81</v>
      </c>
      <c r="I524" t="s">
        <v>122</v>
      </c>
      <c r="J524" s="28">
        <f t="array" ref="J524:L524">LINEST(I453:I455,POWER($D$453:$D$455,{1,2}))</f>
        <v>-6.8977099768561287E-4</v>
      </c>
      <c r="K524" s="28">
        <v>-6.0886804394229388E-2</v>
      </c>
      <c r="L524" s="28">
        <v>8.7507413585654668</v>
      </c>
      <c r="M524" s="49" t="s">
        <v>51</v>
      </c>
      <c r="N524" s="32" t="s">
        <v>81</v>
      </c>
      <c r="O524" t="s">
        <v>122</v>
      </c>
      <c r="P524" s="28">
        <f t="array" ref="P524:R524">LINEST(I459:I461,POWER($D$459:$D$461,{1,2}))</f>
        <v>-8.8031762215649203E-3</v>
      </c>
      <c r="Q524" s="28">
        <v>1.3608919166296429</v>
      </c>
      <c r="R524" s="28">
        <v>-52.072849759345985</v>
      </c>
    </row>
    <row r="525" spans="1:18" x14ac:dyDescent="0.3">
      <c r="A525" s="44" t="s">
        <v>93</v>
      </c>
      <c r="B525" s="32" t="s">
        <v>81</v>
      </c>
      <c r="C525" t="s">
        <v>121</v>
      </c>
      <c r="D525" s="28">
        <f t="array" ref="D525:F525">LINEST(J447:J449,POWER($D$447:$D$449,{1,2}))</f>
        <v>-7.8265929882278002E-3</v>
      </c>
      <c r="E525" s="28">
        <v>1.1531371102287558</v>
      </c>
      <c r="F525" s="28">
        <v>-41.450488865381033</v>
      </c>
      <c r="G525" s="45" t="s">
        <v>58</v>
      </c>
      <c r="H525" s="32" t="s">
        <v>81</v>
      </c>
      <c r="I525" t="s">
        <v>121</v>
      </c>
      <c r="J525" s="28">
        <f t="array" ref="J525:L525">LINEST(J453:J455,POWER($D$453:$D$455,{1,2}))</f>
        <v>2.6961940097781591E-4</v>
      </c>
      <c r="K525" s="28">
        <v>-0.23650919326827033</v>
      </c>
      <c r="L525" s="28">
        <v>16.661803501880584</v>
      </c>
      <c r="M525" s="49" t="s">
        <v>51</v>
      </c>
      <c r="N525" s="32" t="s">
        <v>81</v>
      </c>
      <c r="O525" t="s">
        <v>121</v>
      </c>
      <c r="P525" s="28">
        <f t="array" ref="P525:R525">LINEST(J459:J461,POWER($D$459:$D$461,{1,2}))</f>
        <v>-1.9440451628818729E-3</v>
      </c>
      <c r="Q525" s="28">
        <v>0.27054954753159866</v>
      </c>
      <c r="R525" s="28">
        <v>-8.6133601792060244</v>
      </c>
    </row>
    <row r="526" spans="1:18" x14ac:dyDescent="0.3">
      <c r="A526" s="44" t="s">
        <v>93</v>
      </c>
      <c r="B526" s="32" t="s">
        <v>81</v>
      </c>
      <c r="C526" t="s">
        <v>123</v>
      </c>
      <c r="D526" s="28">
        <f t="array" ref="D526:F526">LINEST(K447:K449,POWER($D$447:$D$449,{1,2}))</f>
        <v>1.3908219052771015E-3</v>
      </c>
      <c r="E526" s="28">
        <v>-0.33849711831631629</v>
      </c>
      <c r="F526" s="28">
        <v>19.010946244292214</v>
      </c>
      <c r="G526" s="45" t="s">
        <v>58</v>
      </c>
      <c r="H526" s="32" t="s">
        <v>81</v>
      </c>
      <c r="I526" t="s">
        <v>123</v>
      </c>
      <c r="J526" s="28">
        <f t="array" ref="J526:L526">LINEST(K453:K455,POWER($D$453:$D$455,{1,2}))</f>
        <v>1.6213557169358344E-3</v>
      </c>
      <c r="K526" s="28">
        <v>-0.40848495880015706</v>
      </c>
      <c r="L526" s="28">
        <v>22.136205763048316</v>
      </c>
      <c r="M526" s="49" t="s">
        <v>51</v>
      </c>
      <c r="N526" s="32" t="s">
        <v>81</v>
      </c>
      <c r="O526" t="s">
        <v>123</v>
      </c>
      <c r="P526" s="28">
        <f t="array" ref="P526:R526">LINEST(K459:K461,POWER($D$459:$D$461,{1,2}))</f>
        <v>8.9331708571076186E-4</v>
      </c>
      <c r="Q526" s="28">
        <v>-0.20728140204519777</v>
      </c>
      <c r="R526" s="28">
        <v>11.552288954679074</v>
      </c>
    </row>
    <row r="527" spans="1:18" x14ac:dyDescent="0.3">
      <c r="A527" s="44" t="s">
        <v>93</v>
      </c>
      <c r="B527" s="32" t="s">
        <v>81</v>
      </c>
      <c r="C527" t="s">
        <v>126</v>
      </c>
      <c r="D527" s="28">
        <f t="array" ref="D527:F527">LINEST(L447:L449,POWER($D$447:$D$449,{1,2}))</f>
        <v>-1.9891102940064614E-2</v>
      </c>
      <c r="E527" s="28">
        <v>3.0299681540832282</v>
      </c>
      <c r="F527" s="28">
        <v>-114.04620372005368</v>
      </c>
      <c r="G527" s="45" t="s">
        <v>58</v>
      </c>
      <c r="H527" s="32" t="s">
        <v>81</v>
      </c>
      <c r="I527" t="s">
        <v>126</v>
      </c>
      <c r="J527" s="28">
        <f t="array" ref="J527:L527">LINEST(L453:L455,POWER($D$453:$D$455,{1,2}))</f>
        <v>-1.3393087205166132E-3</v>
      </c>
      <c r="K527" s="28">
        <v>1.1336169787637457E-2</v>
      </c>
      <c r="L527" s="28">
        <v>7.4340859168683995</v>
      </c>
      <c r="M527" s="49" t="s">
        <v>51</v>
      </c>
      <c r="N527" s="32" t="s">
        <v>81</v>
      </c>
      <c r="O527" t="s">
        <v>126</v>
      </c>
      <c r="P527" s="28">
        <f t="array" ref="P527:R527">LINEST(L459:L461,POWER($D$459:$D$461,{1,2}))</f>
        <v>-2.03669364400157E-3</v>
      </c>
      <c r="Q527" s="28">
        <v>0.23924960353778893</v>
      </c>
      <c r="R527" s="28">
        <v>-5.166644898242998</v>
      </c>
    </row>
    <row r="528" spans="1:18" x14ac:dyDescent="0.3">
      <c r="A528" s="44" t="s">
        <v>93</v>
      </c>
      <c r="B528" s="32" t="s">
        <v>81</v>
      </c>
      <c r="C528" t="s">
        <v>124</v>
      </c>
      <c r="D528" s="28">
        <f t="array" ref="D528:F528">LINEST(M447:M449,POWER($D$447:$D$449,{1,2}))</f>
        <v>5.1806489635976994E-3</v>
      </c>
      <c r="E528" s="28">
        <v>-0.95308152208322716</v>
      </c>
      <c r="F528" s="28">
        <v>44.500486494861072</v>
      </c>
      <c r="G528" s="45" t="s">
        <v>58</v>
      </c>
      <c r="H528" s="32" t="s">
        <v>81</v>
      </c>
      <c r="I528" t="s">
        <v>124</v>
      </c>
      <c r="J528" s="28">
        <f t="array" ref="J528:L528">LINEST(M453:M455,POWER($D$453:$D$455,{1,2}))</f>
        <v>4.0641146895408891E-4</v>
      </c>
      <c r="K528" s="28">
        <v>-0.21088187830947608</v>
      </c>
      <c r="L528" s="28">
        <v>14.900732271932874</v>
      </c>
      <c r="M528" s="49" t="s">
        <v>51</v>
      </c>
      <c r="N528" s="32" t="s">
        <v>81</v>
      </c>
      <c r="O528" t="s">
        <v>124</v>
      </c>
      <c r="P528" s="28">
        <f t="array" ref="P528:R528">LINEST(M459:M461,POWER($D$459:$D$461,{1,2}))</f>
        <v>-1.6724762248131662E-2</v>
      </c>
      <c r="Q528" s="28">
        <v>2.5355504852048734</v>
      </c>
      <c r="R528" s="28">
        <v>-94.483134677264886</v>
      </c>
    </row>
    <row r="529" spans="1:18" x14ac:dyDescent="0.3">
      <c r="A529" s="44" t="s">
        <v>93</v>
      </c>
      <c r="B529" s="32" t="s">
        <v>81</v>
      </c>
      <c r="C529" t="s">
        <v>127</v>
      </c>
      <c r="D529" s="28">
        <f t="array" ref="D529:F529">LINEST(N447:N449,POWER($D$447:$D$449,{1,2}))</f>
        <v>-1.0551161391966094E-3</v>
      </c>
      <c r="E529" s="28">
        <v>-1.2529490779813855E-2</v>
      </c>
      <c r="F529" s="28">
        <v>9.6952249132964816</v>
      </c>
      <c r="G529" s="45" t="s">
        <v>58</v>
      </c>
      <c r="H529" s="32" t="s">
        <v>81</v>
      </c>
      <c r="I529" t="s">
        <v>127</v>
      </c>
      <c r="J529" s="28">
        <f t="array" ref="J529:L529">LINEST(N453:N455,POWER($D$453:$D$455,{1,2}))</f>
        <v>6.4871567472649903E-3</v>
      </c>
      <c r="K529" s="28">
        <v>-1.0010523821538309</v>
      </c>
      <c r="L529" s="28">
        <v>41.276573194597759</v>
      </c>
      <c r="M529" s="49" t="s">
        <v>51</v>
      </c>
      <c r="N529" s="32" t="s">
        <v>81</v>
      </c>
      <c r="O529" t="s">
        <v>127</v>
      </c>
      <c r="P529" s="28">
        <f t="array" ref="P529:R529">LINEST(N459:N461,POWER($D$459:$D$461,{1,2}))</f>
        <v>-1.4757970976706929E-2</v>
      </c>
      <c r="Q529" s="28">
        <v>2.1808161462258879</v>
      </c>
      <c r="R529" s="28">
        <v>-78.142158172864455</v>
      </c>
    </row>
    <row r="530" spans="1:18" x14ac:dyDescent="0.3">
      <c r="A530" s="44" t="s">
        <v>93</v>
      </c>
      <c r="B530" s="32" t="s">
        <v>81</v>
      </c>
      <c r="C530" t="s">
        <v>125</v>
      </c>
      <c r="D530" s="28">
        <f t="array" ref="D530:F530">LINEST(O447:O449,POWER($D$447:$D$449,{1,2}))</f>
        <v>-3.8148672584462036E-2</v>
      </c>
      <c r="E530" s="28">
        <v>5.8410726949927909</v>
      </c>
      <c r="F530" s="28">
        <v>-220.30953977497691</v>
      </c>
      <c r="G530" s="45" t="s">
        <v>58</v>
      </c>
      <c r="H530" s="32" t="s">
        <v>81</v>
      </c>
      <c r="I530" t="s">
        <v>125</v>
      </c>
      <c r="J530" s="28">
        <f t="array" ref="J530:L530">LINEST(O453:O455,POWER($D$453:$D$455,{1,2}))</f>
        <v>6.1546981455310804E-3</v>
      </c>
      <c r="K530" s="28">
        <v>-1.0342265564257336</v>
      </c>
      <c r="L530" s="28">
        <v>46.396828822706709</v>
      </c>
      <c r="M530" s="49" t="s">
        <v>51</v>
      </c>
      <c r="N530" s="32" t="s">
        <v>81</v>
      </c>
      <c r="O530" t="s">
        <v>125</v>
      </c>
      <c r="P530" s="28">
        <f t="array" ref="P530:R530">LINEST(O459:O461,POWER($D$459:$D$461,{1,2}))</f>
        <v>-5.0526917978236446E-3</v>
      </c>
      <c r="Q530" s="28">
        <v>0.59734364836337495</v>
      </c>
      <c r="R530" s="28">
        <v>-12.610144166556577</v>
      </c>
    </row>
    <row r="531" spans="1:18" x14ac:dyDescent="0.3">
      <c r="A531" s="44" t="s">
        <v>93</v>
      </c>
      <c r="B531" s="32" t="s">
        <v>81</v>
      </c>
      <c r="C531" t="s">
        <v>130</v>
      </c>
      <c r="D531" s="28">
        <f t="array" ref="D531:F531">LINEST(P447:P449,POWER($D$447:$D$449,{1,2}))</f>
        <v>-1.869550803346285E-2</v>
      </c>
      <c r="E531" s="28">
        <v>2.7134699344523754</v>
      </c>
      <c r="F531" s="28">
        <v>-93.337380095158949</v>
      </c>
      <c r="G531" s="45" t="s">
        <v>58</v>
      </c>
      <c r="H531" s="32" t="s">
        <v>81</v>
      </c>
      <c r="I531" t="s">
        <v>130</v>
      </c>
      <c r="J531" s="28">
        <f t="array" ref="J531:L531">LINEST(P453:P455,POWER($D$453:$D$455,{1,2}))</f>
        <v>4.7250019385534754E-2</v>
      </c>
      <c r="K531" s="28">
        <v>-6.4522036639523046</v>
      </c>
      <c r="L531" s="28">
        <v>227.6942258811448</v>
      </c>
      <c r="M531" s="49" t="s">
        <v>51</v>
      </c>
      <c r="N531" s="32" t="s">
        <v>81</v>
      </c>
      <c r="O531" t="s">
        <v>130</v>
      </c>
      <c r="P531" s="28">
        <f t="array" ref="P531:R531">LINEST(P459:P461,POWER($D$459:$D$461,{1,2}))</f>
        <v>-4.4083744267251729E-2</v>
      </c>
      <c r="Q531" s="28">
        <v>6.6630948742801106</v>
      </c>
      <c r="R531" s="28">
        <v>-246.68776043192776</v>
      </c>
    </row>
    <row r="532" spans="1:18" x14ac:dyDescent="0.3">
      <c r="A532" s="44" t="s">
        <v>93</v>
      </c>
      <c r="B532" s="32" t="s">
        <v>81</v>
      </c>
      <c r="C532" t="s">
        <v>132</v>
      </c>
      <c r="D532" s="28">
        <f t="array" ref="D532:F532">LINEST(Q447:Q449,POWER($D$447:$D$449,{1,2}))</f>
        <v>-7.0464791626582354E-2</v>
      </c>
      <c r="E532" s="28">
        <v>10.927424611684801</v>
      </c>
      <c r="F532" s="28">
        <v>-417.30330546738992</v>
      </c>
      <c r="G532" s="45" t="s">
        <v>58</v>
      </c>
      <c r="H532" s="32" t="s">
        <v>81</v>
      </c>
      <c r="I532" t="s">
        <v>132</v>
      </c>
      <c r="J532" s="28">
        <f t="array" ref="J532:L532">LINEST(Q453:Q455,POWER($D$453:$D$455,{1,2}))</f>
        <v>5.6181671976117259E-2</v>
      </c>
      <c r="K532" s="28">
        <v>-8.0807523888917299</v>
      </c>
      <c r="L532" s="28">
        <v>301.21457132049397</v>
      </c>
      <c r="M532" s="49" t="s">
        <v>51</v>
      </c>
      <c r="N532" s="32" t="s">
        <v>81</v>
      </c>
      <c r="O532" t="s">
        <v>132</v>
      </c>
      <c r="P532" s="28">
        <f t="array" ref="P532:R532">LINEST(Q459:Q461,POWER($D$459:$D$461,{1,2}))</f>
        <v>1.228972786534893E-2</v>
      </c>
      <c r="Q532" s="28">
        <v>-2.5081832223203269</v>
      </c>
      <c r="R532" s="28">
        <v>128.24175991804958</v>
      </c>
    </row>
    <row r="533" spans="1:18" x14ac:dyDescent="0.3">
      <c r="A533" s="44" t="s">
        <v>93</v>
      </c>
      <c r="B533" s="32" t="s">
        <v>81</v>
      </c>
      <c r="C533" t="s">
        <v>129</v>
      </c>
      <c r="D533" s="28">
        <f t="array" ref="D533:F533">LINEST(R447:R449,POWER($D$447:$D$449,{1,2}))</f>
        <v>0.13678751762463101</v>
      </c>
      <c r="E533" s="28">
        <v>-22.032865524003579</v>
      </c>
      <c r="F533" s="28">
        <v>895.64283121262383</v>
      </c>
      <c r="G533" s="45" t="s">
        <v>58</v>
      </c>
      <c r="H533" s="32" t="s">
        <v>81</v>
      </c>
      <c r="I533" t="s">
        <v>129</v>
      </c>
      <c r="J533" s="28">
        <f t="array" ref="J533:L533">LINEST(R453:R455,POWER($D$453:$D$455,{1,2}))</f>
        <v>-5.4572519579183963E-3</v>
      </c>
      <c r="K533" s="28">
        <v>6.5996328527517523E-2</v>
      </c>
      <c r="L533" s="28">
        <v>40.449662082228812</v>
      </c>
      <c r="M533" s="49" t="s">
        <v>51</v>
      </c>
      <c r="N533" s="32" t="s">
        <v>81</v>
      </c>
      <c r="O533" t="s">
        <v>129</v>
      </c>
      <c r="P533" s="28">
        <f t="array" ref="P533:R533">LINEST(R459:R461,POWER($D$459:$D$461,{1,2}))</f>
        <v>-5.5211669252974792E-2</v>
      </c>
      <c r="Q533" s="28">
        <v>7.9715372131137725</v>
      </c>
      <c r="R533" s="28">
        <v>-274.50316932651623</v>
      </c>
    </row>
    <row r="534" spans="1:18" x14ac:dyDescent="0.3">
      <c r="A534" s="44" t="s">
        <v>93</v>
      </c>
      <c r="B534" s="32" t="s">
        <v>81</v>
      </c>
      <c r="C534" t="s">
        <v>131</v>
      </c>
      <c r="D534" s="28">
        <f t="array" ref="D534:F534">LINEST(S447:S449,POWER($D$447:$D$449,{1,2}))</f>
        <v>0.15740596163511239</v>
      </c>
      <c r="E534" s="28">
        <v>-25.951723489313498</v>
      </c>
      <c r="F534" s="28">
        <v>1081.0117116238866</v>
      </c>
      <c r="G534" s="45" t="s">
        <v>58</v>
      </c>
      <c r="H534" s="32" t="s">
        <v>81</v>
      </c>
      <c r="I534" t="s">
        <v>131</v>
      </c>
      <c r="J534" s="28">
        <f t="array" ref="J534:L534">LINEST(S453:S455,POWER($D$453:$D$455,{1,2}))</f>
        <v>-5.9421678876403178E-2</v>
      </c>
      <c r="K534" s="28">
        <v>7.1044773182662189</v>
      </c>
      <c r="L534" s="28">
        <v>-177.25538187787367</v>
      </c>
      <c r="M534" s="49" t="s">
        <v>51</v>
      </c>
      <c r="N534" s="32" t="s">
        <v>81</v>
      </c>
      <c r="O534" t="s">
        <v>131</v>
      </c>
      <c r="P534" s="28">
        <f t="array" ref="P534:R534">LINEST(S459:S461,POWER($D$459:$D$461,{1,2}))</f>
        <v>-0.1076495948534064</v>
      </c>
      <c r="Q534" s="28">
        <v>16.146281127929427</v>
      </c>
      <c r="R534" s="28">
        <v>-587.74268357518019</v>
      </c>
    </row>
    <row r="535" spans="1:18" x14ac:dyDescent="0.3">
      <c r="A535" s="44" t="s">
        <v>93</v>
      </c>
      <c r="B535" s="32" t="s">
        <v>81</v>
      </c>
      <c r="C535" t="s">
        <v>128</v>
      </c>
      <c r="D535" s="28">
        <f t="array" ref="D535:F535">LINEST(T447:T449,POWER($D$447:$D$449,{1,2}))</f>
        <v>3.5648731697263791E-2</v>
      </c>
      <c r="E535" s="28">
        <v>-7.6087614899050848</v>
      </c>
      <c r="F535" s="28">
        <v>400.04817170680928</v>
      </c>
      <c r="G535" s="45" t="s">
        <v>58</v>
      </c>
      <c r="H535" s="32" t="s">
        <v>81</v>
      </c>
      <c r="I535" t="s">
        <v>128</v>
      </c>
      <c r="J535" s="28">
        <f t="array" ref="J535:L535">LINEST(T453:T455,POWER($D$453:$D$455,{1,2}))</f>
        <v>0.14926879600333684</v>
      </c>
      <c r="K535" s="28">
        <v>-21.875659818966607</v>
      </c>
      <c r="L535" s="28">
        <v>846.2492912668356</v>
      </c>
      <c r="M535" s="49" t="s">
        <v>51</v>
      </c>
      <c r="N535" s="32" t="s">
        <v>81</v>
      </c>
      <c r="O535" t="s">
        <v>128</v>
      </c>
      <c r="P535" s="28">
        <f t="array" ref="P535:R535">LINEST(T459:T461,POWER($D$459:$D$461,{1,2}))</f>
        <v>-0.13431001595416459</v>
      </c>
      <c r="Q535" s="28">
        <v>19.827612740337923</v>
      </c>
      <c r="R535" s="28">
        <v>-702.92768934349442</v>
      </c>
    </row>
    <row r="536" spans="1:18" x14ac:dyDescent="0.3">
      <c r="A536" s="44" t="s">
        <v>93</v>
      </c>
      <c r="B536" s="32" t="s">
        <v>81</v>
      </c>
      <c r="C536" t="s">
        <v>133</v>
      </c>
      <c r="D536" s="28">
        <f t="array" ref="D536:F536">LINEST(U447:U449,POWER($D$447:$D$449,{1,2}))</f>
        <v>-5.201252235225955E-3</v>
      </c>
      <c r="E536" s="28">
        <v>-1.5691189378956774</v>
      </c>
      <c r="F536" s="28">
        <v>191.33351002863509</v>
      </c>
      <c r="G536" s="45" t="s">
        <v>58</v>
      </c>
      <c r="H536" s="32" t="s">
        <v>81</v>
      </c>
      <c r="I536" t="s">
        <v>133</v>
      </c>
      <c r="J536" s="28">
        <f t="array" ref="J536:L536">LINEST(U453:U455,POWER($D$453:$D$455,{1,2}))</f>
        <v>0.11687862860058397</v>
      </c>
      <c r="K536" s="28">
        <v>-18.379895627893536</v>
      </c>
      <c r="L536" s="28">
        <v>782.72833506723236</v>
      </c>
      <c r="M536" s="49" t="s">
        <v>51</v>
      </c>
      <c r="N536" s="32" t="s">
        <v>81</v>
      </c>
      <c r="O536" t="s">
        <v>133</v>
      </c>
      <c r="P536" s="28">
        <f t="array" ref="P536:R536">LINEST(U459:U461,POWER($D$459:$D$461,{1,2}))</f>
        <v>-6.8128206428156757E-2</v>
      </c>
      <c r="Q536" s="28">
        <v>7.8787987549750911</v>
      </c>
      <c r="R536" s="28">
        <v>-155.98220768399091</v>
      </c>
    </row>
    <row r="537" spans="1:18" x14ac:dyDescent="0.3">
      <c r="A537" s="44" t="s">
        <v>93</v>
      </c>
      <c r="B537" s="32" t="s">
        <v>81</v>
      </c>
      <c r="C537" s="31" t="s">
        <v>140</v>
      </c>
      <c r="D537" s="28">
        <f t="array" ref="D537:F537">LINEST(V447:V449,POWER($D$447:$D$449,{1,2}))</f>
        <v>-0.21295644084897025</v>
      </c>
      <c r="E537" s="28">
        <v>30.912273397206956</v>
      </c>
      <c r="F537" s="28">
        <v>-1022.5626974101501</v>
      </c>
      <c r="G537" s="45" t="s">
        <v>58</v>
      </c>
      <c r="H537" s="32" t="s">
        <v>81</v>
      </c>
      <c r="I537" s="31" t="s">
        <v>140</v>
      </c>
      <c r="J537" s="48">
        <f t="array" ref="J537:L537">LINEST(V453:V455,POWER($D$453:$D$455,{1,2}))</f>
        <v>7.4208217744794497E-2</v>
      </c>
      <c r="K537" s="47">
        <v>-12.05812424178546</v>
      </c>
      <c r="L537" s="46">
        <v>617.13325382422795</v>
      </c>
      <c r="M537" s="49" t="s">
        <v>51</v>
      </c>
      <c r="N537" s="32" t="s">
        <v>81</v>
      </c>
      <c r="O537" s="31" t="s">
        <v>140</v>
      </c>
      <c r="P537" s="28">
        <f t="array" ref="P537:R537">LINEST(V459:V461,POWER($D$459:$D$461,{1,2}))</f>
        <v>7.2377542249477761E-2</v>
      </c>
      <c r="Q537" s="28">
        <v>-17.986312802812098</v>
      </c>
      <c r="R537" s="28">
        <v>1070.1508163254762</v>
      </c>
    </row>
    <row r="538" spans="1:18" x14ac:dyDescent="0.3">
      <c r="A538" s="44" t="s">
        <v>93</v>
      </c>
      <c r="B538" s="28" t="s">
        <v>80</v>
      </c>
      <c r="C538" t="s">
        <v>64</v>
      </c>
      <c r="D538" s="28">
        <f t="array" ref="D538:F538">LINEST(F450:F452,POWER($D$450:$D$452,{1,2}))</f>
        <v>-7.7685065451496851E-2</v>
      </c>
      <c r="E538" s="28">
        <v>10.742244819503423</v>
      </c>
      <c r="F538" s="28">
        <v>-364.18378393296928</v>
      </c>
      <c r="G538" s="45" t="s">
        <v>58</v>
      </c>
      <c r="H538" s="28" t="s">
        <v>80</v>
      </c>
      <c r="I538" t="s">
        <v>64</v>
      </c>
      <c r="J538" s="28">
        <f t="array" ref="J538:L538">LINEST(F456:F458,POWER($D$456:$D$458,{1,2}))</f>
        <v>0.10813857366580996</v>
      </c>
      <c r="K538" s="28">
        <v>-15.751474817437698</v>
      </c>
      <c r="L538" s="28">
        <v>579.23352983828352</v>
      </c>
      <c r="M538" s="49" t="s">
        <v>51</v>
      </c>
      <c r="N538" s="28" t="s">
        <v>80</v>
      </c>
      <c r="O538" t="s">
        <v>64</v>
      </c>
      <c r="P538" s="28">
        <f t="array" ref="P538:R538">LINEST(F462:F464,POWER($D$462:$D$464,{1,2}))</f>
        <v>0.15370774700974416</v>
      </c>
      <c r="Q538" s="28">
        <v>-23.39369784700488</v>
      </c>
      <c r="R538" s="28">
        <v>892.99263474230042</v>
      </c>
    </row>
    <row r="539" spans="1:18" x14ac:dyDescent="0.3">
      <c r="A539" s="44" t="s">
        <v>93</v>
      </c>
      <c r="B539" s="28" t="s">
        <v>80</v>
      </c>
      <c r="C539" s="31" t="s">
        <v>65</v>
      </c>
      <c r="D539" s="28">
        <f t="array" ref="D539:F539">LINEST(G450:G452,POWER($D$450:$D$452,{1,2}))</f>
        <v>-2.3367188130352535E-3</v>
      </c>
      <c r="E539" s="28">
        <v>0.26531514190721744</v>
      </c>
      <c r="F539" s="28">
        <v>-6.2388448952736635</v>
      </c>
      <c r="G539" s="45" t="s">
        <v>58</v>
      </c>
      <c r="H539" s="28" t="s">
        <v>80</v>
      </c>
      <c r="I539" s="31" t="s">
        <v>65</v>
      </c>
      <c r="J539" s="28">
        <f t="array" ref="J539:L539">LINEST(G456:G458,POWER($D$456:$D$458,{1,2}))</f>
        <v>1.401054400432948E-3</v>
      </c>
      <c r="K539" s="28">
        <v>-0.32357219008137245</v>
      </c>
      <c r="L539" s="28">
        <v>16.228931483434703</v>
      </c>
      <c r="M539" s="49" t="s">
        <v>51</v>
      </c>
      <c r="N539" s="28" t="s">
        <v>80</v>
      </c>
      <c r="O539" s="31" t="s">
        <v>65</v>
      </c>
      <c r="P539" s="28">
        <f t="array" ref="P539:R539">LINEST(G462:G464,POWER($D$462:$D$464,{1,2}))</f>
        <v>8.5202054215146941E-3</v>
      </c>
      <c r="Q539" s="28">
        <v>-1.3034587934668944</v>
      </c>
      <c r="R539" s="28">
        <v>50.136349112666977</v>
      </c>
    </row>
    <row r="540" spans="1:18" x14ac:dyDescent="0.3">
      <c r="A540" s="44" t="s">
        <v>93</v>
      </c>
      <c r="B540" s="28" t="s">
        <v>80</v>
      </c>
      <c r="C540" s="31" t="s">
        <v>66</v>
      </c>
      <c r="D540" s="28">
        <f t="array" ref="D540:F540">LINEST(H450:H452,POWER($D$450:$D$452,{1,2}))</f>
        <v>4.1552420843745733E-3</v>
      </c>
      <c r="E540" s="28">
        <v>-0.67826252248245</v>
      </c>
      <c r="F540" s="28">
        <v>27.960305043207072</v>
      </c>
      <c r="G540" s="45" t="s">
        <v>58</v>
      </c>
      <c r="H540" s="28" t="s">
        <v>80</v>
      </c>
      <c r="I540" s="31" t="s">
        <v>66</v>
      </c>
      <c r="J540" s="28">
        <f t="array" ref="J540:L540">LINEST(H456:H458,POWER($D$456:$D$458,{1,2}))</f>
        <v>-1.4235450353354748E-3</v>
      </c>
      <c r="K540" s="28">
        <v>0.10989074379325749</v>
      </c>
      <c r="L540" s="28">
        <v>-0.27694679949658596</v>
      </c>
      <c r="M540" s="49" t="s">
        <v>51</v>
      </c>
      <c r="N540" s="28" t="s">
        <v>80</v>
      </c>
      <c r="O540" s="31" t="s">
        <v>66</v>
      </c>
      <c r="P540" s="28">
        <f t="array" ref="P540:R540">LINEST(H462:H464,POWER($D$462:$D$464,{1,2}))</f>
        <v>2.9975760955981185E-3</v>
      </c>
      <c r="Q540" s="28">
        <v>-0.48239858898920401</v>
      </c>
      <c r="R540" s="28">
        <v>19.654367571706089</v>
      </c>
    </row>
    <row r="541" spans="1:18" x14ac:dyDescent="0.3">
      <c r="A541" s="44" t="s">
        <v>93</v>
      </c>
      <c r="B541" s="28" t="s">
        <v>80</v>
      </c>
      <c r="C541" t="s">
        <v>122</v>
      </c>
      <c r="D541" s="28">
        <f t="array" ref="D541:F541">LINEST(I450:I452,POWER($D$450:$D$452,{1,2}))</f>
        <v>1.9164021674667445E-3</v>
      </c>
      <c r="E541" s="28">
        <v>-0.3622593171917336</v>
      </c>
      <c r="F541" s="28">
        <v>17.449232700164256</v>
      </c>
      <c r="G541" s="45" t="s">
        <v>58</v>
      </c>
      <c r="H541" s="28" t="s">
        <v>80</v>
      </c>
      <c r="I541" t="s">
        <v>122</v>
      </c>
      <c r="J541" s="28">
        <f t="array" ref="J541:L541">LINEST(I456:I458,POWER($D$456:$D$458,{1,2}))</f>
        <v>-4.894458382652709E-3</v>
      </c>
      <c r="K541" s="28">
        <v>0.53911238421350793</v>
      </c>
      <c r="L541" s="28">
        <v>-13.096515621576142</v>
      </c>
      <c r="M541" s="49" t="s">
        <v>51</v>
      </c>
      <c r="N541" s="28" t="s">
        <v>80</v>
      </c>
      <c r="O541" t="s">
        <v>122</v>
      </c>
      <c r="P541" s="28">
        <f t="array" ref="P541:R541">LINEST(I462:I464,POWER($D$462:$D$464,{1,2}))</f>
        <v>9.2710622652287279E-3</v>
      </c>
      <c r="Q541" s="28">
        <v>-1.4199180868659931</v>
      </c>
      <c r="R541" s="28">
        <v>55.787677287338276</v>
      </c>
    </row>
    <row r="542" spans="1:18" x14ac:dyDescent="0.3">
      <c r="A542" s="44" t="s">
        <v>93</v>
      </c>
      <c r="B542" s="28" t="s">
        <v>80</v>
      </c>
      <c r="C542" t="s">
        <v>121</v>
      </c>
      <c r="D542" s="28">
        <f t="array" ref="D542:F542">LINEST(J450:J452,POWER($D$450:$D$452,{1,2}))</f>
        <v>-2.4892512215420808E-2</v>
      </c>
      <c r="E542" s="28">
        <v>3.5836232305717988</v>
      </c>
      <c r="F542" s="28">
        <v>-127.32608715998339</v>
      </c>
      <c r="G542" s="45" t="s">
        <v>58</v>
      </c>
      <c r="H542" s="28" t="s">
        <v>80</v>
      </c>
      <c r="I542" t="s">
        <v>121</v>
      </c>
      <c r="J542" s="28">
        <f t="array" ref="J542:L542">LINEST(J456:J458,POWER($D$456:$D$458,{1,2}))</f>
        <v>-7.7430247170491183E-3</v>
      </c>
      <c r="K542" s="28">
        <v>0.90604096760360087</v>
      </c>
      <c r="L542" s="28">
        <v>-24.313031206325775</v>
      </c>
      <c r="M542" s="49" t="s">
        <v>51</v>
      </c>
      <c r="N542" s="28" t="s">
        <v>80</v>
      </c>
      <c r="O542" t="s">
        <v>121</v>
      </c>
      <c r="P542" s="28">
        <f t="array" ref="P542:R542">LINEST(J462:J464,POWER($D$462:$D$464,{1,2}))</f>
        <v>-4.6510979088068014E-3</v>
      </c>
      <c r="Q542" s="28">
        <v>0.60827480678023815</v>
      </c>
      <c r="R542" s="28">
        <v>-17.098418607463824</v>
      </c>
    </row>
    <row r="543" spans="1:18" x14ac:dyDescent="0.3">
      <c r="A543" s="44" t="s">
        <v>93</v>
      </c>
      <c r="B543" s="28" t="s">
        <v>80</v>
      </c>
      <c r="C543" t="s">
        <v>123</v>
      </c>
      <c r="D543" s="28">
        <f t="array" ref="D543:F543">LINEST(K450:K452,POWER($D$450:$D$452,{1,2}))</f>
        <v>-2.6502469577123137E-3</v>
      </c>
      <c r="E543" s="28">
        <v>0.27169333426645692</v>
      </c>
      <c r="F543" s="28">
        <v>-3.937221243904574</v>
      </c>
      <c r="G543" s="45" t="s">
        <v>58</v>
      </c>
      <c r="H543" s="28" t="s">
        <v>80</v>
      </c>
      <c r="I543" t="s">
        <v>123</v>
      </c>
      <c r="J543" s="28">
        <f t="array" ref="J543:L543">LINEST(K456:K458,POWER($D$456:$D$458,{1,2}))</f>
        <v>-7.1161838469081702E-3</v>
      </c>
      <c r="K543" s="28">
        <v>0.77463460757095581</v>
      </c>
      <c r="L543" s="28">
        <v>-17.987749286210104</v>
      </c>
      <c r="M543" s="49" t="s">
        <v>51</v>
      </c>
      <c r="N543" s="28" t="s">
        <v>80</v>
      </c>
      <c r="O543" t="s">
        <v>123</v>
      </c>
      <c r="P543" s="28">
        <f t="array" ref="P543:R543">LINEST(K462:K464,POWER($D$462:$D$464,{1,2}))</f>
        <v>-5.2610851792316013E-3</v>
      </c>
      <c r="Q543" s="28">
        <v>0.61474984735311078</v>
      </c>
      <c r="R543" s="28">
        <v>-14.230517633265993</v>
      </c>
    </row>
    <row r="544" spans="1:18" x14ac:dyDescent="0.3">
      <c r="A544" s="44" t="s">
        <v>93</v>
      </c>
      <c r="B544" s="28" t="s">
        <v>80</v>
      </c>
      <c r="C544" t="s">
        <v>126</v>
      </c>
      <c r="D544" s="28">
        <f t="array" ref="D544:F544">LINEST(L450:L452,POWER($D$450:$D$452,{1,2}))</f>
        <v>-2.9118367198661538E-2</v>
      </c>
      <c r="E544" s="28">
        <v>4.1785058988942332</v>
      </c>
      <c r="F544" s="28">
        <v>-147.80423566382456</v>
      </c>
      <c r="G544" s="45" t="s">
        <v>58</v>
      </c>
      <c r="H544" s="28" t="s">
        <v>80</v>
      </c>
      <c r="I544" t="s">
        <v>126</v>
      </c>
      <c r="J544" s="28">
        <f t="array" ref="J544:L544">LINEST(L456:L458,POWER($D$456:$D$458,{1,2}))</f>
        <v>-1.411391223431443E-2</v>
      </c>
      <c r="K544" s="28">
        <v>1.7072389931291378</v>
      </c>
      <c r="L544" s="28">
        <v>-48.374183199075546</v>
      </c>
      <c r="M544" s="49" t="s">
        <v>51</v>
      </c>
      <c r="N544" s="28" t="s">
        <v>80</v>
      </c>
      <c r="O544" t="s">
        <v>126</v>
      </c>
      <c r="P544" s="28">
        <f t="array" ref="P544:R544">LINEST(L462:L464,POWER($D$462:$D$464,{1,2}))</f>
        <v>-1.2212676448242637E-3</v>
      </c>
      <c r="Q544" s="28">
        <v>7.1504114485734386E-3</v>
      </c>
      <c r="R544" s="28">
        <v>8.7519676639460862</v>
      </c>
    </row>
    <row r="545" spans="1:18" x14ac:dyDescent="0.3">
      <c r="A545" s="44" t="s">
        <v>93</v>
      </c>
      <c r="B545" s="28" t="s">
        <v>80</v>
      </c>
      <c r="C545" t="s">
        <v>124</v>
      </c>
      <c r="D545" s="28">
        <f t="array" ref="D545:F545">LINEST(M450:M452,POWER($D$450:$D$452,{1,2}))</f>
        <v>4.9145775985591804E-3</v>
      </c>
      <c r="E545" s="28">
        <v>-0.86665396354658486</v>
      </c>
      <c r="F545" s="28">
        <v>39.68489587012769</v>
      </c>
      <c r="G545" s="45" t="s">
        <v>58</v>
      </c>
      <c r="H545" s="28" t="s">
        <v>80</v>
      </c>
      <c r="I545" t="s">
        <v>124</v>
      </c>
      <c r="J545" s="28">
        <f t="array" ref="J545:L545">LINEST(M456:M458,POWER($D$456:$D$458,{1,2}))</f>
        <v>-1.6450552026297426E-2</v>
      </c>
      <c r="K545" s="28">
        <v>2.027776562049028</v>
      </c>
      <c r="L545" s="28">
        <v>-58.274645502820803</v>
      </c>
      <c r="M545" s="49" t="s">
        <v>51</v>
      </c>
      <c r="N545" s="28" t="s">
        <v>80</v>
      </c>
      <c r="O545" t="s">
        <v>124</v>
      </c>
      <c r="P545" s="28">
        <f t="array" ref="P545:R545">LINEST(M462:M464,POWER($D$462:$D$464,{1,2}))</f>
        <v>1.7201089340299635E-2</v>
      </c>
      <c r="Q545" s="28">
        <v>-2.736952152574875</v>
      </c>
      <c r="R545" s="28">
        <v>111.39945608115306</v>
      </c>
    </row>
    <row r="546" spans="1:18" x14ac:dyDescent="0.3">
      <c r="A546" s="44" t="s">
        <v>93</v>
      </c>
      <c r="B546" s="28" t="s">
        <v>80</v>
      </c>
      <c r="C546" t="s">
        <v>127</v>
      </c>
      <c r="D546" s="28">
        <f t="array" ref="D546:F546">LINEST(N450:N452,POWER($D$450:$D$452,{1,2}))</f>
        <v>-3.2722489285131108E-3</v>
      </c>
      <c r="E546" s="28">
        <v>0.2850299767563278</v>
      </c>
      <c r="F546" s="28">
        <v>0.26330875954224098</v>
      </c>
      <c r="G546" s="45" t="s">
        <v>58</v>
      </c>
      <c r="H546" s="28" t="s">
        <v>80</v>
      </c>
      <c r="I546" t="s">
        <v>127</v>
      </c>
      <c r="J546" s="28">
        <f t="array" ref="J546:L546">LINEST(N456:N458,POWER($D$456:$D$458,{1,2}))</f>
        <v>-1.7967456499333019E-2</v>
      </c>
      <c r="K546" s="28">
        <v>2.1835194125702078</v>
      </c>
      <c r="L546" s="28">
        <v>-60.784676200535287</v>
      </c>
      <c r="M546" s="49" t="s">
        <v>51</v>
      </c>
      <c r="N546" s="28" t="s">
        <v>80</v>
      </c>
      <c r="O546" t="s">
        <v>127</v>
      </c>
      <c r="P546" s="28">
        <f t="array" ref="P546:R546">LINEST(N462:N464,POWER($D$462:$D$464,{1,2}))</f>
        <v>-2.9955148011656458E-2</v>
      </c>
      <c r="Q546" s="28">
        <v>4.0938445522701983</v>
      </c>
      <c r="R546" s="28">
        <v>-135.01367383337589</v>
      </c>
    </row>
    <row r="547" spans="1:18" x14ac:dyDescent="0.3">
      <c r="A547" s="44" t="s">
        <v>93</v>
      </c>
      <c r="B547" s="28" t="s">
        <v>80</v>
      </c>
      <c r="C547" t="s">
        <v>125</v>
      </c>
      <c r="D547" s="28">
        <f t="array" ref="D547:F547">LINEST(O450:O452,POWER($D$450:$D$452,{1,2}))</f>
        <v>-3.9290677659397734E-2</v>
      </c>
      <c r="E547" s="28">
        <v>5.5688492402738703</v>
      </c>
      <c r="F547" s="28">
        <v>-191.87109244467496</v>
      </c>
      <c r="G547" s="45" t="s">
        <v>58</v>
      </c>
      <c r="H547" s="28" t="s">
        <v>80</v>
      </c>
      <c r="I547" t="s">
        <v>125</v>
      </c>
      <c r="J547" s="28">
        <f t="array" ref="J547:L547">LINEST(O456:O458,POWER($D$456:$D$458,{1,2}))</f>
        <v>-1.1876062234107825E-2</v>
      </c>
      <c r="K547" s="28">
        <v>1.3540183596272255</v>
      </c>
      <c r="L547" s="28">
        <v>-30.355808868619619</v>
      </c>
      <c r="M547" s="49" t="s">
        <v>51</v>
      </c>
      <c r="N547" s="28" t="s">
        <v>80</v>
      </c>
      <c r="O547" t="s">
        <v>125</v>
      </c>
      <c r="P547" s="28">
        <f t="array" ref="P547:R547">LINEST(O462:O464,POWER($D$462:$D$464,{1,2}))</f>
        <v>7.1803001191848667E-2</v>
      </c>
      <c r="Q547" s="28">
        <v>-10.968584844183697</v>
      </c>
      <c r="R547" s="28">
        <v>423.67139157276483</v>
      </c>
    </row>
    <row r="548" spans="1:18" x14ac:dyDescent="0.3">
      <c r="A548" s="44" t="s">
        <v>93</v>
      </c>
      <c r="B548" s="28" t="s">
        <v>80</v>
      </c>
      <c r="C548" t="s">
        <v>130</v>
      </c>
      <c r="D548" s="28">
        <f t="array" ref="D548:F548">LINEST(P450:P452,POWER($D$450:$D$452,{1,2}))</f>
        <v>-3.9336281351205794E-2</v>
      </c>
      <c r="E548" s="28">
        <v>5.5653537248489195</v>
      </c>
      <c r="F548" s="28">
        <v>-188.77441237971993</v>
      </c>
      <c r="G548" s="45" t="s">
        <v>58</v>
      </c>
      <c r="H548" s="28" t="s">
        <v>80</v>
      </c>
      <c r="I548" t="s">
        <v>130</v>
      </c>
      <c r="J548" s="28">
        <f t="array" ref="J548:L548">LINEST(P456:P458,POWER($D$456:$D$458,{1,2}))</f>
        <v>-2.2827089987481428E-2</v>
      </c>
      <c r="K548" s="28">
        <v>2.678144089240309</v>
      </c>
      <c r="L548" s="28">
        <v>-66.71667967128316</v>
      </c>
      <c r="M548" s="49" t="s">
        <v>51</v>
      </c>
      <c r="N548" s="28" t="s">
        <v>80</v>
      </c>
      <c r="O548" t="s">
        <v>130</v>
      </c>
      <c r="P548" s="28">
        <f t="array" ref="P548:R548">LINEST(P462:P464,POWER($D$462:$D$464,{1,2}))</f>
        <v>-2.5801686248198213E-2</v>
      </c>
      <c r="Q548" s="28">
        <v>3.1815389084508916</v>
      </c>
      <c r="R548" s="28">
        <v>-86.457346717661352</v>
      </c>
    </row>
    <row r="549" spans="1:18" x14ac:dyDescent="0.3">
      <c r="A549" s="44" t="s">
        <v>93</v>
      </c>
      <c r="B549" s="28" t="s">
        <v>80</v>
      </c>
      <c r="C549" t="s">
        <v>132</v>
      </c>
      <c r="D549" s="28">
        <f t="array" ref="D549:F549">LINEST(Q450:Q452,POWER($D$450:$D$452,{1,2}))</f>
        <v>-7.6786463007526673E-2</v>
      </c>
      <c r="E549" s="28">
        <v>11.120507318231079</v>
      </c>
      <c r="F549" s="28">
        <v>-391.13504987483986</v>
      </c>
      <c r="G549" s="45" t="s">
        <v>58</v>
      </c>
      <c r="H549" s="28" t="s">
        <v>80</v>
      </c>
      <c r="I549" t="s">
        <v>132</v>
      </c>
      <c r="J549" s="28">
        <f t="array" ref="J549:L549">LINEST(Q456:Q458,POWER($D$456:$D$458,{1,2}))</f>
        <v>7.225506143047622E-2</v>
      </c>
      <c r="K549" s="28">
        <v>-9.9879043298241719</v>
      </c>
      <c r="L549" s="28">
        <v>360.56946231953759</v>
      </c>
      <c r="M549" s="49" t="s">
        <v>51</v>
      </c>
      <c r="N549" s="28" t="s">
        <v>80</v>
      </c>
      <c r="O549" t="s">
        <v>132</v>
      </c>
      <c r="P549" s="28">
        <f t="array" ref="P549:R549">LINEST(Q462:Q464,POWER($D$462:$D$464,{1,2}))</f>
        <v>2.0035024102872116E-2</v>
      </c>
      <c r="Q549" s="28">
        <v>-3.8712682799646929</v>
      </c>
      <c r="R549" s="28">
        <v>188.01943772322397</v>
      </c>
    </row>
    <row r="550" spans="1:18" x14ac:dyDescent="0.3">
      <c r="A550" s="44" t="s">
        <v>93</v>
      </c>
      <c r="B550" s="28" t="s">
        <v>80</v>
      </c>
      <c r="C550" t="s">
        <v>129</v>
      </c>
      <c r="D550" s="28">
        <f t="array" ref="D550:F550">LINEST(R450:R452,POWER($D$450:$D$452,{1,2}))</f>
        <v>5.376542338766338E-2</v>
      </c>
      <c r="E550" s="28">
        <v>-8.3861833776072015</v>
      </c>
      <c r="F550" s="28">
        <v>342.26320281693302</v>
      </c>
      <c r="G550" s="45" t="s">
        <v>58</v>
      </c>
      <c r="H550" s="28" t="s">
        <v>80</v>
      </c>
      <c r="I550" t="s">
        <v>129</v>
      </c>
      <c r="J550" s="28">
        <f t="array" ref="J550:L550">LINEST(R456:R458,POWER($D$456:$D$458,{1,2}))</f>
        <v>-0.11380739023803314</v>
      </c>
      <c r="K550" s="28">
        <v>13.884853916063083</v>
      </c>
      <c r="L550" s="28">
        <v>-396.16888998375174</v>
      </c>
      <c r="M550" s="49" t="s">
        <v>51</v>
      </c>
      <c r="N550" s="28" t="s">
        <v>80</v>
      </c>
      <c r="O550" t="s">
        <v>129</v>
      </c>
      <c r="P550" s="28">
        <f t="array" ref="P550:R550">LINEST(R462:R464,POWER($D$462:$D$464,{1,2}))</f>
        <v>0.18128759275206199</v>
      </c>
      <c r="Q550" s="28">
        <v>-27.862050489081572</v>
      </c>
      <c r="R550" s="28">
        <v>1085.5648297945954</v>
      </c>
    </row>
    <row r="551" spans="1:18" x14ac:dyDescent="0.3">
      <c r="A551" s="44" t="s">
        <v>93</v>
      </c>
      <c r="B551" s="28" t="s">
        <v>80</v>
      </c>
      <c r="C551" t="s">
        <v>131</v>
      </c>
      <c r="D551" s="28">
        <f t="array" ref="D551:F551">LINEST(S450:S452,POWER($D$450:$D$452,{1,2}))</f>
        <v>-1.5459384958814635E-2</v>
      </c>
      <c r="E551" s="28">
        <v>0.82608748879910543</v>
      </c>
      <c r="F551" s="28">
        <v>47.388177696945526</v>
      </c>
      <c r="G551" s="45" t="s">
        <v>58</v>
      </c>
      <c r="H551" s="28" t="s">
        <v>80</v>
      </c>
      <c r="I551" t="s">
        <v>131</v>
      </c>
      <c r="J551" s="28">
        <f t="array" ref="J551:L551">LINEST(S456:S458,POWER($D$456:$D$458,{1,2}))</f>
        <v>-0.20944246732318711</v>
      </c>
      <c r="K551" s="28">
        <v>26.272720033372767</v>
      </c>
      <c r="L551" s="28">
        <v>-784.0651488680827</v>
      </c>
      <c r="M551" s="49" t="s">
        <v>51</v>
      </c>
      <c r="N551" s="28" t="s">
        <v>80</v>
      </c>
      <c r="O551" t="s">
        <v>131</v>
      </c>
      <c r="P551" s="28">
        <f t="array" ref="P551:R551">LINEST(S462:S464,POWER($D$462:$D$464,{1,2}))</f>
        <v>-0.42908987831979784</v>
      </c>
      <c r="Q551" s="28">
        <v>61.799431254974429</v>
      </c>
      <c r="R551" s="28">
        <v>-2197.6370687912095</v>
      </c>
    </row>
    <row r="552" spans="1:18" x14ac:dyDescent="0.3">
      <c r="A552" s="44" t="s">
        <v>93</v>
      </c>
      <c r="B552" s="28" t="s">
        <v>80</v>
      </c>
      <c r="C552" t="s">
        <v>128</v>
      </c>
      <c r="D552" s="28">
        <f t="array" ref="D552:F552">LINEST(T450:T452,POWER($D$450:$D$452,{1,2}))</f>
        <v>-0.4157665281798667</v>
      </c>
      <c r="E552" s="28">
        <v>58.587507625592323</v>
      </c>
      <c r="F552" s="28">
        <v>-2022.3936345062671</v>
      </c>
      <c r="G552" s="45" t="s">
        <v>58</v>
      </c>
      <c r="H552" s="28" t="s">
        <v>80</v>
      </c>
      <c r="I552" t="s">
        <v>128</v>
      </c>
      <c r="J552" s="28">
        <f t="array" ref="J552:L552">LINEST(T456:T458,POWER($D$456:$D$458,{1,2}))</f>
        <v>0.15615772893031432</v>
      </c>
      <c r="K552" s="28">
        <v>-21.868777038303506</v>
      </c>
      <c r="L552" s="28">
        <v>818.62405208190125</v>
      </c>
      <c r="M552" s="49" t="s">
        <v>51</v>
      </c>
      <c r="N552" s="28" t="s">
        <v>80</v>
      </c>
      <c r="O552" t="s">
        <v>128</v>
      </c>
      <c r="P552" s="28">
        <f t="array" ref="P552:R552">LINEST(T462:T464,POWER($D$462:$D$464,{1,2}))</f>
        <v>-3.449113921674437E-2</v>
      </c>
      <c r="Q552" s="28">
        <v>2.8308401112237842</v>
      </c>
      <c r="R552" s="28">
        <v>17.041993310089737</v>
      </c>
    </row>
    <row r="553" spans="1:18" x14ac:dyDescent="0.3">
      <c r="A553" s="44" t="s">
        <v>93</v>
      </c>
      <c r="B553" s="28" t="s">
        <v>80</v>
      </c>
      <c r="C553" t="s">
        <v>133</v>
      </c>
      <c r="D553" s="28">
        <f t="array" ref="D553:F553">LINEST(U450:U452,POWER($D$450:$D$452,{1,2}))</f>
        <v>-0.48169330984906228</v>
      </c>
      <c r="E553" s="28">
        <v>67.267563491376535</v>
      </c>
      <c r="F553" s="28">
        <v>-2284.2230715553897</v>
      </c>
      <c r="G553" s="45" t="s">
        <v>58</v>
      </c>
      <c r="H553" s="28" t="s">
        <v>80</v>
      </c>
      <c r="I553" t="s">
        <v>133</v>
      </c>
      <c r="J553" s="28">
        <f t="array" ref="J553:L553">LINEST(U456:U458,POWER($D$456:$D$458,{1,2}))</f>
        <v>1.4847633128961004E-2</v>
      </c>
      <c r="K553" s="28">
        <v>-3.8026443178496203</v>
      </c>
      <c r="L553" s="28">
        <v>268.51387601097548</v>
      </c>
      <c r="M553" s="49" t="s">
        <v>51</v>
      </c>
      <c r="N553" s="28" t="s">
        <v>80</v>
      </c>
      <c r="O553" t="s">
        <v>133</v>
      </c>
      <c r="P553" s="28">
        <f t="array" ref="P553:R553">LINEST(U462:U464,POWER($D$462:$D$464,{1,2}))</f>
        <v>-5.8363354651944727E-2</v>
      </c>
      <c r="Q553" s="28">
        <v>4.9379388503672486</v>
      </c>
      <c r="R553" s="28">
        <v>11.815214203152266</v>
      </c>
    </row>
    <row r="554" spans="1:18" x14ac:dyDescent="0.3">
      <c r="A554" s="44" t="s">
        <v>93</v>
      </c>
      <c r="B554" s="28" t="s">
        <v>80</v>
      </c>
      <c r="C554" s="31" t="s">
        <v>140</v>
      </c>
      <c r="D554" s="28">
        <f t="array" ref="D554:F554">LINEST(V450:V452,POWER($D$450:$D$452,{1,2}))</f>
        <v>-0.77158312691018871</v>
      </c>
      <c r="E554" s="28">
        <v>108.4384685120022</v>
      </c>
      <c r="F554" s="28">
        <v>-3681.5082742589411</v>
      </c>
      <c r="G554" s="45" t="s">
        <v>58</v>
      </c>
      <c r="H554" s="28" t="s">
        <v>80</v>
      </c>
      <c r="I554" s="31" t="s">
        <v>140</v>
      </c>
      <c r="J554" s="28">
        <f t="array" ref="J554:L554">LINEST(V456:V458,POWER($D$456:$D$458,{1,2}))</f>
        <v>1.2152774873409264</v>
      </c>
      <c r="K554" s="28">
        <v>-165.07521394250765</v>
      </c>
      <c r="L554" s="28">
        <v>5747.8465193094171</v>
      </c>
      <c r="M554" s="49" t="s">
        <v>51</v>
      </c>
      <c r="N554" s="28" t="s">
        <v>80</v>
      </c>
      <c r="O554" s="31" t="s">
        <v>140</v>
      </c>
      <c r="P554" s="28">
        <f t="array" ref="P554:R554">LINEST(V462:V464,POWER($D$462:$D$464,{1,2}))</f>
        <v>-0.6858028963535191</v>
      </c>
      <c r="Q554" s="28">
        <v>94.370067041862796</v>
      </c>
      <c r="R554" s="28">
        <v>-3110.2088326713501</v>
      </c>
    </row>
    <row r="555" spans="1:18" ht="28.8" x14ac:dyDescent="0.3">
      <c r="A555" t="s">
        <v>118</v>
      </c>
      <c r="B555" s="32" t="s">
        <v>139</v>
      </c>
      <c r="C555" s="28" t="s">
        <v>138</v>
      </c>
      <c r="D555" s="32" t="s">
        <v>135</v>
      </c>
      <c r="E555" s="32" t="s">
        <v>136</v>
      </c>
      <c r="F555" s="32" t="s">
        <v>137</v>
      </c>
      <c r="G555" t="s">
        <v>118</v>
      </c>
      <c r="H555" s="32" t="s">
        <v>139</v>
      </c>
      <c r="I555" s="28" t="s">
        <v>138</v>
      </c>
      <c r="J555" s="32" t="s">
        <v>135</v>
      </c>
      <c r="K555" s="32" t="s">
        <v>136</v>
      </c>
      <c r="L555" s="32" t="s">
        <v>137</v>
      </c>
      <c r="M555" t="s">
        <v>118</v>
      </c>
      <c r="N555" s="32" t="s">
        <v>139</v>
      </c>
      <c r="O555" s="28" t="s">
        <v>138</v>
      </c>
      <c r="P555" s="32" t="s">
        <v>135</v>
      </c>
      <c r="Q555" s="32" t="s">
        <v>136</v>
      </c>
      <c r="R555" s="32" t="s">
        <v>137</v>
      </c>
    </row>
    <row r="556" spans="1:18" x14ac:dyDescent="0.3">
      <c r="A556" s="50" t="s">
        <v>59</v>
      </c>
      <c r="B556" s="32" t="s">
        <v>81</v>
      </c>
      <c r="C556" t="s">
        <v>64</v>
      </c>
      <c r="D556" s="28">
        <f t="array" ref="D556:F556">LINEST(F465:F467,POWER($D$465:$D$467,{1,2}))</f>
        <v>-4.0026236378420142E-2</v>
      </c>
      <c r="E556" s="28">
        <v>5.7518362122473299</v>
      </c>
      <c r="F556" s="28">
        <v>-204.07384983662163</v>
      </c>
      <c r="G556" s="42" t="s">
        <v>53</v>
      </c>
      <c r="H556" s="32" t="s">
        <v>81</v>
      </c>
      <c r="I556" t="s">
        <v>64</v>
      </c>
      <c r="J556" s="28">
        <f t="array" ref="J556:L556">LINEST(F471:F473,POWER($D$471:$D$473,{1,2}))</f>
        <v>-4.4609500903252643E-2</v>
      </c>
      <c r="K556" s="28">
        <v>6.5971031686951864</v>
      </c>
      <c r="L556" s="28">
        <v>-239.80944672550396</v>
      </c>
      <c r="M556" s="53" t="s">
        <v>54</v>
      </c>
      <c r="N556" s="32" t="s">
        <v>81</v>
      </c>
      <c r="O556" t="s">
        <v>64</v>
      </c>
      <c r="P556" s="28">
        <f t="array" ref="P556:R556">LINEST(F477:F479,POWER($D$477:$D$479,{1,2}))</f>
        <v>-7.82666999156547E-3</v>
      </c>
      <c r="Q556" s="28">
        <v>-0.39798065050446457</v>
      </c>
      <c r="R556" s="28">
        <v>81.849403697955438</v>
      </c>
    </row>
    <row r="557" spans="1:18" x14ac:dyDescent="0.3">
      <c r="A557" s="50" t="s">
        <v>59</v>
      </c>
      <c r="B557" s="32" t="s">
        <v>81</v>
      </c>
      <c r="C557" s="31" t="s">
        <v>65</v>
      </c>
      <c r="D557" s="28">
        <f t="array" ref="D557:F557">LINEST(G465:G467,POWER($D$465:$D$467,{1,2}))</f>
        <v>-1.6156960984368108E-3</v>
      </c>
      <c r="E557" s="28">
        <v>0.21609026865526634</v>
      </c>
      <c r="F557" s="28">
        <v>-6.8706570276585381</v>
      </c>
      <c r="G557" s="42" t="s">
        <v>53</v>
      </c>
      <c r="H557" s="32" t="s">
        <v>81</v>
      </c>
      <c r="I557" s="31" t="s">
        <v>65</v>
      </c>
      <c r="J557" s="28">
        <f t="array" ref="J557:L557">LINEST(G471:G473,POWER($D$471:$D$473,{1,2}))</f>
        <v>1.9731343725612461E-2</v>
      </c>
      <c r="K557" s="28">
        <v>-3.2212103668142098</v>
      </c>
      <c r="L557" s="28">
        <v>131.61010790007694</v>
      </c>
      <c r="M557" s="53" t="s">
        <v>54</v>
      </c>
      <c r="N557" s="32" t="s">
        <v>81</v>
      </c>
      <c r="O557" s="31" t="s">
        <v>65</v>
      </c>
      <c r="P557" s="28">
        <f t="array" ref="P557:R557">LINEST(G477:G479,POWER($D$477:$D$479,{1,2}))</f>
        <v>-9.5813126606849527E-3</v>
      </c>
      <c r="Q557" s="28">
        <v>1.174975472606453</v>
      </c>
      <c r="R557" s="28">
        <v>-33.036186958825688</v>
      </c>
    </row>
    <row r="558" spans="1:18" x14ac:dyDescent="0.3">
      <c r="A558" s="50" t="s">
        <v>59</v>
      </c>
      <c r="B558" s="32" t="s">
        <v>81</v>
      </c>
      <c r="C558" s="31" t="s">
        <v>66</v>
      </c>
      <c r="D558" s="28">
        <f t="array" ref="D558:F558">LINEST(H465:H467,POWER($D$465:$D$467,{1,2}))</f>
        <v>-1.398984327196894E-3</v>
      </c>
      <c r="E558" s="28">
        <v>0.20119966280917331</v>
      </c>
      <c r="F558" s="28">
        <v>-6.9714486054232054</v>
      </c>
      <c r="G558" s="42" t="s">
        <v>53</v>
      </c>
      <c r="H558" s="32" t="s">
        <v>81</v>
      </c>
      <c r="I558" s="31" t="s">
        <v>66</v>
      </c>
      <c r="J558" s="28">
        <f t="array" ref="J558:L558">LINEST(H471:H473,POWER($D$471:$D$473,{1,2}))</f>
        <v>3.5430846055640404E-2</v>
      </c>
      <c r="K558" s="28">
        <v>-5.7407415988148944</v>
      </c>
      <c r="L558" s="28">
        <v>232.70865347070551</v>
      </c>
      <c r="M558" s="53" t="s">
        <v>54</v>
      </c>
      <c r="N558" s="32" t="s">
        <v>81</v>
      </c>
      <c r="O558" s="31" t="s">
        <v>66</v>
      </c>
      <c r="P558" s="28">
        <f t="array" ref="P558:R558">LINEST(H477:H479,POWER($D$477:$D$479,{1,2}))</f>
        <v>-5.4257413898244891E-3</v>
      </c>
      <c r="Q558" s="28">
        <v>0.6779841845421527</v>
      </c>
      <c r="R558" s="28">
        <v>-19.504459593647109</v>
      </c>
    </row>
    <row r="559" spans="1:18" x14ac:dyDescent="0.3">
      <c r="A559" s="50" t="s">
        <v>59</v>
      </c>
      <c r="B559" s="32" t="s">
        <v>81</v>
      </c>
      <c r="C559" t="s">
        <v>122</v>
      </c>
      <c r="D559" s="28">
        <f t="array" ref="D559:F559">LINEST(I465:I467,POWER($D$465:$D$467,{1,2}))</f>
        <v>-3.3941732117869165E-3</v>
      </c>
      <c r="E559" s="28">
        <v>0.4690186432522096</v>
      </c>
      <c r="F559" s="28">
        <v>-15.548949680958504</v>
      </c>
      <c r="G559" s="42" t="s">
        <v>53</v>
      </c>
      <c r="H559" s="32" t="s">
        <v>81</v>
      </c>
      <c r="I559" t="s">
        <v>122</v>
      </c>
      <c r="J559" s="28">
        <f t="array" ref="J559:L559">LINEST(I471:I473,POWER($D$471:$D$473,{1,2}))</f>
        <v>0.31905680110696971</v>
      </c>
      <c r="K559" s="28">
        <v>-51.623575934321302</v>
      </c>
      <c r="L559" s="28">
        <v>2088.5108191916274</v>
      </c>
      <c r="M559" s="53" t="s">
        <v>54</v>
      </c>
      <c r="N559" s="32" t="s">
        <v>81</v>
      </c>
      <c r="O559" t="s">
        <v>122</v>
      </c>
      <c r="P559" s="28">
        <f t="array" ref="P559:R559">LINEST(I477:I479,POWER($D$477:$D$479,{1,2}))</f>
        <v>-4.3331820342426075E-3</v>
      </c>
      <c r="Q559" s="28">
        <v>0.51492874303311265</v>
      </c>
      <c r="R559" s="28">
        <v>-13.008476340806812</v>
      </c>
    </row>
    <row r="560" spans="1:18" x14ac:dyDescent="0.3">
      <c r="A560" s="50" t="s">
        <v>59</v>
      </c>
      <c r="B560" s="32" t="s">
        <v>81</v>
      </c>
      <c r="C560" t="s">
        <v>121</v>
      </c>
      <c r="D560" s="28">
        <f t="array" ref="D560:F560">LINEST(J465:J467,POWER($D$465:$D$467,{1,2}))</f>
        <v>4.7147985814637991E-3</v>
      </c>
      <c r="E560" s="28">
        <v>-0.80927067230360983</v>
      </c>
      <c r="F560" s="28">
        <v>34.922371345677206</v>
      </c>
      <c r="G560" s="42" t="s">
        <v>53</v>
      </c>
      <c r="H560" s="32" t="s">
        <v>81</v>
      </c>
      <c r="I560" t="s">
        <v>121</v>
      </c>
      <c r="J560" s="28">
        <f t="array" ref="J560:L560">LINEST(J471:J473,POWER($D$471:$D$473,{1,2}))</f>
        <v>0.37569339938964547</v>
      </c>
      <c r="K560" s="28">
        <v>-60.711968352770313</v>
      </c>
      <c r="L560" s="28">
        <v>2453.2275286243689</v>
      </c>
      <c r="M560" s="53" t="s">
        <v>54</v>
      </c>
      <c r="N560" s="32" t="s">
        <v>81</v>
      </c>
      <c r="O560" t="s">
        <v>121</v>
      </c>
      <c r="P560" s="28">
        <f t="array" ref="P560:R560">LINEST(J477:J479,POWER($D$477:$D$479,{1,2}))</f>
        <v>9.0531834698665808E-3</v>
      </c>
      <c r="Q560" s="28">
        <v>-1.4393393841931852</v>
      </c>
      <c r="R560" s="28">
        <v>58.702362255490208</v>
      </c>
    </row>
    <row r="561" spans="1:18" x14ac:dyDescent="0.3">
      <c r="A561" s="50" t="s">
        <v>59</v>
      </c>
      <c r="B561" s="32" t="s">
        <v>81</v>
      </c>
      <c r="C561" t="s">
        <v>123</v>
      </c>
      <c r="D561" s="28">
        <f t="array" ref="D561:F561">LINEST(K465:K467,POWER($D$465:$D$467,{1,2}))</f>
        <v>-1.2190393704934648E-2</v>
      </c>
      <c r="E561" s="28">
        <v>1.6820393247777194</v>
      </c>
      <c r="F561" s="28">
        <v>-56.279381602708142</v>
      </c>
      <c r="G561" s="42" t="s">
        <v>53</v>
      </c>
      <c r="H561" s="32" t="s">
        <v>81</v>
      </c>
      <c r="I561" t="s">
        <v>123</v>
      </c>
      <c r="J561" s="28">
        <f t="array" ref="J561:L561">LINEST(K471:K473,POWER($D$471:$D$473,{1,2}))</f>
        <v>0.59884171061738556</v>
      </c>
      <c r="K561" s="28">
        <v>-96.721326494492459</v>
      </c>
      <c r="L561" s="28">
        <v>3906.016603072856</v>
      </c>
      <c r="M561" s="53" t="s">
        <v>54</v>
      </c>
      <c r="N561" s="32" t="s">
        <v>81</v>
      </c>
      <c r="O561" t="s">
        <v>123</v>
      </c>
      <c r="P561" s="28">
        <f t="array" ref="P561:R561">LINEST(K477:K479,POWER($D$477:$D$479,{1,2}))</f>
        <v>2.2575709696303389E-2</v>
      </c>
      <c r="Q561" s="28">
        <v>-3.4816376929364603</v>
      </c>
      <c r="R561" s="28">
        <v>135.98599614727465</v>
      </c>
    </row>
    <row r="562" spans="1:18" x14ac:dyDescent="0.3">
      <c r="A562" s="50" t="s">
        <v>59</v>
      </c>
      <c r="B562" s="32" t="s">
        <v>81</v>
      </c>
      <c r="C562" t="s">
        <v>126</v>
      </c>
      <c r="D562" s="28">
        <f t="array" ref="D562:F562">LINEST(L465:L467,POWER($D$465:$D$467,{1,2}))</f>
        <v>-4.2887362732725809E-2</v>
      </c>
      <c r="E562" s="28">
        <v>6.3619389488891827</v>
      </c>
      <c r="F562" s="28">
        <v>-233.91189054878367</v>
      </c>
      <c r="G562" s="42" t="s">
        <v>53</v>
      </c>
      <c r="H562" s="32" t="s">
        <v>81</v>
      </c>
      <c r="I562" t="s">
        <v>126</v>
      </c>
      <c r="J562" s="28">
        <f t="array" ref="J562:L562">LINEST(L471:L473,POWER($D$471:$D$473,{1,2}))</f>
        <v>1.056782862383822</v>
      </c>
      <c r="K562" s="28">
        <v>-170.67171279757204</v>
      </c>
      <c r="L562" s="28">
        <v>6891.6180739287256</v>
      </c>
      <c r="M562" s="53" t="s">
        <v>54</v>
      </c>
      <c r="N562" s="32" t="s">
        <v>81</v>
      </c>
      <c r="O562" t="s">
        <v>126</v>
      </c>
      <c r="P562" s="28">
        <f t="array" ref="P562:R562">LINEST(L477:L479,POWER($D$477:$D$479,{1,2}))</f>
        <v>2.6462404700523048E-2</v>
      </c>
      <c r="Q562" s="28">
        <v>-4.1332859698534898</v>
      </c>
      <c r="R562" s="28">
        <v>163.13248231719248</v>
      </c>
    </row>
    <row r="563" spans="1:18" x14ac:dyDescent="0.3">
      <c r="A563" s="50" t="s">
        <v>59</v>
      </c>
      <c r="B563" s="32" t="s">
        <v>81</v>
      </c>
      <c r="C563" t="s">
        <v>124</v>
      </c>
      <c r="D563" s="28">
        <f t="array" ref="D563:F563">LINEST(M465:M467,POWER($D$465:$D$467,{1,2}))</f>
        <v>1.6894640221295582E-2</v>
      </c>
      <c r="E563" s="28">
        <v>-2.6531562349660418</v>
      </c>
      <c r="F563" s="28">
        <v>106.42167873237165</v>
      </c>
      <c r="G563" s="42" t="s">
        <v>53</v>
      </c>
      <c r="H563" s="32" t="s">
        <v>81</v>
      </c>
      <c r="I563" t="s">
        <v>124</v>
      </c>
      <c r="J563" s="28">
        <f t="array" ref="J563:L563">LINEST(M471:M473,POWER($D$471:$D$473,{1,2}))</f>
        <v>1.0544431161244545</v>
      </c>
      <c r="K563" s="28">
        <v>-170.36152991349428</v>
      </c>
      <c r="L563" s="28">
        <v>6882.1383491307824</v>
      </c>
      <c r="M563" s="53" t="s">
        <v>54</v>
      </c>
      <c r="N563" s="32" t="s">
        <v>81</v>
      </c>
      <c r="O563" t="s">
        <v>124</v>
      </c>
      <c r="P563" s="28">
        <f t="array" ref="P563:R563">LINEST(M477:M479,POWER($D$477:$D$479,{1,2}))</f>
        <v>2.7682195519439189E-2</v>
      </c>
      <c r="Q563" s="28">
        <v>-4.3664301279357858</v>
      </c>
      <c r="R563" s="28">
        <v>174.19256568601801</v>
      </c>
    </row>
    <row r="564" spans="1:18" x14ac:dyDescent="0.3">
      <c r="A564" s="50" t="s">
        <v>59</v>
      </c>
      <c r="B564" s="32" t="s">
        <v>81</v>
      </c>
      <c r="C564" t="s">
        <v>127</v>
      </c>
      <c r="D564" s="28">
        <f t="array" ref="D564:F564">LINEST(N465:N467,POWER($D$465:$D$467,{1,2}))</f>
        <v>-4.9226025840188009E-4</v>
      </c>
      <c r="E564" s="28">
        <v>-6.5412477629265456E-2</v>
      </c>
      <c r="F564" s="28">
        <v>10.842407926170644</v>
      </c>
      <c r="G564" s="42" t="s">
        <v>53</v>
      </c>
      <c r="H564" s="32" t="s">
        <v>81</v>
      </c>
      <c r="I564" t="s">
        <v>127</v>
      </c>
      <c r="J564" s="28">
        <f t="array" ref="J564:L564">LINEST(N471:N473,POWER($D$471:$D$473,{1,2}))</f>
        <v>0.56814069857797023</v>
      </c>
      <c r="K564" s="28">
        <v>-91.897816001809005</v>
      </c>
      <c r="L564" s="28">
        <v>3717.7365478439597</v>
      </c>
      <c r="M564" s="53" t="s">
        <v>54</v>
      </c>
      <c r="N564" s="32" t="s">
        <v>81</v>
      </c>
      <c r="O564" t="s">
        <v>127</v>
      </c>
      <c r="P564" s="28">
        <f t="array" ref="P564:R564">LINEST(N477:N479,POWER($D$477:$D$479,{1,2}))</f>
        <v>2.2784675518298523E-2</v>
      </c>
      <c r="Q564" s="28">
        <v>-3.6330023717713456</v>
      </c>
      <c r="R564" s="28">
        <v>147.38598690552948</v>
      </c>
    </row>
    <row r="565" spans="1:18" x14ac:dyDescent="0.3">
      <c r="A565" s="50" t="s">
        <v>59</v>
      </c>
      <c r="B565" s="32" t="s">
        <v>81</v>
      </c>
      <c r="C565" t="s">
        <v>125</v>
      </c>
      <c r="D565" s="28">
        <f t="array" ref="D565:F565">LINEST(O465:O467,POWER($D$465:$D$467,{1,2}))</f>
        <v>6.7758552626969282E-2</v>
      </c>
      <c r="E565" s="28">
        <v>-10.517439770831771</v>
      </c>
      <c r="F565" s="28">
        <v>411.74593226090377</v>
      </c>
      <c r="G565" s="42" t="s">
        <v>53</v>
      </c>
      <c r="H565" s="32" t="s">
        <v>81</v>
      </c>
      <c r="I565" t="s">
        <v>125</v>
      </c>
      <c r="J565" s="28">
        <f t="array" ref="J565:L565">LINEST(O471:O473,POWER($D$471:$D$473,{1,2}))</f>
        <v>0.62912473820791415</v>
      </c>
      <c r="K565" s="28">
        <v>-101.84547914392684</v>
      </c>
      <c r="L565" s="28">
        <v>4124.2512857045285</v>
      </c>
      <c r="M565" s="53" t="s">
        <v>54</v>
      </c>
      <c r="N565" s="32" t="s">
        <v>81</v>
      </c>
      <c r="O565" t="s">
        <v>125</v>
      </c>
      <c r="P565" s="28">
        <f t="array" ref="P565:R565">LINEST(O477:O479,POWER($D$477:$D$479,{1,2}))</f>
        <v>3.0751078482128356E-2</v>
      </c>
      <c r="Q565" s="28">
        <v>-4.789076227060467</v>
      </c>
      <c r="R565" s="28">
        <v>190.2465796236414</v>
      </c>
    </row>
    <row r="566" spans="1:18" x14ac:dyDescent="0.3">
      <c r="A566" s="50" t="s">
        <v>59</v>
      </c>
      <c r="B566" s="32" t="s">
        <v>81</v>
      </c>
      <c r="C566" t="s">
        <v>130</v>
      </c>
      <c r="D566" s="28">
        <f t="array" ref="D566:F566">LINEST(P465:P467,POWER($D$465:$D$467,{1,2}))</f>
        <v>6.7754556199175683E-2</v>
      </c>
      <c r="E566" s="28">
        <v>-10.798524535979551</v>
      </c>
      <c r="F566" s="28">
        <v>434.61144459502759</v>
      </c>
      <c r="G566" s="42" t="s">
        <v>53</v>
      </c>
      <c r="H566" s="32" t="s">
        <v>81</v>
      </c>
      <c r="I566" t="s">
        <v>130</v>
      </c>
      <c r="J566" s="28">
        <f t="array" ref="J566:L566">LINEST(P471:P473,POWER($D$471:$D$473,{1,2}))</f>
        <v>0.70069603085605359</v>
      </c>
      <c r="K566" s="28">
        <v>-113.27658814269661</v>
      </c>
      <c r="L566" s="28">
        <v>4581.9091735307875</v>
      </c>
      <c r="M566" s="53" t="s">
        <v>54</v>
      </c>
      <c r="N566" s="32" t="s">
        <v>81</v>
      </c>
      <c r="O566" t="s">
        <v>130</v>
      </c>
      <c r="P566" s="28">
        <f t="array" ref="P566:R566">LINEST(P477:P479,POWER($D$477:$D$479,{1,2}))</f>
        <v>2.6741364422531472E-2</v>
      </c>
      <c r="Q566" s="28">
        <v>-4.2909229475814703</v>
      </c>
      <c r="R566" s="28">
        <v>177.00326358504165</v>
      </c>
    </row>
    <row r="567" spans="1:18" x14ac:dyDescent="0.3">
      <c r="A567" s="50" t="s">
        <v>59</v>
      </c>
      <c r="B567" s="32" t="s">
        <v>81</v>
      </c>
      <c r="C567" t="s">
        <v>132</v>
      </c>
      <c r="D567" s="28">
        <f t="array" ref="D567:F567">LINEST(Q465:Q467,POWER($D$465:$D$467,{1,2}))</f>
        <v>5.1931535593070531E-2</v>
      </c>
      <c r="E567" s="28">
        <v>-8.7997867932480673</v>
      </c>
      <c r="F567" s="28">
        <v>376.93644974036806</v>
      </c>
      <c r="G567" s="42" t="s">
        <v>53</v>
      </c>
      <c r="H567" s="32" t="s">
        <v>81</v>
      </c>
      <c r="I567" t="s">
        <v>132</v>
      </c>
      <c r="J567" s="28">
        <f t="array" ref="J567:L567">LINEST(Q471:Q473,POWER($D$471:$D$473,{1,2}))</f>
        <v>1.5426616501510737</v>
      </c>
      <c r="K567" s="28">
        <v>-249.21706887225383</v>
      </c>
      <c r="L567" s="28">
        <v>10070.723837072539</v>
      </c>
      <c r="M567" s="53" t="s">
        <v>54</v>
      </c>
      <c r="N567" s="32" t="s">
        <v>81</v>
      </c>
      <c r="O567" t="s">
        <v>132</v>
      </c>
      <c r="P567" s="28">
        <f t="array" ref="P567:R567">LINEST(Q477:Q479,POWER($D$477:$D$479,{1,2}))</f>
        <v>2.1599223681531925E-2</v>
      </c>
      <c r="Q567" s="28">
        <v>-3.7051237528810197</v>
      </c>
      <c r="R567" s="28">
        <v>164.32766041371394</v>
      </c>
    </row>
    <row r="568" spans="1:18" x14ac:dyDescent="0.3">
      <c r="A568" s="50" t="s">
        <v>59</v>
      </c>
      <c r="B568" s="32" t="s">
        <v>81</v>
      </c>
      <c r="C568" t="s">
        <v>129</v>
      </c>
      <c r="D568" s="28">
        <f t="array" ref="D568:F568">LINEST(R465:R467,POWER($D$465:$D$467,{1,2}))</f>
        <v>-3.4976026748643703E-2</v>
      </c>
      <c r="E568" s="28">
        <v>4.0796465558256427</v>
      </c>
      <c r="F568" s="28">
        <v>-95.739148135664067</v>
      </c>
      <c r="G568" s="42" t="s">
        <v>53</v>
      </c>
      <c r="H568" s="32" t="s">
        <v>81</v>
      </c>
      <c r="I568" t="s">
        <v>129</v>
      </c>
      <c r="J568" s="28">
        <f t="array" ref="J568:L568">LINEST(R471:R473,POWER($D$471:$D$473,{1,2}))</f>
        <v>3.5443583175143867</v>
      </c>
      <c r="K568" s="28">
        <v>-573.81776517008325</v>
      </c>
      <c r="L568" s="28">
        <v>23232.857065800177</v>
      </c>
      <c r="M568" s="53" t="s">
        <v>54</v>
      </c>
      <c r="N568" s="32" t="s">
        <v>81</v>
      </c>
      <c r="O568" t="s">
        <v>129</v>
      </c>
      <c r="P568" s="28">
        <f t="array" ref="P568:R568">LINEST(R477:R479,POWER($D$477:$D$479,{1,2}))</f>
        <v>6.6631406895230694E-3</v>
      </c>
      <c r="Q568" s="28">
        <v>-1.799688046459277</v>
      </c>
      <c r="R568" s="28">
        <v>110.22322043337769</v>
      </c>
    </row>
    <row r="569" spans="1:18" x14ac:dyDescent="0.3">
      <c r="A569" s="50" t="s">
        <v>59</v>
      </c>
      <c r="B569" s="32" t="s">
        <v>81</v>
      </c>
      <c r="C569" t="s">
        <v>131</v>
      </c>
      <c r="D569" s="28">
        <f t="array" ref="D569:F569">LINEST(S465:S467,POWER($D$465:$D$467,{1,2}))</f>
        <v>-0.33921292750357529</v>
      </c>
      <c r="E569" s="28">
        <v>50.283326831886356</v>
      </c>
      <c r="F569" s="28">
        <v>-1842.9671799952587</v>
      </c>
      <c r="G569" s="42" t="s">
        <v>53</v>
      </c>
      <c r="H569" s="32" t="s">
        <v>81</v>
      </c>
      <c r="I569" t="s">
        <v>131</v>
      </c>
      <c r="J569" s="28">
        <f t="array" ref="J569:L569">LINEST(S471:S473,POWER($D$471:$D$473,{1,2}))</f>
        <v>-0.50513045337160556</v>
      </c>
      <c r="K569" s="28">
        <v>79.710585338410539</v>
      </c>
      <c r="L569" s="28">
        <v>-3129.6621156940855</v>
      </c>
      <c r="M569" s="53" t="s">
        <v>54</v>
      </c>
      <c r="N569" s="32" t="s">
        <v>81</v>
      </c>
      <c r="O569" t="s">
        <v>131</v>
      </c>
      <c r="P569" s="28">
        <f t="array" ref="P569:R569">LINEST(S477:S479,POWER($D$477:$D$479,{1,2}))</f>
        <v>-9.1325377066494615E-2</v>
      </c>
      <c r="Q569" s="28">
        <v>11.969061813620538</v>
      </c>
      <c r="R569" s="28">
        <v>-364.02028990256741</v>
      </c>
    </row>
    <row r="570" spans="1:18" x14ac:dyDescent="0.3">
      <c r="A570" s="50" t="s">
        <v>59</v>
      </c>
      <c r="B570" s="32" t="s">
        <v>81</v>
      </c>
      <c r="C570" t="s">
        <v>128</v>
      </c>
      <c r="D570" s="28">
        <f t="array" ref="D570:F570">LINEST(T465:T467,POWER($D$465:$D$467,{1,2}))</f>
        <v>0.88480018631980106</v>
      </c>
      <c r="E570" s="28">
        <v>-135.8027349651563</v>
      </c>
      <c r="F570" s="28">
        <v>5238.2851883346284</v>
      </c>
      <c r="G570" s="42" t="s">
        <v>53</v>
      </c>
      <c r="H570" s="32" t="s">
        <v>81</v>
      </c>
      <c r="I570" t="s">
        <v>128</v>
      </c>
      <c r="J570" s="28">
        <f t="array" ref="J570:L570">LINEST(T471:T473,POWER($D$471:$D$473,{1,2}))</f>
        <v>-0.88799425133298837</v>
      </c>
      <c r="K570" s="28">
        <v>141.49197068960686</v>
      </c>
      <c r="L570" s="28">
        <v>-5614.4328481751181</v>
      </c>
      <c r="M570" s="53" t="s">
        <v>54</v>
      </c>
      <c r="N570" s="32" t="s">
        <v>81</v>
      </c>
      <c r="O570" t="s">
        <v>128</v>
      </c>
      <c r="P570" s="28">
        <f t="array" ref="P570:R570">LINEST(T477:T479,POWER($D$477:$D$479,{1,2}))</f>
        <v>4.3755235107858809E-2</v>
      </c>
      <c r="Q570" s="28">
        <v>-7.5159300415213419</v>
      </c>
      <c r="R570" s="28">
        <v>354.25251674069386</v>
      </c>
    </row>
    <row r="571" spans="1:18" x14ac:dyDescent="0.3">
      <c r="A571" s="50" t="s">
        <v>59</v>
      </c>
      <c r="B571" s="32" t="s">
        <v>81</v>
      </c>
      <c r="C571" t="s">
        <v>133</v>
      </c>
      <c r="D571" s="28">
        <f t="array" ref="D571:F571">LINEST(U465:U467,POWER($D$465:$D$467,{1,2}))</f>
        <v>-0.32064371654029172</v>
      </c>
      <c r="E571" s="28">
        <v>44.129306301964434</v>
      </c>
      <c r="F571" s="28">
        <v>-1449.8332394178008</v>
      </c>
      <c r="G571" s="42" t="s">
        <v>53</v>
      </c>
      <c r="H571" s="32" t="s">
        <v>81</v>
      </c>
      <c r="I571" t="s">
        <v>133</v>
      </c>
      <c r="J571" s="28">
        <f t="array" ref="J571:L571">LINEST(U471:U473,POWER($D$471:$D$473,{1,2}))</f>
        <v>-0.3004051401510015</v>
      </c>
      <c r="K571" s="28">
        <v>46.591192248331033</v>
      </c>
      <c r="L571" s="28">
        <v>-1770.3792874262911</v>
      </c>
      <c r="M571" s="53" t="s">
        <v>54</v>
      </c>
      <c r="N571" s="32" t="s">
        <v>81</v>
      </c>
      <c r="O571" t="s">
        <v>133</v>
      </c>
      <c r="P571" s="28">
        <f t="array" ref="P571:R571">LINEST(U477:U479,POWER($D$477:$D$479,{1,2}))</f>
        <v>-0.18473059723578475</v>
      </c>
      <c r="Q571" s="28">
        <v>24.159116970259902</v>
      </c>
      <c r="R571" s="28">
        <v>-717.02057631832861</v>
      </c>
    </row>
    <row r="572" spans="1:18" x14ac:dyDescent="0.3">
      <c r="A572" s="50" t="s">
        <v>59</v>
      </c>
      <c r="B572" s="32" t="s">
        <v>81</v>
      </c>
      <c r="C572" s="31" t="s">
        <v>140</v>
      </c>
      <c r="D572" s="28">
        <f t="array" ref="D572:F572">LINEST(V465:V467,POWER($D$465:$D$467,{1,2}))</f>
        <v>-0.73701831505480297</v>
      </c>
      <c r="E572" s="28">
        <v>105.26846292620507</v>
      </c>
      <c r="F572" s="28">
        <v>-3618.6518857926221</v>
      </c>
      <c r="G572" s="42" t="s">
        <v>53</v>
      </c>
      <c r="H572" s="32" t="s">
        <v>81</v>
      </c>
      <c r="I572" s="31" t="s">
        <v>140</v>
      </c>
      <c r="J572" s="28">
        <f t="array" ref="J572:L572">LINEST(V471:V473,POWER($D$471:$D$473,{1,2}))</f>
        <v>11.495282584968873</v>
      </c>
      <c r="K572" s="28">
        <v>-1862.699104503992</v>
      </c>
      <c r="L572" s="28">
        <v>75552.612355702906</v>
      </c>
      <c r="M572" s="53" t="s">
        <v>54</v>
      </c>
      <c r="N572" s="32" t="s">
        <v>81</v>
      </c>
      <c r="O572" s="31" t="s">
        <v>140</v>
      </c>
      <c r="P572" s="28">
        <f t="array" ref="P572:R572">LINEST(V477:V479,POWER($D$477:$D$479,{1,2}))</f>
        <v>-0.24664213867973403</v>
      </c>
      <c r="Q572" s="28">
        <v>32.51789297079295</v>
      </c>
      <c r="R572" s="28">
        <v>-928.55502358463673</v>
      </c>
    </row>
    <row r="573" spans="1:18" x14ac:dyDescent="0.3">
      <c r="A573" s="50" t="s">
        <v>59</v>
      </c>
      <c r="B573" s="28" t="s">
        <v>80</v>
      </c>
      <c r="C573" t="s">
        <v>64</v>
      </c>
      <c r="D573" s="28">
        <f t="array" ref="D573:F573">LINEST(F468:F470,POWER($D$468:$D$470,{1,2}))</f>
        <v>-4.0083612844803072E-2</v>
      </c>
      <c r="E573" s="28">
        <v>4.8494458258181954</v>
      </c>
      <c r="F573" s="28">
        <v>-143.50047394956195</v>
      </c>
      <c r="G573" s="42" t="s">
        <v>53</v>
      </c>
      <c r="H573" s="28" t="s">
        <v>80</v>
      </c>
      <c r="I573" t="s">
        <v>64</v>
      </c>
      <c r="J573" s="28">
        <f t="array" ref="J573:L573">LINEST(F474:F476,POWER($D$474:$D$476,{1,2}))</f>
        <v>0.12915771772636092</v>
      </c>
      <c r="K573" s="28">
        <v>-20.274113661210063</v>
      </c>
      <c r="L573" s="28">
        <v>797.10254714376617</v>
      </c>
      <c r="M573" s="53" t="s">
        <v>54</v>
      </c>
      <c r="N573" s="28" t="s">
        <v>80</v>
      </c>
      <c r="O573" t="s">
        <v>64</v>
      </c>
      <c r="P573" s="28">
        <f t="array" ref="P573:R573">LINEST(F480:F482,POWER($D$480:$D$482,{1,2}))</f>
        <v>-6.9894115649417636E-3</v>
      </c>
      <c r="Q573" s="28">
        <v>-0.74612144447898765</v>
      </c>
      <c r="R573" s="28">
        <v>96.54905376031374</v>
      </c>
    </row>
    <row r="574" spans="1:18" x14ac:dyDescent="0.3">
      <c r="A574" s="50" t="s">
        <v>59</v>
      </c>
      <c r="B574" s="28" t="s">
        <v>80</v>
      </c>
      <c r="C574" s="31" t="s">
        <v>65</v>
      </c>
      <c r="D574" s="28">
        <f t="array" ref="D574:F574">LINEST(G468:G470,POWER($D$468:$D$470,{1,2}))</f>
        <v>-8.4164325495440558E-3</v>
      </c>
      <c r="E574" s="28">
        <v>1.0451337284441962</v>
      </c>
      <c r="F574" s="28">
        <v>-32.024877115076222</v>
      </c>
      <c r="G574" s="42" t="s">
        <v>53</v>
      </c>
      <c r="H574" s="28" t="s">
        <v>80</v>
      </c>
      <c r="I574" s="31" t="s">
        <v>65</v>
      </c>
      <c r="J574" s="28">
        <f t="array" ref="J574:L574">LINEST(G474:G476,POWER($D$474:$D$476,{1,2}))</f>
        <v>-9.3941025440594551E-3</v>
      </c>
      <c r="K574" s="28">
        <v>1.3881135119992603</v>
      </c>
      <c r="L574" s="28">
        <v>-51.048614278792918</v>
      </c>
      <c r="M574" s="53" t="s">
        <v>54</v>
      </c>
      <c r="N574" s="28" t="s">
        <v>80</v>
      </c>
      <c r="O574" s="31" t="s">
        <v>65</v>
      </c>
      <c r="P574" s="28">
        <f t="array" ref="P574:R574">LINEST(G480:G482,POWER($D$480:$D$482,{1,2}))</f>
        <v>-6.1644078103863795E-4</v>
      </c>
      <c r="Q574" s="28">
        <v>-0.14013583129138282</v>
      </c>
      <c r="R574" s="28">
        <v>14.330995002969168</v>
      </c>
    </row>
    <row r="575" spans="1:18" x14ac:dyDescent="0.3">
      <c r="A575" s="50" t="s">
        <v>59</v>
      </c>
      <c r="B575" s="28" t="s">
        <v>80</v>
      </c>
      <c r="C575" s="31" t="s">
        <v>66</v>
      </c>
      <c r="D575" s="28">
        <f t="array" ref="D575:F575">LINEST(H468:H470,POWER($D$468:$D$470,{1,2}))</f>
        <v>-2.0579533699744152E-3</v>
      </c>
      <c r="E575" s="28">
        <v>0.24049679972499005</v>
      </c>
      <c r="F575" s="28">
        <v>-6.5693774105860623</v>
      </c>
      <c r="G575" s="42" t="s">
        <v>53</v>
      </c>
      <c r="H575" s="28" t="s">
        <v>80</v>
      </c>
      <c r="I575" s="31" t="s">
        <v>66</v>
      </c>
      <c r="J575" s="28">
        <f t="array" ref="J575:L575">LINEST(H474:H476,POWER($D$474:$D$476,{1,2}))</f>
        <v>-1.782789567639732E-2</v>
      </c>
      <c r="K575" s="28">
        <v>2.6864328504134605</v>
      </c>
      <c r="L575" s="28">
        <v>-100.93046960731942</v>
      </c>
      <c r="M575" s="53" t="s">
        <v>54</v>
      </c>
      <c r="N575" s="28" t="s">
        <v>80</v>
      </c>
      <c r="O575" s="31" t="s">
        <v>66</v>
      </c>
      <c r="P575" s="28">
        <f t="array" ref="P575:R575">LINEST(H480:H482,POWER($D$480:$D$482,{1,2}))</f>
        <v>-1.332121776717007E-3</v>
      </c>
      <c r="Q575" s="28">
        <v>6.5868768808076752E-2</v>
      </c>
      <c r="R575" s="28">
        <v>2.9599701137542942</v>
      </c>
    </row>
    <row r="576" spans="1:18" x14ac:dyDescent="0.3">
      <c r="A576" s="50" t="s">
        <v>59</v>
      </c>
      <c r="B576" s="28" t="s">
        <v>80</v>
      </c>
      <c r="C576" t="s">
        <v>122</v>
      </c>
      <c r="D576" s="28">
        <f t="array" ref="D576:F576">LINEST(I468:I470,POWER($D$468:$D$470,{1,2}))</f>
        <v>-3.2346014949543689E-3</v>
      </c>
      <c r="E576" s="28">
        <v>0.33215376736406055</v>
      </c>
      <c r="F576" s="28">
        <v>-6.8718639357552576</v>
      </c>
      <c r="G576" s="42" t="s">
        <v>53</v>
      </c>
      <c r="H576" s="28" t="s">
        <v>80</v>
      </c>
      <c r="I576" t="s">
        <v>122</v>
      </c>
      <c r="J576" s="28">
        <f t="array" ref="J576:L576">LINEST(I474:I476,POWER($D$474:$D$476,{1,2}))</f>
        <v>0.38808438802122275</v>
      </c>
      <c r="K576" s="28">
        <v>-58.961191232709616</v>
      </c>
      <c r="L576" s="28">
        <v>2240.2610581489394</v>
      </c>
      <c r="M576" s="53" t="s">
        <v>54</v>
      </c>
      <c r="N576" s="28" t="s">
        <v>80</v>
      </c>
      <c r="O576" t="s">
        <v>122</v>
      </c>
      <c r="P576" s="28">
        <f t="array" ref="P576:R576">LINEST(I480:I482,POWER($D$480:$D$482,{1,2}))</f>
        <v>-3.2121517618530996E-3</v>
      </c>
      <c r="Q576" s="28">
        <v>0.31185861719332042</v>
      </c>
      <c r="R576" s="28">
        <v>-4.3697619161694945</v>
      </c>
    </row>
    <row r="577" spans="1:18" x14ac:dyDescent="0.3">
      <c r="A577" s="50" t="s">
        <v>59</v>
      </c>
      <c r="B577" s="28" t="s">
        <v>80</v>
      </c>
      <c r="C577" t="s">
        <v>121</v>
      </c>
      <c r="D577" s="28">
        <f t="array" ref="D577:F577">LINEST(J468:J470,POWER($D$468:$D$470,{1,2}))</f>
        <v>6.2482447472101549E-3</v>
      </c>
      <c r="E577" s="28">
        <v>-1.0538736974324003</v>
      </c>
      <c r="F577" s="28">
        <v>44.217168276050103</v>
      </c>
      <c r="G577" s="42" t="s">
        <v>53</v>
      </c>
      <c r="H577" s="28" t="s">
        <v>80</v>
      </c>
      <c r="I577" t="s">
        <v>121</v>
      </c>
      <c r="J577" s="28">
        <f t="array" ref="J577:L577">LINEST(J474:J476,POWER($D$474:$D$476,{1,2}))</f>
        <v>0.60841117665593658</v>
      </c>
      <c r="K577" s="28">
        <v>-92.288474141339464</v>
      </c>
      <c r="L577" s="28">
        <v>3501.1748872432868</v>
      </c>
      <c r="M577" s="53" t="s">
        <v>54</v>
      </c>
      <c r="N577" s="28" t="s">
        <v>80</v>
      </c>
      <c r="O577" t="s">
        <v>121</v>
      </c>
      <c r="P577" s="28">
        <f t="array" ref="P577:R577">LINEST(J480:J482,POWER($D$480:$D$482,{1,2}))</f>
        <v>8.2488091993671367E-3</v>
      </c>
      <c r="Q577" s="28">
        <v>-1.2758965176460177</v>
      </c>
      <c r="R577" s="28">
        <v>51.206037873130171</v>
      </c>
    </row>
    <row r="578" spans="1:18" x14ac:dyDescent="0.3">
      <c r="A578" s="50" t="s">
        <v>59</v>
      </c>
      <c r="B578" s="28" t="s">
        <v>80</v>
      </c>
      <c r="C578" t="s">
        <v>123</v>
      </c>
      <c r="D578" s="28">
        <f t="array" ref="D578:F578">LINEST(K468:K470,POWER($D$468:$D$470,{1,2}))</f>
        <v>-7.16401438874463E-3</v>
      </c>
      <c r="E578" s="28">
        <v>0.39101813611702241</v>
      </c>
      <c r="F578" s="28">
        <v>8.4482662473001326</v>
      </c>
      <c r="G578" s="42" t="s">
        <v>53</v>
      </c>
      <c r="H578" s="28" t="s">
        <v>80</v>
      </c>
      <c r="I578" t="s">
        <v>123</v>
      </c>
      <c r="J578" s="28">
        <f t="array" ref="J578:L578">LINEST(K474:K476,POWER($D$474:$D$476,{1,2}))</f>
        <v>0.91540849832643723</v>
      </c>
      <c r="K578" s="28">
        <v>-138.63990480673814</v>
      </c>
      <c r="L578" s="28">
        <v>5250.9125021109803</v>
      </c>
      <c r="M578" s="53" t="s">
        <v>54</v>
      </c>
      <c r="N578" s="28" t="s">
        <v>80</v>
      </c>
      <c r="O578" t="s">
        <v>123</v>
      </c>
      <c r="P578" s="28">
        <f t="array" ref="P578:R578">LINEST(K480:K482,POWER($D$480:$D$482,{1,2}))</f>
        <v>7.6431919021114703E-3</v>
      </c>
      <c r="Q578" s="28">
        <v>-1.2771003003759946</v>
      </c>
      <c r="R578" s="28">
        <v>54.317004077061618</v>
      </c>
    </row>
    <row r="579" spans="1:18" x14ac:dyDescent="0.3">
      <c r="A579" s="50" t="s">
        <v>59</v>
      </c>
      <c r="B579" s="28" t="s">
        <v>80</v>
      </c>
      <c r="C579" t="s">
        <v>126</v>
      </c>
      <c r="D579" s="28">
        <f t="array" ref="D579:F579">LINEST(L468:L470,POWER($D$468:$D$470,{1,2}))</f>
        <v>-7.8372868591553749E-2</v>
      </c>
      <c r="E579" s="28">
        <v>9.5041218554899096</v>
      </c>
      <c r="F579" s="28">
        <v>-280.67076673674313</v>
      </c>
      <c r="G579" s="42" t="s">
        <v>53</v>
      </c>
      <c r="H579" s="28" t="s">
        <v>80</v>
      </c>
      <c r="I579" t="s">
        <v>126</v>
      </c>
      <c r="J579" s="28">
        <f t="array" ref="J579:L579">LINEST(L474:L476,POWER($D$474:$D$476,{1,2}))</f>
        <v>1.0828239735029495</v>
      </c>
      <c r="K579" s="28">
        <v>-163.90600968943804</v>
      </c>
      <c r="L579" s="28">
        <v>6204.3275842071289</v>
      </c>
      <c r="M579" s="53" t="s">
        <v>54</v>
      </c>
      <c r="N579" s="28" t="s">
        <v>80</v>
      </c>
      <c r="O579" t="s">
        <v>126</v>
      </c>
      <c r="P579" s="28">
        <f t="array" ref="P579:R579">LINEST(L480:L482,POWER($D$480:$D$482,{1,2}))</f>
        <v>8.6264001170288148E-3</v>
      </c>
      <c r="Q579" s="28">
        <v>-1.4949927973500721</v>
      </c>
      <c r="R579" s="28">
        <v>65.003701369161675</v>
      </c>
    </row>
    <row r="580" spans="1:18" x14ac:dyDescent="0.3">
      <c r="A580" s="50" t="s">
        <v>59</v>
      </c>
      <c r="B580" s="28" t="s">
        <v>80</v>
      </c>
      <c r="C580" t="s">
        <v>124</v>
      </c>
      <c r="D580" s="28">
        <f t="array" ref="D580:F580">LINEST(M468:M470,POWER($D$468:$D$470,{1,2}))</f>
        <v>-4.3526805051991319E-3</v>
      </c>
      <c r="E580" s="28">
        <v>0.1976594043869366</v>
      </c>
      <c r="F580" s="28">
        <v>13.043030975209613</v>
      </c>
      <c r="G580" s="42" t="s">
        <v>53</v>
      </c>
      <c r="H580" s="28" t="s">
        <v>80</v>
      </c>
      <c r="I580" t="s">
        <v>124</v>
      </c>
      <c r="J580" s="28">
        <f t="array" ref="J580:L580">LINEST(M474:M476,POWER($D$474:$D$476,{1,2}))</f>
        <v>1.487825143280723</v>
      </c>
      <c r="K580" s="28">
        <v>-225.35914048903609</v>
      </c>
      <c r="L580" s="28">
        <v>8535.7629661260034</v>
      </c>
      <c r="M580" s="53" t="s">
        <v>54</v>
      </c>
      <c r="N580" s="28" t="s">
        <v>80</v>
      </c>
      <c r="O580" t="s">
        <v>124</v>
      </c>
      <c r="P580" s="28">
        <f t="array" ref="P580:R580">LINEST(M480:M482,POWER($D$480:$D$482,{1,2}))</f>
        <v>1.5624960313549249E-2</v>
      </c>
      <c r="Q580" s="28">
        <v>-2.5130985390111222</v>
      </c>
      <c r="R580" s="28">
        <v>102.61643092537783</v>
      </c>
    </row>
    <row r="581" spans="1:18" x14ac:dyDescent="0.3">
      <c r="A581" s="50" t="s">
        <v>59</v>
      </c>
      <c r="B581" s="28" t="s">
        <v>80</v>
      </c>
      <c r="C581" t="s">
        <v>127</v>
      </c>
      <c r="D581" s="28">
        <f t="array" ref="D581:F581">LINEST(N468:N470,POWER($D$468:$D$470,{1,2}))</f>
        <v>3.739860596873372E-2</v>
      </c>
      <c r="E581" s="28">
        <v>-5.3352065265933524</v>
      </c>
      <c r="F581" s="28">
        <v>197.62528460284361</v>
      </c>
      <c r="G581" s="42" t="s">
        <v>53</v>
      </c>
      <c r="H581" s="28" t="s">
        <v>80</v>
      </c>
      <c r="I581" t="s">
        <v>127</v>
      </c>
      <c r="J581" s="28">
        <f t="array" ref="J581:L581">LINEST(N474:N476,POWER($D$474:$D$476,{1,2}))</f>
        <v>1.2848405692203446</v>
      </c>
      <c r="K581" s="28">
        <v>-194.84726478197004</v>
      </c>
      <c r="L581" s="28">
        <v>7389.9411832795813</v>
      </c>
      <c r="M581" s="53" t="s">
        <v>54</v>
      </c>
      <c r="N581" s="28" t="s">
        <v>80</v>
      </c>
      <c r="O581" t="s">
        <v>127</v>
      </c>
      <c r="P581" s="28">
        <f t="array" ref="P581:R581">LINEST(N480:N482,POWER($D$480:$D$482,{1,2}))</f>
        <v>2.824045115253165E-2</v>
      </c>
      <c r="Q581" s="28">
        <v>-4.2536804951911327</v>
      </c>
      <c r="R581" s="28">
        <v>163.71655501999646</v>
      </c>
    </row>
    <row r="582" spans="1:18" x14ac:dyDescent="0.3">
      <c r="A582" s="50" t="s">
        <v>59</v>
      </c>
      <c r="B582" s="28" t="s">
        <v>80</v>
      </c>
      <c r="C582" t="s">
        <v>125</v>
      </c>
      <c r="D582" s="28">
        <f t="array" ref="D582:F582">LINEST(O468:O470,POWER($D$468:$D$470,{1,2}))</f>
        <v>9.7427624212502173E-2</v>
      </c>
      <c r="E582" s="28">
        <v>-13.368801913326294</v>
      </c>
      <c r="F582" s="28">
        <v>468.55695527031207</v>
      </c>
      <c r="G582" s="42" t="s">
        <v>53</v>
      </c>
      <c r="H582" s="28" t="s">
        <v>80</v>
      </c>
      <c r="I582" t="s">
        <v>125</v>
      </c>
      <c r="J582" s="28">
        <f t="array" ref="J582:L582">LINEST(O474:O476,POWER($D$474:$D$476,{1,2}))</f>
        <v>0.93104877891570725</v>
      </c>
      <c r="K582" s="28">
        <v>-141.50720269794621</v>
      </c>
      <c r="L582" s="28">
        <v>5380.8666624372045</v>
      </c>
      <c r="M582" s="53" t="s">
        <v>54</v>
      </c>
      <c r="N582" s="28" t="s">
        <v>80</v>
      </c>
      <c r="O582" t="s">
        <v>125</v>
      </c>
      <c r="P582" s="28">
        <f t="array" ref="P582:R582">LINEST(O480:O482,POWER($D$480:$D$482,{1,2}))</f>
        <v>4.5386685124613212E-2</v>
      </c>
      <c r="Q582" s="28">
        <v>-6.6401452862367139</v>
      </c>
      <c r="R582" s="28">
        <v>248.38631618914678</v>
      </c>
    </row>
    <row r="583" spans="1:18" x14ac:dyDescent="0.3">
      <c r="A583" s="50" t="s">
        <v>59</v>
      </c>
      <c r="B583" s="28" t="s">
        <v>80</v>
      </c>
      <c r="C583" t="s">
        <v>130</v>
      </c>
      <c r="D583" s="28">
        <f t="array" ref="D583:F583">LINEST(P468:P470,POWER($D$468:$D$470,{1,2}))</f>
        <v>0.13196571089213366</v>
      </c>
      <c r="E583" s="28">
        <v>-18.262264467343496</v>
      </c>
      <c r="F583" s="28">
        <v>644.95089778690874</v>
      </c>
      <c r="G583" s="42" t="s">
        <v>53</v>
      </c>
      <c r="H583" s="28" t="s">
        <v>80</v>
      </c>
      <c r="I583" t="s">
        <v>130</v>
      </c>
      <c r="J583" s="28">
        <f t="array" ref="J583:L583">LINEST(P474:P476,POWER($D$474:$D$476,{1,2}))</f>
        <v>0.83153357142690909</v>
      </c>
      <c r="K583" s="28">
        <v>-126.57979520306976</v>
      </c>
      <c r="L583" s="28">
        <v>4823.3289904857202</v>
      </c>
      <c r="M583" s="53" t="s">
        <v>54</v>
      </c>
      <c r="N583" s="28" t="s">
        <v>80</v>
      </c>
      <c r="O583" t="s">
        <v>130</v>
      </c>
      <c r="P583" s="28">
        <f t="array" ref="P583:R583">LINEST(P480:P482,POWER($D$480:$D$482,{1,2}))</f>
        <v>4.3433251369655597E-2</v>
      </c>
      <c r="Q583" s="28">
        <v>-6.5594523612914495</v>
      </c>
      <c r="R583" s="28">
        <v>254.87745020975575</v>
      </c>
    </row>
    <row r="584" spans="1:18" x14ac:dyDescent="0.3">
      <c r="A584" s="50" t="s">
        <v>59</v>
      </c>
      <c r="B584" s="28" t="s">
        <v>80</v>
      </c>
      <c r="C584" t="s">
        <v>132</v>
      </c>
      <c r="D584" s="28">
        <f t="array" ref="D584:F584">LINEST(Q468:Q470,POWER($D$468:$D$470,{1,2}))</f>
        <v>5.181005457310113E-2</v>
      </c>
      <c r="E584" s="28">
        <v>-8.4087724249749716</v>
      </c>
      <c r="F584" s="28">
        <v>350.27552387404569</v>
      </c>
      <c r="G584" s="42" t="s">
        <v>53</v>
      </c>
      <c r="H584" s="28" t="s">
        <v>80</v>
      </c>
      <c r="I584" t="s">
        <v>132</v>
      </c>
      <c r="J584" s="28">
        <f t="array" ref="J584:L584">LINEST(Q474:Q476,POWER($D$474:$D$476,{1,2}))</f>
        <v>1.495808693027048E-3</v>
      </c>
      <c r="K584" s="28">
        <v>-0.26364083285518775</v>
      </c>
      <c r="L584" s="28">
        <v>20.706448047133001</v>
      </c>
      <c r="M584" s="53" t="s">
        <v>54</v>
      </c>
      <c r="N584" s="28" t="s">
        <v>80</v>
      </c>
      <c r="O584" t="s">
        <v>132</v>
      </c>
      <c r="P584" s="28">
        <f t="array" ref="P584:R584">LINEST(Q480:Q482,POWER($D$480:$D$482,{1,2}))</f>
        <v>1.3711741776293371E-2</v>
      </c>
      <c r="Q584" s="28">
        <v>-2.7655958530975298</v>
      </c>
      <c r="R584" s="28">
        <v>138.67995062700589</v>
      </c>
    </row>
    <row r="585" spans="1:18" x14ac:dyDescent="0.3">
      <c r="A585" s="50" t="s">
        <v>59</v>
      </c>
      <c r="B585" s="28" t="s">
        <v>80</v>
      </c>
      <c r="C585" t="s">
        <v>129</v>
      </c>
      <c r="D585" s="28">
        <f t="array" ref="D585:F585">LINEST(R468:R470,POWER($D$468:$D$470,{1,2}))</f>
        <v>6.4524291478198034E-2</v>
      </c>
      <c r="E585" s="28">
        <v>-10.30625675081404</v>
      </c>
      <c r="F585" s="28">
        <v>430.77002606817342</v>
      </c>
      <c r="G585" s="42" t="s">
        <v>53</v>
      </c>
      <c r="H585" s="28" t="s">
        <v>80</v>
      </c>
      <c r="I585" t="s">
        <v>129</v>
      </c>
      <c r="J585" s="28">
        <f t="array" ref="J585:L585">LINEST(R474:R476,POWER($D$474:$D$476,{1,2}))</f>
        <v>3.2942006080221704</v>
      </c>
      <c r="K585" s="28">
        <v>-500.13292052068152</v>
      </c>
      <c r="L585" s="28">
        <v>18996.080509996533</v>
      </c>
      <c r="M585" s="53" t="s">
        <v>54</v>
      </c>
      <c r="N585" s="28" t="s">
        <v>80</v>
      </c>
      <c r="O585" t="s">
        <v>129</v>
      </c>
      <c r="P585" s="28">
        <f t="array" ref="P585:R585">LINEST(R480:R482,POWER($D$480:$D$482,{1,2}))</f>
        <v>1.9169612425927415E-3</v>
      </c>
      <c r="Q585" s="28">
        <v>-1.3780355583967496</v>
      </c>
      <c r="R585" s="28">
        <v>106.80334963448387</v>
      </c>
    </row>
    <row r="586" spans="1:18" x14ac:dyDescent="0.3">
      <c r="A586" s="50" t="s">
        <v>59</v>
      </c>
      <c r="B586" s="28" t="s">
        <v>80</v>
      </c>
      <c r="C586" t="s">
        <v>131</v>
      </c>
      <c r="D586" s="28">
        <f t="array" ref="D586:F586">LINEST(S468:S470,POWER($D$468:$D$470,{1,2}))</f>
        <v>-0.17064389534142943</v>
      </c>
      <c r="E586" s="28">
        <v>20.087724667597609</v>
      </c>
      <c r="F586" s="28">
        <v>-538.95070378206276</v>
      </c>
      <c r="G586" s="42" t="s">
        <v>53</v>
      </c>
      <c r="H586" s="28" t="s">
        <v>80</v>
      </c>
      <c r="I586" t="s">
        <v>131</v>
      </c>
      <c r="J586" s="28">
        <f t="array" ref="J586:L586">LINEST(S474:S476,POWER($D$474:$D$476,{1,2}))</f>
        <v>1.5020189255517478</v>
      </c>
      <c r="K586" s="28">
        <v>-229.85989813821456</v>
      </c>
      <c r="L586" s="28">
        <v>8813.0946626812565</v>
      </c>
      <c r="M586" s="53" t="s">
        <v>54</v>
      </c>
      <c r="N586" s="28" t="s">
        <v>80</v>
      </c>
      <c r="O586" t="s">
        <v>131</v>
      </c>
      <c r="P586" s="28">
        <f t="array" ref="P586:R586">LINEST(S480:S482,POWER($D$480:$D$482,{1,2}))</f>
        <v>5.4020536110377146E-2</v>
      </c>
      <c r="Q586" s="28">
        <v>-8.5286925912201035</v>
      </c>
      <c r="R586" s="28">
        <v>363.49767038848051</v>
      </c>
    </row>
    <row r="587" spans="1:18" x14ac:dyDescent="0.3">
      <c r="A587" s="50" t="s">
        <v>59</v>
      </c>
      <c r="B587" s="28" t="s">
        <v>80</v>
      </c>
      <c r="C587" t="s">
        <v>128</v>
      </c>
      <c r="D587" s="28">
        <f t="array" ref="D587:F587">LINEST(T468:T470,POWER($D$468:$D$470,{1,2}))</f>
        <v>0.52019089829232612</v>
      </c>
      <c r="E587" s="28">
        <v>-68.606041886910461</v>
      </c>
      <c r="F587" s="28">
        <v>2320.9591230484648</v>
      </c>
      <c r="G587" s="42" t="s">
        <v>53</v>
      </c>
      <c r="H587" s="28" t="s">
        <v>80</v>
      </c>
      <c r="I587" t="s">
        <v>128</v>
      </c>
      <c r="J587" s="28">
        <f t="array" ref="J587:L587">LINEST(T474:T476,POWER($D$474:$D$476,{1,2}))</f>
        <v>0.26624868704217308</v>
      </c>
      <c r="K587" s="28">
        <v>-43.065129294291168</v>
      </c>
      <c r="L587" s="28">
        <v>1764.5894639237847</v>
      </c>
      <c r="M587" s="53" t="s">
        <v>54</v>
      </c>
      <c r="N587" s="28" t="s">
        <v>80</v>
      </c>
      <c r="O587" t="s">
        <v>128</v>
      </c>
      <c r="P587" s="28">
        <f t="array" ref="P587:R587">LINEST(T480:T482,POWER($D$480:$D$482,{1,2}))</f>
        <v>0.10802602700669399</v>
      </c>
      <c r="Q587" s="28">
        <v>-16.070149551127468</v>
      </c>
      <c r="R587" s="28">
        <v>646.17885171564251</v>
      </c>
    </row>
    <row r="588" spans="1:18" x14ac:dyDescent="0.3">
      <c r="A588" s="50" t="s">
        <v>59</v>
      </c>
      <c r="B588" s="28" t="s">
        <v>80</v>
      </c>
      <c r="C588" t="s">
        <v>133</v>
      </c>
      <c r="D588" s="28">
        <f t="array" ref="D588:F588">LINEST(U468:U470,POWER($D$468:$D$470,{1,2}))</f>
        <v>0.10762411736017528</v>
      </c>
      <c r="E588" s="28">
        <v>-17.232292918986943</v>
      </c>
      <c r="F588" s="28">
        <v>753.17765370696645</v>
      </c>
      <c r="G588" s="42" t="s">
        <v>53</v>
      </c>
      <c r="H588" s="28" t="s">
        <v>80</v>
      </c>
      <c r="I588" t="s">
        <v>133</v>
      </c>
      <c r="J588" s="28">
        <f t="array" ref="J588:L588">LINEST(U474:U476,POWER($D$474:$D$476,{1,2}))</f>
        <v>2.0697610045351023</v>
      </c>
      <c r="K588" s="28">
        <v>-318.08778150329158</v>
      </c>
      <c r="L588" s="28">
        <v>12265.261393080362</v>
      </c>
      <c r="M588" s="53" t="s">
        <v>54</v>
      </c>
      <c r="N588" s="28" t="s">
        <v>80</v>
      </c>
      <c r="O588" t="s">
        <v>133</v>
      </c>
      <c r="P588" s="28">
        <f t="array" ref="P588:R588">LINEST(U480:U482,POWER($D$480:$D$482,{1,2}))</f>
        <v>0.13530048102794751</v>
      </c>
      <c r="Q588" s="28">
        <v>-20.20042672629048</v>
      </c>
      <c r="R588" s="28">
        <v>830.07869527910066</v>
      </c>
    </row>
    <row r="589" spans="1:18" x14ac:dyDescent="0.3">
      <c r="A589" s="50" t="s">
        <v>59</v>
      </c>
      <c r="B589" s="28" t="s">
        <v>80</v>
      </c>
      <c r="C589" s="31" t="s">
        <v>140</v>
      </c>
      <c r="D589" s="28">
        <f t="array" ref="D589:F589">LINEST(V468:V470,POWER($D$468:$D$470,{1,2}))</f>
        <v>-0.66053519954217055</v>
      </c>
      <c r="E589" s="28">
        <v>80.294805907015046</v>
      </c>
      <c r="F589" s="28">
        <v>-2275.491861486516</v>
      </c>
      <c r="G589" s="42" t="s">
        <v>53</v>
      </c>
      <c r="H589" s="28" t="s">
        <v>80</v>
      </c>
      <c r="I589" s="31" t="s">
        <v>140</v>
      </c>
      <c r="J589" s="28">
        <f t="array" ref="J589:L589">LINEST(V474:V476,POWER($D$474:$D$476,{1,2}))</f>
        <v>2.8255623111736172</v>
      </c>
      <c r="K589" s="28">
        <v>-436.71356392012996</v>
      </c>
      <c r="L589" s="28">
        <v>16978.499436205198</v>
      </c>
      <c r="M589" s="53" t="s">
        <v>54</v>
      </c>
      <c r="N589" s="28" t="s">
        <v>80</v>
      </c>
      <c r="O589" s="31" t="s">
        <v>140</v>
      </c>
      <c r="P589" s="28">
        <f t="array" ref="P589:R589">LINEST(V480:V482,POWER($D$480:$D$482,{1,2}))</f>
        <v>-0.26341488381044686</v>
      </c>
      <c r="Q589" s="28">
        <v>32.125047045660331</v>
      </c>
      <c r="R589" s="28">
        <v>-815.3674325680729</v>
      </c>
    </row>
    <row r="590" spans="1:18" x14ac:dyDescent="0.3">
      <c r="B590" s="28"/>
      <c r="C590" s="28"/>
      <c r="D590" s="28"/>
      <c r="E590" s="28"/>
      <c r="F590" s="28"/>
      <c r="G590" s="28"/>
    </row>
    <row r="591" spans="1:18" x14ac:dyDescent="0.3">
      <c r="B591" s="28"/>
      <c r="C591" s="28"/>
      <c r="D591" s="28"/>
      <c r="E591" s="28"/>
      <c r="F591" s="28"/>
      <c r="G591" s="28"/>
    </row>
    <row r="592" spans="1:18" x14ac:dyDescent="0.3">
      <c r="A592" s="9" t="s">
        <v>141</v>
      </c>
      <c r="B592" s="28"/>
      <c r="C592" s="28"/>
      <c r="D592" s="28"/>
      <c r="E592" s="28"/>
      <c r="F592" s="28"/>
      <c r="G592" s="28"/>
    </row>
    <row r="593" spans="1:22" x14ac:dyDescent="0.3">
      <c r="A593" s="9" t="s">
        <v>142</v>
      </c>
      <c r="B593" s="28"/>
      <c r="C593" s="28"/>
      <c r="D593" s="28"/>
      <c r="E593" s="28"/>
      <c r="F593" s="28"/>
      <c r="G593" s="28"/>
    </row>
    <row r="594" spans="1:22" x14ac:dyDescent="0.3">
      <c r="A594" s="9" t="s">
        <v>143</v>
      </c>
      <c r="B594" s="28"/>
      <c r="C594" s="40" t="s">
        <v>46</v>
      </c>
      <c r="F594" s="51" t="s">
        <v>64</v>
      </c>
      <c r="G594" s="52" t="s">
        <v>65</v>
      </c>
      <c r="H594" s="52" t="s">
        <v>66</v>
      </c>
      <c r="I594" s="51" t="s">
        <v>122</v>
      </c>
      <c r="J594" s="51" t="s">
        <v>121</v>
      </c>
      <c r="K594" s="51" t="s">
        <v>123</v>
      </c>
      <c r="L594" s="51" t="s">
        <v>126</v>
      </c>
      <c r="M594" s="51" t="s">
        <v>124</v>
      </c>
      <c r="N594" s="51" t="s">
        <v>127</v>
      </c>
      <c r="O594" s="51" t="s">
        <v>125</v>
      </c>
      <c r="P594" s="51" t="s">
        <v>130</v>
      </c>
      <c r="Q594" s="51" t="s">
        <v>132</v>
      </c>
      <c r="R594" s="51" t="s">
        <v>129</v>
      </c>
      <c r="S594" s="51" t="s">
        <v>131</v>
      </c>
      <c r="T594" s="51" t="s">
        <v>128</v>
      </c>
      <c r="U594" s="51" t="s">
        <v>133</v>
      </c>
      <c r="V594" s="52" t="s">
        <v>140</v>
      </c>
    </row>
    <row r="595" spans="1:22" x14ac:dyDescent="0.3">
      <c r="A595" s="9" t="s">
        <v>144</v>
      </c>
      <c r="B595" s="28"/>
      <c r="C595" s="28"/>
      <c r="D595" s="175" t="s">
        <v>135</v>
      </c>
      <c r="E595" s="11" t="s">
        <v>81</v>
      </c>
      <c r="F595">
        <v>6.3543388476765706E-3</v>
      </c>
      <c r="G595">
        <v>-5.41133791044493E-3</v>
      </c>
      <c r="H595">
        <v>3.6863994001720197E-4</v>
      </c>
      <c r="I595">
        <v>5.0698017204277726E-3</v>
      </c>
      <c r="J595">
        <v>-2.3924821237136153E-3</v>
      </c>
      <c r="K595">
        <v>-6.1655775015827478E-3</v>
      </c>
      <c r="L595" s="28">
        <v>-3.4362736261426899E-3</v>
      </c>
      <c r="M595" s="28">
        <v>1.7924786252502733E-3</v>
      </c>
      <c r="N595" s="28">
        <v>2.4556368657270525E-2</v>
      </c>
      <c r="O595" s="28">
        <v>5.0651637520264352E-2</v>
      </c>
      <c r="P595" s="28">
        <v>-3.0898330747710577E-4</v>
      </c>
      <c r="Q595" s="28">
        <v>-0.13766412210195614</v>
      </c>
      <c r="R595" s="28">
        <v>-7.7819932579014053E-2</v>
      </c>
      <c r="S595" s="28">
        <v>-0.34307568295724367</v>
      </c>
      <c r="T595" s="28">
        <v>0.20198016240984878</v>
      </c>
      <c r="U595" s="28">
        <v>0.55455327273928989</v>
      </c>
      <c r="V595" s="28">
        <v>-0.13864679794940582</v>
      </c>
    </row>
    <row r="596" spans="1:22" x14ac:dyDescent="0.3">
      <c r="B596" s="28"/>
      <c r="C596" s="28"/>
      <c r="D596" s="176"/>
      <c r="E596" s="11" t="s">
        <v>80</v>
      </c>
      <c r="F596" s="28">
        <v>4.644362070074206E-3</v>
      </c>
      <c r="G596" s="28">
        <v>-1.7443667042259868E-3</v>
      </c>
      <c r="H596" s="28">
        <v>2.1300467850861307E-3</v>
      </c>
      <c r="I596" s="28">
        <v>1.6086526037977555E-2</v>
      </c>
      <c r="J596" s="28">
        <v>8.4778153062970429E-3</v>
      </c>
      <c r="K596" s="28">
        <v>-1.7710836901373721E-3</v>
      </c>
      <c r="L596" s="28">
        <v>-4.5238470814500395E-3</v>
      </c>
      <c r="M596" s="28">
        <v>9.8564457525392307E-3</v>
      </c>
      <c r="N596" s="28">
        <v>4.6416366861199626E-2</v>
      </c>
      <c r="O596" s="28">
        <v>9.7206089913220134E-2</v>
      </c>
      <c r="P596" s="28">
        <v>7.7492835881078387E-2</v>
      </c>
      <c r="Q596" s="28">
        <v>-0.13573128715733765</v>
      </c>
      <c r="R596" s="28">
        <v>-3.7541764576588373E-2</v>
      </c>
      <c r="S596" s="28">
        <v>-0.19840916125087618</v>
      </c>
      <c r="T596" s="28">
        <v>0.13100898636924799</v>
      </c>
      <c r="U596" s="28">
        <v>0.28263705093742103</v>
      </c>
      <c r="V596" s="28">
        <v>-0.33807721802797308</v>
      </c>
    </row>
    <row r="597" spans="1:22" x14ac:dyDescent="0.3">
      <c r="B597" s="28"/>
      <c r="C597" s="28"/>
      <c r="D597" s="175" t="s">
        <v>136</v>
      </c>
      <c r="E597" s="11" t="s">
        <v>81</v>
      </c>
      <c r="F597" s="28">
        <v>-1.1947225749059551</v>
      </c>
      <c r="G597" s="28">
        <v>0.87112114244901961</v>
      </c>
      <c r="H597" s="28">
        <v>-7.7079875681843657E-2</v>
      </c>
      <c r="I597" s="28">
        <v>-0.86226839795380206</v>
      </c>
      <c r="J597" s="28">
        <v>0.36211531201660252</v>
      </c>
      <c r="K597" s="28">
        <v>0.98220566814809163</v>
      </c>
      <c r="L597" s="28">
        <v>0.52271586422033423</v>
      </c>
      <c r="M597" s="28">
        <v>-0.36187088631075037</v>
      </c>
      <c r="N597" s="28">
        <v>-4.1319388989989365</v>
      </c>
      <c r="O597" s="28">
        <v>-8.4973965730938943</v>
      </c>
      <c r="P597" s="28">
        <v>-0.24263288331869121</v>
      </c>
      <c r="Q597" s="28">
        <v>22.231304474886098</v>
      </c>
      <c r="R597" s="28">
        <v>12.308323024195497</v>
      </c>
      <c r="S597" s="28">
        <v>55.595757358583398</v>
      </c>
      <c r="T597" s="28">
        <v>-34.529913478318633</v>
      </c>
      <c r="U597" s="28">
        <v>-93.756536934414882</v>
      </c>
      <c r="V597" s="28">
        <v>19.2982874615318</v>
      </c>
    </row>
    <row r="598" spans="1:22" x14ac:dyDescent="0.3">
      <c r="B598" s="28"/>
      <c r="C598" s="28"/>
      <c r="D598" s="176"/>
      <c r="E598" s="11" t="s">
        <v>80</v>
      </c>
      <c r="F598" s="28">
        <v>-0.845493559825793</v>
      </c>
      <c r="G598" s="28">
        <v>0.24694505922678692</v>
      </c>
      <c r="H598" s="28">
        <v>-0.34064982639954811</v>
      </c>
      <c r="I598" s="28">
        <v>-2.4998610738573679</v>
      </c>
      <c r="J598" s="28">
        <v>-1.371469167891386</v>
      </c>
      <c r="K598" s="28">
        <v>0.18402434854264266</v>
      </c>
      <c r="L598" s="28">
        <v>0.5934175483708497</v>
      </c>
      <c r="M598" s="28">
        <v>-1.6309372415272283</v>
      </c>
      <c r="N598" s="28">
        <v>-7.2477832467558656</v>
      </c>
      <c r="O598" s="28">
        <v>-15.120019945441127</v>
      </c>
      <c r="P598" s="28">
        <v>-12.369248051769263</v>
      </c>
      <c r="Q598" s="28">
        <v>19.955232319363173</v>
      </c>
      <c r="R598" s="28">
        <v>4.9825841165073861</v>
      </c>
      <c r="S598" s="28">
        <v>29.001650542484285</v>
      </c>
      <c r="T598" s="28">
        <v>-22.028651822292549</v>
      </c>
      <c r="U598" s="28">
        <v>-46.695179915233801</v>
      </c>
      <c r="V598" s="28">
        <v>46.605162062140479</v>
      </c>
    </row>
    <row r="599" spans="1:22" x14ac:dyDescent="0.3">
      <c r="B599" s="28"/>
      <c r="C599" s="28"/>
      <c r="D599" s="175" t="s">
        <v>137</v>
      </c>
      <c r="E599" s="11" t="s">
        <v>81</v>
      </c>
      <c r="F599">
        <v>56.052735334924748</v>
      </c>
      <c r="G599">
        <v>-34.958267237769952</v>
      </c>
      <c r="H599">
        <v>3.9349494761257255</v>
      </c>
      <c r="I599">
        <v>36.796836768149362</v>
      </c>
      <c r="J599">
        <v>-13.385460832737369</v>
      </c>
      <c r="K599">
        <v>-38.822063540951042</v>
      </c>
      <c r="L599">
        <v>-19.394227331077889</v>
      </c>
      <c r="M599">
        <v>18.196275445946775</v>
      </c>
      <c r="N599">
        <v>174.66718849143209</v>
      </c>
      <c r="O599">
        <v>357.85827397955046</v>
      </c>
      <c r="P599">
        <v>24.722881697317309</v>
      </c>
      <c r="Q599">
        <v>-893.06482633119867</v>
      </c>
      <c r="R599">
        <v>-479.7115682324345</v>
      </c>
      <c r="S599">
        <v>-2242.3772512260393</v>
      </c>
      <c r="T599">
        <v>1488.6694406465685</v>
      </c>
      <c r="U599">
        <v>3987.3391691151787</v>
      </c>
      <c r="V599">
        <v>-553.18845282308484</v>
      </c>
    </row>
    <row r="600" spans="1:22" x14ac:dyDescent="0.3">
      <c r="B600" s="28"/>
      <c r="C600" s="28"/>
      <c r="D600" s="176"/>
      <c r="E600" s="11" t="s">
        <v>80</v>
      </c>
      <c r="F600">
        <v>38.392171670075435</v>
      </c>
      <c r="G600">
        <v>-8.586022816114367</v>
      </c>
      <c r="H600">
        <v>13.710959532697963</v>
      </c>
      <c r="I600">
        <v>97.460430511572241</v>
      </c>
      <c r="J600">
        <v>55.904196781803698</v>
      </c>
      <c r="K600">
        <v>-3.0327556023634017</v>
      </c>
      <c r="L600">
        <v>-18.084577287401377</v>
      </c>
      <c r="M600">
        <v>68.242793288269198</v>
      </c>
      <c r="N600">
        <v>284.65486639957925</v>
      </c>
      <c r="O600">
        <v>590.93481715449002</v>
      </c>
      <c r="P600">
        <v>498.10398004386633</v>
      </c>
      <c r="Q600">
        <v>-723.42073167250703</v>
      </c>
      <c r="R600">
        <v>-148.32382273445677</v>
      </c>
      <c r="S600">
        <v>-1038.480863095072</v>
      </c>
      <c r="T600">
        <v>946.51599122627147</v>
      </c>
      <c r="U600">
        <v>1963.7636423066481</v>
      </c>
      <c r="V600">
        <v>-1473.0595071829621</v>
      </c>
    </row>
    <row r="601" spans="1:22" x14ac:dyDescent="0.3">
      <c r="B601" s="28"/>
      <c r="C601" s="28"/>
      <c r="D601" s="28"/>
      <c r="E601" s="28"/>
    </row>
    <row r="602" spans="1:22" x14ac:dyDescent="0.3">
      <c r="B602" s="28"/>
      <c r="C602" s="41" t="s">
        <v>47</v>
      </c>
      <c r="F602" s="51" t="s">
        <v>64</v>
      </c>
      <c r="G602" s="52" t="s">
        <v>65</v>
      </c>
      <c r="H602" s="52" t="s">
        <v>66</v>
      </c>
      <c r="I602" s="51" t="s">
        <v>122</v>
      </c>
      <c r="J602" s="51" t="s">
        <v>121</v>
      </c>
      <c r="K602" s="51" t="s">
        <v>123</v>
      </c>
      <c r="L602" s="51" t="s">
        <v>126</v>
      </c>
      <c r="M602" s="51" t="s">
        <v>124</v>
      </c>
      <c r="N602" s="51" t="s">
        <v>127</v>
      </c>
      <c r="O602" s="51" t="s">
        <v>125</v>
      </c>
      <c r="P602" s="51" t="s">
        <v>130</v>
      </c>
      <c r="Q602" s="51" t="s">
        <v>132</v>
      </c>
      <c r="R602" s="51" t="s">
        <v>129</v>
      </c>
      <c r="S602" s="51" t="s">
        <v>131</v>
      </c>
      <c r="T602" s="51" t="s">
        <v>128</v>
      </c>
      <c r="U602" s="51" t="s">
        <v>133</v>
      </c>
      <c r="V602" s="52" t="s">
        <v>140</v>
      </c>
    </row>
    <row r="603" spans="1:22" x14ac:dyDescent="0.3">
      <c r="C603" s="28"/>
      <c r="D603" s="175" t="s">
        <v>135</v>
      </c>
      <c r="E603" s="11" t="s">
        <v>81</v>
      </c>
      <c r="F603" s="28">
        <v>-5.8699572252081882E-2</v>
      </c>
      <c r="G603" s="28">
        <v>-2.1195421132032401E-2</v>
      </c>
      <c r="H603" s="28">
        <v>9.4848444435912133E-3</v>
      </c>
      <c r="I603" s="28">
        <v>1.4829466178269687E-2</v>
      </c>
      <c r="J603" s="28">
        <v>2.5635438723065306E-2</v>
      </c>
      <c r="K603" s="28">
        <v>8.8356903585181164E-3</v>
      </c>
      <c r="L603" s="28">
        <v>5.1071076227686913E-3</v>
      </c>
      <c r="M603" s="28">
        <v>-1.8468747576456321E-2</v>
      </c>
      <c r="N603" s="28">
        <v>8.2261559185318356E-2</v>
      </c>
      <c r="O603" s="28">
        <v>0.15255998367989304</v>
      </c>
      <c r="P603" s="28">
        <v>-9.2453472523924621E-2</v>
      </c>
      <c r="Q603" s="28">
        <v>-0.29596750871475913</v>
      </c>
      <c r="R603" s="28">
        <v>1.1377138447792505</v>
      </c>
      <c r="S603" s="28">
        <v>-0.16899536984510274</v>
      </c>
      <c r="T603" s="28">
        <v>-0.47243647970495611</v>
      </c>
      <c r="U603" s="28">
        <v>2.3246587498953684</v>
      </c>
      <c r="V603" s="28">
        <v>8.8165723497511035</v>
      </c>
    </row>
    <row r="604" spans="1:22" x14ac:dyDescent="0.3">
      <c r="C604" s="28"/>
      <c r="D604" s="176"/>
      <c r="E604" s="11" t="s">
        <v>80</v>
      </c>
      <c r="F604" s="28">
        <v>-2.3027712528429167E-2</v>
      </c>
      <c r="G604" s="28">
        <v>-5.9278926862517956E-3</v>
      </c>
      <c r="H604" s="28">
        <v>9.8448847013661543E-3</v>
      </c>
      <c r="I604" s="28">
        <v>3.1604930262374639E-2</v>
      </c>
      <c r="J604" s="28">
        <v>2.7363424499234588E-2</v>
      </c>
      <c r="K604" s="28">
        <v>3.8824135135606237E-2</v>
      </c>
      <c r="L604" s="28">
        <v>3.2162744489401922E-2</v>
      </c>
      <c r="M604" s="28">
        <v>-2.4104885048966706E-3</v>
      </c>
      <c r="N604" s="28">
        <v>5.2285039231511954E-2</v>
      </c>
      <c r="O604" s="28">
        <v>0.11319646073104866</v>
      </c>
      <c r="P604" s="28">
        <v>5.6735846420186767E-2</v>
      </c>
      <c r="Q604" s="28">
        <v>-0.20439572714649737</v>
      </c>
      <c r="R604" s="28">
        <v>0.60004447545863604</v>
      </c>
      <c r="S604" s="28">
        <v>0.11440140522747382</v>
      </c>
      <c r="T604" s="28">
        <v>-0.61982548338228383</v>
      </c>
      <c r="U604" s="28">
        <v>1.4674810985462052</v>
      </c>
      <c r="V604" s="28">
        <v>3.5812559635271293</v>
      </c>
    </row>
    <row r="605" spans="1:22" x14ac:dyDescent="0.3">
      <c r="C605" s="28"/>
      <c r="D605" s="175" t="s">
        <v>136</v>
      </c>
      <c r="E605" s="11" t="s">
        <v>81</v>
      </c>
      <c r="F605" s="28">
        <v>9.4086446984618508</v>
      </c>
      <c r="G605" s="28">
        <v>3.4733418217588503</v>
      </c>
      <c r="H605" s="28">
        <v>-1.5787330435735707</v>
      </c>
      <c r="I605" s="28">
        <v>-2.4885598458973637</v>
      </c>
      <c r="J605" s="28">
        <v>-4.2538323541567564</v>
      </c>
      <c r="K605" s="28">
        <v>-1.4880737204061092</v>
      </c>
      <c r="L605" s="28">
        <v>-0.86208009649545081</v>
      </c>
      <c r="M605" s="28">
        <v>3.0212400724572999</v>
      </c>
      <c r="N605" s="28">
        <v>-13.593018027751947</v>
      </c>
      <c r="O605" s="28">
        <v>-25.287458103070861</v>
      </c>
      <c r="P605" s="28">
        <v>14.852749988913391</v>
      </c>
      <c r="Q605" s="28">
        <v>48.486181546677223</v>
      </c>
      <c r="R605" s="28">
        <v>-187.91123236876791</v>
      </c>
      <c r="S605" s="28">
        <v>26.368155655186577</v>
      </c>
      <c r="T605" s="28">
        <v>76.007131964053656</v>
      </c>
      <c r="U605" s="28">
        <v>-386.2322123561691</v>
      </c>
      <c r="V605" s="28">
        <v>-1453.8778792432518</v>
      </c>
    </row>
    <row r="606" spans="1:22" x14ac:dyDescent="0.3">
      <c r="C606" s="28"/>
      <c r="D606" s="176"/>
      <c r="E606" s="11" t="s">
        <v>80</v>
      </c>
      <c r="F606" s="28">
        <v>3.418375794673699</v>
      </c>
      <c r="G606" s="28">
        <v>0.91621470311710829</v>
      </c>
      <c r="H606" s="28">
        <v>-1.5556175080951049</v>
      </c>
      <c r="I606" s="28">
        <v>-5.0438495364451876</v>
      </c>
      <c r="J606" s="28">
        <v>-4.4106849831308583</v>
      </c>
      <c r="K606" s="28">
        <v>-6.1792103364553537</v>
      </c>
      <c r="L606" s="28">
        <v>-5.1525772144754383</v>
      </c>
      <c r="M606" s="28">
        <v>0.30232933153624758</v>
      </c>
      <c r="N606" s="28">
        <v>-8.2397921813399417</v>
      </c>
      <c r="O606" s="28">
        <v>-17.900477073324918</v>
      </c>
      <c r="P606" s="28">
        <v>-9.3329447743497784</v>
      </c>
      <c r="Q606" s="28">
        <v>31.63467649450067</v>
      </c>
      <c r="R606" s="28">
        <v>-94.926269437941301</v>
      </c>
      <c r="S606" s="28">
        <v>-19.964956902953475</v>
      </c>
      <c r="T606" s="28">
        <v>94.952759913026597</v>
      </c>
      <c r="U606" s="28">
        <v>-234.59609261896523</v>
      </c>
      <c r="V606" s="28">
        <v>-566.5388367001874</v>
      </c>
    </row>
    <row r="607" spans="1:22" x14ac:dyDescent="0.3">
      <c r="C607" s="28"/>
      <c r="D607" s="175" t="s">
        <v>137</v>
      </c>
      <c r="E607" s="11" t="s">
        <v>81</v>
      </c>
      <c r="F607" s="28">
        <v>-375.77884460242655</v>
      </c>
      <c r="G607" s="28">
        <v>-142.20797506236428</v>
      </c>
      <c r="H607" s="28">
        <v>65.774594251151768</v>
      </c>
      <c r="I607" s="28">
        <v>104.54846426496989</v>
      </c>
      <c r="J607" s="28">
        <v>176.68133233915961</v>
      </c>
      <c r="K607" s="28">
        <v>62.92960547262107</v>
      </c>
      <c r="L607" s="28">
        <v>36.81763740659985</v>
      </c>
      <c r="M607" s="28">
        <v>-122.85085525886419</v>
      </c>
      <c r="N607" s="28">
        <v>562.60017442243918</v>
      </c>
      <c r="O607" s="28">
        <v>1049.4994911435645</v>
      </c>
      <c r="P607" s="28">
        <v>-593.36193100451192</v>
      </c>
      <c r="Q607" s="28">
        <v>-1981.4188641288329</v>
      </c>
      <c r="R607" s="28">
        <v>7765.3568240786281</v>
      </c>
      <c r="S607" s="28">
        <v>-1014.8496677202136</v>
      </c>
      <c r="T607" s="28">
        <v>-3037.5753411161168</v>
      </c>
      <c r="U607" s="28">
        <v>16071.752047377318</v>
      </c>
      <c r="V607" s="28">
        <v>60035.4776993376</v>
      </c>
    </row>
    <row r="608" spans="1:22" x14ac:dyDescent="0.3">
      <c r="C608" s="28"/>
      <c r="D608" s="176"/>
      <c r="E608" s="11" t="s">
        <v>80</v>
      </c>
      <c r="F608" s="28">
        <v>-125.2961394739155</v>
      </c>
      <c r="G608" s="28">
        <v>-35.292528738764354</v>
      </c>
      <c r="H608" s="28">
        <v>61.555760562896218</v>
      </c>
      <c r="I608" s="28">
        <v>201.5353287610686</v>
      </c>
      <c r="J608" s="28">
        <v>178.17988300508483</v>
      </c>
      <c r="K608" s="28">
        <v>246.49896665993091</v>
      </c>
      <c r="L608" s="28">
        <v>207.17834763660292</v>
      </c>
      <c r="M608" s="28">
        <v>-7.6160414632355327</v>
      </c>
      <c r="N608" s="28">
        <v>326.41032029698022</v>
      </c>
      <c r="O608" s="28">
        <v>710.20965778906077</v>
      </c>
      <c r="P608" s="28">
        <v>387.05069100443365</v>
      </c>
      <c r="Q608" s="28">
        <v>-1217.2634577177078</v>
      </c>
      <c r="R608" s="28">
        <v>3763.8999013708176</v>
      </c>
      <c r="S608" s="28">
        <v>878.36652692798941</v>
      </c>
      <c r="T608" s="28">
        <v>-3607.1382219611396</v>
      </c>
      <c r="U608" s="28">
        <v>9416.8297237963143</v>
      </c>
      <c r="V608" s="28">
        <v>22517.373748529502</v>
      </c>
    </row>
    <row r="609" spans="2:22" x14ac:dyDescent="0.3">
      <c r="B609" s="28"/>
      <c r="C609" s="28"/>
      <c r="E609" s="28"/>
    </row>
    <row r="610" spans="2:22" x14ac:dyDescent="0.3">
      <c r="B610" s="28"/>
      <c r="C610" s="43" t="s">
        <v>92</v>
      </c>
      <c r="F610" s="51" t="s">
        <v>64</v>
      </c>
      <c r="G610" s="52" t="s">
        <v>65</v>
      </c>
      <c r="H610" s="52" t="s">
        <v>66</v>
      </c>
      <c r="I610" s="51" t="s">
        <v>122</v>
      </c>
      <c r="J610" s="51" t="s">
        <v>121</v>
      </c>
      <c r="K610" s="51" t="s">
        <v>123</v>
      </c>
      <c r="L610" s="51" t="s">
        <v>126</v>
      </c>
      <c r="M610" s="51" t="s">
        <v>124</v>
      </c>
      <c r="N610" s="51" t="s">
        <v>127</v>
      </c>
      <c r="O610" s="51" t="s">
        <v>125</v>
      </c>
      <c r="P610" s="51" t="s">
        <v>130</v>
      </c>
      <c r="Q610" s="51" t="s">
        <v>132</v>
      </c>
      <c r="R610" s="51" t="s">
        <v>129</v>
      </c>
      <c r="S610" s="51" t="s">
        <v>131</v>
      </c>
      <c r="T610" s="51" t="s">
        <v>128</v>
      </c>
      <c r="U610" s="51" t="s">
        <v>133</v>
      </c>
      <c r="V610" s="52" t="s">
        <v>140</v>
      </c>
    </row>
    <row r="611" spans="2:22" x14ac:dyDescent="0.3">
      <c r="B611" s="28"/>
      <c r="C611" s="28"/>
      <c r="D611" s="175" t="s">
        <v>135</v>
      </c>
      <c r="E611" s="11" t="s">
        <v>81</v>
      </c>
      <c r="F611" s="28">
        <v>0.15287392878267667</v>
      </c>
      <c r="G611" s="28">
        <v>4.4595198211730526E-3</v>
      </c>
      <c r="H611" s="28">
        <v>9.0834266025466605E-3</v>
      </c>
      <c r="I611" s="28">
        <v>1.9694973171718883E-3</v>
      </c>
      <c r="J611" s="28">
        <v>2.6107156332753879E-2</v>
      </c>
      <c r="K611" s="28">
        <v>8.5347405734725358E-3</v>
      </c>
      <c r="L611" s="28">
        <v>-1.0561425373988339E-3</v>
      </c>
      <c r="M611" s="28">
        <v>2.8444754134568553E-2</v>
      </c>
      <c r="N611" s="28">
        <v>4.2635637376473842E-2</v>
      </c>
      <c r="O611" s="28">
        <v>3.6530986816675076E-2</v>
      </c>
      <c r="P611" s="28">
        <v>-4.4661015624328192E-2</v>
      </c>
      <c r="Q611" s="28">
        <v>6.8758323461178605E-2</v>
      </c>
      <c r="R611" s="28">
        <v>-7.8205359771185506E-2</v>
      </c>
      <c r="S611" s="28">
        <v>-0.70990503112323755</v>
      </c>
      <c r="T611" s="28">
        <v>-0.24364768337904488</v>
      </c>
      <c r="U611" s="28">
        <v>-8.2560604617484615E-2</v>
      </c>
      <c r="V611" s="28">
        <v>-0.53190547150519185</v>
      </c>
    </row>
    <row r="612" spans="2:22" x14ac:dyDescent="0.3">
      <c r="B612" s="28"/>
      <c r="C612" s="28"/>
      <c r="D612" s="176"/>
      <c r="E612" s="11" t="s">
        <v>80</v>
      </c>
      <c r="F612" s="28">
        <v>0.26082062770567682</v>
      </c>
      <c r="G612" s="28">
        <v>1.2347406275605797E-2</v>
      </c>
      <c r="H612" s="28">
        <v>5.3382034588920829E-4</v>
      </c>
      <c r="I612" s="28">
        <v>3.0084260013852064E-3</v>
      </c>
      <c r="J612" s="28">
        <v>2.2574542190857586E-2</v>
      </c>
      <c r="K612" s="28">
        <v>-9.6811066559156049E-3</v>
      </c>
      <c r="L612" s="28">
        <v>4.4056943645023935E-3</v>
      </c>
      <c r="M612" s="28">
        <v>6.4527642825665421E-2</v>
      </c>
      <c r="N612" s="28">
        <v>6.2291834004962306E-2</v>
      </c>
      <c r="O612" s="28">
        <v>-2.8780804629825071E-2</v>
      </c>
      <c r="P612" s="28">
        <v>-0.24068715490406986</v>
      </c>
      <c r="Q612" s="28">
        <v>-3.3598571720056085E-2</v>
      </c>
      <c r="R612" s="28">
        <v>-0.46428147497693412</v>
      </c>
      <c r="S612" s="28">
        <v>-1.6463096840344502</v>
      </c>
      <c r="T612" s="28">
        <v>-0.78000831920593827</v>
      </c>
      <c r="U612" s="28">
        <v>-0.59273011312152191</v>
      </c>
      <c r="V612" s="28">
        <v>-2.0029059553556783</v>
      </c>
    </row>
    <row r="613" spans="2:22" x14ac:dyDescent="0.3">
      <c r="B613" s="28"/>
      <c r="C613" s="28"/>
      <c r="D613" s="175" t="s">
        <v>136</v>
      </c>
      <c r="E613" s="11" t="s">
        <v>81</v>
      </c>
      <c r="F613" s="28">
        <v>-25.819732528029459</v>
      </c>
      <c r="G613" s="28">
        <v>-0.78880152341806598</v>
      </c>
      <c r="H613" s="28">
        <v>-1.525642576070642</v>
      </c>
      <c r="I613" s="28">
        <v>-0.36056890334701824</v>
      </c>
      <c r="J613" s="28">
        <v>-4.3417912018220299</v>
      </c>
      <c r="K613" s="28">
        <v>-1.4813578850228244</v>
      </c>
      <c r="L613" s="28">
        <v>9.1369138921441204E-2</v>
      </c>
      <c r="M613" s="28">
        <v>-4.7596931852896951</v>
      </c>
      <c r="N613" s="28">
        <v>-7.1740976981968565</v>
      </c>
      <c r="O613" s="28">
        <v>-6.2894967361134837</v>
      </c>
      <c r="P613" s="28">
        <v>6.9864620278590355</v>
      </c>
      <c r="Q613" s="28">
        <v>-11.755898047030373</v>
      </c>
      <c r="R613" s="28">
        <v>11.654257059388156</v>
      </c>
      <c r="S613" s="28">
        <v>114.86627891590889</v>
      </c>
      <c r="T613" s="28">
        <v>37.513887028707536</v>
      </c>
      <c r="U613" s="28">
        <v>8.6952806639992275</v>
      </c>
      <c r="V613" s="28">
        <v>78.057191944362771</v>
      </c>
    </row>
    <row r="614" spans="2:22" x14ac:dyDescent="0.3">
      <c r="B614" s="28"/>
      <c r="C614" s="28"/>
      <c r="D614" s="176"/>
      <c r="E614" s="11" t="s">
        <v>80</v>
      </c>
      <c r="F614" s="28">
        <v>-40.978034982689373</v>
      </c>
      <c r="G614" s="28">
        <v>-1.9678503451450713</v>
      </c>
      <c r="H614" s="28">
        <v>-0.1145805418887688</v>
      </c>
      <c r="I614" s="28">
        <v>-0.51827966271811665</v>
      </c>
      <c r="J614" s="28">
        <v>-3.5431337646369334</v>
      </c>
      <c r="K614" s="28">
        <v>1.3679369504288628</v>
      </c>
      <c r="L614" s="28">
        <v>-0.82614210767213037</v>
      </c>
      <c r="M614" s="28">
        <v>-10.091402415084019</v>
      </c>
      <c r="N614" s="28">
        <v>-9.8512030933969843</v>
      </c>
      <c r="O614" s="28">
        <v>4.101371960033644</v>
      </c>
      <c r="P614" s="28">
        <v>36.724052980150695</v>
      </c>
      <c r="Q614" s="28">
        <v>4.6519074991646043</v>
      </c>
      <c r="R614" s="28">
        <v>70.102641965196611</v>
      </c>
      <c r="S614" s="28">
        <v>251.72060846656183</v>
      </c>
      <c r="T614" s="28">
        <v>117.40597752080389</v>
      </c>
      <c r="U614" s="28">
        <v>85.209606796550517</v>
      </c>
      <c r="V614" s="28">
        <v>299.98954618962023</v>
      </c>
    </row>
    <row r="615" spans="2:22" x14ac:dyDescent="0.3">
      <c r="B615" s="28"/>
      <c r="C615" s="28"/>
      <c r="D615" s="175" t="s">
        <v>137</v>
      </c>
      <c r="E615" s="11" t="s">
        <v>81</v>
      </c>
      <c r="F615" s="28">
        <v>1091.876992176595</v>
      </c>
      <c r="G615" s="28">
        <v>35.042294314781756</v>
      </c>
      <c r="H615" s="28">
        <v>64.247630271342302</v>
      </c>
      <c r="I615" s="28">
        <v>16.647539034426043</v>
      </c>
      <c r="J615" s="28">
        <v>180.88681992626496</v>
      </c>
      <c r="K615" s="28">
        <v>64.621496565068668</v>
      </c>
      <c r="L615" s="28">
        <v>0.33718704989721537</v>
      </c>
      <c r="M615" s="28">
        <v>199.92080999770289</v>
      </c>
      <c r="N615" s="28">
        <v>302.89245987856759</v>
      </c>
      <c r="O615" s="28">
        <v>272.04277453099724</v>
      </c>
      <c r="P615" s="28">
        <v>-269.35994446189807</v>
      </c>
      <c r="Q615" s="28">
        <v>506.86634697328753</v>
      </c>
      <c r="R615" s="28">
        <v>-419.64135102840248</v>
      </c>
      <c r="S615" s="28">
        <v>-4626.5825799460263</v>
      </c>
      <c r="T615" s="28">
        <v>-1403.7835753618842</v>
      </c>
      <c r="U615" s="28">
        <v>-101.19789070657646</v>
      </c>
      <c r="V615" s="28">
        <v>-2699.2897293462152</v>
      </c>
    </row>
    <row r="616" spans="2:22" x14ac:dyDescent="0.3">
      <c r="B616" s="28"/>
      <c r="C616" s="28"/>
      <c r="D616" s="176"/>
      <c r="E616" s="11" t="s">
        <v>80</v>
      </c>
      <c r="F616" s="28">
        <v>1612.0961726281812</v>
      </c>
      <c r="G616" s="28">
        <v>78.71492469164383</v>
      </c>
      <c r="H616" s="28">
        <v>5.9649327204836506</v>
      </c>
      <c r="I616" s="28">
        <v>22.518581629018655</v>
      </c>
      <c r="J616" s="28">
        <v>139.59439867091524</v>
      </c>
      <c r="K616" s="28">
        <v>-47.023306768136067</v>
      </c>
      <c r="L616" s="28">
        <v>38.640582285706529</v>
      </c>
      <c r="M616" s="28">
        <v>395.82596443948466</v>
      </c>
      <c r="N616" s="28">
        <v>391.11245161165004</v>
      </c>
      <c r="O616" s="28">
        <v>-142.22929965184352</v>
      </c>
      <c r="P616" s="28">
        <v>-1395.6139566831525</v>
      </c>
      <c r="Q616" s="28">
        <v>-150.75243895238546</v>
      </c>
      <c r="R616" s="28">
        <v>-2629.2103309849458</v>
      </c>
      <c r="S616" s="28">
        <v>-9591.5286803997642</v>
      </c>
      <c r="T616" s="28">
        <v>-4362.6928325264944</v>
      </c>
      <c r="U616" s="28">
        <v>-2959.3492428849704</v>
      </c>
      <c r="V616" s="28">
        <v>-11071.011606960532</v>
      </c>
    </row>
    <row r="617" spans="2:22" x14ac:dyDescent="0.3">
      <c r="B617" s="28"/>
      <c r="C617" s="28"/>
      <c r="D617" s="28"/>
      <c r="E617" s="28"/>
      <c r="F617" s="28"/>
    </row>
    <row r="618" spans="2:22" x14ac:dyDescent="0.3">
      <c r="B618" s="28"/>
      <c r="C618" s="44" t="s">
        <v>93</v>
      </c>
      <c r="F618" s="51" t="s">
        <v>64</v>
      </c>
      <c r="G618" s="52" t="s">
        <v>65</v>
      </c>
      <c r="H618" s="52" t="s">
        <v>66</v>
      </c>
      <c r="I618" s="51" t="s">
        <v>122</v>
      </c>
      <c r="J618" s="51" t="s">
        <v>121</v>
      </c>
      <c r="K618" s="51" t="s">
        <v>123</v>
      </c>
      <c r="L618" s="51" t="s">
        <v>126</v>
      </c>
      <c r="M618" s="51" t="s">
        <v>124</v>
      </c>
      <c r="N618" s="51" t="s">
        <v>127</v>
      </c>
      <c r="O618" s="51" t="s">
        <v>125</v>
      </c>
      <c r="P618" s="51" t="s">
        <v>130</v>
      </c>
      <c r="Q618" s="51" t="s">
        <v>132</v>
      </c>
      <c r="R618" s="51" t="s">
        <v>129</v>
      </c>
      <c r="S618" s="51" t="s">
        <v>131</v>
      </c>
      <c r="T618" s="51" t="s">
        <v>128</v>
      </c>
      <c r="U618" s="51" t="s">
        <v>133</v>
      </c>
      <c r="V618" s="52" t="s">
        <v>140</v>
      </c>
    </row>
    <row r="619" spans="2:22" x14ac:dyDescent="0.3">
      <c r="B619" s="28"/>
      <c r="C619" s="28"/>
      <c r="D619" s="175" t="s">
        <v>135</v>
      </c>
      <c r="E619" s="11" t="s">
        <v>81</v>
      </c>
      <c r="F619" s="28">
        <v>-8.1180352046665002E-2</v>
      </c>
      <c r="G619" s="28">
        <v>-3.8729532442505449E-3</v>
      </c>
      <c r="H619" s="28">
        <v>1.0114820656852176E-3</v>
      </c>
      <c r="I619" s="28">
        <v>8.6351882161434304E-4</v>
      </c>
      <c r="J619" s="28">
        <v>-7.8265929882278002E-3</v>
      </c>
      <c r="K619" s="28">
        <v>1.3908219052771015E-3</v>
      </c>
      <c r="L619" s="28">
        <v>-1.9891102940064614E-2</v>
      </c>
      <c r="M619" s="28">
        <v>5.1806489635976994E-3</v>
      </c>
      <c r="N619" s="28">
        <v>-1.0551161391966094E-3</v>
      </c>
      <c r="O619" s="28">
        <v>-3.8148672584462036E-2</v>
      </c>
      <c r="P619" s="28">
        <v>-1.869550803346285E-2</v>
      </c>
      <c r="Q619" s="28">
        <v>-7.0464791626582354E-2</v>
      </c>
      <c r="R619" s="28">
        <v>0.13678751762463101</v>
      </c>
      <c r="S619" s="28">
        <v>0.15740596163511239</v>
      </c>
      <c r="T619" s="28">
        <v>3.5648731697263791E-2</v>
      </c>
      <c r="U619" s="28">
        <v>-5.201252235225955E-3</v>
      </c>
      <c r="V619" s="28">
        <v>-0.21295644084897025</v>
      </c>
    </row>
    <row r="620" spans="2:22" x14ac:dyDescent="0.3">
      <c r="B620" s="28"/>
      <c r="C620" s="28"/>
      <c r="D620" s="176"/>
      <c r="E620" s="11" t="s">
        <v>80</v>
      </c>
      <c r="F620" s="28">
        <v>-7.7685065451496851E-2</v>
      </c>
      <c r="G620" s="28">
        <v>-2.3367188130352535E-3</v>
      </c>
      <c r="H620" s="28">
        <v>4.1552420843745733E-3</v>
      </c>
      <c r="I620" s="28">
        <v>1.9164021674667445E-3</v>
      </c>
      <c r="J620" s="28">
        <v>-2.4892512215420808E-2</v>
      </c>
      <c r="K620" s="28">
        <v>-2.6502469577123137E-3</v>
      </c>
      <c r="L620" s="28">
        <v>-2.9118367198661538E-2</v>
      </c>
      <c r="M620" s="28">
        <v>4.9145775985591804E-3</v>
      </c>
      <c r="N620" s="28">
        <v>-3.2722489285131108E-3</v>
      </c>
      <c r="O620" s="28">
        <v>-3.9290677659397734E-2</v>
      </c>
      <c r="P620" s="28">
        <v>-3.9336281351205794E-2</v>
      </c>
      <c r="Q620" s="28">
        <v>-7.6786463007526673E-2</v>
      </c>
      <c r="R620" s="28">
        <v>5.376542338766338E-2</v>
      </c>
      <c r="S620" s="28">
        <v>-1.5459384958814635E-2</v>
      </c>
      <c r="T620" s="28">
        <v>-0.4157665281798667</v>
      </c>
      <c r="U620" s="28">
        <v>-0.48169330984906228</v>
      </c>
      <c r="V620" s="28">
        <v>-0.77158312691018871</v>
      </c>
    </row>
    <row r="621" spans="2:22" x14ac:dyDescent="0.3">
      <c r="B621" s="28"/>
      <c r="C621" s="28"/>
      <c r="D621" s="175" t="s">
        <v>136</v>
      </c>
      <c r="E621" s="11" t="s">
        <v>81</v>
      </c>
      <c r="F621" s="28">
        <v>12.210439120872184</v>
      </c>
      <c r="G621" s="28">
        <v>0.54428893108927956</v>
      </c>
      <c r="H621" s="28">
        <v>-0.21529647493028831</v>
      </c>
      <c r="I621" s="28">
        <v>-0.20330283027091034</v>
      </c>
      <c r="J621" s="28">
        <v>1.1531371102287558</v>
      </c>
      <c r="K621" s="28">
        <v>-0.33849711831631629</v>
      </c>
      <c r="L621" s="28">
        <v>3.0299681540832282</v>
      </c>
      <c r="M621" s="28">
        <v>-0.95308152208322716</v>
      </c>
      <c r="N621" s="28">
        <v>-1.2529490779813855E-2</v>
      </c>
      <c r="O621" s="28">
        <v>5.8410726949927909</v>
      </c>
      <c r="P621" s="28">
        <v>2.7134699344523754</v>
      </c>
      <c r="Q621" s="28">
        <v>10.927424611684801</v>
      </c>
      <c r="R621" s="28">
        <v>-22.032865524003579</v>
      </c>
      <c r="S621" s="28">
        <v>-25.951723489313498</v>
      </c>
      <c r="T621" s="28">
        <v>-7.6087614899050848</v>
      </c>
      <c r="U621" s="28">
        <v>-1.5691189378956774</v>
      </c>
      <c r="V621" s="28">
        <v>30.912273397206956</v>
      </c>
    </row>
    <row r="622" spans="2:22" x14ac:dyDescent="0.3">
      <c r="B622" s="28"/>
      <c r="C622" s="28"/>
      <c r="D622" s="176"/>
      <c r="E622" s="11" t="s">
        <v>80</v>
      </c>
      <c r="F622" s="28">
        <v>10.742244819503423</v>
      </c>
      <c r="G622" s="28">
        <v>0.26531514190721744</v>
      </c>
      <c r="H622" s="28">
        <v>-0.67826252248245</v>
      </c>
      <c r="I622" s="28">
        <v>-0.3622593171917336</v>
      </c>
      <c r="J622" s="28">
        <v>3.5836232305717988</v>
      </c>
      <c r="K622" s="28">
        <v>0.27169333426645692</v>
      </c>
      <c r="L622" s="28">
        <v>4.1785058988942332</v>
      </c>
      <c r="M622" s="28">
        <v>-0.86665396354658486</v>
      </c>
      <c r="N622" s="28">
        <v>0.2850299767563278</v>
      </c>
      <c r="O622" s="28">
        <v>5.5688492402738703</v>
      </c>
      <c r="P622" s="28">
        <v>5.5653537248489195</v>
      </c>
      <c r="Q622" s="28">
        <v>11.120507318231079</v>
      </c>
      <c r="R622" s="28">
        <v>-8.3861833776072015</v>
      </c>
      <c r="S622" s="28">
        <v>0.82608748879910543</v>
      </c>
      <c r="T622" s="28">
        <v>58.587507625592323</v>
      </c>
      <c r="U622" s="28">
        <v>67.267563491376535</v>
      </c>
      <c r="V622" s="28">
        <v>108.4384685120022</v>
      </c>
    </row>
    <row r="623" spans="2:22" x14ac:dyDescent="0.3">
      <c r="B623" s="28"/>
      <c r="C623" s="28"/>
      <c r="D623" s="175" t="s">
        <v>137</v>
      </c>
      <c r="E623" s="11" t="s">
        <v>81</v>
      </c>
      <c r="F623" s="28">
        <v>-453.56562749479582</v>
      </c>
      <c r="G623" s="28">
        <v>-18.318462622152133</v>
      </c>
      <c r="H623" s="28">
        <v>11.128512189957789</v>
      </c>
      <c r="I623" s="28">
        <v>11.327133560080334</v>
      </c>
      <c r="J623" s="28">
        <v>-41.450488865381033</v>
      </c>
      <c r="K623" s="28">
        <v>19.010946244292214</v>
      </c>
      <c r="L623" s="28">
        <v>-114.04620372005368</v>
      </c>
      <c r="M623" s="28">
        <v>44.500486494861072</v>
      </c>
      <c r="N623" s="28">
        <v>9.6952249132964816</v>
      </c>
      <c r="O623" s="28">
        <v>-220.30953977497691</v>
      </c>
      <c r="P623" s="28">
        <v>-93.337380095158949</v>
      </c>
      <c r="Q623" s="28">
        <v>-417.30330546738992</v>
      </c>
      <c r="R623" s="28">
        <v>895.64283121262383</v>
      </c>
      <c r="S623" s="28">
        <v>1081.0117116238866</v>
      </c>
      <c r="T623" s="28">
        <v>400.04817170680928</v>
      </c>
      <c r="U623" s="28">
        <v>191.33351002863509</v>
      </c>
      <c r="V623" s="28">
        <v>-1022.5626974101501</v>
      </c>
    </row>
    <row r="624" spans="2:22" x14ac:dyDescent="0.3">
      <c r="B624" s="28"/>
      <c r="C624" s="28"/>
      <c r="D624" s="176"/>
      <c r="E624" s="11" t="s">
        <v>80</v>
      </c>
      <c r="F624" s="28">
        <v>-364.18378393296928</v>
      </c>
      <c r="G624" s="28">
        <v>-6.2388448952736635</v>
      </c>
      <c r="H624" s="28">
        <v>27.960305043207072</v>
      </c>
      <c r="I624" s="28">
        <v>17.449232700164256</v>
      </c>
      <c r="J624" s="28">
        <v>-127.32608715998339</v>
      </c>
      <c r="K624" s="28">
        <v>-3.937221243904574</v>
      </c>
      <c r="L624" s="28">
        <v>-147.80423566382456</v>
      </c>
      <c r="M624" s="28">
        <v>39.68489587012769</v>
      </c>
      <c r="N624">
        <v>0.26330875954224098</v>
      </c>
      <c r="O624">
        <v>-191.87109244467496</v>
      </c>
      <c r="P624">
        <v>-188.77441237971993</v>
      </c>
      <c r="Q624">
        <v>-391.13504987483986</v>
      </c>
      <c r="R624">
        <v>342.26320281693302</v>
      </c>
      <c r="S624">
        <v>47.388177696945526</v>
      </c>
      <c r="T624">
        <v>-2022.3936345062671</v>
      </c>
      <c r="U624">
        <v>-2284.2230715553897</v>
      </c>
      <c r="V624">
        <v>-3681.5082742589411</v>
      </c>
    </row>
    <row r="625" spans="2:22" x14ac:dyDescent="0.3">
      <c r="B625" s="28"/>
      <c r="C625" s="28"/>
      <c r="D625" s="28"/>
      <c r="E625" s="28"/>
      <c r="F625" s="28"/>
      <c r="G625" s="28"/>
      <c r="H625" s="28"/>
    </row>
    <row r="626" spans="2:22" x14ac:dyDescent="0.3">
      <c r="B626" s="28"/>
      <c r="C626" s="45" t="s">
        <v>58</v>
      </c>
      <c r="F626" s="51" t="s">
        <v>64</v>
      </c>
      <c r="G626" s="52" t="s">
        <v>65</v>
      </c>
      <c r="H626" s="52" t="s">
        <v>66</v>
      </c>
      <c r="I626" s="51" t="s">
        <v>122</v>
      </c>
      <c r="J626" s="51" t="s">
        <v>121</v>
      </c>
      <c r="K626" s="51" t="s">
        <v>123</v>
      </c>
      <c r="L626" s="51" t="s">
        <v>126</v>
      </c>
      <c r="M626" s="51" t="s">
        <v>124</v>
      </c>
      <c r="N626" s="51" t="s">
        <v>127</v>
      </c>
      <c r="O626" s="51" t="s">
        <v>125</v>
      </c>
      <c r="P626" s="51" t="s">
        <v>130</v>
      </c>
      <c r="Q626" s="51" t="s">
        <v>132</v>
      </c>
      <c r="R626" s="51" t="s">
        <v>129</v>
      </c>
      <c r="S626" s="51" t="s">
        <v>131</v>
      </c>
      <c r="T626" s="51" t="s">
        <v>128</v>
      </c>
      <c r="U626" s="51" t="s">
        <v>133</v>
      </c>
      <c r="V626" s="52" t="s">
        <v>140</v>
      </c>
    </row>
    <row r="627" spans="2:22" x14ac:dyDescent="0.3">
      <c r="B627" s="28"/>
      <c r="C627" s="28"/>
      <c r="D627" s="175" t="s">
        <v>135</v>
      </c>
      <c r="E627" s="11" t="s">
        <v>81</v>
      </c>
      <c r="F627" s="28">
        <v>6.9326548865454973E-2</v>
      </c>
      <c r="G627" s="28">
        <v>3.6903378606887613E-3</v>
      </c>
      <c r="H627" s="28">
        <v>6.416746831955628E-4</v>
      </c>
      <c r="I627" s="28">
        <v>-6.8977099768561287E-4</v>
      </c>
      <c r="J627" s="28">
        <v>2.6961940097781591E-4</v>
      </c>
      <c r="K627" s="28">
        <v>1.6213557169358344E-3</v>
      </c>
      <c r="L627" s="28">
        <v>-1.3393087205166132E-3</v>
      </c>
      <c r="M627" s="28">
        <v>4.0641146895408891E-4</v>
      </c>
      <c r="N627" s="28">
        <v>6.4871567472649903E-3</v>
      </c>
      <c r="O627" s="28">
        <v>6.1546981455310804E-3</v>
      </c>
      <c r="P627" s="28">
        <v>4.7250019385534754E-2</v>
      </c>
      <c r="Q627" s="28">
        <v>5.6181671976117259E-2</v>
      </c>
      <c r="R627" s="28">
        <v>-5.4572519579183963E-3</v>
      </c>
      <c r="S627" s="28">
        <v>-5.9421678876403178E-2</v>
      </c>
      <c r="T627" s="28">
        <v>0.14926879600333684</v>
      </c>
      <c r="U627" s="28">
        <v>0.11687862860058397</v>
      </c>
      <c r="V627" s="28">
        <v>7.4208217744794497E-2</v>
      </c>
    </row>
    <row r="628" spans="2:22" x14ac:dyDescent="0.3">
      <c r="B628" s="28"/>
      <c r="C628" s="28"/>
      <c r="D628" s="176"/>
      <c r="E628" s="11" t="s">
        <v>80</v>
      </c>
      <c r="F628" s="28">
        <v>0.10813857366580996</v>
      </c>
      <c r="G628" s="28">
        <v>1.401054400432948E-3</v>
      </c>
      <c r="H628" s="28">
        <v>-1.4235450353354748E-3</v>
      </c>
      <c r="I628" s="28">
        <v>-4.894458382652709E-3</v>
      </c>
      <c r="J628" s="28">
        <v>-7.7430247170491183E-3</v>
      </c>
      <c r="K628" s="28">
        <v>-7.1161838469081702E-3</v>
      </c>
      <c r="L628" s="28">
        <v>-1.411391223431443E-2</v>
      </c>
      <c r="M628" s="28">
        <v>-1.6450552026297426E-2</v>
      </c>
      <c r="N628" s="28">
        <v>-1.7967456499333019E-2</v>
      </c>
      <c r="O628" s="28">
        <v>-1.1876062234107825E-2</v>
      </c>
      <c r="P628" s="28">
        <v>-2.2827089987481428E-2</v>
      </c>
      <c r="Q628" s="28">
        <v>7.225506143047622E-2</v>
      </c>
      <c r="R628" s="28">
        <v>-0.11380739023803314</v>
      </c>
      <c r="S628" s="28">
        <v>-0.20944246732318711</v>
      </c>
      <c r="T628" s="28">
        <v>0.15615772893031432</v>
      </c>
      <c r="U628" s="28">
        <v>1.4847633128961004E-2</v>
      </c>
      <c r="V628" s="28">
        <v>1.2152774873409264</v>
      </c>
    </row>
    <row r="629" spans="2:22" x14ac:dyDescent="0.3">
      <c r="B629" s="28"/>
      <c r="C629" s="28"/>
      <c r="D629" s="175" t="s">
        <v>136</v>
      </c>
      <c r="E629" s="11" t="s">
        <v>81</v>
      </c>
      <c r="F629" s="28">
        <v>-10.943615680932913</v>
      </c>
      <c r="G629" s="28">
        <v>-0.66317239383690041</v>
      </c>
      <c r="H629" s="28">
        <v>-0.17879090529136918</v>
      </c>
      <c r="I629" s="28">
        <v>-6.0886804394229388E-2</v>
      </c>
      <c r="J629" s="28">
        <v>-0.23650919326827033</v>
      </c>
      <c r="K629" s="28">
        <v>-0.40848495880015706</v>
      </c>
      <c r="L629" s="28">
        <v>1.1336169787637457E-2</v>
      </c>
      <c r="M629" s="28">
        <v>-0.21088187830947608</v>
      </c>
      <c r="N629" s="28">
        <v>-1.0010523821538309</v>
      </c>
      <c r="O629" s="28">
        <v>-1.0342265564257336</v>
      </c>
      <c r="P629" s="28">
        <v>-6.4522036639523046</v>
      </c>
      <c r="Q629" s="28">
        <v>-8.0807523888917299</v>
      </c>
      <c r="R629" s="28">
        <v>6.5996328527517523E-2</v>
      </c>
      <c r="S629" s="28">
        <v>7.1044773182662189</v>
      </c>
      <c r="T629" s="28">
        <v>-21.875659818966607</v>
      </c>
      <c r="U629" s="28">
        <v>-18.379895627893536</v>
      </c>
      <c r="V629" s="28">
        <v>-12.05812424178546</v>
      </c>
    </row>
    <row r="630" spans="2:22" x14ac:dyDescent="0.3">
      <c r="B630" s="28"/>
      <c r="C630" s="28"/>
      <c r="D630" s="176"/>
      <c r="E630" s="11" t="s">
        <v>80</v>
      </c>
      <c r="F630" s="28">
        <v>-15.751474817437698</v>
      </c>
      <c r="G630" s="28">
        <v>-0.32357219008137245</v>
      </c>
      <c r="H630">
        <v>0.10989074379325749</v>
      </c>
      <c r="I630">
        <v>0.53911238421350793</v>
      </c>
      <c r="J630">
        <v>0.90604096760360087</v>
      </c>
      <c r="K630">
        <v>0.77463460757095581</v>
      </c>
      <c r="L630">
        <v>1.7072389931291378</v>
      </c>
      <c r="M630">
        <v>2.027776562049028</v>
      </c>
      <c r="N630">
        <v>2.1835194125702078</v>
      </c>
      <c r="O630">
        <v>1.3540183596272255</v>
      </c>
      <c r="P630">
        <v>2.678144089240309</v>
      </c>
      <c r="Q630">
        <v>-9.9879043298241719</v>
      </c>
      <c r="R630">
        <v>13.884853916063083</v>
      </c>
      <c r="S630">
        <v>26.272720033372767</v>
      </c>
      <c r="T630">
        <v>-21.868777038303506</v>
      </c>
      <c r="U630">
        <v>-3.8026443178496203</v>
      </c>
      <c r="V630">
        <v>-165.07521394250765</v>
      </c>
    </row>
    <row r="631" spans="2:22" x14ac:dyDescent="0.3">
      <c r="B631" s="28"/>
      <c r="C631" s="28"/>
      <c r="D631" s="175" t="s">
        <v>137</v>
      </c>
      <c r="E631" s="11" t="s">
        <v>81</v>
      </c>
      <c r="F631">
        <v>435.50034644882618</v>
      </c>
      <c r="G631">
        <v>29.182597959565037</v>
      </c>
      <c r="H631">
        <v>10.036694232520993</v>
      </c>
      <c r="I631">
        <v>8.7507413585654668</v>
      </c>
      <c r="J631">
        <v>16.661803501880584</v>
      </c>
      <c r="K631">
        <v>22.136205763048316</v>
      </c>
      <c r="L631">
        <v>7.4340859168683995</v>
      </c>
      <c r="M631">
        <v>14.900732271932874</v>
      </c>
      <c r="N631">
        <v>41.276573194597759</v>
      </c>
      <c r="O631">
        <v>46.396828822706709</v>
      </c>
      <c r="P631">
        <v>227.6942258811448</v>
      </c>
      <c r="Q631">
        <v>301.21457132049397</v>
      </c>
      <c r="R631">
        <v>40.449662082228812</v>
      </c>
      <c r="S631">
        <v>-177.25538187787367</v>
      </c>
      <c r="T631">
        <v>846.2492912668356</v>
      </c>
      <c r="U631">
        <v>782.72833506723236</v>
      </c>
      <c r="V631">
        <v>617.13325382422795</v>
      </c>
    </row>
    <row r="632" spans="2:22" x14ac:dyDescent="0.3">
      <c r="B632" s="28"/>
      <c r="C632" s="28"/>
      <c r="D632" s="176"/>
      <c r="E632" s="11" t="s">
        <v>80</v>
      </c>
      <c r="F632">
        <v>579.23352983828352</v>
      </c>
      <c r="G632">
        <v>16.228931483434703</v>
      </c>
      <c r="H632">
        <v>-0.27694679949658596</v>
      </c>
      <c r="I632">
        <v>-13.096515621576142</v>
      </c>
      <c r="J632">
        <v>-24.313031206325775</v>
      </c>
      <c r="K632">
        <v>-17.987749286210104</v>
      </c>
      <c r="L632">
        <v>-48.374183199075546</v>
      </c>
      <c r="M632">
        <v>-58.274645502820803</v>
      </c>
      <c r="N632">
        <v>-60.784676200535287</v>
      </c>
      <c r="O632">
        <v>-30.355808868619619</v>
      </c>
      <c r="P632">
        <v>-66.71667967128316</v>
      </c>
      <c r="Q632">
        <v>360.56946231953759</v>
      </c>
      <c r="R632">
        <v>-396.16888998375174</v>
      </c>
      <c r="S632">
        <v>-784.0651488680827</v>
      </c>
      <c r="T632">
        <v>818.62405208190125</v>
      </c>
      <c r="U632">
        <v>268.51387601097548</v>
      </c>
      <c r="V632">
        <v>5747.8465193094171</v>
      </c>
    </row>
    <row r="633" spans="2:22" x14ac:dyDescent="0.3">
      <c r="B633" s="28"/>
      <c r="C633" s="28"/>
      <c r="D633" s="28"/>
      <c r="E633" s="28"/>
    </row>
    <row r="634" spans="2:22" x14ac:dyDescent="0.3">
      <c r="B634" s="28"/>
      <c r="C634" s="49" t="s">
        <v>51</v>
      </c>
      <c r="F634" s="51" t="s">
        <v>64</v>
      </c>
      <c r="G634" s="52" t="s">
        <v>65</v>
      </c>
      <c r="H634" s="52" t="s">
        <v>66</v>
      </c>
      <c r="I634" s="51" t="s">
        <v>122</v>
      </c>
      <c r="J634" s="51" t="s">
        <v>121</v>
      </c>
      <c r="K634" s="51" t="s">
        <v>123</v>
      </c>
      <c r="L634" s="51" t="s">
        <v>126</v>
      </c>
      <c r="M634" s="51" t="s">
        <v>124</v>
      </c>
      <c r="N634" s="51" t="s">
        <v>127</v>
      </c>
      <c r="O634" s="51" t="s">
        <v>125</v>
      </c>
      <c r="P634" s="51" t="s">
        <v>130</v>
      </c>
      <c r="Q634" s="51" t="s">
        <v>132</v>
      </c>
      <c r="R634" s="51" t="s">
        <v>129</v>
      </c>
      <c r="S634" s="51" t="s">
        <v>131</v>
      </c>
      <c r="T634" s="51" t="s">
        <v>128</v>
      </c>
      <c r="U634" s="51" t="s">
        <v>133</v>
      </c>
      <c r="V634" s="52" t="s">
        <v>140</v>
      </c>
    </row>
    <row r="635" spans="2:22" x14ac:dyDescent="0.3">
      <c r="B635" s="28"/>
      <c r="C635" s="28"/>
      <c r="D635" s="175" t="s">
        <v>135</v>
      </c>
      <c r="E635" s="11" t="s">
        <v>81</v>
      </c>
      <c r="F635" s="28">
        <v>1.4816854420485229E-2</v>
      </c>
      <c r="G635" s="28">
        <v>-1.0752764292025667E-2</v>
      </c>
      <c r="H635" s="28">
        <v>2.507778256416922E-3</v>
      </c>
      <c r="I635" s="28">
        <v>-8.8031762215649203E-3</v>
      </c>
      <c r="J635" s="28">
        <v>-1.9440451628818729E-3</v>
      </c>
      <c r="K635" s="28">
        <v>8.9331708571076186E-4</v>
      </c>
      <c r="L635" s="28">
        <v>-2.03669364400157E-3</v>
      </c>
      <c r="M635" s="28">
        <v>-1.6724762248131662E-2</v>
      </c>
      <c r="N635" s="28">
        <v>-1.4757970976706929E-2</v>
      </c>
      <c r="O635" s="28">
        <v>-5.0526917978236446E-3</v>
      </c>
      <c r="P635" s="28">
        <v>-4.4083744267251729E-2</v>
      </c>
      <c r="Q635" s="28">
        <v>1.228972786534893E-2</v>
      </c>
      <c r="R635" s="28">
        <v>-5.5211669252974792E-2</v>
      </c>
      <c r="S635" s="28">
        <v>-0.1076495948534064</v>
      </c>
      <c r="T635" s="28">
        <v>-0.13431001595416459</v>
      </c>
      <c r="U635" s="28">
        <v>-6.8128206428156757E-2</v>
      </c>
      <c r="V635" s="28">
        <v>7.2377542249477761E-2</v>
      </c>
    </row>
    <row r="636" spans="2:22" x14ac:dyDescent="0.3">
      <c r="B636" s="28"/>
      <c r="C636" s="28"/>
      <c r="D636" s="176"/>
      <c r="E636" s="11" t="s">
        <v>80</v>
      </c>
      <c r="F636" s="28">
        <v>0.15370774700974416</v>
      </c>
      <c r="G636" s="28">
        <v>8.5202054215146941E-3</v>
      </c>
      <c r="H636" s="28">
        <v>2.9975760955981185E-3</v>
      </c>
      <c r="I636" s="28">
        <v>9.2710622652287279E-3</v>
      </c>
      <c r="J636" s="28">
        <v>-4.6510979088068014E-3</v>
      </c>
      <c r="K636" s="28">
        <v>-5.2610851792316013E-3</v>
      </c>
      <c r="L636" s="28">
        <v>-1.2212676448242637E-3</v>
      </c>
      <c r="M636" s="28">
        <v>1.7201089340299635E-2</v>
      </c>
      <c r="N636" s="28">
        <v>-2.9955148011656458E-2</v>
      </c>
      <c r="O636" s="28">
        <v>7.1803001191848667E-2</v>
      </c>
      <c r="P636" s="28">
        <v>-2.5801686248198213E-2</v>
      </c>
      <c r="Q636" s="28">
        <v>2.0035024102872116E-2</v>
      </c>
      <c r="R636" s="28">
        <v>0.18128759275206199</v>
      </c>
      <c r="S636" s="28">
        <v>-0.42908987831979784</v>
      </c>
      <c r="T636" s="28">
        <v>-3.449113921674437E-2</v>
      </c>
      <c r="U636" s="28">
        <v>-5.8363354651944727E-2</v>
      </c>
      <c r="V636" s="28">
        <v>-0.6858028963535191</v>
      </c>
    </row>
    <row r="637" spans="2:22" x14ac:dyDescent="0.3">
      <c r="B637" s="28"/>
      <c r="C637" s="28"/>
      <c r="D637" s="175" t="s">
        <v>136</v>
      </c>
      <c r="E637" s="11" t="s">
        <v>81</v>
      </c>
      <c r="F637" s="28">
        <v>-2.8893479209399366</v>
      </c>
      <c r="G637" s="28">
        <v>1.6793412244541277</v>
      </c>
      <c r="H637" s="28">
        <v>-0.42881044065154655</v>
      </c>
      <c r="I637" s="28">
        <v>1.3608919166296429</v>
      </c>
      <c r="J637" s="28">
        <v>0.27054954753159866</v>
      </c>
      <c r="K637" s="28">
        <v>-0.20728140204519777</v>
      </c>
      <c r="L637" s="28">
        <v>0.23924960353778893</v>
      </c>
      <c r="M637" s="28">
        <v>2.5355504852048734</v>
      </c>
      <c r="N637" s="28">
        <v>2.1808161462258879</v>
      </c>
      <c r="O637" s="28">
        <v>0.59734364836337495</v>
      </c>
      <c r="P637" s="28">
        <v>6.6630948742801106</v>
      </c>
      <c r="Q637">
        <v>-2.5081832223203269</v>
      </c>
      <c r="R637">
        <v>7.9715372131137725</v>
      </c>
      <c r="S637">
        <v>16.146281127929427</v>
      </c>
      <c r="T637">
        <v>19.827612740337923</v>
      </c>
      <c r="U637">
        <v>7.8787987549750911</v>
      </c>
      <c r="V637">
        <v>-17.986312802812098</v>
      </c>
    </row>
    <row r="638" spans="2:22" x14ac:dyDescent="0.3">
      <c r="B638" s="28"/>
      <c r="C638" s="28"/>
      <c r="D638" s="176"/>
      <c r="E638" s="11" t="s">
        <v>80</v>
      </c>
      <c r="F638">
        <v>-23.39369784700488</v>
      </c>
      <c r="G638">
        <v>-1.3034587934668944</v>
      </c>
      <c r="H638">
        <v>-0.48239858898920401</v>
      </c>
      <c r="I638">
        <v>-1.4199180868659931</v>
      </c>
      <c r="J638">
        <v>0.60827480678023815</v>
      </c>
      <c r="K638">
        <v>0.61474984735311078</v>
      </c>
      <c r="L638">
        <v>7.1504114485734386E-3</v>
      </c>
      <c r="M638">
        <v>-2.736952152574875</v>
      </c>
      <c r="N638">
        <v>4.0938445522701983</v>
      </c>
      <c r="O638">
        <v>-10.968584844183697</v>
      </c>
      <c r="P638">
        <v>3.1815389084508916</v>
      </c>
      <c r="Q638">
        <v>-3.8712682799646929</v>
      </c>
      <c r="R638">
        <v>-27.862050489081572</v>
      </c>
      <c r="S638">
        <v>61.799431254974429</v>
      </c>
      <c r="T638">
        <v>2.8308401112237842</v>
      </c>
      <c r="U638">
        <v>4.9379388503672486</v>
      </c>
      <c r="V638">
        <v>94.370067041862796</v>
      </c>
    </row>
    <row r="639" spans="2:22" x14ac:dyDescent="0.3">
      <c r="B639" s="28"/>
      <c r="C639" s="28"/>
      <c r="D639" s="175" t="s">
        <v>137</v>
      </c>
      <c r="E639" s="11" t="s">
        <v>81</v>
      </c>
      <c r="F639">
        <v>139.22877093518031</v>
      </c>
      <c r="G639">
        <v>-65.281579475490318</v>
      </c>
      <c r="H639">
        <v>18.529686940524673</v>
      </c>
      <c r="I639">
        <v>-52.072849759345985</v>
      </c>
      <c r="J639">
        <v>-8.6133601792060244</v>
      </c>
      <c r="K639">
        <v>11.552288954679074</v>
      </c>
      <c r="L639">
        <v>-5.166644898242998</v>
      </c>
      <c r="M639">
        <v>-94.483134677264886</v>
      </c>
      <c r="N639">
        <v>-78.142158172864455</v>
      </c>
      <c r="O639">
        <v>-12.610144166556577</v>
      </c>
      <c r="P639">
        <v>-246.68776043192776</v>
      </c>
      <c r="Q639">
        <v>128.24175991804958</v>
      </c>
      <c r="R639">
        <v>-274.50316932651623</v>
      </c>
      <c r="S639">
        <v>-587.74268357518019</v>
      </c>
      <c r="T639">
        <v>-702.92768934349442</v>
      </c>
      <c r="U639">
        <v>-155.98220768399091</v>
      </c>
      <c r="V639">
        <v>1070.1508163254762</v>
      </c>
    </row>
    <row r="640" spans="2:22" x14ac:dyDescent="0.3">
      <c r="B640" s="28"/>
      <c r="C640" s="28"/>
      <c r="D640" s="176"/>
      <c r="E640" s="11" t="s">
        <v>80</v>
      </c>
      <c r="F640">
        <v>892.99263474230042</v>
      </c>
      <c r="G640">
        <v>50.136349112666977</v>
      </c>
      <c r="H640">
        <v>19.654367571706089</v>
      </c>
      <c r="I640">
        <v>55.787677287338276</v>
      </c>
      <c r="J640">
        <v>-17.098418607463824</v>
      </c>
      <c r="K640">
        <v>-14.230517633265993</v>
      </c>
      <c r="L640">
        <v>8.7519676639460862</v>
      </c>
      <c r="M640">
        <v>111.39945608115306</v>
      </c>
      <c r="N640">
        <v>-135.01367383337589</v>
      </c>
      <c r="O640">
        <v>423.67139157276483</v>
      </c>
      <c r="P640">
        <v>-86.457346717661352</v>
      </c>
      <c r="Q640">
        <v>188.01943772322397</v>
      </c>
      <c r="R640">
        <v>1085.5648297945954</v>
      </c>
      <c r="S640">
        <v>-2197.6370687912095</v>
      </c>
      <c r="T640">
        <v>17.041993310089737</v>
      </c>
      <c r="U640">
        <v>11.815214203152266</v>
      </c>
      <c r="V640">
        <v>-3110.2088326713501</v>
      </c>
    </row>
    <row r="641" spans="2:22" x14ac:dyDescent="0.3">
      <c r="B641" s="28"/>
      <c r="C641" s="28"/>
      <c r="D641" s="28"/>
      <c r="E641" s="28"/>
      <c r="F641" s="28"/>
      <c r="G641" s="28"/>
      <c r="H641" s="28"/>
    </row>
    <row r="642" spans="2:22" x14ac:dyDescent="0.3">
      <c r="B642" s="28"/>
      <c r="C642" s="50" t="s">
        <v>59</v>
      </c>
      <c r="F642" s="51" t="s">
        <v>64</v>
      </c>
      <c r="G642" s="52" t="s">
        <v>65</v>
      </c>
      <c r="H642" s="52" t="s">
        <v>66</v>
      </c>
      <c r="I642" s="51" t="s">
        <v>122</v>
      </c>
      <c r="J642" s="51" t="s">
        <v>121</v>
      </c>
      <c r="K642" s="51" t="s">
        <v>123</v>
      </c>
      <c r="L642" s="51" t="s">
        <v>126</v>
      </c>
      <c r="M642" s="51" t="s">
        <v>124</v>
      </c>
      <c r="N642" s="51" t="s">
        <v>127</v>
      </c>
      <c r="O642" s="51" t="s">
        <v>125</v>
      </c>
      <c r="P642" s="51" t="s">
        <v>130</v>
      </c>
      <c r="Q642" s="51" t="s">
        <v>132</v>
      </c>
      <c r="R642" s="51" t="s">
        <v>129</v>
      </c>
      <c r="S642" s="51" t="s">
        <v>131</v>
      </c>
      <c r="T642" s="51" t="s">
        <v>128</v>
      </c>
      <c r="U642" s="51" t="s">
        <v>133</v>
      </c>
      <c r="V642" s="52" t="s">
        <v>140</v>
      </c>
    </row>
    <row r="643" spans="2:22" x14ac:dyDescent="0.3">
      <c r="B643" s="28"/>
      <c r="C643" s="28"/>
      <c r="D643" s="175" t="s">
        <v>135</v>
      </c>
      <c r="E643" s="11" t="s">
        <v>81</v>
      </c>
      <c r="F643" s="28">
        <v>-4.0026236378420142E-2</v>
      </c>
      <c r="G643" s="28">
        <v>-1.6156960984368108E-3</v>
      </c>
      <c r="H643" s="28">
        <v>-1.398984327196894E-3</v>
      </c>
      <c r="I643" s="28">
        <v>-3.3941732117869165E-3</v>
      </c>
      <c r="J643" s="28">
        <v>4.7147985814637991E-3</v>
      </c>
      <c r="K643" s="28">
        <v>-1.2190393704934648E-2</v>
      </c>
      <c r="L643" s="28">
        <v>-4.2887362732725809E-2</v>
      </c>
      <c r="M643" s="28">
        <v>1.6894640221295582E-2</v>
      </c>
      <c r="N643" s="28">
        <v>-4.9226025840188009E-4</v>
      </c>
      <c r="O643" s="28">
        <v>6.7758552626969282E-2</v>
      </c>
      <c r="P643" s="28">
        <v>6.7754556199175683E-2</v>
      </c>
      <c r="Q643" s="28">
        <v>5.1931535593070531E-2</v>
      </c>
      <c r="R643" s="28">
        <v>-3.4976026748643703E-2</v>
      </c>
      <c r="S643" s="28">
        <v>-0.33921292750357529</v>
      </c>
      <c r="T643" s="28">
        <v>0.88480018631980106</v>
      </c>
      <c r="U643" s="28">
        <v>-0.32064371654029172</v>
      </c>
      <c r="V643" s="28">
        <v>-0.73701831505480297</v>
      </c>
    </row>
    <row r="644" spans="2:22" x14ac:dyDescent="0.3">
      <c r="B644" s="28"/>
      <c r="C644" s="28"/>
      <c r="D644" s="176"/>
      <c r="E644" s="11" t="s">
        <v>80</v>
      </c>
      <c r="F644" s="28">
        <v>-4.0083612844803072E-2</v>
      </c>
      <c r="G644" s="28">
        <v>-8.4164325495440558E-3</v>
      </c>
      <c r="H644" s="28">
        <v>-2.0579533699744152E-3</v>
      </c>
      <c r="I644" s="28">
        <v>-3.2346014949543689E-3</v>
      </c>
      <c r="J644" s="28">
        <v>6.2482447472101549E-3</v>
      </c>
      <c r="K644" s="28">
        <v>-7.16401438874463E-3</v>
      </c>
      <c r="L644" s="28">
        <v>-7.8372868591553749E-2</v>
      </c>
      <c r="M644" s="28">
        <v>-4.3526805051991319E-3</v>
      </c>
      <c r="N644" s="28">
        <v>3.739860596873372E-2</v>
      </c>
      <c r="O644" s="28">
        <v>9.7427624212502173E-2</v>
      </c>
      <c r="P644" s="28">
        <v>0.13196571089213366</v>
      </c>
      <c r="Q644" s="28">
        <v>5.181005457310113E-2</v>
      </c>
      <c r="R644" s="28">
        <v>6.4524291478198034E-2</v>
      </c>
      <c r="S644" s="28">
        <v>-0.17064389534142943</v>
      </c>
      <c r="T644" s="28">
        <v>0.52019089829232612</v>
      </c>
      <c r="U644" s="28">
        <v>0.10762411736017528</v>
      </c>
      <c r="V644" s="28">
        <v>-0.66053519954217055</v>
      </c>
    </row>
    <row r="645" spans="2:22" x14ac:dyDescent="0.3">
      <c r="B645" s="28"/>
      <c r="C645" s="28"/>
      <c r="D645" s="175" t="s">
        <v>136</v>
      </c>
      <c r="E645" s="11" t="s">
        <v>81</v>
      </c>
      <c r="F645" s="28">
        <v>5.7518362122473299</v>
      </c>
      <c r="G645" s="28">
        <v>0.21609026865526634</v>
      </c>
      <c r="H645" s="28">
        <v>0.20119966280917331</v>
      </c>
      <c r="I645" s="28">
        <v>0.4690186432522096</v>
      </c>
      <c r="J645" s="28">
        <v>-0.80927067230360983</v>
      </c>
      <c r="K645" s="28">
        <v>1.6820393247777194</v>
      </c>
      <c r="L645" s="28">
        <v>6.3619389488891827</v>
      </c>
      <c r="M645" s="28">
        <v>-2.6531562349660418</v>
      </c>
      <c r="N645" s="28">
        <v>-6.5412477629265456E-2</v>
      </c>
      <c r="O645" s="28">
        <v>-10.517439770831771</v>
      </c>
      <c r="P645" s="28">
        <v>-10.798524535979551</v>
      </c>
      <c r="Q645" s="28">
        <v>-8.7997867932480673</v>
      </c>
      <c r="R645" s="28">
        <v>4.0796465558256427</v>
      </c>
      <c r="S645" s="28">
        <v>50.283326831886356</v>
      </c>
      <c r="T645" s="28">
        <v>-135.8027349651563</v>
      </c>
      <c r="U645" s="28">
        <v>44.129306301964434</v>
      </c>
      <c r="V645" s="28">
        <v>105.26846292620507</v>
      </c>
    </row>
    <row r="646" spans="2:22" x14ac:dyDescent="0.3">
      <c r="B646" s="28"/>
      <c r="C646" s="28"/>
      <c r="D646" s="176"/>
      <c r="E646" s="11" t="s">
        <v>80</v>
      </c>
      <c r="F646" s="28">
        <v>4.8494458258181954</v>
      </c>
      <c r="G646" s="28">
        <v>1.0451337284441962</v>
      </c>
      <c r="H646" s="28">
        <v>0.24049679972499005</v>
      </c>
      <c r="I646" s="28">
        <v>0.33215376736406055</v>
      </c>
      <c r="J646" s="28">
        <v>-1.0538736974324003</v>
      </c>
      <c r="K646" s="28">
        <v>0.39101813611702241</v>
      </c>
      <c r="L646" s="28">
        <v>9.5041218554899096</v>
      </c>
      <c r="M646" s="28">
        <v>0.1976594043869366</v>
      </c>
      <c r="N646" s="28">
        <v>-5.3352065265933524</v>
      </c>
      <c r="O646" s="28">
        <v>-13.368801913326294</v>
      </c>
      <c r="P646" s="28">
        <v>-18.262264467343496</v>
      </c>
      <c r="Q646" s="28">
        <v>-8.4087724249749716</v>
      </c>
      <c r="R646" s="28">
        <v>-10.30625675081404</v>
      </c>
      <c r="S646" s="28">
        <v>20.087724667597609</v>
      </c>
      <c r="T646" s="28">
        <v>-68.606041886910461</v>
      </c>
      <c r="U646" s="28">
        <v>-17.232292918986943</v>
      </c>
      <c r="V646" s="28">
        <v>80.294805907015046</v>
      </c>
    </row>
    <row r="647" spans="2:22" x14ac:dyDescent="0.3">
      <c r="B647" s="28"/>
      <c r="C647" s="28"/>
      <c r="D647" s="175" t="s">
        <v>137</v>
      </c>
      <c r="E647" s="11" t="s">
        <v>81</v>
      </c>
      <c r="F647" s="28">
        <v>-204.07384983662163</v>
      </c>
      <c r="G647" s="28">
        <v>-6.8706570276585381</v>
      </c>
      <c r="H647" s="28">
        <v>-6.9714486054232054</v>
      </c>
      <c r="I647">
        <v>-15.548949680958504</v>
      </c>
      <c r="J647">
        <v>34.922371345677206</v>
      </c>
      <c r="K647">
        <v>-56.279381602708142</v>
      </c>
      <c r="L647">
        <v>-233.91189054878367</v>
      </c>
      <c r="M647">
        <v>106.42167873237165</v>
      </c>
      <c r="N647">
        <v>10.842407926170644</v>
      </c>
      <c r="O647">
        <v>411.74593226090377</v>
      </c>
      <c r="P647">
        <v>434.61144459502759</v>
      </c>
      <c r="Q647">
        <v>376.93644974036806</v>
      </c>
      <c r="R647">
        <v>-95.739148135664067</v>
      </c>
      <c r="S647">
        <v>-1842.9671799952587</v>
      </c>
      <c r="T647">
        <v>5238.2851883346284</v>
      </c>
      <c r="U647">
        <v>-1449.8332394178008</v>
      </c>
      <c r="V647">
        <v>-3618.6518857926221</v>
      </c>
    </row>
    <row r="648" spans="2:22" x14ac:dyDescent="0.3">
      <c r="B648" s="28"/>
      <c r="C648" s="28"/>
      <c r="D648" s="176"/>
      <c r="E648" s="11" t="s">
        <v>80</v>
      </c>
      <c r="F648">
        <v>-143.50047394956195</v>
      </c>
      <c r="G648">
        <v>-32.024877115076222</v>
      </c>
      <c r="H648">
        <v>-6.5693774105860623</v>
      </c>
      <c r="I648">
        <v>-6.8718639357552576</v>
      </c>
      <c r="J648">
        <v>44.217168276050103</v>
      </c>
      <c r="K648">
        <v>8.4482662473001326</v>
      </c>
      <c r="L648">
        <v>-280.67076673674313</v>
      </c>
      <c r="M648">
        <v>13.043030975209613</v>
      </c>
      <c r="N648">
        <v>197.62528460284361</v>
      </c>
      <c r="O648">
        <v>468.55695527031207</v>
      </c>
      <c r="P648">
        <v>644.95089778690874</v>
      </c>
      <c r="Q648">
        <v>350.27552387404569</v>
      </c>
      <c r="R648">
        <v>430.77002606817342</v>
      </c>
      <c r="S648">
        <v>-538.95070378206276</v>
      </c>
      <c r="T648">
        <v>2320.9591230484648</v>
      </c>
      <c r="U648">
        <v>753.17765370696645</v>
      </c>
      <c r="V648">
        <v>-2275.491861486516</v>
      </c>
    </row>
    <row r="649" spans="2:22" x14ac:dyDescent="0.3">
      <c r="B649" s="28"/>
      <c r="C649" s="28"/>
      <c r="D649" s="28"/>
      <c r="E649" s="28"/>
    </row>
    <row r="650" spans="2:22" x14ac:dyDescent="0.3">
      <c r="B650" s="28"/>
      <c r="C650" s="42" t="s">
        <v>53</v>
      </c>
      <c r="F650" s="51" t="s">
        <v>64</v>
      </c>
      <c r="G650" s="52" t="s">
        <v>65</v>
      </c>
      <c r="H650" s="52" t="s">
        <v>66</v>
      </c>
      <c r="I650" s="51" t="s">
        <v>122</v>
      </c>
      <c r="J650" s="51" t="s">
        <v>121</v>
      </c>
      <c r="K650" s="51" t="s">
        <v>123</v>
      </c>
      <c r="L650" s="51" t="s">
        <v>126</v>
      </c>
      <c r="M650" s="51" t="s">
        <v>124</v>
      </c>
      <c r="N650" s="51" t="s">
        <v>127</v>
      </c>
      <c r="O650" s="51" t="s">
        <v>125</v>
      </c>
      <c r="P650" s="51" t="s">
        <v>130</v>
      </c>
      <c r="Q650" s="51" t="s">
        <v>132</v>
      </c>
      <c r="R650" s="51" t="s">
        <v>129</v>
      </c>
      <c r="S650" s="51" t="s">
        <v>131</v>
      </c>
      <c r="T650" s="51" t="s">
        <v>128</v>
      </c>
      <c r="U650" s="51" t="s">
        <v>133</v>
      </c>
      <c r="V650" s="52" t="s">
        <v>140</v>
      </c>
    </row>
    <row r="651" spans="2:22" x14ac:dyDescent="0.3">
      <c r="B651" s="28"/>
      <c r="C651" s="28"/>
      <c r="D651" s="175" t="s">
        <v>135</v>
      </c>
      <c r="E651" s="11" t="s">
        <v>81</v>
      </c>
      <c r="F651" s="28">
        <v>-4.4609500903252643E-2</v>
      </c>
      <c r="G651" s="28">
        <v>1.9731343725612461E-2</v>
      </c>
      <c r="H651" s="28">
        <v>3.5430846055640404E-2</v>
      </c>
      <c r="I651" s="28">
        <v>0.31905680110696971</v>
      </c>
      <c r="J651" s="28">
        <v>0.37569339938964547</v>
      </c>
      <c r="K651" s="28">
        <v>0.59884171061738556</v>
      </c>
      <c r="L651" s="28">
        <v>1.056782862383822</v>
      </c>
      <c r="M651" s="28">
        <v>1.0544431161244545</v>
      </c>
      <c r="N651" s="28">
        <v>0.56814069857797023</v>
      </c>
      <c r="O651" s="28">
        <v>0.62912473820791415</v>
      </c>
      <c r="P651" s="28">
        <v>0.70069603085605359</v>
      </c>
      <c r="Q651" s="28">
        <v>1.5426616501510737</v>
      </c>
      <c r="R651" s="28">
        <v>3.5443583175143867</v>
      </c>
      <c r="S651" s="28">
        <v>-0.50513045337160556</v>
      </c>
      <c r="T651" s="28">
        <v>-0.88799425133298837</v>
      </c>
      <c r="U651" s="28">
        <v>-0.3004051401510015</v>
      </c>
      <c r="V651" s="28">
        <v>11.495282584968873</v>
      </c>
    </row>
    <row r="652" spans="2:22" x14ac:dyDescent="0.3">
      <c r="B652" s="28"/>
      <c r="C652" s="28"/>
      <c r="D652" s="176"/>
      <c r="E652" s="11" t="s">
        <v>80</v>
      </c>
      <c r="F652" s="28">
        <v>0.12915771772636092</v>
      </c>
      <c r="G652" s="28">
        <v>-9.3941025440594551E-3</v>
      </c>
      <c r="H652" s="28">
        <v>-1.782789567639732E-2</v>
      </c>
      <c r="I652" s="28">
        <v>0.38808438802122275</v>
      </c>
      <c r="J652" s="28">
        <v>0.60841117665593658</v>
      </c>
      <c r="K652" s="28">
        <v>0.91540849832643723</v>
      </c>
      <c r="L652" s="28">
        <v>1.0828239735029495</v>
      </c>
      <c r="M652" s="28">
        <v>1.487825143280723</v>
      </c>
      <c r="N652" s="28">
        <v>1.2848405692203446</v>
      </c>
      <c r="O652" s="28">
        <v>0.93104877891570725</v>
      </c>
      <c r="P652" s="28">
        <v>0.83153357142690909</v>
      </c>
      <c r="Q652" s="28">
        <v>1.495808693027048E-3</v>
      </c>
      <c r="R652" s="28">
        <v>3.2942006080221704</v>
      </c>
      <c r="S652" s="28">
        <v>1.5020189255517478</v>
      </c>
      <c r="T652" s="28">
        <v>0.26624868704217308</v>
      </c>
      <c r="U652" s="28">
        <v>2.0697610045351023</v>
      </c>
      <c r="V652" s="28">
        <v>2.8255623111736172</v>
      </c>
    </row>
    <row r="653" spans="2:22" x14ac:dyDescent="0.3">
      <c r="B653" s="28"/>
      <c r="C653" s="28"/>
      <c r="D653" s="175" t="s">
        <v>136</v>
      </c>
      <c r="E653" s="11" t="s">
        <v>81</v>
      </c>
      <c r="F653">
        <v>6.5971031686951864</v>
      </c>
      <c r="G653">
        <v>-3.2212103668142098</v>
      </c>
      <c r="H653">
        <v>-5.7407415988148944</v>
      </c>
      <c r="I653">
        <v>-51.623575934321302</v>
      </c>
      <c r="J653">
        <v>-60.711968352770313</v>
      </c>
      <c r="K653">
        <v>-96.721326494492459</v>
      </c>
      <c r="L653">
        <v>-170.67171279757204</v>
      </c>
      <c r="M653">
        <v>-170.36152991349428</v>
      </c>
      <c r="N653">
        <v>-91.897816001809005</v>
      </c>
      <c r="O653">
        <v>-101.84547914392684</v>
      </c>
      <c r="P653">
        <v>-113.27658814269661</v>
      </c>
      <c r="Q653">
        <v>-249.21706887225383</v>
      </c>
      <c r="R653">
        <v>-573.81776517008325</v>
      </c>
      <c r="S653">
        <v>79.710585338410539</v>
      </c>
      <c r="T653">
        <v>141.49197068960686</v>
      </c>
      <c r="U653">
        <v>46.591192248331033</v>
      </c>
      <c r="V653">
        <v>-1862.699104503992</v>
      </c>
    </row>
    <row r="654" spans="2:22" x14ac:dyDescent="0.3">
      <c r="B654" s="28"/>
      <c r="C654" s="28"/>
      <c r="D654" s="176"/>
      <c r="E654" s="11" t="s">
        <v>80</v>
      </c>
      <c r="F654">
        <v>-20.274113661210063</v>
      </c>
      <c r="G654">
        <v>1.3881135119992603</v>
      </c>
      <c r="H654">
        <v>2.6864328504134605</v>
      </c>
      <c r="I654">
        <v>-58.961191232709616</v>
      </c>
      <c r="J654">
        <v>-92.288474141339464</v>
      </c>
      <c r="K654">
        <v>-138.63990480673814</v>
      </c>
      <c r="L654">
        <v>-163.90600968943804</v>
      </c>
      <c r="M654">
        <v>-225.35914048903609</v>
      </c>
      <c r="N654">
        <v>-194.84726478197004</v>
      </c>
      <c r="O654">
        <v>-141.50720269794621</v>
      </c>
      <c r="P654">
        <v>-126.57979520306976</v>
      </c>
      <c r="Q654">
        <v>-0.26364083285518775</v>
      </c>
      <c r="R654">
        <v>-500.13292052068152</v>
      </c>
      <c r="S654">
        <v>-229.85989813821456</v>
      </c>
      <c r="T654">
        <v>-43.065129294291168</v>
      </c>
      <c r="U654">
        <v>-318.08778150329158</v>
      </c>
      <c r="V654">
        <v>-436.71356392012996</v>
      </c>
    </row>
    <row r="655" spans="2:22" x14ac:dyDescent="0.3">
      <c r="B655" s="28"/>
      <c r="C655" s="28"/>
      <c r="D655" s="175" t="s">
        <v>137</v>
      </c>
      <c r="E655" s="11" t="s">
        <v>81</v>
      </c>
      <c r="F655">
        <v>-239.80944672550396</v>
      </c>
      <c r="G655">
        <v>131.61010790007694</v>
      </c>
      <c r="H655">
        <v>232.70865347070551</v>
      </c>
      <c r="I655">
        <v>2088.5108191916274</v>
      </c>
      <c r="J655">
        <v>2453.2275286243689</v>
      </c>
      <c r="K655">
        <v>3906.016603072856</v>
      </c>
      <c r="L655">
        <v>6891.6180739287256</v>
      </c>
      <c r="M655">
        <v>6882.1383491307824</v>
      </c>
      <c r="N655">
        <v>3717.7365478439597</v>
      </c>
      <c r="O655">
        <v>4124.2512857045285</v>
      </c>
      <c r="P655">
        <v>4581.9091735307875</v>
      </c>
      <c r="Q655">
        <v>10070.723837072539</v>
      </c>
      <c r="R655">
        <v>23232.857065800177</v>
      </c>
      <c r="S655">
        <v>-3129.6621156940855</v>
      </c>
      <c r="T655">
        <v>-5614.4328481751181</v>
      </c>
      <c r="U655">
        <v>-1770.3792874262911</v>
      </c>
      <c r="V655">
        <v>75552.612355702906</v>
      </c>
    </row>
    <row r="656" spans="2:22" x14ac:dyDescent="0.3">
      <c r="B656" s="28"/>
      <c r="C656" s="28"/>
      <c r="D656" s="176"/>
      <c r="E656" s="11" t="s">
        <v>80</v>
      </c>
      <c r="F656">
        <v>797.10254714376617</v>
      </c>
      <c r="G656">
        <v>-51.048614278792918</v>
      </c>
      <c r="H656">
        <v>-100.93046960731942</v>
      </c>
      <c r="I656">
        <v>2240.2610581489394</v>
      </c>
      <c r="J656">
        <v>3501.1748872432868</v>
      </c>
      <c r="K656">
        <v>5250.9125021109803</v>
      </c>
      <c r="L656">
        <v>6204.3275842071289</v>
      </c>
      <c r="M656">
        <v>8535.7629661260034</v>
      </c>
      <c r="N656">
        <v>7389.9411832795813</v>
      </c>
      <c r="O656">
        <v>5380.8666624372045</v>
      </c>
      <c r="P656">
        <v>4823.3289904857202</v>
      </c>
      <c r="Q656">
        <v>20.706448047133001</v>
      </c>
      <c r="R656">
        <v>18996.080509996533</v>
      </c>
      <c r="S656">
        <v>8813.0946626812565</v>
      </c>
      <c r="T656">
        <v>1764.5894639237847</v>
      </c>
      <c r="U656">
        <v>12265.261393080362</v>
      </c>
      <c r="V656">
        <v>16978.499436205198</v>
      </c>
    </row>
    <row r="657" spans="1:22" x14ac:dyDescent="0.3">
      <c r="B657" s="28"/>
      <c r="C657" s="28"/>
      <c r="D657" s="28"/>
      <c r="E657" s="28"/>
      <c r="F657" s="28"/>
      <c r="G657" s="28"/>
    </row>
    <row r="658" spans="1:22" x14ac:dyDescent="0.3">
      <c r="B658" s="28"/>
      <c r="C658" s="53" t="s">
        <v>54</v>
      </c>
      <c r="F658" s="51" t="s">
        <v>64</v>
      </c>
      <c r="G658" s="52" t="s">
        <v>65</v>
      </c>
      <c r="H658" s="52" t="s">
        <v>66</v>
      </c>
      <c r="I658" s="51" t="s">
        <v>122</v>
      </c>
      <c r="J658" s="51" t="s">
        <v>121</v>
      </c>
      <c r="K658" s="51" t="s">
        <v>123</v>
      </c>
      <c r="L658" s="51" t="s">
        <v>126</v>
      </c>
      <c r="M658" s="51" t="s">
        <v>124</v>
      </c>
      <c r="N658" s="51" t="s">
        <v>127</v>
      </c>
      <c r="O658" s="51" t="s">
        <v>125</v>
      </c>
      <c r="P658" s="51" t="s">
        <v>130</v>
      </c>
      <c r="Q658" s="51" t="s">
        <v>132</v>
      </c>
      <c r="R658" s="51" t="s">
        <v>129</v>
      </c>
      <c r="S658" s="51" t="s">
        <v>131</v>
      </c>
      <c r="T658" s="51" t="s">
        <v>128</v>
      </c>
      <c r="U658" s="51" t="s">
        <v>133</v>
      </c>
      <c r="V658" s="52" t="s">
        <v>140</v>
      </c>
    </row>
    <row r="659" spans="1:22" x14ac:dyDescent="0.3">
      <c r="B659" s="28"/>
      <c r="C659" s="28"/>
      <c r="D659" s="175" t="s">
        <v>135</v>
      </c>
      <c r="E659" s="11" t="s">
        <v>81</v>
      </c>
      <c r="F659" s="28">
        <v>-7.82666999156547E-3</v>
      </c>
      <c r="G659" s="28">
        <v>-9.5813126606849527E-3</v>
      </c>
      <c r="H659" s="28">
        <v>-5.4257413898244891E-3</v>
      </c>
      <c r="I659" s="28">
        <v>-4.3331820342426075E-3</v>
      </c>
      <c r="J659" s="28">
        <v>9.0531834698665808E-3</v>
      </c>
      <c r="K659" s="28">
        <v>2.2575709696303389E-2</v>
      </c>
      <c r="L659" s="28">
        <v>2.6462404700523048E-2</v>
      </c>
      <c r="M659" s="28">
        <v>2.7682195519439189E-2</v>
      </c>
      <c r="N659" s="28">
        <v>2.2784675518298523E-2</v>
      </c>
      <c r="O659" s="28">
        <v>3.0751078482128356E-2</v>
      </c>
      <c r="P659" s="28">
        <v>2.6741364422531472E-2</v>
      </c>
      <c r="Q659" s="28">
        <v>2.1599223681531925E-2</v>
      </c>
      <c r="R659" s="28">
        <v>6.6631406895230694E-3</v>
      </c>
      <c r="S659" s="28">
        <v>-9.1325377066494615E-2</v>
      </c>
      <c r="T659" s="28">
        <v>4.3755235107858809E-2</v>
      </c>
      <c r="U659" s="28">
        <v>-0.18473059723578475</v>
      </c>
      <c r="V659" s="28">
        <v>-0.24664213867973403</v>
      </c>
    </row>
    <row r="660" spans="1:22" x14ac:dyDescent="0.3">
      <c r="B660" s="28"/>
      <c r="C660" s="28"/>
      <c r="D660" s="176"/>
      <c r="E660" s="11" t="s">
        <v>80</v>
      </c>
      <c r="F660" s="28">
        <v>-6.9894115649417636E-3</v>
      </c>
      <c r="G660" s="28">
        <v>-6.1644078103863795E-4</v>
      </c>
      <c r="H660" s="28">
        <v>-1.332121776717007E-3</v>
      </c>
      <c r="I660" s="28">
        <v>-3.2121517618530996E-3</v>
      </c>
      <c r="J660" s="28">
        <v>8.2488091993671367E-3</v>
      </c>
      <c r="K660" s="28">
        <v>7.6431919021114703E-3</v>
      </c>
      <c r="L660" s="28">
        <v>8.6264001170288148E-3</v>
      </c>
      <c r="M660" s="28">
        <v>1.5624960313549249E-2</v>
      </c>
      <c r="N660" s="28">
        <v>2.824045115253165E-2</v>
      </c>
      <c r="O660" s="28">
        <v>4.5386685124613212E-2</v>
      </c>
      <c r="P660" s="28">
        <v>4.3433251369655597E-2</v>
      </c>
      <c r="Q660" s="28">
        <v>1.3711741776293371E-2</v>
      </c>
      <c r="R660" s="28">
        <v>1.9169612425927415E-3</v>
      </c>
      <c r="S660" s="28">
        <v>5.4020536110377146E-2</v>
      </c>
      <c r="T660" s="28">
        <v>0.10802602700669399</v>
      </c>
      <c r="U660" s="28">
        <v>0.13530048102794751</v>
      </c>
      <c r="V660" s="28">
        <v>-0.26341488381044686</v>
      </c>
    </row>
    <row r="661" spans="1:22" x14ac:dyDescent="0.3">
      <c r="B661" s="28"/>
      <c r="C661" s="28"/>
      <c r="D661" s="175" t="s">
        <v>136</v>
      </c>
      <c r="E661" s="11" t="s">
        <v>81</v>
      </c>
      <c r="F661">
        <v>-0.39798065050446457</v>
      </c>
      <c r="G661">
        <v>1.174975472606453</v>
      </c>
      <c r="H661">
        <v>0.6779841845421527</v>
      </c>
      <c r="I661">
        <v>0.51492874303311265</v>
      </c>
      <c r="J661">
        <v>-1.4393393841931852</v>
      </c>
      <c r="K661">
        <v>-3.4816376929364603</v>
      </c>
      <c r="L661">
        <v>-4.1332859698534898</v>
      </c>
      <c r="M661">
        <v>-4.3664301279357858</v>
      </c>
      <c r="N661">
        <v>-3.6330023717713456</v>
      </c>
      <c r="O661">
        <v>-4.789076227060467</v>
      </c>
      <c r="P661">
        <v>-4.2909229475814703</v>
      </c>
      <c r="Q661">
        <v>-3.7051237528810197</v>
      </c>
      <c r="R661">
        <v>-1.799688046459277</v>
      </c>
      <c r="S661">
        <v>11.969061813620538</v>
      </c>
      <c r="T661">
        <v>-7.5159300415213419</v>
      </c>
      <c r="U661">
        <v>24.159116970259902</v>
      </c>
      <c r="V661">
        <v>32.51789297079295</v>
      </c>
    </row>
    <row r="662" spans="1:22" x14ac:dyDescent="0.3">
      <c r="B662" s="28"/>
      <c r="C662" s="28"/>
      <c r="D662" s="176"/>
      <c r="E662" s="11" t="s">
        <v>80</v>
      </c>
      <c r="F662">
        <v>-0.74612144447898765</v>
      </c>
      <c r="G662">
        <v>-0.14013583129138282</v>
      </c>
      <c r="H662">
        <v>6.5868768808076752E-2</v>
      </c>
      <c r="I662">
        <v>0.31185861719332042</v>
      </c>
      <c r="J662">
        <v>-1.2758965176460177</v>
      </c>
      <c r="K662">
        <v>-1.2771003003759946</v>
      </c>
      <c r="L662">
        <v>-1.4949927973500721</v>
      </c>
      <c r="M662">
        <v>-2.5130985390111222</v>
      </c>
      <c r="N662">
        <v>-4.2536804951911327</v>
      </c>
      <c r="O662">
        <v>-6.6401452862367139</v>
      </c>
      <c r="P662">
        <v>-6.5594523612914495</v>
      </c>
      <c r="Q662">
        <v>-2.7655958530975298</v>
      </c>
      <c r="R662">
        <v>-1.3780355583967496</v>
      </c>
      <c r="S662">
        <v>-8.5286925912201035</v>
      </c>
      <c r="T662">
        <v>-16.070149551127468</v>
      </c>
      <c r="U662">
        <v>-20.20042672629048</v>
      </c>
      <c r="V662">
        <v>32.125047045660331</v>
      </c>
    </row>
    <row r="663" spans="1:22" x14ac:dyDescent="0.3">
      <c r="B663" s="28"/>
      <c r="C663" s="28"/>
      <c r="D663" s="175" t="s">
        <v>137</v>
      </c>
      <c r="E663" s="11" t="s">
        <v>81</v>
      </c>
      <c r="F663">
        <v>81.849403697955438</v>
      </c>
      <c r="G663">
        <v>-33.036186958825688</v>
      </c>
      <c r="H663">
        <v>-19.504459593647109</v>
      </c>
      <c r="I663">
        <v>-13.008476340806812</v>
      </c>
      <c r="J663">
        <v>58.702362255490208</v>
      </c>
      <c r="K663">
        <v>135.98599614727465</v>
      </c>
      <c r="L663">
        <v>163.13248231719248</v>
      </c>
      <c r="M663">
        <v>174.19256568601801</v>
      </c>
      <c r="N663">
        <v>147.38598690552948</v>
      </c>
      <c r="O663">
        <v>190.2465796236414</v>
      </c>
      <c r="P663">
        <v>177.00326358504165</v>
      </c>
      <c r="Q663">
        <v>164.32766041371394</v>
      </c>
      <c r="R663">
        <v>110.22322043337769</v>
      </c>
      <c r="S663">
        <v>-364.02028990256741</v>
      </c>
      <c r="T663">
        <v>354.25251674069386</v>
      </c>
      <c r="U663">
        <v>-717.02057631832861</v>
      </c>
      <c r="V663">
        <v>-928.55502358463673</v>
      </c>
    </row>
    <row r="664" spans="1:22" x14ac:dyDescent="0.3">
      <c r="B664" s="28"/>
      <c r="C664" s="28"/>
      <c r="D664" s="176"/>
      <c r="E664" s="11" t="s">
        <v>80</v>
      </c>
      <c r="F664">
        <v>96.54905376031374</v>
      </c>
      <c r="G664">
        <v>14.330995002969168</v>
      </c>
      <c r="H664">
        <v>2.9599701137542942</v>
      </c>
      <c r="I664">
        <v>-4.3697619161694945</v>
      </c>
      <c r="J664">
        <v>51.206037873130171</v>
      </c>
      <c r="K664">
        <v>54.317004077061618</v>
      </c>
      <c r="L664">
        <v>65.003701369161675</v>
      </c>
      <c r="M664">
        <v>102.61643092537783</v>
      </c>
      <c r="N664">
        <v>163.71655501999646</v>
      </c>
      <c r="O664">
        <v>248.38631618914678</v>
      </c>
      <c r="P664">
        <v>254.87745020975575</v>
      </c>
      <c r="Q664">
        <v>138.67995062700589</v>
      </c>
      <c r="R664">
        <v>106.80334963448387</v>
      </c>
      <c r="S664">
        <v>363.49767038848051</v>
      </c>
      <c r="T664">
        <v>646.17885171564251</v>
      </c>
      <c r="U664">
        <v>830.07869527910066</v>
      </c>
      <c r="V664">
        <v>-815.3674325680729</v>
      </c>
    </row>
    <row r="665" spans="1:22" x14ac:dyDescent="0.3">
      <c r="B665" s="28"/>
      <c r="C665" s="28"/>
      <c r="D665" s="28"/>
      <c r="E665" s="28"/>
      <c r="F665" s="28"/>
      <c r="G665" s="28"/>
    </row>
    <row r="666" spans="1:22" x14ac:dyDescent="0.3">
      <c r="B666" s="28"/>
      <c r="C666" s="28"/>
      <c r="D666" s="28"/>
      <c r="E666" s="28"/>
    </row>
    <row r="667" spans="1:22" x14ac:dyDescent="0.3">
      <c r="B667" s="28"/>
      <c r="C667" s="28"/>
      <c r="D667" s="28"/>
      <c r="E667" s="28"/>
    </row>
    <row r="668" spans="1:22" x14ac:dyDescent="0.3">
      <c r="B668" s="28"/>
      <c r="C668" s="28"/>
      <c r="D668" s="28"/>
      <c r="E668" s="28"/>
    </row>
    <row r="669" spans="1:22" x14ac:dyDescent="0.3">
      <c r="A669" t="s">
        <v>146</v>
      </c>
      <c r="B669" s="28"/>
      <c r="C669" s="28"/>
      <c r="D669" s="28"/>
      <c r="E669" s="28"/>
    </row>
    <row r="670" spans="1:22" x14ac:dyDescent="0.3">
      <c r="A670" s="55">
        <f>MIN(F429:V482)</f>
        <v>6.5674984519829296E-2</v>
      </c>
      <c r="B670" s="28"/>
      <c r="C670" s="28"/>
      <c r="D670" s="28"/>
      <c r="E670" s="28"/>
    </row>
    <row r="671" spans="1:22" x14ac:dyDescent="0.3">
      <c r="B671" s="28"/>
      <c r="C671" s="28"/>
      <c r="D671" s="28"/>
      <c r="E671" s="28"/>
      <c r="F671" s="28"/>
      <c r="G671" s="28"/>
    </row>
    <row r="672" spans="1:22" x14ac:dyDescent="0.3">
      <c r="A672" t="s">
        <v>147</v>
      </c>
      <c r="B672" s="28"/>
      <c r="C672" s="28"/>
      <c r="D672" s="28"/>
      <c r="E672" s="28"/>
      <c r="F672" s="28"/>
      <c r="G672" s="28"/>
    </row>
    <row r="673" spans="1:17" x14ac:dyDescent="0.3">
      <c r="A673" s="28"/>
      <c r="B673" s="40" t="s">
        <v>46</v>
      </c>
      <c r="C673" s="41" t="s">
        <v>47</v>
      </c>
      <c r="D673" s="43" t="s">
        <v>92</v>
      </c>
      <c r="E673" s="44" t="s">
        <v>93</v>
      </c>
      <c r="F673" s="45" t="s">
        <v>58</v>
      </c>
      <c r="G673" s="49" t="s">
        <v>51</v>
      </c>
      <c r="H673" s="50" t="s">
        <v>59</v>
      </c>
      <c r="I673" s="42" t="s">
        <v>53</v>
      </c>
      <c r="J673" s="53" t="s">
        <v>54</v>
      </c>
    </row>
    <row r="674" spans="1:17" x14ac:dyDescent="0.3">
      <c r="A674" t="s">
        <v>2</v>
      </c>
      <c r="B674" s="58">
        <f>F430</f>
        <v>0.78747450523394003</v>
      </c>
      <c r="C674" s="57">
        <f>F436</f>
        <v>0.85141230584843597</v>
      </c>
      <c r="D674" s="57">
        <f>F442</f>
        <v>2.5197007415176502</v>
      </c>
      <c r="E674" s="57">
        <f>F448</f>
        <v>4.1870000637519897</v>
      </c>
      <c r="F674" s="57">
        <f>F454</f>
        <v>10.364013171458099</v>
      </c>
      <c r="G674" s="57">
        <f>F460</f>
        <v>3.0836351107266999</v>
      </c>
      <c r="H674" s="57">
        <f>F466</f>
        <v>1.83536590480687</v>
      </c>
      <c r="I674" s="57">
        <f>F472</f>
        <v>1.86343580506858</v>
      </c>
      <c r="J674" s="57">
        <f>F478</f>
        <v>13.967545882809</v>
      </c>
    </row>
    <row r="675" spans="1:17" x14ac:dyDescent="0.3">
      <c r="A675" s="28" t="s">
        <v>27</v>
      </c>
      <c r="B675" s="57">
        <f>F433</f>
        <v>0.94274798773722401</v>
      </c>
      <c r="C675" s="57">
        <f>F439</f>
        <v>1.0571770435261201</v>
      </c>
      <c r="D675" s="57">
        <f>F445</f>
        <v>3.2353889431660199</v>
      </c>
      <c r="E675" s="57">
        <f>F451</f>
        <v>5.3190255615108697</v>
      </c>
      <c r="F675" s="57">
        <f>F457</f>
        <v>9.5549623871117202</v>
      </c>
      <c r="G675" s="57">
        <f>F463</f>
        <v>3.7670876578739101</v>
      </c>
      <c r="H675" s="57">
        <f>F469</f>
        <v>2.4497971026241099</v>
      </c>
      <c r="I675" s="57">
        <f>F475</f>
        <v>2.2720953310130501</v>
      </c>
      <c r="J675" s="57">
        <f>F481</f>
        <v>15.912103635725201</v>
      </c>
    </row>
    <row r="676" spans="1:17" x14ac:dyDescent="0.3">
      <c r="B676" s="58"/>
      <c r="C676" s="58"/>
      <c r="D676" s="28"/>
      <c r="G676" s="28"/>
    </row>
    <row r="677" spans="1:17" ht="15" thickBot="1" x14ac:dyDescent="0.35">
      <c r="B677" s="58"/>
      <c r="C677" s="58"/>
      <c r="D677" s="28"/>
      <c r="E677" s="58"/>
      <c r="F677" s="58"/>
      <c r="G677" s="28"/>
    </row>
    <row r="678" spans="1:17" ht="15" thickBot="1" x14ac:dyDescent="0.35">
      <c r="A678" s="59" t="s">
        <v>150</v>
      </c>
      <c r="B678" s="60" t="s">
        <v>148</v>
      </c>
      <c r="C678" s="58"/>
      <c r="D678" s="28"/>
      <c r="E678" s="58"/>
      <c r="F678" s="58"/>
      <c r="G678" s="28"/>
    </row>
    <row r="679" spans="1:17" x14ac:dyDescent="0.3">
      <c r="B679" s="58" t="s">
        <v>118</v>
      </c>
      <c r="C679" s="58">
        <v>2005</v>
      </c>
      <c r="D679" s="28">
        <v>2006</v>
      </c>
      <c r="E679" s="28">
        <v>2007</v>
      </c>
      <c r="F679" s="28">
        <v>2008</v>
      </c>
      <c r="G679" s="28">
        <v>2009</v>
      </c>
      <c r="H679">
        <v>2010</v>
      </c>
      <c r="I679">
        <v>2011</v>
      </c>
      <c r="J679">
        <v>2012</v>
      </c>
      <c r="K679">
        <v>2013</v>
      </c>
      <c r="L679">
        <v>2014</v>
      </c>
      <c r="M679">
        <v>2015</v>
      </c>
      <c r="N679">
        <v>2016</v>
      </c>
      <c r="O679">
        <v>2017</v>
      </c>
      <c r="P679">
        <v>2018</v>
      </c>
      <c r="Q679">
        <v>2019</v>
      </c>
    </row>
    <row r="680" spans="1:17" x14ac:dyDescent="0.3">
      <c r="B680" s="58" t="s">
        <v>46</v>
      </c>
      <c r="C680" s="58">
        <v>28.10006940852363</v>
      </c>
      <c r="D680" s="28">
        <v>27.883351030704489</v>
      </c>
      <c r="E680" s="28">
        <v>27.663601299432298</v>
      </c>
      <c r="F680" s="28">
        <v>27.444968586808947</v>
      </c>
      <c r="G680" s="28">
        <v>27.236588543261352</v>
      </c>
      <c r="H680">
        <v>27.027673565219487</v>
      </c>
      <c r="I680">
        <v>26.83194246124561</v>
      </c>
      <c r="J680">
        <v>26.643111427678495</v>
      </c>
      <c r="K680">
        <v>26.460594159274777</v>
      </c>
      <c r="L680">
        <v>26.282151141932371</v>
      </c>
      <c r="M680">
        <v>26.091816081485018</v>
      </c>
      <c r="N680">
        <v>25.894926560131864</v>
      </c>
      <c r="O680">
        <v>25.693131581923421</v>
      </c>
      <c r="P680">
        <v>25.485041863316209</v>
      </c>
      <c r="Q680">
        <v>25.273286892407885</v>
      </c>
    </row>
    <row r="681" spans="1:17" x14ac:dyDescent="0.3">
      <c r="B681" s="58" t="s">
        <v>47</v>
      </c>
      <c r="C681" s="58">
        <v>20.08499962732532</v>
      </c>
      <c r="D681" s="28">
        <v>19.801000282348362</v>
      </c>
      <c r="E681" s="28">
        <v>19.520999996363486</v>
      </c>
      <c r="F681" s="28">
        <v>19.242999922581578</v>
      </c>
      <c r="G681" s="28">
        <v>18.969000551895611</v>
      </c>
      <c r="H681">
        <v>18.698000115189082</v>
      </c>
      <c r="I681">
        <v>18.43000050111597</v>
      </c>
      <c r="J681">
        <v>18.162999920800896</v>
      </c>
      <c r="K681">
        <v>17.897999529786183</v>
      </c>
      <c r="L681">
        <v>17.634999609456617</v>
      </c>
      <c r="M681">
        <v>17.374000170372302</v>
      </c>
      <c r="N681">
        <v>17.113999960342376</v>
      </c>
      <c r="O681">
        <v>16.857000209464715</v>
      </c>
      <c r="P681">
        <v>16.601999532232334</v>
      </c>
      <c r="Q681">
        <v>16.348470522031281</v>
      </c>
    </row>
    <row r="682" spans="1:17" x14ac:dyDescent="0.3">
      <c r="B682" s="58" t="s">
        <v>92</v>
      </c>
      <c r="C682" s="58">
        <v>57.179183404128942</v>
      </c>
      <c r="D682" s="28">
        <v>55.839937274879425</v>
      </c>
      <c r="E682" s="28">
        <v>54.514904159589818</v>
      </c>
      <c r="F682" s="28">
        <v>53.181661365826464</v>
      </c>
      <c r="G682" s="28">
        <v>51.848431154878284</v>
      </c>
      <c r="H682">
        <v>50.508781768106175</v>
      </c>
      <c r="I682">
        <v>49.229996175256154</v>
      </c>
      <c r="J682">
        <v>47.981005565362352</v>
      </c>
      <c r="K682">
        <v>46.739802950242748</v>
      </c>
      <c r="L682">
        <v>45.49988833390023</v>
      </c>
      <c r="M682">
        <v>44.26462808103205</v>
      </c>
      <c r="N682">
        <v>43.034988271297813</v>
      </c>
      <c r="O682">
        <v>41.817048333148826</v>
      </c>
      <c r="P682">
        <v>40.630629182941348</v>
      </c>
      <c r="Q682">
        <v>39.479945523213978</v>
      </c>
    </row>
    <row r="683" spans="1:17" x14ac:dyDescent="0.3">
      <c r="A683" s="28"/>
      <c r="B683" s="58" t="s">
        <v>93</v>
      </c>
      <c r="C683" s="58">
        <v>45.488271936030792</v>
      </c>
      <c r="D683" s="28">
        <v>44.858388111518508</v>
      </c>
      <c r="E683" s="28">
        <v>44.255124816081455</v>
      </c>
      <c r="F683" s="28">
        <v>43.646973272797787</v>
      </c>
      <c r="G683" s="28">
        <v>43.062560972806118</v>
      </c>
      <c r="H683">
        <v>42.49604257445921</v>
      </c>
      <c r="I683">
        <v>42.095472229980039</v>
      </c>
      <c r="J683">
        <v>41.736264542552455</v>
      </c>
      <c r="K683">
        <v>41.378189207406365</v>
      </c>
      <c r="L683">
        <v>41.013785871137991</v>
      </c>
      <c r="M683">
        <v>40.644976323215509</v>
      </c>
      <c r="N683">
        <v>40.271850490693389</v>
      </c>
      <c r="O683">
        <v>39.899580381609439</v>
      </c>
      <c r="P683">
        <v>39.522153497418877</v>
      </c>
      <c r="Q683">
        <v>39.140327374551603</v>
      </c>
    </row>
    <row r="684" spans="1:17" x14ac:dyDescent="0.3">
      <c r="A684" s="28"/>
      <c r="B684" s="58" t="s">
        <v>58</v>
      </c>
      <c r="C684" s="58">
        <v>70.765000013806954</v>
      </c>
      <c r="D684" s="28">
        <v>70.431000033101199</v>
      </c>
      <c r="E684" s="28">
        <v>70.09399997433421</v>
      </c>
      <c r="F684" s="28">
        <v>69.754000010152666</v>
      </c>
      <c r="G684" s="28">
        <v>69.413000031374054</v>
      </c>
      <c r="H684">
        <v>69.069999990358767</v>
      </c>
      <c r="I684">
        <v>68.723999990565375</v>
      </c>
      <c r="J684">
        <v>68.365999983298877</v>
      </c>
      <c r="K684">
        <v>67.996999973757198</v>
      </c>
      <c r="L684">
        <v>67.615999995875285</v>
      </c>
      <c r="M684">
        <v>67.223000010022503</v>
      </c>
      <c r="N684">
        <v>66.817999986559556</v>
      </c>
      <c r="O684">
        <v>66.399999967131279</v>
      </c>
      <c r="P684">
        <v>65.969999979181097</v>
      </c>
      <c r="Q684">
        <v>65.528000011627483</v>
      </c>
    </row>
    <row r="685" spans="1:17" x14ac:dyDescent="0.3">
      <c r="A685" s="28"/>
      <c r="B685" s="58" t="s">
        <v>51</v>
      </c>
      <c r="C685" s="58">
        <v>17.917630321818113</v>
      </c>
      <c r="D685" s="28">
        <v>17.608206398052701</v>
      </c>
      <c r="E685" s="28">
        <v>17.302732597603697</v>
      </c>
      <c r="F685" s="28">
        <v>17.012001262413424</v>
      </c>
      <c r="G685" s="28">
        <v>16.73098865974395</v>
      </c>
      <c r="H685">
        <v>16.455684941629602</v>
      </c>
      <c r="I685">
        <v>16.176679762771585</v>
      </c>
      <c r="J685">
        <v>15.902580444146647</v>
      </c>
      <c r="K685">
        <v>15.634866037896206</v>
      </c>
      <c r="L685">
        <v>15.372447162100912</v>
      </c>
      <c r="M685">
        <v>15.117158050448008</v>
      </c>
      <c r="N685">
        <v>14.869894575456684</v>
      </c>
      <c r="O685">
        <v>14.629479647891573</v>
      </c>
      <c r="P685">
        <v>14.394754391982332</v>
      </c>
      <c r="Q685">
        <v>14.162490883597018</v>
      </c>
    </row>
    <row r="686" spans="1:17" x14ac:dyDescent="0.3">
      <c r="A686" s="28"/>
      <c r="B686" s="58" t="s">
        <v>59</v>
      </c>
      <c r="C686" s="58">
        <v>26.53700022911282</v>
      </c>
      <c r="D686" s="28">
        <v>26.492000116015674</v>
      </c>
      <c r="E686" s="28">
        <v>26.446999650166589</v>
      </c>
      <c r="F686" s="28">
        <v>26.401999669810714</v>
      </c>
      <c r="G686" s="28">
        <v>26.357999797304135</v>
      </c>
      <c r="H686">
        <v>26.313000339630246</v>
      </c>
      <c r="I686">
        <v>26.267999780751254</v>
      </c>
      <c r="J686">
        <v>26.208999960272823</v>
      </c>
      <c r="K686">
        <v>26.136999802692543</v>
      </c>
      <c r="L686">
        <v>26.050000004867208</v>
      </c>
      <c r="M686">
        <v>25.950000163084734</v>
      </c>
      <c r="N686">
        <v>25.836000394506407</v>
      </c>
      <c r="O686">
        <v>25.708000055918216</v>
      </c>
      <c r="P686">
        <v>25.566999677320801</v>
      </c>
      <c r="Q686">
        <v>25.418760439716323</v>
      </c>
    </row>
    <row r="687" spans="1:17" x14ac:dyDescent="0.3">
      <c r="A687" s="28"/>
      <c r="B687" s="58" t="s">
        <v>53</v>
      </c>
      <c r="C687" s="58">
        <v>20.942247938520612</v>
      </c>
      <c r="D687" s="28">
        <v>20.746859352446382</v>
      </c>
      <c r="E687" s="28">
        <v>20.546345324691583</v>
      </c>
      <c r="F687" s="28">
        <v>20.346831632009323</v>
      </c>
      <c r="G687" s="28">
        <v>20.149086996612546</v>
      </c>
      <c r="H687">
        <v>19.953290668283202</v>
      </c>
      <c r="I687">
        <v>19.75476854083211</v>
      </c>
      <c r="J687">
        <v>19.562932212734726</v>
      </c>
      <c r="K687">
        <v>19.367510369089779</v>
      </c>
      <c r="L687">
        <v>19.168928785157476</v>
      </c>
      <c r="M687">
        <v>18.96778237291738</v>
      </c>
      <c r="N687">
        <v>18.764285579567957</v>
      </c>
      <c r="O687">
        <v>18.557448983622219</v>
      </c>
      <c r="P687">
        <v>18.349083572445149</v>
      </c>
      <c r="Q687">
        <v>18.136588080176374</v>
      </c>
    </row>
    <row r="688" spans="1:17" x14ac:dyDescent="0.3">
      <c r="A688" s="28"/>
      <c r="B688" s="58" t="s">
        <v>54</v>
      </c>
      <c r="C688" s="58">
        <v>34.071013009473468</v>
      </c>
      <c r="D688" s="28">
        <v>33.592485119288042</v>
      </c>
      <c r="E688" s="28">
        <v>33.118581796485039</v>
      </c>
      <c r="F688" s="28">
        <v>32.652763886214807</v>
      </c>
      <c r="G688" s="28">
        <v>32.188898923310326</v>
      </c>
      <c r="H688">
        <v>31.727958742105869</v>
      </c>
      <c r="I688">
        <v>31.267536600401169</v>
      </c>
      <c r="J688">
        <v>30.807846254360637</v>
      </c>
      <c r="K688">
        <v>30.355663599124068</v>
      </c>
      <c r="L688">
        <v>29.910590757480342</v>
      </c>
      <c r="M688">
        <v>29.473886446820959</v>
      </c>
      <c r="N688">
        <v>29.045207099471288</v>
      </c>
      <c r="O688">
        <v>28.624751340781099</v>
      </c>
      <c r="P688">
        <v>28.210060417153681</v>
      </c>
      <c r="Q688">
        <v>27.801277937777776</v>
      </c>
    </row>
    <row r="689" spans="1:15" x14ac:dyDescent="0.3">
      <c r="B689" s="58"/>
      <c r="C689" s="58"/>
      <c r="D689" s="28"/>
      <c r="E689" s="28"/>
      <c r="F689" s="28"/>
      <c r="G689" s="28"/>
    </row>
    <row r="690" spans="1:15" ht="15" thickBot="1" x14ac:dyDescent="0.35">
      <c r="A690" s="28"/>
      <c r="E690" s="28"/>
      <c r="F690" s="28"/>
      <c r="G690" s="28"/>
    </row>
    <row r="691" spans="1:15" ht="15" thickBot="1" x14ac:dyDescent="0.35">
      <c r="A691" s="28"/>
      <c r="B691" s="72" t="s">
        <v>149</v>
      </c>
      <c r="C691" s="70" t="s">
        <v>135</v>
      </c>
      <c r="D691" s="71" t="s">
        <v>136</v>
      </c>
      <c r="E691" s="28"/>
    </row>
    <row r="692" spans="1:15" x14ac:dyDescent="0.3">
      <c r="A692" s="28"/>
      <c r="B692" s="61" t="s">
        <v>46</v>
      </c>
      <c r="C692" s="64">
        <f t="array" ref="C692:D692">LINEST(C680:Q680,$C$679:$Q$679,TRUE,TRUE)</f>
        <v>-0.19830914230452384</v>
      </c>
      <c r="D692" s="65">
        <v>425.66547795692503</v>
      </c>
      <c r="E692" s="28"/>
    </row>
    <row r="693" spans="1:15" ht="15" thickBot="1" x14ac:dyDescent="0.35">
      <c r="A693" s="28"/>
      <c r="B693" s="62" t="s">
        <v>47</v>
      </c>
      <c r="C693" s="66">
        <f t="array" ref="C693:D693">LINEST(C681:Q681,$C$679:$Q$679,TRUE,TRUE)</f>
        <v>-0.26653110767346327</v>
      </c>
      <c r="D693" s="67">
        <v>554.44315333576185</v>
      </c>
      <c r="E693" s="28"/>
    </row>
    <row r="694" spans="1:15" x14ac:dyDescent="0.3">
      <c r="A694" s="28"/>
      <c r="B694" s="61" t="s">
        <v>92</v>
      </c>
      <c r="C694" s="66">
        <f t="array" ref="C694:D694">LINEST(C682:Q682,$C$679:$Q$679,TRUE,TRUE)</f>
        <v>-1.2660209805118454</v>
      </c>
      <c r="D694" s="67">
        <v>2595.3509348927532</v>
      </c>
      <c r="E694" s="28"/>
      <c r="F694" s="73" t="s">
        <v>149</v>
      </c>
      <c r="G694" s="74" t="s">
        <v>46</v>
      </c>
      <c r="H694" s="74" t="s">
        <v>47</v>
      </c>
      <c r="I694" s="74" t="s">
        <v>92</v>
      </c>
      <c r="J694" s="74" t="s">
        <v>93</v>
      </c>
      <c r="K694" s="74" t="s">
        <v>58</v>
      </c>
      <c r="L694" s="74" t="s">
        <v>51</v>
      </c>
      <c r="M694" s="74" t="s">
        <v>59</v>
      </c>
      <c r="N694" s="74" t="s">
        <v>53</v>
      </c>
      <c r="O694" s="75" t="s">
        <v>54</v>
      </c>
    </row>
    <row r="695" spans="1:15" ht="28.8" x14ac:dyDescent="0.3">
      <c r="A695" s="28"/>
      <c r="B695" s="61" t="s">
        <v>93</v>
      </c>
      <c r="C695" s="66">
        <f t="array" ref="C695:D695">LINEST(C683:Q683,$C$679:$Q$679,TRUE,TRUE)</f>
        <v>-0.43809208319184889</v>
      </c>
      <c r="D695" s="67">
        <v>923.40860215548389</v>
      </c>
      <c r="E695" s="28"/>
      <c r="F695" s="61" t="s">
        <v>135</v>
      </c>
      <c r="G695" s="76">
        <v>-0.19830914230452384</v>
      </c>
      <c r="H695" s="76">
        <v>-0.26653110767346327</v>
      </c>
      <c r="I695" s="76">
        <v>-1.2660209805118454</v>
      </c>
      <c r="J695" s="76">
        <v>-0.43809208319184889</v>
      </c>
      <c r="K695" s="76">
        <v>-0.37087143049640636</v>
      </c>
      <c r="L695" s="76">
        <v>-0.26803985968635019</v>
      </c>
      <c r="M695" s="76">
        <v>-7.5777413502309987E-2</v>
      </c>
      <c r="N695" s="76">
        <v>-0.19928869790217368</v>
      </c>
      <c r="O695" s="77">
        <v>-0.44919185550059304</v>
      </c>
    </row>
    <row r="696" spans="1:15" ht="15" thickBot="1" x14ac:dyDescent="0.35">
      <c r="A696" s="28"/>
      <c r="B696" s="61" t="s">
        <v>58</v>
      </c>
      <c r="C696" s="66">
        <f t="array" ref="C696:D696">LINEST(C684:Q684,$C$679:$Q$679,TRUE,TRUE)</f>
        <v>-0.37087143049640636</v>
      </c>
      <c r="D696" s="67">
        <v>814.47125148884595</v>
      </c>
      <c r="E696" s="28"/>
      <c r="F696" s="78" t="s">
        <v>136</v>
      </c>
      <c r="G696" s="79">
        <v>425.66547795692503</v>
      </c>
      <c r="H696" s="79">
        <v>554.44315333576185</v>
      </c>
      <c r="I696" s="79">
        <v>2595.3509348927532</v>
      </c>
      <c r="J696" s="79">
        <v>923.40860215548389</v>
      </c>
      <c r="K696" s="79">
        <v>814.47125148884595</v>
      </c>
      <c r="L696" s="79">
        <v>555.24870403144007</v>
      </c>
      <c r="M696" s="79">
        <v>178.57700663872572</v>
      </c>
      <c r="N696" s="79">
        <v>420.52312620644727</v>
      </c>
      <c r="O696" s="80">
        <v>934.63058139587633</v>
      </c>
    </row>
    <row r="697" spans="1:15" ht="15" thickBot="1" x14ac:dyDescent="0.35">
      <c r="B697" s="61" t="s">
        <v>51</v>
      </c>
      <c r="C697" s="66">
        <f t="array" ref="C697:D697">LINEST(C685:Q685,$C$679:$Q$679,TRUE,TRUE)</f>
        <v>-0.26803985968635019</v>
      </c>
      <c r="D697" s="67">
        <v>555.24870403144007</v>
      </c>
      <c r="E697" s="28"/>
      <c r="F697" s="28"/>
      <c r="G697" s="28"/>
    </row>
    <row r="698" spans="1:15" ht="15" thickBot="1" x14ac:dyDescent="0.35">
      <c r="A698" s="28"/>
      <c r="B698" s="61" t="s">
        <v>59</v>
      </c>
      <c r="C698" s="66">
        <f t="array" ref="C698:D698">LINEST(C686:Q686,$C$679:$Q$679,TRUE,TRUE)</f>
        <v>-7.5777413502309987E-2</v>
      </c>
      <c r="D698" s="67">
        <v>178.57700663872572</v>
      </c>
      <c r="E698" s="28"/>
      <c r="F698" s="81" t="s">
        <v>151</v>
      </c>
      <c r="G698" s="82">
        <v>10</v>
      </c>
    </row>
    <row r="699" spans="1:15" x14ac:dyDescent="0.3">
      <c r="A699" s="28"/>
      <c r="B699" s="61" t="s">
        <v>53</v>
      </c>
      <c r="C699" s="66">
        <f t="array" ref="C699:D699">LINEST(C687:Q687,$C$679:$Q$679,TRUE,TRUE)</f>
        <v>-0.19928869790217368</v>
      </c>
      <c r="D699" s="67">
        <v>420.52312620644727</v>
      </c>
      <c r="E699" s="28"/>
      <c r="F699" s="28"/>
      <c r="G699" s="28"/>
    </row>
    <row r="700" spans="1:15" ht="15" thickBot="1" x14ac:dyDescent="0.35">
      <c r="A700" s="28"/>
      <c r="B700" s="63" t="s">
        <v>54</v>
      </c>
      <c r="C700" s="68">
        <f t="array" ref="C700:D700">LINEST(C688:Q688,$C$679:$Q$679,TRUE,TRUE)</f>
        <v>-0.44919185550059304</v>
      </c>
      <c r="D700" s="69">
        <v>934.63058139587633</v>
      </c>
      <c r="E700" s="28"/>
      <c r="F700" s="28"/>
      <c r="G700" s="28"/>
    </row>
    <row r="701" spans="1:15" x14ac:dyDescent="0.3">
      <c r="A701" s="28"/>
      <c r="C701" s="28"/>
      <c r="D701" s="28"/>
      <c r="E701" s="28"/>
      <c r="F701" s="28"/>
      <c r="G701" s="28"/>
    </row>
    <row r="702" spans="1:15" x14ac:dyDescent="0.3">
      <c r="A702" s="28"/>
      <c r="C702" s="28"/>
      <c r="D702" s="28"/>
      <c r="E702" s="28"/>
      <c r="F702" s="28"/>
      <c r="G702" s="28"/>
    </row>
    <row r="703" spans="1:15" x14ac:dyDescent="0.3">
      <c r="A703" s="28"/>
      <c r="C703" s="28"/>
      <c r="D703" s="28"/>
      <c r="E703" s="28"/>
      <c r="F703" s="28"/>
      <c r="G703" s="28"/>
    </row>
    <row r="704" spans="1:15" x14ac:dyDescent="0.3">
      <c r="A704" s="28"/>
      <c r="C704" s="28"/>
      <c r="D704" s="28"/>
      <c r="E704" s="28"/>
      <c r="F704" s="28"/>
      <c r="G704" s="28"/>
    </row>
    <row r="705" spans="1:17" ht="15" thickBot="1" x14ac:dyDescent="0.35">
      <c r="C705" s="28"/>
      <c r="D705" s="28"/>
      <c r="E705" s="28"/>
      <c r="F705" s="28"/>
      <c r="G705" s="28"/>
    </row>
    <row r="706" spans="1:17" ht="29.4" thickBot="1" x14ac:dyDescent="0.35">
      <c r="A706" s="83" t="s">
        <v>152</v>
      </c>
      <c r="B706" s="56" t="s">
        <v>153</v>
      </c>
    </row>
    <row r="707" spans="1:17" ht="15" thickBot="1" x14ac:dyDescent="0.35">
      <c r="A707" s="28"/>
      <c r="B707" s="84" t="s">
        <v>161</v>
      </c>
    </row>
    <row r="708" spans="1:17" x14ac:dyDescent="0.3">
      <c r="A708" s="28"/>
      <c r="B708" s="85"/>
      <c r="C708" s="86">
        <v>2005</v>
      </c>
      <c r="D708" s="86">
        <v>2006</v>
      </c>
      <c r="E708" s="86">
        <v>2007</v>
      </c>
      <c r="F708" s="86">
        <v>2008</v>
      </c>
      <c r="G708" s="86">
        <v>2009</v>
      </c>
      <c r="H708" s="86">
        <v>2010</v>
      </c>
      <c r="I708" s="86">
        <v>2011</v>
      </c>
      <c r="J708" s="86">
        <v>2012</v>
      </c>
      <c r="K708" s="86">
        <v>2013</v>
      </c>
      <c r="L708" s="86">
        <v>2014</v>
      </c>
      <c r="M708" s="86">
        <v>2015</v>
      </c>
      <c r="N708" s="86">
        <v>2016</v>
      </c>
      <c r="O708" s="86">
        <v>2017</v>
      </c>
      <c r="P708" s="86">
        <v>2018</v>
      </c>
      <c r="Q708" s="87">
        <v>2019</v>
      </c>
    </row>
    <row r="709" spans="1:17" x14ac:dyDescent="0.3">
      <c r="A709" s="28"/>
      <c r="B709" s="62" t="s">
        <v>154</v>
      </c>
      <c r="G709" s="88">
        <v>6601.3</v>
      </c>
      <c r="H709" s="88">
        <v>6978.9</v>
      </c>
      <c r="I709" s="88">
        <v>7151.9</v>
      </c>
      <c r="J709" s="88">
        <v>7153.3</v>
      </c>
      <c r="K709" s="88">
        <v>7435.6</v>
      </c>
      <c r="L709" s="88">
        <v>7739.4</v>
      </c>
      <c r="M709" s="88">
        <v>7790.3</v>
      </c>
      <c r="N709" s="88">
        <v>7802.1</v>
      </c>
      <c r="O709" s="88">
        <v>7673.2</v>
      </c>
      <c r="P709" s="88">
        <v>7890.9</v>
      </c>
      <c r="Q709" s="89">
        <v>7886.6</v>
      </c>
    </row>
    <row r="710" spans="1:17" x14ac:dyDescent="0.3">
      <c r="A710" s="28"/>
      <c r="B710" s="62" t="s">
        <v>155</v>
      </c>
      <c r="G710" s="88">
        <v>54926.7</v>
      </c>
      <c r="H710" s="88">
        <v>56851.4</v>
      </c>
      <c r="I710" s="88">
        <v>58454.2</v>
      </c>
      <c r="J710" s="88">
        <v>59585</v>
      </c>
      <c r="K710" s="88">
        <v>60589.8</v>
      </c>
      <c r="L710" s="88">
        <v>62049.599999999999</v>
      </c>
      <c r="M710" s="88">
        <v>64208.3</v>
      </c>
      <c r="N710" s="88">
        <v>63854.8</v>
      </c>
      <c r="O710" s="88">
        <v>65327.1</v>
      </c>
      <c r="P710" s="88">
        <v>66430.899999999994</v>
      </c>
      <c r="Q710" s="89">
        <v>67494.100000000006</v>
      </c>
    </row>
    <row r="711" spans="1:17" x14ac:dyDescent="0.3">
      <c r="A711" s="28"/>
      <c r="B711" s="62" t="s">
        <v>156</v>
      </c>
      <c r="G711" s="88">
        <v>38689.9</v>
      </c>
      <c r="H711" s="88">
        <v>38396.300000000003</v>
      </c>
      <c r="I711" s="88">
        <v>38472.199999999997</v>
      </c>
      <c r="J711" s="88">
        <v>38365.9</v>
      </c>
      <c r="K711" s="88">
        <v>38163.300000000003</v>
      </c>
      <c r="L711" s="88">
        <v>38431.1</v>
      </c>
      <c r="M711" s="88">
        <v>38173</v>
      </c>
      <c r="N711" s="88">
        <v>38465.199999999997</v>
      </c>
      <c r="O711" s="88">
        <v>38666.699999999997</v>
      </c>
      <c r="P711" s="88">
        <v>38367.9</v>
      </c>
      <c r="Q711" s="89">
        <v>38324.800000000003</v>
      </c>
    </row>
    <row r="712" spans="1:17" x14ac:dyDescent="0.3">
      <c r="A712" s="28"/>
      <c r="B712" s="62" t="s">
        <v>157</v>
      </c>
      <c r="G712" s="88">
        <v>44012.9</v>
      </c>
      <c r="H712" s="88">
        <v>44967.8</v>
      </c>
      <c r="I712" s="88">
        <v>44984.6</v>
      </c>
      <c r="J712" s="88">
        <v>45269.4</v>
      </c>
      <c r="K712" s="88">
        <v>45570</v>
      </c>
      <c r="L712" s="88">
        <v>46132.3</v>
      </c>
      <c r="M712" s="88">
        <v>46487.3</v>
      </c>
      <c r="N712" s="88">
        <v>47141.2</v>
      </c>
      <c r="O712" s="88">
        <v>47258.2</v>
      </c>
      <c r="P712" s="88">
        <v>47998.7</v>
      </c>
      <c r="Q712" s="89">
        <v>48249.1</v>
      </c>
    </row>
    <row r="713" spans="1:17" x14ac:dyDescent="0.3">
      <c r="B713" s="62" t="s">
        <v>158</v>
      </c>
      <c r="G713" s="88">
        <v>11715.1</v>
      </c>
      <c r="H713" s="88">
        <v>11497.1</v>
      </c>
      <c r="I713" s="88">
        <v>11290.1</v>
      </c>
      <c r="J713" s="88">
        <v>11092.1</v>
      </c>
      <c r="K713" s="88">
        <v>10944.1</v>
      </c>
      <c r="L713" s="88">
        <v>10761.5</v>
      </c>
      <c r="M713" s="88">
        <v>10472.5</v>
      </c>
      <c r="N713" s="88">
        <v>10451.700000000001</v>
      </c>
      <c r="O713" s="88">
        <v>10250.299999999999</v>
      </c>
      <c r="P713" s="88">
        <v>9932</v>
      </c>
      <c r="Q713" s="89">
        <v>9874.2999999999993</v>
      </c>
    </row>
    <row r="714" spans="1:17" ht="15" thickBot="1" x14ac:dyDescent="0.35">
      <c r="A714" s="28"/>
      <c r="B714" s="78" t="s">
        <v>159</v>
      </c>
      <c r="G714" s="90">
        <v>23624.2</v>
      </c>
      <c r="H714" s="90">
        <v>23572.799999999999</v>
      </c>
      <c r="I714" s="90">
        <v>23490.7</v>
      </c>
      <c r="J714" s="90">
        <v>23698.799999999999</v>
      </c>
      <c r="K714" s="90">
        <v>23891.1</v>
      </c>
      <c r="L714" s="90">
        <v>23672.9</v>
      </c>
      <c r="M714" s="90">
        <v>23640.6</v>
      </c>
      <c r="N714" s="90">
        <v>23495.8</v>
      </c>
      <c r="O714" s="90">
        <v>23314.3</v>
      </c>
      <c r="P714" s="90">
        <v>23186.9</v>
      </c>
      <c r="Q714" s="91">
        <v>23192.1</v>
      </c>
    </row>
    <row r="715" spans="1:17" ht="15" thickBot="1" x14ac:dyDescent="0.35">
      <c r="A715" s="28"/>
      <c r="B715" s="92" t="s">
        <v>160</v>
      </c>
      <c r="C715" s="93"/>
      <c r="D715" s="93"/>
      <c r="E715" s="93"/>
      <c r="F715" s="93"/>
      <c r="G715" s="94">
        <f>SUM(G709:G714)</f>
        <v>179570.1</v>
      </c>
      <c r="H715" s="94">
        <f t="shared" ref="H715:Q715" si="9">SUM(H709:H714)</f>
        <v>182264.30000000002</v>
      </c>
      <c r="I715" s="94">
        <f t="shared" si="9"/>
        <v>183843.7</v>
      </c>
      <c r="J715" s="94">
        <f t="shared" si="9"/>
        <v>185164.5</v>
      </c>
      <c r="K715" s="94">
        <f t="shared" si="9"/>
        <v>186593.90000000002</v>
      </c>
      <c r="L715" s="94">
        <f t="shared" si="9"/>
        <v>188786.80000000002</v>
      </c>
      <c r="M715" s="94">
        <f t="shared" si="9"/>
        <v>190772.00000000003</v>
      </c>
      <c r="N715" s="94">
        <f t="shared" si="9"/>
        <v>191210.8</v>
      </c>
      <c r="O715" s="94">
        <f t="shared" si="9"/>
        <v>192489.8</v>
      </c>
      <c r="P715" s="94">
        <f t="shared" si="9"/>
        <v>193807.29999999996</v>
      </c>
      <c r="Q715" s="95">
        <f t="shared" si="9"/>
        <v>195021</v>
      </c>
    </row>
    <row r="716" spans="1:17" ht="15" thickBot="1" x14ac:dyDescent="0.35">
      <c r="A716" s="28"/>
      <c r="C716" s="28"/>
      <c r="D716" s="28"/>
      <c r="E716" s="28"/>
      <c r="F716" s="28"/>
      <c r="G716" s="28"/>
    </row>
    <row r="717" spans="1:17" x14ac:dyDescent="0.3">
      <c r="A717" s="28"/>
      <c r="B717" s="85"/>
      <c r="C717" s="86">
        <v>2005</v>
      </c>
      <c r="D717" s="86">
        <v>2006</v>
      </c>
      <c r="E717" s="86">
        <v>2007</v>
      </c>
      <c r="F717" s="86">
        <v>2008</v>
      </c>
      <c r="G717" s="86">
        <v>2009</v>
      </c>
      <c r="H717" s="86">
        <v>2010</v>
      </c>
      <c r="I717" s="86">
        <v>2011</v>
      </c>
      <c r="J717" s="86">
        <v>2012</v>
      </c>
      <c r="K717" s="86">
        <v>2013</v>
      </c>
      <c r="L717" s="86">
        <v>2014</v>
      </c>
      <c r="M717" s="86">
        <v>2015</v>
      </c>
      <c r="N717" s="86">
        <v>2016</v>
      </c>
      <c r="O717" s="86">
        <v>2017</v>
      </c>
      <c r="P717" s="86">
        <v>2018</v>
      </c>
      <c r="Q717" s="87">
        <v>2019</v>
      </c>
    </row>
    <row r="718" spans="1:17" x14ac:dyDescent="0.3">
      <c r="A718" s="28"/>
      <c r="B718" s="62" t="s">
        <v>164</v>
      </c>
      <c r="C718">
        <f>SUM(E56:E89)</f>
        <v>434216052</v>
      </c>
      <c r="D718">
        <f t="shared" ref="D718:Q718" si="10">SUM(F56:F89)</f>
        <v>435515041</v>
      </c>
      <c r="E718">
        <f t="shared" si="10"/>
        <v>436657727</v>
      </c>
      <c r="F718">
        <f t="shared" si="10"/>
        <v>437662611</v>
      </c>
      <c r="G718">
        <f t="shared" si="10"/>
        <v>438572266</v>
      </c>
      <c r="H718">
        <f t="shared" si="10"/>
        <v>439419089</v>
      </c>
      <c r="I718">
        <f t="shared" si="10"/>
        <v>440190301</v>
      </c>
      <c r="J718">
        <f t="shared" si="10"/>
        <v>440871150</v>
      </c>
      <c r="K718">
        <f t="shared" si="10"/>
        <v>441491412</v>
      </c>
      <c r="L718">
        <f t="shared" si="10"/>
        <v>442091258</v>
      </c>
      <c r="M718">
        <f t="shared" si="10"/>
        <v>442695541</v>
      </c>
      <c r="N718">
        <f t="shared" si="10"/>
        <v>443323115</v>
      </c>
      <c r="O718">
        <f t="shared" si="10"/>
        <v>443955871</v>
      </c>
      <c r="P718">
        <f t="shared" si="10"/>
        <v>444536829</v>
      </c>
      <c r="Q718" s="98">
        <f t="shared" si="10"/>
        <v>444986768</v>
      </c>
    </row>
    <row r="719" spans="1:17" ht="15" thickBot="1" x14ac:dyDescent="0.35">
      <c r="A719" s="28"/>
      <c r="B719" s="78" t="s">
        <v>165</v>
      </c>
      <c r="C719" s="99">
        <f>0.000409442442947361*1000</f>
        <v>0.40944244294736104</v>
      </c>
      <c r="D719" s="99">
        <f>0.000409442442947361*1000</f>
        <v>0.40944244294736104</v>
      </c>
      <c r="E719" s="99">
        <f>0.000409442442947361*1000</f>
        <v>0.40944244294736104</v>
      </c>
      <c r="F719" s="99">
        <f>0.000409442442947361*1000</f>
        <v>0.40944244294736104</v>
      </c>
      <c r="G719" s="100">
        <f>G715/G718*1000</f>
        <v>0.40944244294736137</v>
      </c>
      <c r="H719" s="100">
        <f>H715/H718*1000</f>
        <v>0.41478466585232948</v>
      </c>
      <c r="I719" s="100">
        <f t="shared" ref="I719:Q719" si="11">I715/I718*1000</f>
        <v>0.41764595808302468</v>
      </c>
      <c r="J719" s="100">
        <f t="shared" si="11"/>
        <v>0.41999686302902789</v>
      </c>
      <c r="K719" s="100">
        <f t="shared" si="11"/>
        <v>0.42264446131513883</v>
      </c>
      <c r="L719" s="100">
        <f t="shared" si="11"/>
        <v>0.42703128954429592</v>
      </c>
      <c r="M719" s="100">
        <f t="shared" si="11"/>
        <v>0.43093273442300162</v>
      </c>
      <c r="N719" s="100">
        <f t="shared" si="11"/>
        <v>0.43131249765760576</v>
      </c>
      <c r="O719" s="100">
        <f t="shared" si="11"/>
        <v>0.43357867881422835</v>
      </c>
      <c r="P719" s="100">
        <f t="shared" si="11"/>
        <v>0.43597580078117659</v>
      </c>
      <c r="Q719" s="100">
        <f t="shared" si="11"/>
        <v>0.43826246986292411</v>
      </c>
    </row>
    <row r="720" spans="1:17" x14ac:dyDescent="0.3">
      <c r="C720" s="28"/>
      <c r="D720" s="28"/>
      <c r="E720" s="28"/>
      <c r="F720" s="28"/>
      <c r="G720" s="28"/>
    </row>
    <row r="722" spans="2:12" ht="15" thickBot="1" x14ac:dyDescent="0.35">
      <c r="F722" s="84" t="s">
        <v>163</v>
      </c>
    </row>
    <row r="723" spans="2:12" ht="28.8" x14ac:dyDescent="0.3">
      <c r="E723" s="28"/>
      <c r="F723" s="85"/>
      <c r="G723" s="74" t="s">
        <v>154</v>
      </c>
      <c r="H723" s="74" t="s">
        <v>155</v>
      </c>
      <c r="I723" s="74" t="s">
        <v>156</v>
      </c>
      <c r="J723" s="74" t="s">
        <v>157</v>
      </c>
      <c r="K723" s="74" t="s">
        <v>158</v>
      </c>
      <c r="L723" s="75" t="s">
        <v>159</v>
      </c>
    </row>
    <row r="724" spans="2:12" ht="29.4" thickBot="1" x14ac:dyDescent="0.35">
      <c r="E724" s="28"/>
      <c r="F724" s="63" t="s">
        <v>162</v>
      </c>
      <c r="G724" s="96">
        <v>3.9672645528861175</v>
      </c>
      <c r="H724" s="96">
        <v>32.846772219430918</v>
      </c>
      <c r="I724" s="96">
        <v>20.416108204968086</v>
      </c>
      <c r="J724" s="96">
        <v>24.550159886992382</v>
      </c>
      <c r="K724" s="96">
        <v>5.715362014128659</v>
      </c>
      <c r="L724" s="97">
        <v>12.504333121593842</v>
      </c>
    </row>
    <row r="725" spans="2:12" x14ac:dyDescent="0.3">
      <c r="B725" s="28"/>
      <c r="C725" s="28"/>
      <c r="D725" s="28"/>
      <c r="E725" s="28"/>
      <c r="F725" s="28"/>
      <c r="G725" s="28"/>
    </row>
    <row r="726" spans="2:12" x14ac:dyDescent="0.3">
      <c r="E726" s="28"/>
      <c r="F726" s="28"/>
      <c r="G726" s="28"/>
    </row>
    <row r="727" spans="2:12" x14ac:dyDescent="0.3">
      <c r="E727" s="28"/>
      <c r="F727" s="28"/>
      <c r="G727" s="28"/>
    </row>
    <row r="728" spans="2:12" x14ac:dyDescent="0.3">
      <c r="E728" s="28"/>
      <c r="F728" s="28"/>
      <c r="G728" s="28"/>
    </row>
    <row r="729" spans="2:12" x14ac:dyDescent="0.3">
      <c r="B729" s="28"/>
      <c r="C729" s="28"/>
      <c r="D729" s="28"/>
      <c r="E729" s="28"/>
      <c r="F729" s="28"/>
      <c r="G729" s="28"/>
    </row>
    <row r="730" spans="2:12" x14ac:dyDescent="0.3">
      <c r="B730" s="28"/>
      <c r="C730" s="28"/>
      <c r="D730" s="28"/>
      <c r="E730" s="28"/>
      <c r="F730" s="28"/>
      <c r="G730" s="28"/>
    </row>
    <row r="731" spans="2:12" x14ac:dyDescent="0.3">
      <c r="B731" s="28"/>
      <c r="C731" s="28"/>
      <c r="D731" s="28"/>
      <c r="E731" s="28"/>
      <c r="F731" s="28"/>
      <c r="G731" s="28"/>
    </row>
    <row r="732" spans="2:12" x14ac:dyDescent="0.3">
      <c r="B732" s="28"/>
      <c r="C732" s="28"/>
      <c r="D732" s="28"/>
      <c r="E732" s="28"/>
      <c r="F732" s="28"/>
      <c r="G732" s="28"/>
    </row>
  </sheetData>
  <mergeCells count="27">
    <mergeCell ref="D659:D660"/>
    <mergeCell ref="D661:D662"/>
    <mergeCell ref="D663:D664"/>
    <mergeCell ref="D643:D644"/>
    <mergeCell ref="D645:D646"/>
    <mergeCell ref="D647:D648"/>
    <mergeCell ref="D651:D652"/>
    <mergeCell ref="D653:D654"/>
    <mergeCell ref="D655:D656"/>
    <mergeCell ref="D639:D640"/>
    <mergeCell ref="D611:D612"/>
    <mergeCell ref="D613:D614"/>
    <mergeCell ref="D615:D616"/>
    <mergeCell ref="D619:D620"/>
    <mergeCell ref="D621:D622"/>
    <mergeCell ref="D623:D624"/>
    <mergeCell ref="D627:D628"/>
    <mergeCell ref="D629:D630"/>
    <mergeCell ref="D631:D632"/>
    <mergeCell ref="D635:D636"/>
    <mergeCell ref="D637:D638"/>
    <mergeCell ref="D607:D608"/>
    <mergeCell ref="D595:D596"/>
    <mergeCell ref="D597:D598"/>
    <mergeCell ref="D599:D600"/>
    <mergeCell ref="D603:D604"/>
    <mergeCell ref="D605:D606"/>
  </mergeCells>
  <hyperlinks>
    <hyperlink ref="V2" r:id="rId1" xr:uid="{00000000-0004-0000-0100-000000000000}"/>
    <hyperlink ref="V3" r:id="rId2" xr:uid="{00000000-0004-0000-0100-000001000000}"/>
    <hyperlink ref="V4" r:id="rId3" xr:uid="{00000000-0004-0000-0100-000002000000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101"/>
  <sheetViews>
    <sheetView zoomScale="85" zoomScaleNormal="85" workbookViewId="0">
      <selection activeCell="L22" sqref="L22"/>
    </sheetView>
  </sheetViews>
  <sheetFormatPr baseColWidth="10" defaultColWidth="11.5546875" defaultRowHeight="14.4" x14ac:dyDescent="0.3"/>
  <cols>
    <col min="1" max="1" width="31.6640625" customWidth="1"/>
    <col min="2" max="5" width="17" bestFit="1" customWidth="1"/>
    <col min="6" max="6" width="18" bestFit="1" customWidth="1"/>
    <col min="7" max="9" width="17" bestFit="1" customWidth="1"/>
    <col min="10" max="10" width="18" bestFit="1" customWidth="1"/>
    <col min="12" max="12" width="15.88671875" bestFit="1" customWidth="1"/>
    <col min="18" max="18" width="13.33203125" bestFit="1" customWidth="1"/>
    <col min="19" max="21" width="12.88671875" bestFit="1" customWidth="1"/>
    <col min="22" max="22" width="13.6640625" bestFit="1" customWidth="1"/>
    <col min="29" max="29" width="18.88671875" customWidth="1"/>
    <col min="30" max="30" width="20.44140625" customWidth="1"/>
    <col min="31" max="31" width="21" customWidth="1"/>
    <col min="32" max="32" width="20" customWidth="1"/>
    <col min="33" max="33" width="18.88671875" customWidth="1"/>
    <col min="34" max="34" width="19.6640625" customWidth="1"/>
    <col min="35" max="35" width="18.44140625" customWidth="1"/>
    <col min="36" max="36" width="37.88671875" bestFit="1" customWidth="1"/>
    <col min="38" max="38" width="20.6640625" bestFit="1" customWidth="1"/>
    <col min="46" max="46" width="13.44140625" bestFit="1" customWidth="1"/>
    <col min="55" max="55" width="13.44140625" bestFit="1" customWidth="1"/>
  </cols>
  <sheetData>
    <row r="1" spans="1:44" x14ac:dyDescent="0.3">
      <c r="A1" s="10" t="s">
        <v>87</v>
      </c>
      <c r="B1" s="10">
        <v>2005</v>
      </c>
      <c r="C1" s="10">
        <v>2006</v>
      </c>
      <c r="D1" s="10">
        <v>2007</v>
      </c>
      <c r="E1" s="10">
        <v>2008</v>
      </c>
      <c r="F1" s="10">
        <v>2009</v>
      </c>
      <c r="G1" s="10">
        <v>2010</v>
      </c>
      <c r="H1" s="10">
        <v>2011</v>
      </c>
      <c r="I1" s="10">
        <v>2012</v>
      </c>
      <c r="J1" s="10">
        <v>2013</v>
      </c>
      <c r="K1" s="10">
        <v>2014</v>
      </c>
      <c r="L1" s="10">
        <v>2015</v>
      </c>
      <c r="M1" s="10">
        <v>2016</v>
      </c>
      <c r="N1" s="10">
        <v>2017</v>
      </c>
      <c r="O1" s="10">
        <v>2018</v>
      </c>
      <c r="P1" s="10">
        <v>2019</v>
      </c>
    </row>
    <row r="2" spans="1:44" x14ac:dyDescent="0.3">
      <c r="A2" s="7" t="s">
        <v>86</v>
      </c>
      <c r="B2" s="11" t="s">
        <v>114</v>
      </c>
    </row>
    <row r="3" spans="1:44" x14ac:dyDescent="0.3">
      <c r="B3" s="16" t="s">
        <v>115</v>
      </c>
      <c r="C3" s="17">
        <v>11</v>
      </c>
      <c r="D3" s="17">
        <v>255</v>
      </c>
      <c r="E3" s="17">
        <v>27</v>
      </c>
      <c r="F3" s="17">
        <v>98</v>
      </c>
      <c r="G3" s="17">
        <v>50</v>
      </c>
      <c r="H3" s="17">
        <v>167</v>
      </c>
      <c r="I3" s="17">
        <v>54</v>
      </c>
      <c r="J3" s="17">
        <v>63</v>
      </c>
      <c r="K3" s="17">
        <v>67</v>
      </c>
      <c r="L3" s="17">
        <v>68</v>
      </c>
      <c r="M3" s="17">
        <v>79</v>
      </c>
      <c r="N3" s="17">
        <v>84</v>
      </c>
      <c r="O3" s="17">
        <v>97</v>
      </c>
      <c r="P3" s="17">
        <v>104</v>
      </c>
      <c r="Q3" s="17">
        <v>106</v>
      </c>
      <c r="R3" s="17">
        <v>119</v>
      </c>
      <c r="S3" s="17">
        <v>126</v>
      </c>
      <c r="T3" s="107" t="s">
        <v>247</v>
      </c>
      <c r="U3" s="17">
        <v>134</v>
      </c>
      <c r="V3" s="17">
        <v>150</v>
      </c>
      <c r="W3" s="17">
        <v>173</v>
      </c>
      <c r="X3" s="17">
        <v>174</v>
      </c>
      <c r="Y3" s="17">
        <v>183</v>
      </c>
      <c r="Z3" s="17">
        <v>199</v>
      </c>
      <c r="AA3" s="17">
        <v>198</v>
      </c>
      <c r="AB3" s="17">
        <v>203</v>
      </c>
      <c r="AC3" s="17">
        <v>210</v>
      </c>
    </row>
    <row r="4" spans="1:44" x14ac:dyDescent="0.3">
      <c r="B4" s="16" t="s">
        <v>116</v>
      </c>
      <c r="C4" s="103" t="s">
        <v>55</v>
      </c>
      <c r="D4" s="103" t="s">
        <v>3</v>
      </c>
      <c r="E4" s="103" t="s">
        <v>4</v>
      </c>
      <c r="F4" s="103" t="s">
        <v>5</v>
      </c>
      <c r="G4" s="103" t="s">
        <v>6</v>
      </c>
      <c r="H4" s="18" t="s">
        <v>56</v>
      </c>
      <c r="I4" s="103" t="s">
        <v>7</v>
      </c>
      <c r="J4" s="103" t="s">
        <v>8</v>
      </c>
      <c r="K4" s="104" t="s">
        <v>9</v>
      </c>
      <c r="L4" s="18" t="s">
        <v>10</v>
      </c>
      <c r="M4" s="18" t="s">
        <v>11</v>
      </c>
      <c r="N4" s="18" t="s">
        <v>12</v>
      </c>
      <c r="O4" s="18" t="s">
        <v>13</v>
      </c>
      <c r="P4" s="18" t="s">
        <v>14</v>
      </c>
      <c r="Q4" s="18" t="s">
        <v>15</v>
      </c>
      <c r="R4" s="18" t="s">
        <v>16</v>
      </c>
      <c r="S4" s="18" t="s">
        <v>57</v>
      </c>
      <c r="T4" s="18" t="s">
        <v>17</v>
      </c>
      <c r="U4" s="18" t="s">
        <v>18</v>
      </c>
      <c r="V4" s="18" t="s">
        <v>19</v>
      </c>
      <c r="W4" s="18" t="s">
        <v>20</v>
      </c>
      <c r="X4" s="18" t="s">
        <v>21</v>
      </c>
      <c r="Y4" s="18" t="s">
        <v>22</v>
      </c>
      <c r="Z4" s="18" t="s">
        <v>23</v>
      </c>
      <c r="AA4" s="18" t="s">
        <v>24</v>
      </c>
      <c r="AB4" s="18" t="s">
        <v>25</v>
      </c>
      <c r="AC4" s="18" t="s">
        <v>26</v>
      </c>
      <c r="AD4" s="23" t="s">
        <v>47</v>
      </c>
      <c r="AE4" s="23" t="s">
        <v>92</v>
      </c>
      <c r="AF4" s="23" t="s">
        <v>93</v>
      </c>
      <c r="AG4" s="23" t="s">
        <v>58</v>
      </c>
      <c r="AH4" s="23" t="s">
        <v>51</v>
      </c>
      <c r="AI4" s="23" t="s">
        <v>59</v>
      </c>
      <c r="AJ4" s="23" t="s">
        <v>53</v>
      </c>
      <c r="AK4" s="23" t="s">
        <v>54</v>
      </c>
    </row>
    <row r="5" spans="1:44" x14ac:dyDescent="0.3">
      <c r="B5" s="16" t="s">
        <v>94</v>
      </c>
      <c r="C5" s="21">
        <v>1.0549999999999999</v>
      </c>
      <c r="D5" s="21">
        <v>1.05</v>
      </c>
      <c r="E5" s="21">
        <v>1.0569999999999999</v>
      </c>
      <c r="F5" s="21">
        <v>1.0589999999999999</v>
      </c>
      <c r="G5" s="21">
        <v>1.07</v>
      </c>
      <c r="H5" s="21">
        <v>1.0580000000000001</v>
      </c>
      <c r="I5" s="21">
        <v>1.0549999999999999</v>
      </c>
      <c r="J5" s="21">
        <v>1.0640000000000001</v>
      </c>
      <c r="K5" s="21">
        <v>1.044</v>
      </c>
      <c r="L5" s="21">
        <v>1.0469999999999999</v>
      </c>
      <c r="M5" s="21">
        <v>1.054</v>
      </c>
      <c r="N5" s="21">
        <v>1.0680000000000001</v>
      </c>
      <c r="O5" s="21">
        <v>1.054</v>
      </c>
      <c r="P5" s="21">
        <v>1.06</v>
      </c>
      <c r="Q5" s="21">
        <v>1.0629999999999999</v>
      </c>
      <c r="R5" s="21">
        <v>1.0409999999999999</v>
      </c>
      <c r="S5" s="21">
        <v>1.0469999999999999</v>
      </c>
      <c r="T5" s="105">
        <v>1.0469999999999999</v>
      </c>
      <c r="U5" s="21">
        <v>1.06</v>
      </c>
      <c r="V5" s="21">
        <v>1.0580000000000001</v>
      </c>
      <c r="W5" s="21">
        <v>1.056</v>
      </c>
      <c r="X5" s="21">
        <v>1.06</v>
      </c>
      <c r="Y5" s="21">
        <v>1.0580000000000001</v>
      </c>
      <c r="Z5" s="21">
        <v>1.05</v>
      </c>
      <c r="AA5" s="21">
        <v>1.0580000000000001</v>
      </c>
      <c r="AB5" s="21">
        <v>1.0640000000000001</v>
      </c>
      <c r="AC5" s="21">
        <v>1.06</v>
      </c>
      <c r="AD5" s="24">
        <v>1.0509999999999999</v>
      </c>
      <c r="AE5" s="24">
        <v>1.1495</v>
      </c>
      <c r="AF5" s="24">
        <v>1.0646666666666667</v>
      </c>
      <c r="AG5" s="24">
        <v>1.101</v>
      </c>
      <c r="AH5" s="24">
        <v>1.0466666666666666</v>
      </c>
      <c r="AI5" s="24">
        <v>1.0580000000000001</v>
      </c>
      <c r="AJ5" s="24">
        <v>1.0503333333333333</v>
      </c>
      <c r="AK5" s="24">
        <v>1.048167832167832</v>
      </c>
    </row>
    <row r="6" spans="1:44" x14ac:dyDescent="0.3">
      <c r="B6" s="16" t="s">
        <v>95</v>
      </c>
      <c r="C6" s="21">
        <v>1.0549999999999999</v>
      </c>
      <c r="D6" s="21">
        <v>1.05</v>
      </c>
      <c r="E6" s="21">
        <v>1.06</v>
      </c>
      <c r="F6" s="21">
        <v>1.07</v>
      </c>
      <c r="G6" s="21">
        <v>1.07</v>
      </c>
      <c r="H6" s="21">
        <v>1.0580000000000001</v>
      </c>
      <c r="I6" s="21">
        <v>1.056</v>
      </c>
      <c r="J6" s="21">
        <v>1.054</v>
      </c>
      <c r="K6" s="21">
        <v>1.0469999999999999</v>
      </c>
      <c r="L6" s="21">
        <v>1.0469999999999999</v>
      </c>
      <c r="M6" s="21">
        <v>1.0529999999999999</v>
      </c>
      <c r="N6" s="21">
        <v>1.0620000000000001</v>
      </c>
      <c r="O6" s="21">
        <v>1.0529999999999999</v>
      </c>
      <c r="P6" s="21">
        <v>1.06</v>
      </c>
      <c r="Q6" s="21">
        <v>1.0629999999999999</v>
      </c>
      <c r="R6" s="21">
        <v>1.0589999999999999</v>
      </c>
      <c r="S6" s="21">
        <v>1.052</v>
      </c>
      <c r="T6" s="105">
        <v>1.052</v>
      </c>
      <c r="U6" s="21">
        <v>1.06</v>
      </c>
      <c r="V6" s="21">
        <v>1.0549999999999999</v>
      </c>
      <c r="W6" s="21">
        <v>1.056</v>
      </c>
      <c r="X6" s="21">
        <v>1.06</v>
      </c>
      <c r="Y6" s="21">
        <v>1.0580000000000001</v>
      </c>
      <c r="Z6" s="21">
        <v>1.05</v>
      </c>
      <c r="AA6" s="21">
        <v>1.0580000000000001</v>
      </c>
      <c r="AB6" s="21">
        <v>1.0640000000000001</v>
      </c>
      <c r="AC6" s="21">
        <v>1.0580000000000001</v>
      </c>
      <c r="AD6" s="24">
        <v>1.0509999999999999</v>
      </c>
      <c r="AE6" s="24">
        <v>1.1335</v>
      </c>
      <c r="AF6" s="24">
        <v>1.0633333333333335</v>
      </c>
      <c r="AG6" s="24">
        <v>1.099</v>
      </c>
      <c r="AH6" s="24">
        <v>1.0466666666666666</v>
      </c>
      <c r="AI6" s="24">
        <v>1.0589999999999999</v>
      </c>
      <c r="AJ6" s="24">
        <v>1.0506666666666666</v>
      </c>
      <c r="AK6" s="24">
        <v>1.0478531468531469</v>
      </c>
    </row>
    <row r="7" spans="1:44" x14ac:dyDescent="0.3">
      <c r="B7" s="16" t="s">
        <v>96</v>
      </c>
      <c r="C7" s="21">
        <v>1.0549999999999999</v>
      </c>
      <c r="D7" s="21">
        <v>1.05</v>
      </c>
      <c r="E7" s="21">
        <v>1.06</v>
      </c>
      <c r="F7" s="21">
        <v>1.0609999999999999</v>
      </c>
      <c r="G7" s="21">
        <v>1.07</v>
      </c>
      <c r="H7" s="21">
        <v>1.0580000000000001</v>
      </c>
      <c r="I7" s="21">
        <v>1.056</v>
      </c>
      <c r="J7" s="21">
        <v>1.0680000000000001</v>
      </c>
      <c r="K7" s="21">
        <v>1.0469999999999999</v>
      </c>
      <c r="L7" s="21">
        <v>1.0489999999999999</v>
      </c>
      <c r="M7" s="21">
        <v>1.052</v>
      </c>
      <c r="N7" s="21">
        <v>1.0649999999999999</v>
      </c>
      <c r="O7" s="21">
        <v>1.0589999999999999</v>
      </c>
      <c r="P7" s="21">
        <v>1.06</v>
      </c>
      <c r="Q7" s="21">
        <v>1.0629999999999999</v>
      </c>
      <c r="R7" s="21">
        <v>1.0669999999999999</v>
      </c>
      <c r="S7" s="21">
        <v>1.06</v>
      </c>
      <c r="T7" s="105">
        <v>1.06</v>
      </c>
      <c r="U7" s="21">
        <v>1.06</v>
      </c>
      <c r="V7" s="21">
        <v>1.0529999999999999</v>
      </c>
      <c r="W7" s="21">
        <v>1.056</v>
      </c>
      <c r="X7" s="21">
        <v>1.06</v>
      </c>
      <c r="Y7" s="21">
        <v>1.0580000000000001</v>
      </c>
      <c r="Z7" s="21">
        <v>1.05</v>
      </c>
      <c r="AA7" s="21">
        <v>1.0569999999999999</v>
      </c>
      <c r="AB7" s="21">
        <v>1.0640000000000001</v>
      </c>
      <c r="AC7" s="21">
        <v>1.06</v>
      </c>
      <c r="AD7" s="24">
        <v>1.0509999999999999</v>
      </c>
      <c r="AE7" s="24">
        <v>1.1040000000000001</v>
      </c>
      <c r="AF7" s="24">
        <v>1.0627500000000001</v>
      </c>
      <c r="AG7" s="24">
        <v>1.099</v>
      </c>
      <c r="AH7" s="24">
        <v>1.0466666666666666</v>
      </c>
      <c r="AI7" s="24">
        <v>1.0589999999999999</v>
      </c>
      <c r="AJ7" s="24">
        <v>1.0499999999999998</v>
      </c>
      <c r="AK7" s="24">
        <v>1.0471048951048956</v>
      </c>
    </row>
    <row r="9" spans="1:44" x14ac:dyDescent="0.3">
      <c r="A9" t="s">
        <v>147</v>
      </c>
      <c r="B9" s="28"/>
      <c r="C9" s="28"/>
      <c r="D9" s="28"/>
      <c r="E9" s="28"/>
      <c r="F9" s="28"/>
      <c r="G9" s="28"/>
    </row>
    <row r="10" spans="1:44" x14ac:dyDescent="0.3">
      <c r="A10" s="28"/>
      <c r="B10" s="103" t="s">
        <v>55</v>
      </c>
      <c r="C10" s="103" t="s">
        <v>3</v>
      </c>
      <c r="D10" s="103" t="s">
        <v>4</v>
      </c>
      <c r="E10" s="103" t="s">
        <v>5</v>
      </c>
      <c r="F10" s="103" t="s">
        <v>6</v>
      </c>
      <c r="G10" s="18" t="s">
        <v>56</v>
      </c>
      <c r="H10" s="103" t="s">
        <v>7</v>
      </c>
      <c r="I10" s="103" t="s">
        <v>8</v>
      </c>
      <c r="J10" s="104" t="s">
        <v>9</v>
      </c>
      <c r="K10" s="18" t="s">
        <v>10</v>
      </c>
      <c r="L10" s="18" t="s">
        <v>11</v>
      </c>
      <c r="M10" s="18" t="s">
        <v>12</v>
      </c>
      <c r="N10" s="18" t="s">
        <v>13</v>
      </c>
      <c r="O10" s="18" t="s">
        <v>14</v>
      </c>
      <c r="P10" s="18" t="s">
        <v>15</v>
      </c>
      <c r="Q10" s="18" t="s">
        <v>16</v>
      </c>
      <c r="R10" s="18" t="s">
        <v>57</v>
      </c>
      <c r="S10" s="18" t="s">
        <v>17</v>
      </c>
      <c r="T10" s="18" t="s">
        <v>18</v>
      </c>
      <c r="U10" s="18" t="s">
        <v>19</v>
      </c>
      <c r="V10" s="18" t="s">
        <v>20</v>
      </c>
      <c r="W10" s="18" t="s">
        <v>21</v>
      </c>
      <c r="X10" s="18" t="s">
        <v>22</v>
      </c>
      <c r="Y10" s="18" t="s">
        <v>23</v>
      </c>
      <c r="Z10" s="18" t="s">
        <v>24</v>
      </c>
      <c r="AA10" s="18" t="s">
        <v>25</v>
      </c>
      <c r="AB10" s="18" t="s">
        <v>26</v>
      </c>
      <c r="AC10" s="41" t="s">
        <v>47</v>
      </c>
      <c r="AD10" s="43" t="s">
        <v>92</v>
      </c>
      <c r="AE10" s="44" t="s">
        <v>93</v>
      </c>
      <c r="AF10" s="45" t="s">
        <v>58</v>
      </c>
      <c r="AG10" s="49" t="s">
        <v>51</v>
      </c>
      <c r="AH10" s="50" t="s">
        <v>59</v>
      </c>
      <c r="AI10" s="42" t="s">
        <v>53</v>
      </c>
      <c r="AJ10" s="53" t="s">
        <v>54</v>
      </c>
    </row>
    <row r="11" spans="1:44" x14ac:dyDescent="0.3">
      <c r="A11" t="s">
        <v>2</v>
      </c>
      <c r="B11" s="58">
        <v>0.72096699306682199</v>
      </c>
      <c r="C11">
        <v>0.73307030042542198</v>
      </c>
      <c r="D11">
        <v>1.61621373052636</v>
      </c>
      <c r="E11">
        <v>0.88056431217413</v>
      </c>
      <c r="F11">
        <v>0.82323811212503095</v>
      </c>
      <c r="G11">
        <v>0.51369566096953401</v>
      </c>
      <c r="H11">
        <v>0.73451176456032796</v>
      </c>
      <c r="I11">
        <v>0.70803156415522694</v>
      </c>
      <c r="J11">
        <v>0.48691303840442801</v>
      </c>
      <c r="K11">
        <v>0.75035887743077501</v>
      </c>
      <c r="L11">
        <v>0.741210392588041</v>
      </c>
      <c r="M11">
        <v>0.65920091151842697</v>
      </c>
      <c r="N11">
        <v>1.04447923123527</v>
      </c>
      <c r="O11">
        <v>0.75231718237895895</v>
      </c>
      <c r="P11">
        <v>0.64071736691476799</v>
      </c>
      <c r="Q11">
        <v>1.3780046035278399</v>
      </c>
      <c r="R11">
        <v>1.0061804362819999</v>
      </c>
      <c r="S11">
        <v>0.70206351609927997</v>
      </c>
      <c r="T11">
        <v>1.1714095288106201</v>
      </c>
      <c r="U11">
        <v>0.73123945086922304</v>
      </c>
      <c r="V11">
        <v>0.89165693376768196</v>
      </c>
      <c r="W11">
        <v>0.604487060685997</v>
      </c>
      <c r="X11">
        <v>1.7224981627574301</v>
      </c>
      <c r="Y11">
        <v>1.1325060906379001</v>
      </c>
      <c r="Z11">
        <v>0.56622989693855796</v>
      </c>
      <c r="AA11">
        <v>0.61430363527359</v>
      </c>
      <c r="AB11">
        <v>0.51227766028031996</v>
      </c>
      <c r="AC11" s="57">
        <v>0.85141230584843597</v>
      </c>
      <c r="AD11" s="57">
        <v>2.5197007415176502</v>
      </c>
      <c r="AE11" s="57">
        <v>4.1870000637519897</v>
      </c>
      <c r="AF11" s="57">
        <v>10.364013171458099</v>
      </c>
      <c r="AG11" s="57">
        <v>3.0836351107266999</v>
      </c>
      <c r="AH11" s="57">
        <v>1.83536590480687</v>
      </c>
      <c r="AI11" s="57">
        <v>1.86343580506858</v>
      </c>
      <c r="AJ11" s="57">
        <v>13.967545882809</v>
      </c>
    </row>
    <row r="12" spans="1:44" x14ac:dyDescent="0.3">
      <c r="A12" s="28" t="s">
        <v>27</v>
      </c>
      <c r="B12" s="57">
        <v>0.89114584362465199</v>
      </c>
      <c r="C12">
        <v>0.95538323812927195</v>
      </c>
      <c r="D12">
        <v>2.1033733647068802</v>
      </c>
      <c r="E12">
        <v>1.08369028414997</v>
      </c>
      <c r="F12">
        <v>1.1279205084594</v>
      </c>
      <c r="G12">
        <v>0.68877165407110597</v>
      </c>
      <c r="H12">
        <v>0.81201536298565402</v>
      </c>
      <c r="I12">
        <v>0.90823277291629501</v>
      </c>
      <c r="J12">
        <v>0.56507816914673203</v>
      </c>
      <c r="K12">
        <v>0.89923783132472901</v>
      </c>
      <c r="L12">
        <v>0.89543989071852204</v>
      </c>
      <c r="M12">
        <v>0.77850359699537297</v>
      </c>
      <c r="N12">
        <v>1.1779819909646401</v>
      </c>
      <c r="O12">
        <v>0.81897866760717597</v>
      </c>
      <c r="P12">
        <v>0.73411210020072304</v>
      </c>
      <c r="Q12">
        <v>1.3261921115316599</v>
      </c>
      <c r="R12">
        <v>1.2572336203930501</v>
      </c>
      <c r="S12">
        <v>0.906773201566484</v>
      </c>
      <c r="T12">
        <v>1.4061490517994899</v>
      </c>
      <c r="U12">
        <v>0.88968969107110396</v>
      </c>
      <c r="V12">
        <v>1.09210753476607</v>
      </c>
      <c r="W12">
        <v>0.78541369821204299</v>
      </c>
      <c r="X12">
        <v>2.0508520462917899</v>
      </c>
      <c r="Y12">
        <v>1.4755194171492401</v>
      </c>
      <c r="Z12">
        <v>0.57513145861911297</v>
      </c>
      <c r="AA12">
        <v>0.69123409501166699</v>
      </c>
      <c r="AB12">
        <v>0.63223711355019596</v>
      </c>
      <c r="AC12" s="57">
        <v>1.0571770435261201</v>
      </c>
      <c r="AD12" s="57">
        <v>3.2353889431660199</v>
      </c>
      <c r="AE12" s="57">
        <v>5.3190255615108697</v>
      </c>
      <c r="AF12" s="57">
        <v>9.5549623871117202</v>
      </c>
      <c r="AG12" s="57">
        <v>3.7670876578739101</v>
      </c>
      <c r="AH12" s="57">
        <v>2.4497971026241099</v>
      </c>
      <c r="AI12" s="57">
        <v>2.2720953310130501</v>
      </c>
      <c r="AJ12" s="57">
        <v>15.912103635725201</v>
      </c>
    </row>
    <row r="14" spans="1:44" x14ac:dyDescent="0.3">
      <c r="A14" s="7" t="s">
        <v>84</v>
      </c>
      <c r="J14" t="s">
        <v>182</v>
      </c>
      <c r="K14" t="s">
        <v>183</v>
      </c>
      <c r="L14" t="s">
        <v>184</v>
      </c>
      <c r="M14" t="s">
        <v>185</v>
      </c>
      <c r="N14" t="s">
        <v>186</v>
      </c>
      <c r="O14" t="s">
        <v>187</v>
      </c>
      <c r="P14" t="s">
        <v>188</v>
      </c>
      <c r="Q14" t="s">
        <v>189</v>
      </c>
      <c r="R14" t="s">
        <v>190</v>
      </c>
      <c r="S14" t="s">
        <v>191</v>
      </c>
      <c r="T14" t="s">
        <v>192</v>
      </c>
      <c r="U14" t="s">
        <v>193</v>
      </c>
      <c r="V14" t="s">
        <v>194</v>
      </c>
      <c r="W14" t="s">
        <v>195</v>
      </c>
      <c r="X14" t="s">
        <v>196</v>
      </c>
      <c r="Y14" t="s">
        <v>197</v>
      </c>
      <c r="Z14" t="s">
        <v>198</v>
      </c>
      <c r="AA14" t="s">
        <v>199</v>
      </c>
      <c r="AB14" t="s">
        <v>200</v>
      </c>
      <c r="AC14" t="s">
        <v>201</v>
      </c>
      <c r="AD14" t="s">
        <v>202</v>
      </c>
      <c r="AE14" t="s">
        <v>203</v>
      </c>
      <c r="AF14" t="s">
        <v>204</v>
      </c>
      <c r="AG14" t="s">
        <v>205</v>
      </c>
      <c r="AH14" t="s">
        <v>206</v>
      </c>
      <c r="AI14" t="s">
        <v>207</v>
      </c>
      <c r="AJ14" t="s">
        <v>208</v>
      </c>
      <c r="AK14" t="s">
        <v>47</v>
      </c>
      <c r="AL14" t="s">
        <v>48</v>
      </c>
      <c r="AM14" t="s">
        <v>49</v>
      </c>
      <c r="AN14" t="s">
        <v>50</v>
      </c>
      <c r="AO14" t="s">
        <v>51</v>
      </c>
      <c r="AP14" t="s">
        <v>52</v>
      </c>
      <c r="AQ14" t="s">
        <v>53</v>
      </c>
      <c r="AR14" t="s">
        <v>54</v>
      </c>
    </row>
    <row r="15" spans="1:44" x14ac:dyDescent="0.3">
      <c r="A15" s="27" t="s">
        <v>85</v>
      </c>
      <c r="B15" s="20" t="s">
        <v>94</v>
      </c>
      <c r="C15" s="20" t="s">
        <v>90</v>
      </c>
    </row>
    <row r="16" spans="1:44" x14ac:dyDescent="0.3">
      <c r="B16" s="26" t="s">
        <v>45</v>
      </c>
      <c r="C16" s="14" t="s">
        <v>67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2:62" x14ac:dyDescent="0.3">
      <c r="B17" s="18" t="s">
        <v>55</v>
      </c>
      <c r="C17" s="19">
        <v>11.127000000000001</v>
      </c>
      <c r="D17" s="19">
        <v>50.587000000000003</v>
      </c>
      <c r="E17" s="19">
        <v>88.725999999999999</v>
      </c>
      <c r="F17" s="19">
        <v>84.626000000000005</v>
      </c>
      <c r="G17" s="19">
        <v>37.375</v>
      </c>
      <c r="H17" s="19">
        <v>7.0860000000000003</v>
      </c>
      <c r="I17" s="19">
        <v>0.33300000000000002</v>
      </c>
      <c r="L17" s="10" t="s">
        <v>60</v>
      </c>
      <c r="M17" s="116">
        <v>2005</v>
      </c>
      <c r="N17" s="10" t="s">
        <v>83</v>
      </c>
      <c r="O17" t="s">
        <v>1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33</v>
      </c>
      <c r="V17" t="s">
        <v>34</v>
      </c>
      <c r="W17" t="s">
        <v>35</v>
      </c>
      <c r="X17" t="s">
        <v>36</v>
      </c>
      <c r="Y17" t="s">
        <v>37</v>
      </c>
      <c r="Z17" t="s">
        <v>38</v>
      </c>
      <c r="AA17" t="s">
        <v>39</v>
      </c>
      <c r="AB17" t="s">
        <v>40</v>
      </c>
      <c r="AC17" t="s">
        <v>41</v>
      </c>
      <c r="AD17" t="s">
        <v>42</v>
      </c>
      <c r="AE17" t="s">
        <v>43</v>
      </c>
    </row>
    <row r="18" spans="2:62" x14ac:dyDescent="0.3">
      <c r="B18" s="18" t="s">
        <v>3</v>
      </c>
      <c r="C18" s="19">
        <v>10.029999999999999</v>
      </c>
      <c r="D18" s="19">
        <v>57.067</v>
      </c>
      <c r="E18" s="19">
        <v>129.917</v>
      </c>
      <c r="F18" s="19">
        <v>114.042</v>
      </c>
      <c r="G18" s="19">
        <v>44.654000000000003</v>
      </c>
      <c r="H18" s="19">
        <v>8.06</v>
      </c>
      <c r="I18" s="19">
        <v>0.43</v>
      </c>
      <c r="M18" t="s">
        <v>2</v>
      </c>
      <c r="N18" t="s">
        <v>182</v>
      </c>
      <c r="O18" s="12">
        <v>193920</v>
      </c>
      <c r="P18" s="12">
        <v>210315</v>
      </c>
      <c r="Q18" s="12">
        <v>237926</v>
      </c>
      <c r="R18" s="12">
        <v>239891</v>
      </c>
      <c r="S18" s="12">
        <v>257697.99999999997</v>
      </c>
      <c r="T18" s="12">
        <v>252484</v>
      </c>
      <c r="U18" s="12">
        <v>292361</v>
      </c>
      <c r="V18" s="12">
        <v>349587</v>
      </c>
      <c r="W18" s="12">
        <v>349884</v>
      </c>
      <c r="X18" s="12">
        <v>306281</v>
      </c>
      <c r="Y18" s="12">
        <v>250738</v>
      </c>
      <c r="Z18" s="12">
        <v>243152</v>
      </c>
      <c r="AA18" s="12">
        <v>252369</v>
      </c>
      <c r="AB18" s="12">
        <v>206766</v>
      </c>
      <c r="AC18" s="12">
        <v>169321</v>
      </c>
      <c r="AD18" s="12">
        <v>172830</v>
      </c>
      <c r="AE18" s="12">
        <v>256074</v>
      </c>
    </row>
    <row r="19" spans="2:62" x14ac:dyDescent="0.3">
      <c r="B19" s="18" t="s">
        <v>4</v>
      </c>
      <c r="C19" s="19">
        <v>46.207999999999998</v>
      </c>
      <c r="D19" s="19">
        <v>82.207999999999998</v>
      </c>
      <c r="E19" s="19">
        <v>90.501999999999995</v>
      </c>
      <c r="F19" s="19">
        <v>60.73</v>
      </c>
      <c r="G19" s="19">
        <v>20.870999999999999</v>
      </c>
      <c r="H19" s="19">
        <v>3.129</v>
      </c>
      <c r="I19" s="19">
        <v>0.152</v>
      </c>
      <c r="M19" t="s">
        <v>2</v>
      </c>
      <c r="N19" t="s">
        <v>183</v>
      </c>
      <c r="O19" s="12">
        <v>284996</v>
      </c>
      <c r="P19" s="12">
        <v>290637</v>
      </c>
      <c r="Q19" s="12">
        <v>308848</v>
      </c>
      <c r="R19" s="12">
        <v>306507</v>
      </c>
      <c r="S19" s="12">
        <v>318281</v>
      </c>
      <c r="T19" s="12">
        <v>324511</v>
      </c>
      <c r="U19" s="12">
        <v>346942</v>
      </c>
      <c r="V19" s="12">
        <v>380658</v>
      </c>
      <c r="W19" s="12">
        <v>404988</v>
      </c>
      <c r="X19" s="12">
        <v>385818</v>
      </c>
      <c r="Y19" s="12">
        <v>355372</v>
      </c>
      <c r="Z19" s="12">
        <v>341717</v>
      </c>
      <c r="AA19" s="12">
        <v>261574</v>
      </c>
      <c r="AB19" s="12">
        <v>263035</v>
      </c>
      <c r="AC19" s="12">
        <v>259848</v>
      </c>
      <c r="AD19" s="12">
        <v>230095</v>
      </c>
      <c r="AE19" s="12">
        <v>308823</v>
      </c>
    </row>
    <row r="20" spans="2:62" x14ac:dyDescent="0.3">
      <c r="B20" s="18" t="s">
        <v>5</v>
      </c>
      <c r="C20" s="19">
        <v>14.577999999999999</v>
      </c>
      <c r="D20" s="19">
        <v>65.75</v>
      </c>
      <c r="E20" s="19">
        <v>103.46899999999999</v>
      </c>
      <c r="F20" s="19">
        <v>81.730999999999995</v>
      </c>
      <c r="G20" s="19">
        <v>32.768999999999998</v>
      </c>
      <c r="H20" s="19">
        <v>5.8719999999999999</v>
      </c>
      <c r="I20" s="19">
        <v>0.23100000000000001</v>
      </c>
      <c r="M20" t="s">
        <v>2</v>
      </c>
      <c r="N20" t="s">
        <v>184</v>
      </c>
      <c r="O20" s="12">
        <v>160686</v>
      </c>
      <c r="P20" s="12">
        <v>150787</v>
      </c>
      <c r="Q20" s="12">
        <v>197020</v>
      </c>
      <c r="R20" s="12">
        <v>247612</v>
      </c>
      <c r="S20" s="12">
        <v>251392</v>
      </c>
      <c r="T20" s="12">
        <v>278049</v>
      </c>
      <c r="U20" s="12">
        <v>272193</v>
      </c>
      <c r="V20" s="12">
        <v>254117</v>
      </c>
      <c r="W20" s="12">
        <v>259774</v>
      </c>
      <c r="X20" s="12">
        <v>273486</v>
      </c>
      <c r="Y20" s="12">
        <v>286438</v>
      </c>
      <c r="Z20" s="12">
        <v>296168</v>
      </c>
      <c r="AA20" s="12">
        <v>238625</v>
      </c>
      <c r="AB20" s="12">
        <v>222317</v>
      </c>
      <c r="AC20" s="12">
        <v>224777</v>
      </c>
      <c r="AD20" s="12">
        <v>174731</v>
      </c>
      <c r="AE20" s="12">
        <v>158140</v>
      </c>
    </row>
    <row r="21" spans="2:62" ht="15" thickBot="1" x14ac:dyDescent="0.35">
      <c r="B21" s="18" t="s">
        <v>6</v>
      </c>
      <c r="C21" s="19">
        <v>6.4349999999999996</v>
      </c>
      <c r="D21" s="19">
        <v>52.48</v>
      </c>
      <c r="E21" s="19">
        <v>107.089</v>
      </c>
      <c r="F21" s="19">
        <v>87.567999999999998</v>
      </c>
      <c r="G21" s="19">
        <v>34.637</v>
      </c>
      <c r="H21" s="19">
        <v>6.87</v>
      </c>
      <c r="I21" s="19">
        <v>0.92100000000000004</v>
      </c>
      <c r="M21" t="s">
        <v>2</v>
      </c>
      <c r="N21" t="s">
        <v>185</v>
      </c>
      <c r="O21" s="12">
        <v>100173</v>
      </c>
      <c r="P21" s="12">
        <v>117926</v>
      </c>
      <c r="Q21" s="12">
        <v>117266</v>
      </c>
      <c r="R21" s="12">
        <v>138522</v>
      </c>
      <c r="S21" s="12">
        <v>147456</v>
      </c>
      <c r="T21" s="12">
        <v>144512</v>
      </c>
      <c r="U21" s="12">
        <v>147439</v>
      </c>
      <c r="V21" s="12">
        <v>145470</v>
      </c>
      <c r="W21" s="12">
        <v>163286</v>
      </c>
      <c r="X21" s="12">
        <v>167516</v>
      </c>
      <c r="Y21" s="12">
        <v>163019</v>
      </c>
      <c r="Z21" s="12">
        <v>144014</v>
      </c>
      <c r="AA21" s="12">
        <v>111131</v>
      </c>
      <c r="AB21" s="12">
        <v>139826</v>
      </c>
      <c r="AC21" s="12">
        <v>130625</v>
      </c>
      <c r="AD21" s="12">
        <v>99155</v>
      </c>
      <c r="AE21" s="12">
        <v>92415</v>
      </c>
      <c r="AJ21" s="27" t="s">
        <v>85</v>
      </c>
    </row>
    <row r="22" spans="2:62" x14ac:dyDescent="0.3">
      <c r="B22" s="18" t="s">
        <v>56</v>
      </c>
      <c r="C22" s="19">
        <v>11.117000000000001</v>
      </c>
      <c r="D22" s="19">
        <v>47.545000000000002</v>
      </c>
      <c r="E22" s="19">
        <v>103.374</v>
      </c>
      <c r="F22" s="19">
        <v>88.451999999999998</v>
      </c>
      <c r="G22" s="19">
        <v>30.228999999999999</v>
      </c>
      <c r="H22" s="19">
        <v>4.82</v>
      </c>
      <c r="I22" s="19">
        <v>0.183</v>
      </c>
      <c r="M22" t="s">
        <v>2</v>
      </c>
      <c r="N22" t="s">
        <v>186</v>
      </c>
      <c r="O22" s="12">
        <v>29733</v>
      </c>
      <c r="P22" s="12">
        <v>33702</v>
      </c>
      <c r="Q22" s="12">
        <v>36269</v>
      </c>
      <c r="R22" s="12">
        <v>38229</v>
      </c>
      <c r="S22" s="12">
        <v>43629</v>
      </c>
      <c r="T22" s="12">
        <v>40543</v>
      </c>
      <c r="U22" s="12">
        <v>37590</v>
      </c>
      <c r="V22" s="12">
        <v>35904</v>
      </c>
      <c r="W22" s="12">
        <v>35776</v>
      </c>
      <c r="X22" s="12">
        <v>34976</v>
      </c>
      <c r="Y22" s="12">
        <v>30396</v>
      </c>
      <c r="Z22" s="12">
        <v>27365</v>
      </c>
      <c r="AA22" s="12">
        <v>22045</v>
      </c>
      <c r="AB22" s="12">
        <v>19176</v>
      </c>
      <c r="AC22" s="12">
        <v>15434</v>
      </c>
      <c r="AD22" s="12">
        <v>12157</v>
      </c>
      <c r="AE22" s="12">
        <v>14259</v>
      </c>
      <c r="AK22" s="109" t="s">
        <v>249</v>
      </c>
      <c r="AT22" s="109" t="s">
        <v>250</v>
      </c>
      <c r="BC22" s="109" t="s">
        <v>251</v>
      </c>
    </row>
    <row r="23" spans="2:62" x14ac:dyDescent="0.3">
      <c r="B23" s="18" t="s">
        <v>7</v>
      </c>
      <c r="C23" s="19">
        <v>5.8689999999999998</v>
      </c>
      <c r="D23" s="19">
        <v>43.558</v>
      </c>
      <c r="E23" s="19">
        <v>124.78</v>
      </c>
      <c r="F23" s="19">
        <v>131.869</v>
      </c>
      <c r="G23" s="19">
        <v>55.076999999999998</v>
      </c>
      <c r="H23" s="19">
        <v>9.2270000000000003</v>
      </c>
      <c r="I23" s="19">
        <v>0.36</v>
      </c>
      <c r="M23" t="s">
        <v>2</v>
      </c>
      <c r="N23" t="s">
        <v>187</v>
      </c>
      <c r="O23" s="12">
        <v>227614</v>
      </c>
      <c r="P23" s="12">
        <v>218186</v>
      </c>
      <c r="Q23" s="12">
        <v>289315</v>
      </c>
      <c r="R23" s="12">
        <v>317102</v>
      </c>
      <c r="S23" s="12">
        <v>341273</v>
      </c>
      <c r="T23" s="12">
        <v>440996</v>
      </c>
      <c r="U23" s="12">
        <v>419004</v>
      </c>
      <c r="V23" s="12">
        <v>338927</v>
      </c>
      <c r="W23" s="12">
        <v>331971</v>
      </c>
      <c r="X23" s="12">
        <v>344764</v>
      </c>
      <c r="Y23" s="12">
        <v>397844</v>
      </c>
      <c r="Z23" s="12">
        <v>398704</v>
      </c>
      <c r="AA23" s="12">
        <v>315258</v>
      </c>
      <c r="AB23" s="12">
        <v>228934</v>
      </c>
      <c r="AC23" s="12">
        <v>227569</v>
      </c>
      <c r="AD23" s="12">
        <v>201566</v>
      </c>
      <c r="AE23" s="12">
        <v>222580</v>
      </c>
      <c r="AK23" s="20" t="s">
        <v>94</v>
      </c>
      <c r="AL23" s="20" t="s">
        <v>90</v>
      </c>
      <c r="AT23" s="20" t="s">
        <v>94</v>
      </c>
      <c r="AU23" s="20" t="s">
        <v>90</v>
      </c>
      <c r="BC23" s="20" t="s">
        <v>94</v>
      </c>
      <c r="BD23" s="20" t="s">
        <v>90</v>
      </c>
    </row>
    <row r="24" spans="2:62" x14ac:dyDescent="0.3">
      <c r="B24" s="18" t="s">
        <v>8</v>
      </c>
      <c r="C24" s="19">
        <v>22.562999999999999</v>
      </c>
      <c r="D24" s="19">
        <v>72.472999999999999</v>
      </c>
      <c r="E24" s="19">
        <v>107.562</v>
      </c>
      <c r="F24" s="19">
        <v>81.287999999999997</v>
      </c>
      <c r="G24" s="19">
        <v>40.134</v>
      </c>
      <c r="H24" s="19">
        <v>8.0839999999999996</v>
      </c>
      <c r="I24" s="19">
        <v>0.29599999999999999</v>
      </c>
      <c r="M24" t="s">
        <v>2</v>
      </c>
      <c r="N24" t="s">
        <v>188</v>
      </c>
      <c r="O24" s="12">
        <v>159384</v>
      </c>
      <c r="P24" s="12">
        <v>166359</v>
      </c>
      <c r="Q24" s="12">
        <v>169514</v>
      </c>
      <c r="R24" s="12">
        <v>149942</v>
      </c>
      <c r="S24" s="12">
        <v>144213</v>
      </c>
      <c r="T24" s="12">
        <v>168512</v>
      </c>
      <c r="U24" s="12">
        <v>190985</v>
      </c>
      <c r="V24" s="12">
        <v>196984</v>
      </c>
      <c r="W24" s="12">
        <v>203050</v>
      </c>
      <c r="X24" s="12">
        <v>182953</v>
      </c>
      <c r="Y24" s="12">
        <v>178038</v>
      </c>
      <c r="Z24" s="12">
        <v>191618</v>
      </c>
      <c r="AA24" s="12">
        <v>166128</v>
      </c>
      <c r="AB24" s="12">
        <v>126960</v>
      </c>
      <c r="AC24" s="12">
        <v>104245</v>
      </c>
      <c r="AD24" s="12">
        <v>90171</v>
      </c>
      <c r="AE24" s="12">
        <v>147318</v>
      </c>
      <c r="AK24" s="26" t="s">
        <v>45</v>
      </c>
      <c r="AL24" s="14" t="s">
        <v>67</v>
      </c>
      <c r="AM24" s="14" t="s">
        <v>68</v>
      </c>
      <c r="AN24" s="14" t="s">
        <v>69</v>
      </c>
      <c r="AO24" s="14" t="s">
        <v>70</v>
      </c>
      <c r="AP24" s="14" t="s">
        <v>71</v>
      </c>
      <c r="AQ24" s="14" t="s">
        <v>72</v>
      </c>
      <c r="AR24" s="14" t="s">
        <v>73</v>
      </c>
      <c r="AT24" s="26" t="s">
        <v>45</v>
      </c>
      <c r="AU24" s="14" t="s">
        <v>67</v>
      </c>
      <c r="AV24" s="14" t="s">
        <v>68</v>
      </c>
      <c r="AW24" s="14" t="s">
        <v>69</v>
      </c>
      <c r="AX24" s="14" t="s">
        <v>70</v>
      </c>
      <c r="AY24" s="14" t="s">
        <v>71</v>
      </c>
      <c r="AZ24" s="14" t="s">
        <v>72</v>
      </c>
      <c r="BA24" s="14" t="s">
        <v>73</v>
      </c>
      <c r="BC24" s="26" t="s">
        <v>45</v>
      </c>
      <c r="BD24" s="14" t="s">
        <v>67</v>
      </c>
      <c r="BE24" s="14" t="s">
        <v>68</v>
      </c>
      <c r="BF24" s="14" t="s">
        <v>69</v>
      </c>
      <c r="BG24" s="14" t="s">
        <v>70</v>
      </c>
      <c r="BH24" s="14" t="s">
        <v>71</v>
      </c>
      <c r="BI24" s="14" t="s">
        <v>72</v>
      </c>
      <c r="BJ24" s="14" t="s">
        <v>73</v>
      </c>
    </row>
    <row r="25" spans="2:62" x14ac:dyDescent="0.3">
      <c r="B25" s="18" t="s">
        <v>9</v>
      </c>
      <c r="C25" s="19">
        <v>9.2309999999999999</v>
      </c>
      <c r="D25" s="19">
        <v>58.664999999999999</v>
      </c>
      <c r="E25" s="19">
        <v>116.101</v>
      </c>
      <c r="F25" s="19">
        <v>117.68300000000001</v>
      </c>
      <c r="G25" s="19">
        <v>54.393000000000001</v>
      </c>
      <c r="H25" s="19">
        <v>11.321</v>
      </c>
      <c r="I25" s="19">
        <v>0.52600000000000002</v>
      </c>
      <c r="M25" t="s">
        <v>2</v>
      </c>
      <c r="N25" t="s">
        <v>189</v>
      </c>
      <c r="O25" s="12">
        <v>32269</v>
      </c>
      <c r="P25" s="12">
        <v>29393</v>
      </c>
      <c r="Q25" s="12">
        <v>38296</v>
      </c>
      <c r="R25" s="12">
        <v>49608</v>
      </c>
      <c r="S25" s="12">
        <v>48349</v>
      </c>
      <c r="T25" s="12">
        <v>46325</v>
      </c>
      <c r="U25" s="12">
        <v>48185</v>
      </c>
      <c r="V25" s="12">
        <v>45029</v>
      </c>
      <c r="W25" s="12">
        <v>49541</v>
      </c>
      <c r="X25" s="12">
        <v>51394</v>
      </c>
      <c r="Y25" s="12">
        <v>49917</v>
      </c>
      <c r="Z25" s="12">
        <v>45603</v>
      </c>
      <c r="AA25" s="12">
        <v>40133</v>
      </c>
      <c r="AB25" s="12">
        <v>45806</v>
      </c>
      <c r="AC25" s="12">
        <v>38284</v>
      </c>
      <c r="AD25" s="12">
        <v>33816</v>
      </c>
      <c r="AE25" s="12">
        <v>33716</v>
      </c>
      <c r="AK25" s="18" t="s">
        <v>55</v>
      </c>
      <c r="AL25" s="19">
        <f>MIN(C17,C55,C93)</f>
        <v>7.34</v>
      </c>
      <c r="AM25" s="19">
        <f t="shared" ref="AM25:AR40" si="0">MIN(D17,D55,D93)</f>
        <v>42.206000000000003</v>
      </c>
      <c r="AN25" s="19">
        <f t="shared" si="0"/>
        <v>88.156000000000006</v>
      </c>
      <c r="AO25" s="19">
        <f t="shared" si="0"/>
        <v>84.626000000000005</v>
      </c>
      <c r="AP25" s="19">
        <f t="shared" si="0"/>
        <v>37.375</v>
      </c>
      <c r="AQ25" s="19">
        <f t="shared" si="0"/>
        <v>7.0860000000000003</v>
      </c>
      <c r="AR25" s="19">
        <f t="shared" si="0"/>
        <v>0.33300000000000002</v>
      </c>
      <c r="AT25" s="18" t="s">
        <v>55</v>
      </c>
      <c r="AU25" s="19">
        <f>AVERAGE(C17,C55,C93)</f>
        <v>8.9770000000000003</v>
      </c>
      <c r="AV25" s="19">
        <f t="shared" ref="AV25:BA40" si="1">AVERAGE(D17,D55,D93)</f>
        <v>45.573333333333345</v>
      </c>
      <c r="AW25" s="19">
        <f t="shared" si="1"/>
        <v>88.525333333333336</v>
      </c>
      <c r="AX25" s="19">
        <f t="shared" si="1"/>
        <v>93.01633333333335</v>
      </c>
      <c r="AY25" s="19">
        <f t="shared" si="1"/>
        <v>46.223666666666666</v>
      </c>
      <c r="AZ25" s="19">
        <f t="shared" si="1"/>
        <v>9.0213333333333328</v>
      </c>
      <c r="BA25" s="19">
        <f t="shared" si="1"/>
        <v>0.48299999999999993</v>
      </c>
      <c r="BC25" s="18" t="s">
        <v>55</v>
      </c>
      <c r="BD25" s="19">
        <f t="shared" ref="BD25:BD59" si="2">MAX(C17,C55,C93)</f>
        <v>11.127000000000001</v>
      </c>
      <c r="BE25" s="19">
        <f t="shared" ref="BE25:BE59" si="3">MAX(D17,D55,D93)</f>
        <v>50.587000000000003</v>
      </c>
      <c r="BF25" s="19">
        <f t="shared" ref="BF25:BF59" si="4">MAX(E17,E55,E93)</f>
        <v>88.725999999999999</v>
      </c>
      <c r="BG25" s="19">
        <f t="shared" ref="BG25:BG59" si="5">MAX(F17,F55,F93)</f>
        <v>100.92700000000001</v>
      </c>
      <c r="BH25" s="19">
        <f t="shared" ref="BH25:BH59" si="6">MAX(G17,G55,G93)</f>
        <v>55.051000000000002</v>
      </c>
      <c r="BI25" s="19">
        <f t="shared" ref="BI25:BI59" si="7">MAX(H17,H55,H93)</f>
        <v>11.01</v>
      </c>
      <c r="BJ25" s="19">
        <f t="shared" ref="BJ25:BJ59" si="8">MAX(I17,I55,I93)</f>
        <v>0.61199999999999999</v>
      </c>
    </row>
    <row r="26" spans="2:62" x14ac:dyDescent="0.3">
      <c r="B26" s="18" t="s">
        <v>10</v>
      </c>
      <c r="C26" s="19">
        <v>7.2480000000000002</v>
      </c>
      <c r="D26" s="19">
        <v>54.789000000000001</v>
      </c>
      <c r="E26" s="19">
        <v>128.80500000000001</v>
      </c>
      <c r="F26" s="19">
        <v>129.001</v>
      </c>
      <c r="G26" s="19">
        <v>60.84</v>
      </c>
      <c r="H26" s="19">
        <v>13.958</v>
      </c>
      <c r="I26" s="19">
        <v>0.77900000000000003</v>
      </c>
      <c r="M26" t="s">
        <v>2</v>
      </c>
      <c r="N26" t="s">
        <v>190</v>
      </c>
      <c r="O26" s="12">
        <v>139052</v>
      </c>
      <c r="P26" s="12">
        <v>145287</v>
      </c>
      <c r="Q26" s="12">
        <v>162102</v>
      </c>
      <c r="R26" s="12">
        <v>156374</v>
      </c>
      <c r="S26" s="12">
        <v>163273</v>
      </c>
      <c r="T26" s="12">
        <v>161889</v>
      </c>
      <c r="U26" s="12">
        <v>150373</v>
      </c>
      <c r="V26" s="12">
        <v>173307</v>
      </c>
      <c r="W26" s="12">
        <v>186593</v>
      </c>
      <c r="X26" s="12">
        <v>189025</v>
      </c>
      <c r="Y26" s="12">
        <v>197509</v>
      </c>
      <c r="Z26" s="12">
        <v>207909</v>
      </c>
      <c r="AA26" s="12">
        <v>146460</v>
      </c>
      <c r="AB26" s="12">
        <v>129966.00000000001</v>
      </c>
      <c r="AC26" s="12">
        <v>115830</v>
      </c>
      <c r="AD26" s="12">
        <v>109657</v>
      </c>
      <c r="AE26" s="12">
        <v>150321</v>
      </c>
      <c r="AK26" s="18" t="s">
        <v>3</v>
      </c>
      <c r="AL26" s="19">
        <f t="shared" ref="AL26:AL59" si="9">MIN(C18,C56,C94)</f>
        <v>4.6509999999999998</v>
      </c>
      <c r="AM26" s="19">
        <f t="shared" si="0"/>
        <v>35.716000000000001</v>
      </c>
      <c r="AN26" s="19">
        <f t="shared" si="0"/>
        <v>104.26900000000001</v>
      </c>
      <c r="AO26" s="19">
        <f t="shared" si="0"/>
        <v>114.042</v>
      </c>
      <c r="AP26" s="19">
        <f t="shared" si="0"/>
        <v>44.654000000000003</v>
      </c>
      <c r="AQ26" s="19">
        <f t="shared" si="0"/>
        <v>8.06</v>
      </c>
      <c r="AR26" s="19">
        <f t="shared" si="0"/>
        <v>0.43</v>
      </c>
      <c r="AT26" s="18" t="s">
        <v>3</v>
      </c>
      <c r="AU26" s="19">
        <f t="shared" ref="AU26:AU59" si="10">AVERAGE(C18,C56,C94)</f>
        <v>6.9033333333333324</v>
      </c>
      <c r="AV26" s="19">
        <f t="shared" si="1"/>
        <v>45.276666666666671</v>
      </c>
      <c r="AW26" s="19">
        <f t="shared" si="1"/>
        <v>117.08300000000001</v>
      </c>
      <c r="AX26" s="19">
        <f t="shared" si="1"/>
        <v>119.474</v>
      </c>
      <c r="AY26" s="19">
        <f t="shared" si="1"/>
        <v>53.645333333333333</v>
      </c>
      <c r="AZ26" s="19">
        <f t="shared" si="1"/>
        <v>11.427333333333335</v>
      </c>
      <c r="BA26" s="19">
        <f t="shared" si="1"/>
        <v>0.6236666666666667</v>
      </c>
      <c r="BC26" s="18" t="s">
        <v>3</v>
      </c>
      <c r="BD26" s="19">
        <f t="shared" si="2"/>
        <v>10.029999999999999</v>
      </c>
      <c r="BE26" s="19">
        <f t="shared" si="3"/>
        <v>57.067</v>
      </c>
      <c r="BF26" s="19">
        <f t="shared" si="4"/>
        <v>129.917</v>
      </c>
      <c r="BG26" s="19">
        <f t="shared" si="5"/>
        <v>122.377</v>
      </c>
      <c r="BH26" s="19">
        <f t="shared" si="6"/>
        <v>60.959000000000003</v>
      </c>
      <c r="BI26" s="19">
        <f t="shared" si="7"/>
        <v>14.22</v>
      </c>
      <c r="BJ26" s="19">
        <f t="shared" si="8"/>
        <v>0.76800000000000002</v>
      </c>
    </row>
    <row r="27" spans="2:62" x14ac:dyDescent="0.3">
      <c r="B27" s="18" t="s">
        <v>11</v>
      </c>
      <c r="C27" s="19">
        <v>9.7710000000000008</v>
      </c>
      <c r="D27" s="19">
        <v>43.277000000000001</v>
      </c>
      <c r="E27" s="19">
        <v>82.466999999999999</v>
      </c>
      <c r="F27" s="19">
        <v>87.707999999999998</v>
      </c>
      <c r="G27" s="19">
        <v>41.722000000000001</v>
      </c>
      <c r="H27" s="19">
        <v>7.2290000000000001</v>
      </c>
      <c r="I27" s="19">
        <v>0.28599999999999998</v>
      </c>
      <c r="M27" t="s">
        <v>2</v>
      </c>
      <c r="N27" t="s">
        <v>191</v>
      </c>
      <c r="O27" s="12">
        <v>1872482</v>
      </c>
      <c r="P27" s="12">
        <v>1812100</v>
      </c>
      <c r="Q27" s="12">
        <v>1831999</v>
      </c>
      <c r="R27" s="12">
        <v>1944862</v>
      </c>
      <c r="S27" s="12">
        <v>1964008</v>
      </c>
      <c r="T27" s="12">
        <v>1877121</v>
      </c>
      <c r="U27" s="12">
        <v>2124714</v>
      </c>
      <c r="V27" s="12">
        <v>2191853</v>
      </c>
      <c r="W27" s="12">
        <v>2226091</v>
      </c>
      <c r="X27" s="12">
        <v>2140757</v>
      </c>
      <c r="Y27" s="12">
        <v>2115256</v>
      </c>
      <c r="Z27" s="12">
        <v>2061369.0000000002</v>
      </c>
      <c r="AA27" s="12">
        <v>1406118</v>
      </c>
      <c r="AB27" s="12">
        <v>1387756</v>
      </c>
      <c r="AC27" s="12">
        <v>1416694</v>
      </c>
      <c r="AD27" s="12">
        <v>1283408</v>
      </c>
      <c r="AE27" s="12">
        <v>1873396</v>
      </c>
      <c r="AK27" s="18" t="s">
        <v>4</v>
      </c>
      <c r="AL27" s="19">
        <f t="shared" si="9"/>
        <v>39.86</v>
      </c>
      <c r="AM27" s="19">
        <f t="shared" si="0"/>
        <v>70.926000000000002</v>
      </c>
      <c r="AN27" s="19">
        <f t="shared" si="0"/>
        <v>88.3</v>
      </c>
      <c r="AO27" s="19">
        <f t="shared" si="0"/>
        <v>60.73</v>
      </c>
      <c r="AP27" s="19">
        <f t="shared" si="0"/>
        <v>20.870999999999999</v>
      </c>
      <c r="AQ27" s="19">
        <f t="shared" si="0"/>
        <v>3.129</v>
      </c>
      <c r="AR27" s="19">
        <f t="shared" si="0"/>
        <v>0.152</v>
      </c>
      <c r="AT27" s="18" t="s">
        <v>4</v>
      </c>
      <c r="AU27" s="19">
        <f t="shared" si="10"/>
        <v>43.274666666666668</v>
      </c>
      <c r="AV27" s="19">
        <f t="shared" si="1"/>
        <v>74.865000000000009</v>
      </c>
      <c r="AW27" s="19">
        <f t="shared" si="1"/>
        <v>89.072333333333333</v>
      </c>
      <c r="AX27" s="19">
        <f t="shared" si="1"/>
        <v>66.330333333333328</v>
      </c>
      <c r="AY27" s="19">
        <f t="shared" si="1"/>
        <v>27.233999999999998</v>
      </c>
      <c r="AZ27" s="19">
        <f t="shared" si="1"/>
        <v>4.9980000000000002</v>
      </c>
      <c r="BA27" s="19">
        <f t="shared" si="1"/>
        <v>0.45233333333333331</v>
      </c>
      <c r="BC27" s="18" t="s">
        <v>4</v>
      </c>
      <c r="BD27" s="19">
        <f t="shared" si="2"/>
        <v>46.207999999999998</v>
      </c>
      <c r="BE27" s="19">
        <f t="shared" si="3"/>
        <v>82.207999999999998</v>
      </c>
      <c r="BF27" s="19">
        <f t="shared" si="4"/>
        <v>90.501999999999995</v>
      </c>
      <c r="BG27" s="19">
        <f t="shared" si="5"/>
        <v>71.397999999999996</v>
      </c>
      <c r="BH27" s="19">
        <f t="shared" si="6"/>
        <v>32.661000000000001</v>
      </c>
      <c r="BI27" s="19">
        <f t="shared" si="7"/>
        <v>7.0439999999999996</v>
      </c>
      <c r="BJ27" s="19">
        <f t="shared" si="8"/>
        <v>0.84099999999999997</v>
      </c>
    </row>
    <row r="28" spans="2:62" x14ac:dyDescent="0.3">
      <c r="B28" s="18" t="s">
        <v>12</v>
      </c>
      <c r="C28" s="19">
        <v>11.313000000000001</v>
      </c>
      <c r="D28" s="19">
        <v>43.862000000000002</v>
      </c>
      <c r="E28" s="19">
        <v>83.424999999999997</v>
      </c>
      <c r="F28" s="19">
        <v>91.385000000000005</v>
      </c>
      <c r="G28" s="19">
        <v>43.631999999999998</v>
      </c>
      <c r="H28" s="19">
        <v>8.5950000000000006</v>
      </c>
      <c r="I28" s="19">
        <v>0.96799999999999997</v>
      </c>
      <c r="M28" t="s">
        <v>2</v>
      </c>
      <c r="N28" t="s">
        <v>192</v>
      </c>
      <c r="O28" s="12">
        <v>1753650</v>
      </c>
      <c r="P28" s="12">
        <v>1936804</v>
      </c>
      <c r="Q28" s="12">
        <v>2048943.0000000002</v>
      </c>
      <c r="R28" s="12">
        <v>2298273</v>
      </c>
      <c r="S28" s="12">
        <v>2360093</v>
      </c>
      <c r="T28" s="12">
        <v>2350968</v>
      </c>
      <c r="U28" s="12">
        <v>2495091</v>
      </c>
      <c r="V28" s="12">
        <v>3301179</v>
      </c>
      <c r="W28" s="12">
        <v>3456383</v>
      </c>
      <c r="X28" s="12">
        <v>3091150</v>
      </c>
      <c r="Y28" s="12">
        <v>2735941</v>
      </c>
      <c r="Z28" s="12">
        <v>2337849</v>
      </c>
      <c r="AA28" s="12">
        <v>2479540</v>
      </c>
      <c r="AB28" s="12">
        <v>2739378</v>
      </c>
      <c r="AC28" s="12">
        <v>2007635</v>
      </c>
      <c r="AD28" s="12">
        <v>1798251</v>
      </c>
      <c r="AE28" s="12">
        <v>2538140</v>
      </c>
      <c r="AK28" s="18" t="s">
        <v>5</v>
      </c>
      <c r="AL28" s="19">
        <f t="shared" si="9"/>
        <v>8.6809999999999992</v>
      </c>
      <c r="AM28" s="19">
        <f t="shared" si="0"/>
        <v>39.351999999999997</v>
      </c>
      <c r="AN28" s="19">
        <f t="shared" si="0"/>
        <v>88.831999999999994</v>
      </c>
      <c r="AO28" s="19">
        <f t="shared" si="0"/>
        <v>81.730999999999995</v>
      </c>
      <c r="AP28" s="19">
        <f t="shared" si="0"/>
        <v>32.768999999999998</v>
      </c>
      <c r="AQ28" s="19">
        <f t="shared" si="0"/>
        <v>5.8719999999999999</v>
      </c>
      <c r="AR28" s="19">
        <f t="shared" si="0"/>
        <v>0.23100000000000001</v>
      </c>
      <c r="AT28" s="18" t="s">
        <v>5</v>
      </c>
      <c r="AU28" s="19">
        <f t="shared" si="10"/>
        <v>11.476999999999999</v>
      </c>
      <c r="AV28" s="19">
        <f t="shared" si="1"/>
        <v>52.382333333333328</v>
      </c>
      <c r="AW28" s="19">
        <f t="shared" si="1"/>
        <v>96.48233333333333</v>
      </c>
      <c r="AX28" s="19">
        <f t="shared" si="1"/>
        <v>89.461999999999989</v>
      </c>
      <c r="AY28" s="19">
        <f t="shared" si="1"/>
        <v>39.639000000000003</v>
      </c>
      <c r="AZ28" s="19">
        <f t="shared" si="1"/>
        <v>7.2869999999999999</v>
      </c>
      <c r="BA28" s="19">
        <f t="shared" si="1"/>
        <v>0.34366666666666662</v>
      </c>
      <c r="BC28" s="18" t="s">
        <v>5</v>
      </c>
      <c r="BD28" s="19">
        <f t="shared" si="2"/>
        <v>14.577999999999999</v>
      </c>
      <c r="BE28" s="19">
        <f t="shared" si="3"/>
        <v>65.75</v>
      </c>
      <c r="BF28" s="19">
        <f t="shared" si="4"/>
        <v>103.46899999999999</v>
      </c>
      <c r="BG28" s="19">
        <f t="shared" si="5"/>
        <v>96.644999999999996</v>
      </c>
      <c r="BH28" s="19">
        <f t="shared" si="6"/>
        <v>46.587000000000003</v>
      </c>
      <c r="BI28" s="19">
        <f t="shared" si="7"/>
        <v>8.68</v>
      </c>
      <c r="BJ28" s="19">
        <f t="shared" si="8"/>
        <v>0.443</v>
      </c>
    </row>
    <row r="29" spans="2:62" x14ac:dyDescent="0.3">
      <c r="B29" s="18" t="s">
        <v>13</v>
      </c>
      <c r="C29" s="19">
        <v>19.544</v>
      </c>
      <c r="D29" s="19">
        <v>45.843000000000004</v>
      </c>
      <c r="E29" s="19">
        <v>84.688999999999993</v>
      </c>
      <c r="F29" s="19">
        <v>78.445999999999998</v>
      </c>
      <c r="G29" s="19">
        <v>31.231999999999999</v>
      </c>
      <c r="H29" s="19">
        <v>5.7750000000000004</v>
      </c>
      <c r="I29" s="19">
        <v>0.23100000000000001</v>
      </c>
      <c r="M29" t="s">
        <v>2</v>
      </c>
      <c r="N29" t="s">
        <v>193</v>
      </c>
      <c r="O29" s="12">
        <v>263340</v>
      </c>
      <c r="P29" s="12">
        <v>268222</v>
      </c>
      <c r="Q29" s="12">
        <v>278153</v>
      </c>
      <c r="R29" s="12">
        <v>303790</v>
      </c>
      <c r="S29" s="12">
        <v>384648</v>
      </c>
      <c r="T29" s="12">
        <v>423872</v>
      </c>
      <c r="U29" s="12">
        <v>430127</v>
      </c>
      <c r="V29" s="12">
        <v>441042</v>
      </c>
      <c r="W29" s="12">
        <v>407028</v>
      </c>
      <c r="X29" s="12">
        <v>399591</v>
      </c>
      <c r="Y29" s="12">
        <v>349505</v>
      </c>
      <c r="Z29" s="12">
        <v>337768</v>
      </c>
      <c r="AA29" s="12">
        <v>266899</v>
      </c>
      <c r="AB29" s="12">
        <v>314446</v>
      </c>
      <c r="AC29" s="12">
        <v>308299</v>
      </c>
      <c r="AD29" s="12">
        <v>234094</v>
      </c>
      <c r="AE29" s="12">
        <v>257559.00000000003</v>
      </c>
      <c r="AK29" s="18" t="s">
        <v>6</v>
      </c>
      <c r="AL29" s="19">
        <f t="shared" si="9"/>
        <v>4.5819999999999999</v>
      </c>
      <c r="AM29" s="19">
        <f t="shared" si="0"/>
        <v>41.109000000000002</v>
      </c>
      <c r="AN29" s="19">
        <f t="shared" si="0"/>
        <v>95.822999999999993</v>
      </c>
      <c r="AO29" s="19">
        <f t="shared" si="0"/>
        <v>85.614999999999995</v>
      </c>
      <c r="AP29" s="19">
        <f t="shared" si="0"/>
        <v>33.174999999999997</v>
      </c>
      <c r="AQ29" s="19">
        <f t="shared" si="0"/>
        <v>5.0289999999999999</v>
      </c>
      <c r="AR29" s="19">
        <f t="shared" si="0"/>
        <v>0.66200000000000003</v>
      </c>
      <c r="AT29" s="18" t="s">
        <v>6</v>
      </c>
      <c r="AU29" s="19">
        <f t="shared" si="10"/>
        <v>5.3926666666666669</v>
      </c>
      <c r="AV29" s="19">
        <f t="shared" si="1"/>
        <v>46.45933333333334</v>
      </c>
      <c r="AW29" s="19">
        <f t="shared" si="1"/>
        <v>100.94133333333333</v>
      </c>
      <c r="AX29" s="19">
        <f t="shared" si="1"/>
        <v>86.673666666666648</v>
      </c>
      <c r="AY29" s="19">
        <f t="shared" si="1"/>
        <v>33.732666666666667</v>
      </c>
      <c r="AZ29" s="19">
        <f t="shared" si="1"/>
        <v>5.8616666666666672</v>
      </c>
      <c r="BA29" s="19">
        <f t="shared" si="1"/>
        <v>0.77200000000000013</v>
      </c>
      <c r="BC29" s="18" t="s">
        <v>6</v>
      </c>
      <c r="BD29" s="19">
        <f t="shared" si="2"/>
        <v>6.4349999999999996</v>
      </c>
      <c r="BE29" s="19">
        <f t="shared" si="3"/>
        <v>52.48</v>
      </c>
      <c r="BF29" s="19">
        <f t="shared" si="4"/>
        <v>107.089</v>
      </c>
      <c r="BG29" s="19">
        <f t="shared" si="5"/>
        <v>87.567999999999998</v>
      </c>
      <c r="BH29" s="19">
        <f t="shared" si="6"/>
        <v>34.637</v>
      </c>
      <c r="BI29" s="19">
        <f t="shared" si="7"/>
        <v>6.87</v>
      </c>
      <c r="BJ29" s="19">
        <f t="shared" si="8"/>
        <v>0.92100000000000004</v>
      </c>
    </row>
    <row r="30" spans="2:62" ht="28.8" x14ac:dyDescent="0.3">
      <c r="B30" s="18" t="s">
        <v>14</v>
      </c>
      <c r="C30" s="19">
        <v>16.279</v>
      </c>
      <c r="D30" s="19">
        <v>48.887</v>
      </c>
      <c r="E30" s="19">
        <v>85.6</v>
      </c>
      <c r="F30" s="19">
        <v>134.684</v>
      </c>
      <c r="G30" s="19">
        <v>94.86</v>
      </c>
      <c r="H30" s="19">
        <v>19.452000000000002</v>
      </c>
      <c r="I30" s="19">
        <v>0.91800000000000004</v>
      </c>
      <c r="M30" t="s">
        <v>2</v>
      </c>
      <c r="N30" t="s">
        <v>194</v>
      </c>
      <c r="O30" s="12">
        <v>231730</v>
      </c>
      <c r="P30" s="12">
        <v>240296</v>
      </c>
      <c r="Q30" s="12">
        <v>290918</v>
      </c>
      <c r="R30" s="12">
        <v>308952</v>
      </c>
      <c r="S30" s="12">
        <v>329222</v>
      </c>
      <c r="T30" s="12">
        <v>419378</v>
      </c>
      <c r="U30" s="12">
        <v>374184</v>
      </c>
      <c r="V30" s="12">
        <v>340557</v>
      </c>
      <c r="W30" s="12">
        <v>303451</v>
      </c>
      <c r="X30" s="12">
        <v>376434</v>
      </c>
      <c r="Y30" s="12">
        <v>415936</v>
      </c>
      <c r="Z30" s="12">
        <v>342063</v>
      </c>
      <c r="AA30" s="12">
        <v>324920</v>
      </c>
      <c r="AB30" s="12">
        <v>281212</v>
      </c>
      <c r="AC30" s="12">
        <v>262712</v>
      </c>
      <c r="AD30" s="12">
        <v>218846</v>
      </c>
      <c r="AE30" s="12">
        <v>238994</v>
      </c>
      <c r="AK30" s="18" t="s">
        <v>56</v>
      </c>
      <c r="AL30" s="19">
        <f t="shared" si="9"/>
        <v>10.752000000000001</v>
      </c>
      <c r="AM30" s="19">
        <f t="shared" si="0"/>
        <v>45.058999999999997</v>
      </c>
      <c r="AN30" s="19">
        <f t="shared" si="0"/>
        <v>98.355000000000004</v>
      </c>
      <c r="AO30" s="19">
        <f t="shared" si="0"/>
        <v>88.451999999999998</v>
      </c>
      <c r="AP30" s="19">
        <f t="shared" si="0"/>
        <v>30.228999999999999</v>
      </c>
      <c r="AQ30" s="19">
        <f t="shared" si="0"/>
        <v>4.82</v>
      </c>
      <c r="AR30" s="19">
        <f t="shared" si="0"/>
        <v>0.183</v>
      </c>
      <c r="AT30" s="18" t="s">
        <v>56</v>
      </c>
      <c r="AU30" s="19">
        <f t="shared" si="10"/>
        <v>11.280333333333333</v>
      </c>
      <c r="AV30" s="19">
        <f t="shared" si="1"/>
        <v>46.43266666666667</v>
      </c>
      <c r="AW30" s="19">
        <f t="shared" si="1"/>
        <v>100.94499999999999</v>
      </c>
      <c r="AX30" s="19">
        <f t="shared" si="1"/>
        <v>99.571666666666658</v>
      </c>
      <c r="AY30" s="19">
        <f t="shared" si="1"/>
        <v>38.371999999999993</v>
      </c>
      <c r="AZ30" s="19">
        <f t="shared" si="1"/>
        <v>6.3486666666666665</v>
      </c>
      <c r="BA30" s="19">
        <f t="shared" si="1"/>
        <v>0.30299999999999999</v>
      </c>
      <c r="BC30" s="18" t="s">
        <v>56</v>
      </c>
      <c r="BD30" s="19">
        <f t="shared" si="2"/>
        <v>11.972</v>
      </c>
      <c r="BE30" s="19">
        <f t="shared" si="3"/>
        <v>47.545000000000002</v>
      </c>
      <c r="BF30" s="19">
        <f t="shared" si="4"/>
        <v>103.374</v>
      </c>
      <c r="BG30" s="19">
        <f t="shared" si="5"/>
        <v>111.45699999999999</v>
      </c>
      <c r="BH30" s="19">
        <f t="shared" si="6"/>
        <v>48.148000000000003</v>
      </c>
      <c r="BI30" s="19">
        <f t="shared" si="7"/>
        <v>8.4139999999999997</v>
      </c>
      <c r="BJ30" s="19">
        <f t="shared" si="8"/>
        <v>0.46899999999999997</v>
      </c>
    </row>
    <row r="31" spans="2:62" x14ac:dyDescent="0.3">
      <c r="B31" s="18" t="s">
        <v>15</v>
      </c>
      <c r="C31" s="19">
        <v>6.9989999999999997</v>
      </c>
      <c r="D31" s="19">
        <v>35.92</v>
      </c>
      <c r="E31" s="19">
        <v>76.61</v>
      </c>
      <c r="F31" s="19">
        <v>96.221999999999994</v>
      </c>
      <c r="G31" s="19">
        <v>58.198</v>
      </c>
      <c r="H31" s="19">
        <v>12.599</v>
      </c>
      <c r="I31" s="19">
        <v>0.65200000000000002</v>
      </c>
      <c r="M31" t="s">
        <v>2</v>
      </c>
      <c r="N31" t="s">
        <v>195</v>
      </c>
      <c r="O31" s="12">
        <v>145089</v>
      </c>
      <c r="P31" s="12">
        <v>131032.99999999999</v>
      </c>
      <c r="Q31" s="12">
        <v>130981</v>
      </c>
      <c r="R31" s="12">
        <v>145090</v>
      </c>
      <c r="S31" s="12">
        <v>172963</v>
      </c>
      <c r="T31" s="12">
        <v>179551</v>
      </c>
      <c r="U31" s="12">
        <v>172696</v>
      </c>
      <c r="V31" s="12">
        <v>150878</v>
      </c>
      <c r="W31" s="12">
        <v>144816</v>
      </c>
      <c r="X31" s="12">
        <v>130804</v>
      </c>
      <c r="Y31" s="12">
        <v>125721</v>
      </c>
      <c r="Z31" s="12">
        <v>113909</v>
      </c>
      <c r="AA31" s="12">
        <v>86843</v>
      </c>
      <c r="AB31" s="12">
        <v>70986</v>
      </c>
      <c r="AC31" s="12">
        <v>55299</v>
      </c>
      <c r="AD31" s="12">
        <v>46188</v>
      </c>
      <c r="AE31" s="12">
        <v>71056</v>
      </c>
      <c r="AK31" s="18" t="s">
        <v>7</v>
      </c>
      <c r="AL31" s="19">
        <f t="shared" si="9"/>
        <v>4.1230000000000002</v>
      </c>
      <c r="AM31" s="19">
        <f t="shared" si="0"/>
        <v>35.372999999999998</v>
      </c>
      <c r="AN31" s="19">
        <f t="shared" si="0"/>
        <v>110.38500000000001</v>
      </c>
      <c r="AO31" s="19">
        <f t="shared" si="0"/>
        <v>125.03700000000001</v>
      </c>
      <c r="AP31" s="19">
        <f t="shared" si="0"/>
        <v>55.076999999999998</v>
      </c>
      <c r="AQ31" s="19">
        <f t="shared" si="0"/>
        <v>9.2270000000000003</v>
      </c>
      <c r="AR31" s="19">
        <f t="shared" si="0"/>
        <v>0.36</v>
      </c>
      <c r="AT31" s="18" t="s">
        <v>7</v>
      </c>
      <c r="AU31" s="19">
        <f t="shared" si="10"/>
        <v>4.8093333333333339</v>
      </c>
      <c r="AV31" s="19">
        <f t="shared" si="1"/>
        <v>38.746666666666663</v>
      </c>
      <c r="AW31" s="19">
        <f t="shared" si="1"/>
        <v>116.03433333333334</v>
      </c>
      <c r="AX31" s="19">
        <f t="shared" si="1"/>
        <v>128.78800000000001</v>
      </c>
      <c r="AY31" s="19">
        <f t="shared" si="1"/>
        <v>57.034999999999997</v>
      </c>
      <c r="AZ31" s="19">
        <f t="shared" si="1"/>
        <v>10.405666666666667</v>
      </c>
      <c r="BA31" s="19">
        <f t="shared" si="1"/>
        <v>0.56766666666666665</v>
      </c>
      <c r="BC31" s="18" t="s">
        <v>7</v>
      </c>
      <c r="BD31" s="19">
        <f t="shared" si="2"/>
        <v>5.8689999999999998</v>
      </c>
      <c r="BE31" s="19">
        <f t="shared" si="3"/>
        <v>43.558</v>
      </c>
      <c r="BF31" s="19">
        <f t="shared" si="4"/>
        <v>124.78</v>
      </c>
      <c r="BG31" s="19">
        <f t="shared" si="5"/>
        <v>131.869</v>
      </c>
      <c r="BH31" s="19">
        <f t="shared" si="6"/>
        <v>60.567</v>
      </c>
      <c r="BI31" s="19">
        <f t="shared" si="7"/>
        <v>11.776999999999999</v>
      </c>
      <c r="BJ31" s="19">
        <f t="shared" si="8"/>
        <v>0.73699999999999999</v>
      </c>
    </row>
    <row r="32" spans="2:62" x14ac:dyDescent="0.3">
      <c r="B32" s="18" t="s">
        <v>16</v>
      </c>
      <c r="C32" s="19">
        <v>18.158999999999999</v>
      </c>
      <c r="D32" s="19">
        <v>71.052000000000007</v>
      </c>
      <c r="E32" s="19">
        <v>96.915000000000006</v>
      </c>
      <c r="F32" s="19">
        <v>69.819000000000003</v>
      </c>
      <c r="G32" s="19">
        <v>34.222000000000001</v>
      </c>
      <c r="H32" s="19">
        <v>7.9379999999999997</v>
      </c>
      <c r="I32" s="19">
        <v>0.41499999999999998</v>
      </c>
      <c r="M32" t="s">
        <v>2</v>
      </c>
      <c r="N32" t="s">
        <v>196</v>
      </c>
      <c r="O32" s="12">
        <v>1350304</v>
      </c>
      <c r="P32" s="12">
        <v>1313122</v>
      </c>
      <c r="Q32" s="12">
        <v>1352338</v>
      </c>
      <c r="R32" s="12">
        <v>1403266</v>
      </c>
      <c r="S32" s="12">
        <v>1534783</v>
      </c>
      <c r="T32" s="12">
        <v>1842552</v>
      </c>
      <c r="U32" s="12">
        <v>2248951</v>
      </c>
      <c r="V32" s="12">
        <v>2389586</v>
      </c>
      <c r="W32" s="12">
        <v>2338121</v>
      </c>
      <c r="X32" s="12">
        <v>2044991</v>
      </c>
      <c r="Y32" s="12">
        <v>1893360</v>
      </c>
      <c r="Z32" s="12">
        <v>1943674</v>
      </c>
      <c r="AA32" s="12">
        <v>1655468</v>
      </c>
      <c r="AB32" s="12">
        <v>1755341</v>
      </c>
      <c r="AC32" s="12">
        <v>1571593</v>
      </c>
      <c r="AD32" s="12">
        <v>1397274</v>
      </c>
      <c r="AE32" s="12">
        <v>1950750</v>
      </c>
      <c r="AK32" s="18" t="s">
        <v>8</v>
      </c>
      <c r="AL32" s="19">
        <f t="shared" si="9"/>
        <v>7.6980000000000004</v>
      </c>
      <c r="AM32" s="19">
        <f t="shared" si="0"/>
        <v>45.140999999999998</v>
      </c>
      <c r="AN32" s="19">
        <f t="shared" si="0"/>
        <v>99.491</v>
      </c>
      <c r="AO32" s="19">
        <f t="shared" si="0"/>
        <v>81.287999999999997</v>
      </c>
      <c r="AP32" s="19">
        <f t="shared" si="0"/>
        <v>40.134</v>
      </c>
      <c r="AQ32" s="19">
        <f t="shared" si="0"/>
        <v>8.0839999999999996</v>
      </c>
      <c r="AR32" s="19">
        <f t="shared" si="0"/>
        <v>0.29599999999999999</v>
      </c>
      <c r="AT32" s="18" t="s">
        <v>8</v>
      </c>
      <c r="AU32" s="19">
        <f t="shared" si="10"/>
        <v>15.464</v>
      </c>
      <c r="AV32" s="19">
        <f t="shared" si="1"/>
        <v>58.518999999999998</v>
      </c>
      <c r="AW32" s="19">
        <f t="shared" si="1"/>
        <v>102.23366666666665</v>
      </c>
      <c r="AX32" s="19">
        <f t="shared" si="1"/>
        <v>88.095666666666673</v>
      </c>
      <c r="AY32" s="19">
        <f t="shared" si="1"/>
        <v>47.075333333333333</v>
      </c>
      <c r="AZ32" s="19">
        <f t="shared" si="1"/>
        <v>10.879333333333335</v>
      </c>
      <c r="BA32" s="19">
        <f t="shared" si="1"/>
        <v>0.43966666666666665</v>
      </c>
      <c r="BC32" s="18" t="s">
        <v>8</v>
      </c>
      <c r="BD32" s="19">
        <f t="shared" si="2"/>
        <v>22.562999999999999</v>
      </c>
      <c r="BE32" s="19">
        <f t="shared" si="3"/>
        <v>72.472999999999999</v>
      </c>
      <c r="BF32" s="19">
        <f t="shared" si="4"/>
        <v>107.562</v>
      </c>
      <c r="BG32" s="19">
        <f t="shared" si="5"/>
        <v>95.97</v>
      </c>
      <c r="BH32" s="19">
        <f t="shared" si="6"/>
        <v>54.512999999999998</v>
      </c>
      <c r="BI32" s="19">
        <f t="shared" si="7"/>
        <v>14.09</v>
      </c>
      <c r="BJ32" s="19">
        <f t="shared" si="8"/>
        <v>0.65700000000000003</v>
      </c>
    </row>
    <row r="33" spans="2:62" x14ac:dyDescent="0.3">
      <c r="B33" s="18" t="s">
        <v>57</v>
      </c>
      <c r="C33" s="19">
        <v>18.920000000000002</v>
      </c>
      <c r="D33" s="19">
        <v>62.758000000000003</v>
      </c>
      <c r="E33" s="19">
        <v>101.678</v>
      </c>
      <c r="F33" s="19">
        <v>68.643000000000001</v>
      </c>
      <c r="G33" s="19">
        <v>26.381</v>
      </c>
      <c r="H33" s="19">
        <v>4.9039999999999999</v>
      </c>
      <c r="I33" s="19">
        <v>0.19600000000000001</v>
      </c>
      <c r="M33" t="s">
        <v>2</v>
      </c>
      <c r="N33" t="s">
        <v>197</v>
      </c>
      <c r="O33" s="12">
        <v>49168</v>
      </c>
      <c r="P33" s="12">
        <v>44534</v>
      </c>
      <c r="Q33" s="12">
        <v>67937</v>
      </c>
      <c r="R33" s="12">
        <v>89083</v>
      </c>
      <c r="S33" s="12">
        <v>83658</v>
      </c>
      <c r="T33" s="12">
        <v>74991</v>
      </c>
      <c r="U33" s="12">
        <v>78564</v>
      </c>
      <c r="V33" s="12">
        <v>75790</v>
      </c>
      <c r="W33" s="12">
        <v>86854</v>
      </c>
      <c r="X33" s="12">
        <v>87082</v>
      </c>
      <c r="Y33" s="12">
        <v>79072</v>
      </c>
      <c r="Z33" s="12">
        <v>71809</v>
      </c>
      <c r="AA33" s="12">
        <v>74466</v>
      </c>
      <c r="AB33" s="12">
        <v>79253</v>
      </c>
      <c r="AC33" s="12">
        <v>64410</v>
      </c>
      <c r="AD33" s="12">
        <v>57544</v>
      </c>
      <c r="AE33" s="12">
        <v>55282</v>
      </c>
      <c r="AK33" s="18" t="s">
        <v>9</v>
      </c>
      <c r="AL33" s="19">
        <f t="shared" si="9"/>
        <v>5.8129999999999997</v>
      </c>
      <c r="AM33" s="19">
        <f t="shared" si="0"/>
        <v>41.49</v>
      </c>
      <c r="AN33" s="19">
        <f t="shared" si="0"/>
        <v>91.728999999999999</v>
      </c>
      <c r="AO33" s="19">
        <f t="shared" si="0"/>
        <v>103.29600000000001</v>
      </c>
      <c r="AP33" s="19">
        <f t="shared" si="0"/>
        <v>52.595999999999997</v>
      </c>
      <c r="AQ33" s="19">
        <f t="shared" si="0"/>
        <v>10.494999999999999</v>
      </c>
      <c r="AR33" s="19">
        <f t="shared" si="0"/>
        <v>0.52600000000000002</v>
      </c>
      <c r="AT33" s="18" t="s">
        <v>9</v>
      </c>
      <c r="AU33" s="19">
        <f t="shared" si="10"/>
        <v>7.4889999999999999</v>
      </c>
      <c r="AV33" s="19">
        <f t="shared" si="1"/>
        <v>50.727333333333341</v>
      </c>
      <c r="AW33" s="19">
        <f t="shared" si="1"/>
        <v>105.29166666666667</v>
      </c>
      <c r="AX33" s="19">
        <f t="shared" si="1"/>
        <v>111.94533333333334</v>
      </c>
      <c r="AY33" s="19">
        <f t="shared" si="1"/>
        <v>55.236333333333334</v>
      </c>
      <c r="AZ33" s="19">
        <f t="shared" si="1"/>
        <v>11.348999999999998</v>
      </c>
      <c r="BA33" s="19">
        <f t="shared" si="1"/>
        <v>0.60133333333333328</v>
      </c>
      <c r="BC33" s="18" t="s">
        <v>9</v>
      </c>
      <c r="BD33" s="19">
        <f t="shared" si="2"/>
        <v>9.2309999999999999</v>
      </c>
      <c r="BE33" s="19">
        <f t="shared" si="3"/>
        <v>58.664999999999999</v>
      </c>
      <c r="BF33" s="19">
        <f t="shared" si="4"/>
        <v>116.101</v>
      </c>
      <c r="BG33" s="19">
        <f t="shared" si="5"/>
        <v>117.68300000000001</v>
      </c>
      <c r="BH33" s="19">
        <f t="shared" si="6"/>
        <v>58.72</v>
      </c>
      <c r="BI33" s="19">
        <f t="shared" si="7"/>
        <v>12.231</v>
      </c>
      <c r="BJ33" s="19">
        <f t="shared" si="8"/>
        <v>0.69699999999999995</v>
      </c>
    </row>
    <row r="34" spans="2:62" x14ac:dyDescent="0.3">
      <c r="B34" s="18" t="s">
        <v>17</v>
      </c>
      <c r="C34" s="19">
        <v>9.6259999999999994</v>
      </c>
      <c r="D34" s="19">
        <v>47.84</v>
      </c>
      <c r="E34" s="19">
        <v>96.697999999999993</v>
      </c>
      <c r="F34" s="19">
        <v>107.36799999999999</v>
      </c>
      <c r="G34" s="19">
        <v>52.378</v>
      </c>
      <c r="H34" s="19">
        <v>9.7789999999999999</v>
      </c>
      <c r="I34" s="19">
        <v>0.43099999999999999</v>
      </c>
      <c r="M34" t="s">
        <v>2</v>
      </c>
      <c r="N34" t="s">
        <v>198</v>
      </c>
      <c r="O34" s="12">
        <v>71716</v>
      </c>
      <c r="P34" s="12">
        <v>86455</v>
      </c>
      <c r="Q34" s="12">
        <v>115062</v>
      </c>
      <c r="R34" s="12">
        <v>126835</v>
      </c>
      <c r="S34" s="12">
        <v>117742</v>
      </c>
      <c r="T34" s="12">
        <v>107601</v>
      </c>
      <c r="U34" s="12">
        <v>118149</v>
      </c>
      <c r="V34" s="12">
        <v>121129</v>
      </c>
      <c r="W34" s="12">
        <v>137112</v>
      </c>
      <c r="X34" s="12">
        <v>128728.00000000001</v>
      </c>
      <c r="Y34" s="12">
        <v>108632</v>
      </c>
      <c r="Z34" s="12">
        <v>98829</v>
      </c>
      <c r="AA34" s="12">
        <v>99719</v>
      </c>
      <c r="AB34" s="12">
        <v>103216</v>
      </c>
      <c r="AC34" s="12">
        <v>93415</v>
      </c>
      <c r="AD34" s="12">
        <v>79364</v>
      </c>
      <c r="AE34" s="12">
        <v>76982</v>
      </c>
      <c r="AK34" s="18" t="s">
        <v>10</v>
      </c>
      <c r="AL34" s="19">
        <f t="shared" si="9"/>
        <v>4.7270000000000003</v>
      </c>
      <c r="AM34" s="19">
        <f t="shared" si="0"/>
        <v>41.036000000000001</v>
      </c>
      <c r="AN34" s="19">
        <f t="shared" si="0"/>
        <v>109.03400000000001</v>
      </c>
      <c r="AO34" s="19">
        <f t="shared" si="0"/>
        <v>127.334</v>
      </c>
      <c r="AP34" s="19">
        <f t="shared" si="0"/>
        <v>60.84</v>
      </c>
      <c r="AQ34" s="19">
        <f t="shared" si="0"/>
        <v>13.958</v>
      </c>
      <c r="AR34" s="19">
        <f t="shared" si="0"/>
        <v>0.77900000000000003</v>
      </c>
      <c r="AT34" s="18" t="s">
        <v>10</v>
      </c>
      <c r="AU34" s="19">
        <f t="shared" si="10"/>
        <v>6.2076666666666673</v>
      </c>
      <c r="AV34" s="19">
        <f t="shared" si="1"/>
        <v>48.717000000000006</v>
      </c>
      <c r="AW34" s="19">
        <f t="shared" si="1"/>
        <v>120.59966666666666</v>
      </c>
      <c r="AX34" s="19">
        <f t="shared" si="1"/>
        <v>129.16033333333334</v>
      </c>
      <c r="AY34" s="19">
        <f t="shared" si="1"/>
        <v>65.581000000000003</v>
      </c>
      <c r="AZ34" s="19">
        <f t="shared" si="1"/>
        <v>16.079333333333334</v>
      </c>
      <c r="BA34" s="19">
        <f t="shared" si="1"/>
        <v>1.0083333333333335</v>
      </c>
      <c r="BC34" s="18" t="s">
        <v>10</v>
      </c>
      <c r="BD34" s="19">
        <f t="shared" si="2"/>
        <v>7.2480000000000002</v>
      </c>
      <c r="BE34" s="19">
        <f t="shared" si="3"/>
        <v>54.789000000000001</v>
      </c>
      <c r="BF34" s="19">
        <f t="shared" si="4"/>
        <v>128.80500000000001</v>
      </c>
      <c r="BG34" s="19">
        <f t="shared" si="5"/>
        <v>131.14599999999999</v>
      </c>
      <c r="BH34" s="19">
        <f t="shared" si="6"/>
        <v>68.968999999999994</v>
      </c>
      <c r="BI34" s="19">
        <f t="shared" si="7"/>
        <v>18.152000000000001</v>
      </c>
      <c r="BJ34" s="19">
        <f t="shared" si="8"/>
        <v>1.208</v>
      </c>
    </row>
    <row r="35" spans="2:62" x14ac:dyDescent="0.3">
      <c r="B35" s="18" t="s">
        <v>18</v>
      </c>
      <c r="C35" s="19">
        <v>18.030999999999999</v>
      </c>
      <c r="D35" s="19">
        <v>44.107999999999997</v>
      </c>
      <c r="E35" s="19">
        <v>92.433000000000007</v>
      </c>
      <c r="F35" s="19">
        <v>85.995999999999995</v>
      </c>
      <c r="G35" s="19">
        <v>31.835000000000001</v>
      </c>
      <c r="H35" s="19">
        <v>5.9560000000000004</v>
      </c>
      <c r="I35" s="19">
        <v>0.24099999999999999</v>
      </c>
      <c r="M35" t="s">
        <v>2</v>
      </c>
      <c r="N35" t="s">
        <v>199</v>
      </c>
      <c r="O35" s="12">
        <v>13235</v>
      </c>
      <c r="P35" s="12">
        <v>14131</v>
      </c>
      <c r="Q35" s="12">
        <v>14021</v>
      </c>
      <c r="R35" s="12">
        <v>13155</v>
      </c>
      <c r="S35" s="12">
        <v>12685</v>
      </c>
      <c r="T35" s="12">
        <v>14427</v>
      </c>
      <c r="U35" s="12">
        <v>17213</v>
      </c>
      <c r="V35" s="12">
        <v>19520</v>
      </c>
      <c r="W35" s="12">
        <v>19150</v>
      </c>
      <c r="X35" s="12">
        <v>17163</v>
      </c>
      <c r="Y35" s="12">
        <v>14844</v>
      </c>
      <c r="Z35" s="12">
        <v>12852</v>
      </c>
      <c r="AA35" s="12">
        <v>10565</v>
      </c>
      <c r="AB35" s="12">
        <v>10020</v>
      </c>
      <c r="AC35" s="12">
        <v>9355</v>
      </c>
      <c r="AD35" s="12">
        <v>8517</v>
      </c>
      <c r="AE35" s="12">
        <v>11060</v>
      </c>
      <c r="AK35" s="18" t="s">
        <v>11</v>
      </c>
      <c r="AL35" s="19">
        <f t="shared" si="9"/>
        <v>8.0630000000000006</v>
      </c>
      <c r="AM35" s="19">
        <f t="shared" si="0"/>
        <v>36.423999999999999</v>
      </c>
      <c r="AN35" s="19">
        <f t="shared" si="0"/>
        <v>80.457999999999998</v>
      </c>
      <c r="AO35" s="19">
        <f t="shared" si="0"/>
        <v>87.707999999999998</v>
      </c>
      <c r="AP35" s="19">
        <f t="shared" si="0"/>
        <v>41.722000000000001</v>
      </c>
      <c r="AQ35" s="19">
        <f t="shared" si="0"/>
        <v>7.2290000000000001</v>
      </c>
      <c r="AR35" s="19">
        <f t="shared" si="0"/>
        <v>0.28599999999999998</v>
      </c>
      <c r="AT35" s="18" t="s">
        <v>11</v>
      </c>
      <c r="AU35" s="19">
        <f t="shared" si="10"/>
        <v>8.6430000000000007</v>
      </c>
      <c r="AV35" s="19">
        <f t="shared" si="1"/>
        <v>38.798000000000002</v>
      </c>
      <c r="AW35" s="19">
        <f t="shared" si="1"/>
        <v>81.808666666666667</v>
      </c>
      <c r="AX35" s="19">
        <f t="shared" si="1"/>
        <v>98.325333333333333</v>
      </c>
      <c r="AY35" s="19">
        <f t="shared" si="1"/>
        <v>53.719666666666662</v>
      </c>
      <c r="AZ35" s="19">
        <f t="shared" si="1"/>
        <v>9.9796666666666667</v>
      </c>
      <c r="BA35" s="19">
        <f t="shared" si="1"/>
        <v>0.41233333333333338</v>
      </c>
      <c r="BC35" s="18" t="s">
        <v>11</v>
      </c>
      <c r="BD35" s="19">
        <f t="shared" si="2"/>
        <v>9.7710000000000008</v>
      </c>
      <c r="BE35" s="19">
        <f t="shared" si="3"/>
        <v>43.277000000000001</v>
      </c>
      <c r="BF35" s="19">
        <f t="shared" si="4"/>
        <v>82.501000000000005</v>
      </c>
      <c r="BG35" s="19">
        <f t="shared" si="5"/>
        <v>109.77</v>
      </c>
      <c r="BH35" s="19">
        <f t="shared" si="6"/>
        <v>66.623999999999995</v>
      </c>
      <c r="BI35" s="19">
        <f t="shared" si="7"/>
        <v>13.24</v>
      </c>
      <c r="BJ35" s="19">
        <f t="shared" si="8"/>
        <v>0.54600000000000004</v>
      </c>
    </row>
    <row r="36" spans="2:62" x14ac:dyDescent="0.3">
      <c r="B36" s="18" t="s">
        <v>19</v>
      </c>
      <c r="C36" s="19">
        <v>5.2939999999999996</v>
      </c>
      <c r="D36" s="19">
        <v>38.780999999999999</v>
      </c>
      <c r="E36" s="19">
        <v>108.51300000000001</v>
      </c>
      <c r="F36" s="19">
        <v>131.876</v>
      </c>
      <c r="G36" s="19">
        <v>56.478999999999999</v>
      </c>
      <c r="H36" s="19">
        <v>8.0009999999999994</v>
      </c>
      <c r="I36" s="19">
        <v>0.27600000000000002</v>
      </c>
      <c r="M36" t="s">
        <v>2</v>
      </c>
      <c r="N36" t="s">
        <v>200</v>
      </c>
      <c r="O36" s="12">
        <v>9773</v>
      </c>
      <c r="P36" s="12">
        <v>11396</v>
      </c>
      <c r="Q36" s="12">
        <v>13186</v>
      </c>
      <c r="R36" s="12">
        <v>13969</v>
      </c>
      <c r="S36" s="12">
        <v>14373</v>
      </c>
      <c r="T36" s="12">
        <v>14270</v>
      </c>
      <c r="U36" s="12">
        <v>13325</v>
      </c>
      <c r="V36" s="12">
        <v>12050</v>
      </c>
      <c r="W36" s="12">
        <v>13774</v>
      </c>
      <c r="X36" s="12">
        <v>15202</v>
      </c>
      <c r="Y36" s="12">
        <v>14392</v>
      </c>
      <c r="Z36" s="12">
        <v>15514</v>
      </c>
      <c r="AA36" s="12">
        <v>10845</v>
      </c>
      <c r="AB36" s="12">
        <v>9527</v>
      </c>
      <c r="AC36" s="12">
        <v>8434</v>
      </c>
      <c r="AD36" s="12">
        <v>6401</v>
      </c>
      <c r="AE36" s="12">
        <v>7538</v>
      </c>
      <c r="AK36" s="18" t="s">
        <v>12</v>
      </c>
      <c r="AL36" s="19">
        <f t="shared" si="9"/>
        <v>7.2229999999999999</v>
      </c>
      <c r="AM36" s="19">
        <f t="shared" si="0"/>
        <v>26.382000000000001</v>
      </c>
      <c r="AN36" s="19">
        <f t="shared" si="0"/>
        <v>68.742000000000004</v>
      </c>
      <c r="AO36" s="19">
        <f t="shared" si="0"/>
        <v>91.385000000000005</v>
      </c>
      <c r="AP36" s="19">
        <f t="shared" si="0"/>
        <v>43.631999999999998</v>
      </c>
      <c r="AQ36" s="19">
        <f t="shared" si="0"/>
        <v>8.5950000000000006</v>
      </c>
      <c r="AR36" s="19">
        <f t="shared" si="0"/>
        <v>0.96799999999999997</v>
      </c>
      <c r="AT36" s="18" t="s">
        <v>12</v>
      </c>
      <c r="AU36" s="19">
        <f t="shared" si="10"/>
        <v>9.0250000000000004</v>
      </c>
      <c r="AV36" s="19">
        <f t="shared" si="1"/>
        <v>34.271000000000008</v>
      </c>
      <c r="AW36" s="19">
        <f t="shared" si="1"/>
        <v>76.221000000000004</v>
      </c>
      <c r="AX36" s="19">
        <f t="shared" si="1"/>
        <v>91.64133333333335</v>
      </c>
      <c r="AY36" s="19">
        <f t="shared" si="1"/>
        <v>47.914666666666669</v>
      </c>
      <c r="AZ36" s="19">
        <f t="shared" si="1"/>
        <v>10.223333333333334</v>
      </c>
      <c r="BA36" s="19">
        <f t="shared" si="1"/>
        <v>1.4836666666666665</v>
      </c>
      <c r="BC36" s="18" t="s">
        <v>12</v>
      </c>
      <c r="BD36" s="19">
        <f t="shared" si="2"/>
        <v>11.313000000000001</v>
      </c>
      <c r="BE36" s="19">
        <f t="shared" si="3"/>
        <v>43.862000000000002</v>
      </c>
      <c r="BF36" s="19">
        <f t="shared" si="4"/>
        <v>83.424999999999997</v>
      </c>
      <c r="BG36" s="19">
        <f t="shared" si="5"/>
        <v>91.977999999999994</v>
      </c>
      <c r="BH36" s="19">
        <f t="shared" si="6"/>
        <v>52.265999999999998</v>
      </c>
      <c r="BI36" s="19">
        <f t="shared" si="7"/>
        <v>11.868</v>
      </c>
      <c r="BJ36" s="19">
        <f t="shared" si="8"/>
        <v>2.0209999999999999</v>
      </c>
    </row>
    <row r="37" spans="2:62" x14ac:dyDescent="0.3">
      <c r="B37" s="18" t="s">
        <v>20</v>
      </c>
      <c r="C37" s="19">
        <v>15.941000000000001</v>
      </c>
      <c r="D37" s="19">
        <v>60.68</v>
      </c>
      <c r="E37" s="19">
        <v>92.677000000000007</v>
      </c>
      <c r="F37" s="19">
        <v>71.869</v>
      </c>
      <c r="G37" s="19">
        <v>27.911999999999999</v>
      </c>
      <c r="H37" s="19">
        <v>5.4960000000000004</v>
      </c>
      <c r="I37" s="19">
        <v>0.22500000000000001</v>
      </c>
      <c r="M37" t="s">
        <v>2</v>
      </c>
      <c r="N37" t="s">
        <v>201</v>
      </c>
      <c r="O37" s="12">
        <v>487987</v>
      </c>
      <c r="P37" s="12">
        <v>481605</v>
      </c>
      <c r="Q37" s="12">
        <v>491341</v>
      </c>
      <c r="R37" s="12">
        <v>482409</v>
      </c>
      <c r="S37" s="12">
        <v>473726</v>
      </c>
      <c r="T37" s="12">
        <v>493283</v>
      </c>
      <c r="U37" s="12">
        <v>578988</v>
      </c>
      <c r="V37" s="12">
        <v>652913</v>
      </c>
      <c r="W37" s="12">
        <v>646571</v>
      </c>
      <c r="X37" s="12">
        <v>596562</v>
      </c>
      <c r="Y37" s="12">
        <v>558300</v>
      </c>
      <c r="Z37" s="12">
        <v>559501</v>
      </c>
      <c r="AA37" s="12">
        <v>416938</v>
      </c>
      <c r="AB37" s="12">
        <v>353403</v>
      </c>
      <c r="AC37" s="12">
        <v>318206</v>
      </c>
      <c r="AD37" s="12">
        <v>267471</v>
      </c>
      <c r="AE37" s="12">
        <v>391874</v>
      </c>
      <c r="AK37" s="18" t="s">
        <v>13</v>
      </c>
      <c r="AL37" s="19">
        <f t="shared" si="9"/>
        <v>19.544</v>
      </c>
      <c r="AM37" s="19">
        <f t="shared" si="0"/>
        <v>41.637</v>
      </c>
      <c r="AN37" s="19">
        <f t="shared" si="0"/>
        <v>75.286000000000001</v>
      </c>
      <c r="AO37" s="19">
        <f t="shared" si="0"/>
        <v>78.445999999999998</v>
      </c>
      <c r="AP37" s="19">
        <f t="shared" si="0"/>
        <v>31.231999999999999</v>
      </c>
      <c r="AQ37" s="19">
        <f t="shared" si="0"/>
        <v>5.7750000000000004</v>
      </c>
      <c r="AR37" s="19">
        <f t="shared" si="0"/>
        <v>0.23100000000000001</v>
      </c>
      <c r="AT37" s="18" t="s">
        <v>13</v>
      </c>
      <c r="AU37" s="19">
        <f t="shared" si="10"/>
        <v>21.279333333333334</v>
      </c>
      <c r="AV37" s="19">
        <f t="shared" si="1"/>
        <v>44.390666666666668</v>
      </c>
      <c r="AW37" s="19">
        <f t="shared" si="1"/>
        <v>79.799666666666667</v>
      </c>
      <c r="AX37" s="19">
        <f t="shared" si="1"/>
        <v>83.797666666666657</v>
      </c>
      <c r="AY37" s="19">
        <f t="shared" si="1"/>
        <v>39.149666666666668</v>
      </c>
      <c r="AZ37" s="19">
        <f t="shared" si="1"/>
        <v>8.06</v>
      </c>
      <c r="BA37" s="19">
        <f t="shared" si="1"/>
        <v>0.30299999999999999</v>
      </c>
      <c r="BC37" s="18" t="s">
        <v>13</v>
      </c>
      <c r="BD37" s="19">
        <f t="shared" si="2"/>
        <v>23.978999999999999</v>
      </c>
      <c r="BE37" s="19">
        <f t="shared" si="3"/>
        <v>45.843000000000004</v>
      </c>
      <c r="BF37" s="19">
        <f t="shared" si="4"/>
        <v>84.688999999999993</v>
      </c>
      <c r="BG37" s="19">
        <f t="shared" si="5"/>
        <v>91.801000000000002</v>
      </c>
      <c r="BH37" s="19">
        <f t="shared" si="6"/>
        <v>46.527000000000001</v>
      </c>
      <c r="BI37" s="19">
        <f t="shared" si="7"/>
        <v>10.409000000000001</v>
      </c>
      <c r="BJ37" s="19">
        <f t="shared" si="8"/>
        <v>0.38800000000000001</v>
      </c>
    </row>
    <row r="38" spans="2:62" x14ac:dyDescent="0.3">
      <c r="B38" s="18" t="s">
        <v>21</v>
      </c>
      <c r="C38" s="19">
        <v>16.236000000000001</v>
      </c>
      <c r="D38" s="19">
        <v>46.23</v>
      </c>
      <c r="E38" s="19">
        <v>79.099999999999994</v>
      </c>
      <c r="F38" s="19">
        <v>84.238</v>
      </c>
      <c r="G38" s="19">
        <v>40.347000000000001</v>
      </c>
      <c r="H38" s="19">
        <v>7.806</v>
      </c>
      <c r="I38" s="19">
        <v>0.40300000000000002</v>
      </c>
      <c r="M38" t="s">
        <v>2</v>
      </c>
      <c r="N38" t="s">
        <v>202</v>
      </c>
      <c r="O38" s="12">
        <v>869825</v>
      </c>
      <c r="P38" s="12">
        <v>994308</v>
      </c>
      <c r="Q38" s="12">
        <v>1239563</v>
      </c>
      <c r="R38" s="12">
        <v>1422233</v>
      </c>
      <c r="S38" s="12">
        <v>1627503</v>
      </c>
      <c r="T38" s="12">
        <v>1538893</v>
      </c>
      <c r="U38" s="12">
        <v>1340869</v>
      </c>
      <c r="V38" s="12">
        <v>1182146</v>
      </c>
      <c r="W38" s="12">
        <v>1270697</v>
      </c>
      <c r="X38" s="12">
        <v>1565043</v>
      </c>
      <c r="Y38" s="12">
        <v>1515722</v>
      </c>
      <c r="Z38" s="12">
        <v>1265871</v>
      </c>
      <c r="AA38" s="12">
        <v>829780</v>
      </c>
      <c r="AB38" s="12">
        <v>896256</v>
      </c>
      <c r="AC38" s="12">
        <v>844997</v>
      </c>
      <c r="AD38" s="12">
        <v>698244</v>
      </c>
      <c r="AE38" s="12">
        <v>690005</v>
      </c>
      <c r="AK38" s="18" t="s">
        <v>14</v>
      </c>
      <c r="AL38" s="19">
        <f t="shared" si="9"/>
        <v>7.5149999999999997</v>
      </c>
      <c r="AM38" s="19">
        <f t="shared" si="0"/>
        <v>38.997999999999998</v>
      </c>
      <c r="AN38" s="19">
        <f t="shared" si="0"/>
        <v>76.231999999999999</v>
      </c>
      <c r="AO38" s="19">
        <f t="shared" si="0"/>
        <v>125.21899999999999</v>
      </c>
      <c r="AP38" s="19">
        <f t="shared" si="0"/>
        <v>94.86</v>
      </c>
      <c r="AQ38" s="19">
        <f t="shared" si="0"/>
        <v>19.452000000000002</v>
      </c>
      <c r="AR38" s="19">
        <f t="shared" si="0"/>
        <v>0.91800000000000004</v>
      </c>
      <c r="AT38" s="18" t="s">
        <v>14</v>
      </c>
      <c r="AU38" s="19">
        <f t="shared" si="10"/>
        <v>11.524000000000001</v>
      </c>
      <c r="AV38" s="19">
        <f t="shared" si="1"/>
        <v>44.794333333333327</v>
      </c>
      <c r="AW38" s="19">
        <f t="shared" si="1"/>
        <v>82.50633333333333</v>
      </c>
      <c r="AX38" s="19">
        <f t="shared" si="1"/>
        <v>129.87566666666666</v>
      </c>
      <c r="AY38" s="19">
        <f t="shared" si="1"/>
        <v>95.774333333333331</v>
      </c>
      <c r="AZ38" s="19">
        <f t="shared" si="1"/>
        <v>21.50866666666667</v>
      </c>
      <c r="BA38" s="19">
        <f t="shared" si="1"/>
        <v>1.3299999999999998</v>
      </c>
      <c r="BC38" s="18" t="s">
        <v>14</v>
      </c>
      <c r="BD38" s="19">
        <f t="shared" si="2"/>
        <v>16.279</v>
      </c>
      <c r="BE38" s="19">
        <f t="shared" si="3"/>
        <v>48.887</v>
      </c>
      <c r="BF38" s="19">
        <f t="shared" si="4"/>
        <v>85.686999999999998</v>
      </c>
      <c r="BG38" s="19">
        <f t="shared" si="5"/>
        <v>134.684</v>
      </c>
      <c r="BH38" s="19">
        <f t="shared" si="6"/>
        <v>96.870999999999995</v>
      </c>
      <c r="BI38" s="19">
        <f t="shared" si="7"/>
        <v>22.853000000000002</v>
      </c>
      <c r="BJ38" s="19">
        <f t="shared" si="8"/>
        <v>1.7709999999999999</v>
      </c>
    </row>
    <row r="39" spans="2:62" x14ac:dyDescent="0.3">
      <c r="B39" s="18" t="s">
        <v>22</v>
      </c>
      <c r="C39" s="19">
        <v>41.631999999999998</v>
      </c>
      <c r="D39" s="19">
        <v>76.626000000000005</v>
      </c>
      <c r="E39" s="19">
        <v>96.537000000000006</v>
      </c>
      <c r="F39" s="19">
        <v>58.526000000000003</v>
      </c>
      <c r="G39" s="19">
        <v>24.736999999999998</v>
      </c>
      <c r="H39" s="19">
        <v>3.62</v>
      </c>
      <c r="I39" s="19">
        <v>0.30199999999999999</v>
      </c>
      <c r="M39" t="s">
        <v>2</v>
      </c>
      <c r="N39" t="s">
        <v>203</v>
      </c>
      <c r="O39" s="12">
        <v>266800</v>
      </c>
      <c r="P39" s="12">
        <v>258813</v>
      </c>
      <c r="Q39" s="12">
        <v>264425</v>
      </c>
      <c r="R39" s="12">
        <v>290114</v>
      </c>
      <c r="S39" s="12">
        <v>350521</v>
      </c>
      <c r="T39" s="12">
        <v>400090</v>
      </c>
      <c r="U39" s="12">
        <v>412197</v>
      </c>
      <c r="V39" s="12">
        <v>391060</v>
      </c>
      <c r="W39" s="12">
        <v>396154</v>
      </c>
      <c r="X39" s="12">
        <v>368396</v>
      </c>
      <c r="Y39" s="12">
        <v>348915</v>
      </c>
      <c r="Z39" s="12">
        <v>330701</v>
      </c>
      <c r="AA39" s="12">
        <v>295165</v>
      </c>
      <c r="AB39" s="12">
        <v>288908</v>
      </c>
      <c r="AC39" s="12">
        <v>271789</v>
      </c>
      <c r="AD39" s="12">
        <v>221524</v>
      </c>
      <c r="AE39" s="12">
        <v>272956</v>
      </c>
      <c r="AK39" s="18" t="s">
        <v>15</v>
      </c>
      <c r="AL39" s="19">
        <f t="shared" si="9"/>
        <v>5.24</v>
      </c>
      <c r="AM39" s="19">
        <f t="shared" si="0"/>
        <v>26.387</v>
      </c>
      <c r="AN39" s="19">
        <f t="shared" si="0"/>
        <v>64.769000000000005</v>
      </c>
      <c r="AO39" s="19">
        <f t="shared" si="0"/>
        <v>90.617999999999995</v>
      </c>
      <c r="AP39" s="19">
        <f t="shared" si="0"/>
        <v>58.198</v>
      </c>
      <c r="AQ39" s="19">
        <f t="shared" si="0"/>
        <v>12.599</v>
      </c>
      <c r="AR39" s="19">
        <f t="shared" si="0"/>
        <v>0.65200000000000002</v>
      </c>
      <c r="AT39" s="18" t="s">
        <v>15</v>
      </c>
      <c r="AU39" s="19">
        <f t="shared" si="10"/>
        <v>6.0443333333333342</v>
      </c>
      <c r="AV39" s="19">
        <f t="shared" si="1"/>
        <v>31.399000000000001</v>
      </c>
      <c r="AW39" s="19">
        <f t="shared" si="1"/>
        <v>71.154333333333341</v>
      </c>
      <c r="AX39" s="19">
        <f t="shared" si="1"/>
        <v>94.24466666666666</v>
      </c>
      <c r="AY39" s="19">
        <f t="shared" si="1"/>
        <v>60.445</v>
      </c>
      <c r="AZ39" s="19">
        <f t="shared" si="1"/>
        <v>14.783333333333331</v>
      </c>
      <c r="BA39" s="19">
        <f t="shared" si="1"/>
        <v>1.0626666666666666</v>
      </c>
      <c r="BC39" s="18" t="s">
        <v>15</v>
      </c>
      <c r="BD39" s="19">
        <f t="shared" si="2"/>
        <v>6.9989999999999997</v>
      </c>
      <c r="BE39" s="19">
        <f t="shared" si="3"/>
        <v>35.92</v>
      </c>
      <c r="BF39" s="19">
        <f t="shared" si="4"/>
        <v>76.61</v>
      </c>
      <c r="BG39" s="19">
        <f t="shared" si="5"/>
        <v>96.221999999999994</v>
      </c>
      <c r="BH39" s="19">
        <f t="shared" si="6"/>
        <v>61.71</v>
      </c>
      <c r="BI39" s="19">
        <f t="shared" si="7"/>
        <v>16.163</v>
      </c>
      <c r="BJ39" s="19">
        <f t="shared" si="8"/>
        <v>1.3959999999999999</v>
      </c>
    </row>
    <row r="40" spans="2:62" x14ac:dyDescent="0.3">
      <c r="B40" s="18" t="s">
        <v>23</v>
      </c>
      <c r="C40" s="19">
        <v>21.111999999999998</v>
      </c>
      <c r="D40" s="19">
        <v>55.793999999999997</v>
      </c>
      <c r="E40" s="19">
        <v>86.587999999999994</v>
      </c>
      <c r="F40" s="19">
        <v>69.188000000000002</v>
      </c>
      <c r="G40" s="19">
        <v>26.071999999999999</v>
      </c>
      <c r="H40" s="19">
        <v>4.4349999999999996</v>
      </c>
      <c r="I40" s="19">
        <v>0.21099999999999999</v>
      </c>
      <c r="M40" t="s">
        <v>2</v>
      </c>
      <c r="N40" t="s">
        <v>204</v>
      </c>
      <c r="O40" s="12">
        <v>508492</v>
      </c>
      <c r="P40" s="12">
        <v>532309</v>
      </c>
      <c r="Q40" s="12">
        <v>601119</v>
      </c>
      <c r="R40" s="12">
        <v>847737</v>
      </c>
      <c r="S40" s="12">
        <v>764604</v>
      </c>
      <c r="T40" s="12">
        <v>836295</v>
      </c>
      <c r="U40" s="12">
        <v>796002</v>
      </c>
      <c r="V40" s="12">
        <v>825280</v>
      </c>
      <c r="W40" s="12">
        <v>585370</v>
      </c>
      <c r="X40" s="12">
        <v>768227</v>
      </c>
      <c r="Y40" s="12">
        <v>799915</v>
      </c>
      <c r="Z40" s="12">
        <v>662244</v>
      </c>
      <c r="AA40" s="12">
        <v>514734.00000000006</v>
      </c>
      <c r="AB40" s="12">
        <v>635949</v>
      </c>
      <c r="AC40" s="12">
        <v>533277</v>
      </c>
      <c r="AD40" s="12">
        <v>413998</v>
      </c>
      <c r="AE40" s="12">
        <v>353159</v>
      </c>
      <c r="AK40" s="18" t="s">
        <v>16</v>
      </c>
      <c r="AL40" s="19">
        <f t="shared" si="9"/>
        <v>15.289</v>
      </c>
      <c r="AM40" s="19">
        <f t="shared" si="0"/>
        <v>56.005000000000003</v>
      </c>
      <c r="AN40" s="19">
        <f t="shared" si="0"/>
        <v>93.67</v>
      </c>
      <c r="AO40" s="19">
        <f t="shared" si="0"/>
        <v>69.819000000000003</v>
      </c>
      <c r="AP40" s="19">
        <f t="shared" si="0"/>
        <v>34.222000000000001</v>
      </c>
      <c r="AQ40" s="19">
        <f t="shared" si="0"/>
        <v>7.9379999999999997</v>
      </c>
      <c r="AR40" s="19">
        <f t="shared" si="0"/>
        <v>0.41499999999999998</v>
      </c>
      <c r="AT40" s="18" t="s">
        <v>16</v>
      </c>
      <c r="AU40" s="19">
        <f t="shared" si="10"/>
        <v>16.539666666666665</v>
      </c>
      <c r="AV40" s="19">
        <f t="shared" si="1"/>
        <v>63.609666666666669</v>
      </c>
      <c r="AW40" s="19">
        <f t="shared" si="1"/>
        <v>98.259666666666661</v>
      </c>
      <c r="AX40" s="19">
        <f t="shared" si="1"/>
        <v>81.626000000000005</v>
      </c>
      <c r="AY40" s="19">
        <f t="shared" si="1"/>
        <v>42.934666666666665</v>
      </c>
      <c r="AZ40" s="19">
        <f t="shared" si="1"/>
        <v>10.245666666666667</v>
      </c>
      <c r="BA40" s="19">
        <f t="shared" si="1"/>
        <v>0.55133333333333334</v>
      </c>
      <c r="BC40" s="18" t="s">
        <v>16</v>
      </c>
      <c r="BD40" s="19">
        <f t="shared" si="2"/>
        <v>18.158999999999999</v>
      </c>
      <c r="BE40" s="19">
        <f t="shared" si="3"/>
        <v>71.052000000000007</v>
      </c>
      <c r="BF40" s="19">
        <f t="shared" si="4"/>
        <v>104.194</v>
      </c>
      <c r="BG40" s="19">
        <f t="shared" si="5"/>
        <v>94.126000000000005</v>
      </c>
      <c r="BH40" s="19">
        <f t="shared" si="6"/>
        <v>52.036999999999999</v>
      </c>
      <c r="BI40" s="19">
        <f t="shared" si="7"/>
        <v>12.34</v>
      </c>
      <c r="BJ40" s="19">
        <f t="shared" si="8"/>
        <v>0.7</v>
      </c>
    </row>
    <row r="41" spans="2:62" x14ac:dyDescent="0.3">
      <c r="B41" s="18" t="s">
        <v>24</v>
      </c>
      <c r="C41" s="19">
        <v>5.1660000000000004</v>
      </c>
      <c r="D41" s="19">
        <v>40.848999999999997</v>
      </c>
      <c r="E41" s="19">
        <v>104.76</v>
      </c>
      <c r="F41" s="19">
        <v>96.216999999999999</v>
      </c>
      <c r="G41" s="19">
        <v>34.523000000000003</v>
      </c>
      <c r="H41" s="19">
        <v>5.2610000000000001</v>
      </c>
      <c r="I41" s="19">
        <v>0.224</v>
      </c>
      <c r="M41" t="s">
        <v>2</v>
      </c>
      <c r="N41" t="s">
        <v>205</v>
      </c>
      <c r="O41" s="12">
        <v>126460</v>
      </c>
      <c r="P41" s="12">
        <v>139709</v>
      </c>
      <c r="Q41" s="12">
        <v>177037</v>
      </c>
      <c r="R41" s="12">
        <v>202761</v>
      </c>
      <c r="S41" s="12">
        <v>220082</v>
      </c>
      <c r="T41" s="12">
        <v>234188</v>
      </c>
      <c r="U41" s="12">
        <v>208375</v>
      </c>
      <c r="V41" s="12">
        <v>178800</v>
      </c>
      <c r="W41" s="12">
        <v>192275</v>
      </c>
      <c r="X41" s="12">
        <v>205280</v>
      </c>
      <c r="Y41" s="12">
        <v>204609</v>
      </c>
      <c r="Z41" s="12">
        <v>162751</v>
      </c>
      <c r="AA41" s="12">
        <v>134502</v>
      </c>
      <c r="AB41" s="12">
        <v>112901</v>
      </c>
      <c r="AC41" s="12">
        <v>106138</v>
      </c>
      <c r="AD41" s="12">
        <v>85901</v>
      </c>
      <c r="AE41" s="12">
        <v>89716</v>
      </c>
      <c r="AK41" s="18" t="s">
        <v>57</v>
      </c>
      <c r="AL41" s="19">
        <f t="shared" si="9"/>
        <v>10.853999999999999</v>
      </c>
      <c r="AM41" s="19">
        <f t="shared" ref="AM41:AM59" si="11">MIN(D33,D71,D109)</f>
        <v>45.097999999999999</v>
      </c>
      <c r="AN41" s="19">
        <f t="shared" ref="AN41:AN59" si="12">MIN(E33,E71,E109)</f>
        <v>101.678</v>
      </c>
      <c r="AO41" s="19">
        <f t="shared" ref="AO41:AO59" si="13">MIN(F33,F71,F109)</f>
        <v>68.643000000000001</v>
      </c>
      <c r="AP41" s="19">
        <f t="shared" ref="AP41:AP59" si="14">MIN(G33,G71,G109)</f>
        <v>26.381</v>
      </c>
      <c r="AQ41" s="19">
        <f t="shared" ref="AQ41:AQ59" si="15">MIN(H33,H71,H109)</f>
        <v>4.9039999999999999</v>
      </c>
      <c r="AR41" s="19">
        <f t="shared" ref="AR41:AR59" si="16">MIN(I33,I71,I109)</f>
        <v>0.19600000000000001</v>
      </c>
      <c r="AT41" s="18" t="s">
        <v>57</v>
      </c>
      <c r="AU41" s="19">
        <f t="shared" si="10"/>
        <v>14.400666666666666</v>
      </c>
      <c r="AV41" s="19">
        <f t="shared" ref="AV41:AV59" si="17">AVERAGE(D33,D71,D109)</f>
        <v>54.215333333333341</v>
      </c>
      <c r="AW41" s="19">
        <f t="shared" ref="AW41:AW59" si="18">AVERAGE(E33,E71,E109)</f>
        <v>110.95066666666666</v>
      </c>
      <c r="AX41" s="19">
        <f t="shared" ref="AX41:AX59" si="19">AVERAGE(F33,F71,F109)</f>
        <v>88.615666666666655</v>
      </c>
      <c r="AY41" s="19">
        <f t="shared" ref="AY41:AY59" si="20">AVERAGE(G33,G71,G109)</f>
        <v>36.705333333333336</v>
      </c>
      <c r="AZ41" s="19">
        <f t="shared" ref="AZ41:AZ59" si="21">AVERAGE(H33,H71,H109)</f>
        <v>6.9376666666666678</v>
      </c>
      <c r="BA41" s="19">
        <f t="shared" ref="BA41:BA59" si="22">AVERAGE(I33,I71,I109)</f>
        <v>0.25466666666666665</v>
      </c>
      <c r="BC41" s="18" t="s">
        <v>57</v>
      </c>
      <c r="BD41" s="19">
        <f t="shared" si="2"/>
        <v>18.920000000000002</v>
      </c>
      <c r="BE41" s="19">
        <f t="shared" si="3"/>
        <v>62.758000000000003</v>
      </c>
      <c r="BF41" s="19">
        <f t="shared" si="4"/>
        <v>115.91</v>
      </c>
      <c r="BG41" s="19">
        <f t="shared" si="5"/>
        <v>106.798</v>
      </c>
      <c r="BH41" s="19">
        <f t="shared" si="6"/>
        <v>46.658000000000001</v>
      </c>
      <c r="BI41" s="19">
        <f t="shared" si="7"/>
        <v>8.9809999999999999</v>
      </c>
      <c r="BJ41" s="19">
        <f t="shared" si="8"/>
        <v>0.307</v>
      </c>
    </row>
    <row r="42" spans="2:62" x14ac:dyDescent="0.3">
      <c r="B42" s="18" t="s">
        <v>25</v>
      </c>
      <c r="C42" s="19">
        <v>12.74</v>
      </c>
      <c r="D42" s="19">
        <v>36.046999999999997</v>
      </c>
      <c r="E42" s="19">
        <v>67.093000000000004</v>
      </c>
      <c r="F42" s="19">
        <v>102.04300000000001</v>
      </c>
      <c r="G42" s="19">
        <v>60.826000000000001</v>
      </c>
      <c r="H42" s="19">
        <v>11.286</v>
      </c>
      <c r="I42" s="19">
        <v>0.76500000000000001</v>
      </c>
      <c r="M42" t="s">
        <v>2</v>
      </c>
      <c r="N42" t="s">
        <v>206</v>
      </c>
      <c r="O42" s="12">
        <v>42587</v>
      </c>
      <c r="P42" s="12">
        <v>43818</v>
      </c>
      <c r="Q42" s="12">
        <v>49051</v>
      </c>
      <c r="R42" s="12">
        <v>60783</v>
      </c>
      <c r="S42" s="12">
        <v>69727</v>
      </c>
      <c r="T42" s="12">
        <v>74114</v>
      </c>
      <c r="U42" s="12">
        <v>69577</v>
      </c>
      <c r="V42" s="12">
        <v>75145</v>
      </c>
      <c r="W42" s="12">
        <v>76314</v>
      </c>
      <c r="X42" s="12">
        <v>76231</v>
      </c>
      <c r="Y42" s="12">
        <v>76457</v>
      </c>
      <c r="Z42" s="12">
        <v>58637</v>
      </c>
      <c r="AA42" s="12">
        <v>55219</v>
      </c>
      <c r="AB42" s="12">
        <v>51575</v>
      </c>
      <c r="AC42" s="12">
        <v>51297</v>
      </c>
      <c r="AD42" s="12">
        <v>42744</v>
      </c>
      <c r="AE42" s="12">
        <v>46209</v>
      </c>
      <c r="AK42" s="18" t="s">
        <v>17</v>
      </c>
      <c r="AL42" s="19">
        <f t="shared" si="9"/>
        <v>4.7270000000000003</v>
      </c>
      <c r="AM42" s="19">
        <f t="shared" si="11"/>
        <v>29.602</v>
      </c>
      <c r="AN42" s="19">
        <f t="shared" si="12"/>
        <v>70.171000000000006</v>
      </c>
      <c r="AO42" s="19">
        <f t="shared" si="13"/>
        <v>104.996</v>
      </c>
      <c r="AP42" s="19">
        <f t="shared" si="14"/>
        <v>52.378</v>
      </c>
      <c r="AQ42" s="19">
        <f t="shared" si="15"/>
        <v>9.7789999999999999</v>
      </c>
      <c r="AR42" s="19">
        <f t="shared" si="16"/>
        <v>0.43099999999999999</v>
      </c>
      <c r="AT42" s="18" t="s">
        <v>17</v>
      </c>
      <c r="AU42" s="19">
        <f t="shared" si="10"/>
        <v>6.9190000000000005</v>
      </c>
      <c r="AV42" s="19">
        <f t="shared" si="17"/>
        <v>38.380333333333333</v>
      </c>
      <c r="AW42" s="19">
        <f t="shared" si="18"/>
        <v>83.010333333333335</v>
      </c>
      <c r="AX42" s="19">
        <f t="shared" si="19"/>
        <v>106.92233333333333</v>
      </c>
      <c r="AY42" s="19">
        <f t="shared" si="20"/>
        <v>59.324666666666666</v>
      </c>
      <c r="AZ42" s="19">
        <f t="shared" si="21"/>
        <v>12.438666666666668</v>
      </c>
      <c r="BA42" s="19">
        <f t="shared" si="22"/>
        <v>0.79133333333333333</v>
      </c>
      <c r="BC42" s="18" t="s">
        <v>17</v>
      </c>
      <c r="BD42" s="19">
        <f t="shared" si="2"/>
        <v>9.6259999999999994</v>
      </c>
      <c r="BE42" s="19">
        <f t="shared" si="3"/>
        <v>47.84</v>
      </c>
      <c r="BF42" s="19">
        <f t="shared" si="4"/>
        <v>96.697999999999993</v>
      </c>
      <c r="BG42" s="19">
        <f t="shared" si="5"/>
        <v>108.40300000000001</v>
      </c>
      <c r="BH42" s="19">
        <f t="shared" si="6"/>
        <v>64.674000000000007</v>
      </c>
      <c r="BI42" s="19">
        <f t="shared" si="7"/>
        <v>14.715999999999999</v>
      </c>
      <c r="BJ42" s="19">
        <f t="shared" si="8"/>
        <v>1.1140000000000001</v>
      </c>
    </row>
    <row r="43" spans="2:62" x14ac:dyDescent="0.3">
      <c r="B43" s="18" t="s">
        <v>26</v>
      </c>
      <c r="C43" s="19">
        <v>6.0119999999999996</v>
      </c>
      <c r="D43" s="19">
        <v>49.871000000000002</v>
      </c>
      <c r="E43" s="19">
        <v>113.854</v>
      </c>
      <c r="F43" s="19">
        <v>132.59200000000001</v>
      </c>
      <c r="G43" s="19">
        <v>63.093000000000004</v>
      </c>
      <c r="H43" s="19">
        <v>12.069000000000001</v>
      </c>
      <c r="I43" s="19">
        <v>0.60899999999999999</v>
      </c>
      <c r="M43" t="s">
        <v>2</v>
      </c>
      <c r="N43" t="s">
        <v>207</v>
      </c>
      <c r="O43" s="12">
        <v>1054190</v>
      </c>
      <c r="P43" s="12">
        <v>966162</v>
      </c>
      <c r="Q43" s="12">
        <v>1026579</v>
      </c>
      <c r="R43" s="12">
        <v>1127117</v>
      </c>
      <c r="S43" s="12">
        <v>1403333</v>
      </c>
      <c r="T43" s="12">
        <v>1793788</v>
      </c>
      <c r="U43" s="12">
        <v>1870058</v>
      </c>
      <c r="V43" s="12">
        <v>1792877</v>
      </c>
      <c r="W43" s="12">
        <v>1736128</v>
      </c>
      <c r="X43" s="12">
        <v>1573888</v>
      </c>
      <c r="Y43" s="12">
        <v>1340690</v>
      </c>
      <c r="Z43" s="12">
        <v>1257598</v>
      </c>
      <c r="AA43" s="12">
        <v>1118024</v>
      </c>
      <c r="AB43" s="12">
        <v>1012832</v>
      </c>
      <c r="AC43" s="12">
        <v>1098488</v>
      </c>
      <c r="AD43" s="12">
        <v>905907</v>
      </c>
      <c r="AE43" s="12">
        <v>1225617</v>
      </c>
      <c r="AK43" s="18" t="s">
        <v>18</v>
      </c>
      <c r="AL43" s="19">
        <f t="shared" si="9"/>
        <v>12.879</v>
      </c>
      <c r="AM43" s="19">
        <f t="shared" si="11"/>
        <v>33.484999999999999</v>
      </c>
      <c r="AN43" s="19">
        <f t="shared" si="12"/>
        <v>82.424999999999997</v>
      </c>
      <c r="AO43" s="19">
        <f t="shared" si="13"/>
        <v>85.995999999999995</v>
      </c>
      <c r="AP43" s="19">
        <f t="shared" si="14"/>
        <v>31.835000000000001</v>
      </c>
      <c r="AQ43" s="19">
        <f t="shared" si="15"/>
        <v>5.9560000000000004</v>
      </c>
      <c r="AR43" s="19">
        <f t="shared" si="16"/>
        <v>0.224</v>
      </c>
      <c r="AT43" s="18" t="s">
        <v>18</v>
      </c>
      <c r="AU43" s="19">
        <f t="shared" si="10"/>
        <v>14.732333333333331</v>
      </c>
      <c r="AV43" s="19">
        <f t="shared" si="17"/>
        <v>38.797333333333334</v>
      </c>
      <c r="AW43" s="19">
        <f t="shared" si="18"/>
        <v>86.809666666666672</v>
      </c>
      <c r="AX43" s="19">
        <f t="shared" si="19"/>
        <v>94.456000000000003</v>
      </c>
      <c r="AY43" s="19">
        <f t="shared" si="20"/>
        <v>40.212333333333333</v>
      </c>
      <c r="AZ43" s="19">
        <f t="shared" si="21"/>
        <v>7.2936666666666667</v>
      </c>
      <c r="BA43" s="19">
        <f t="shared" si="22"/>
        <v>0.23199999999999998</v>
      </c>
      <c r="BC43" s="18" t="s">
        <v>18</v>
      </c>
      <c r="BD43" s="19">
        <f t="shared" si="2"/>
        <v>18.030999999999999</v>
      </c>
      <c r="BE43" s="19">
        <f t="shared" si="3"/>
        <v>44.107999999999997</v>
      </c>
      <c r="BF43" s="19">
        <f t="shared" si="4"/>
        <v>92.433000000000007</v>
      </c>
      <c r="BG43" s="19">
        <f t="shared" si="5"/>
        <v>103.032</v>
      </c>
      <c r="BH43" s="19">
        <f t="shared" si="6"/>
        <v>48.94</v>
      </c>
      <c r="BI43" s="19">
        <f t="shared" si="7"/>
        <v>9.0150000000000006</v>
      </c>
      <c r="BJ43" s="19">
        <f t="shared" si="8"/>
        <v>0.24099999999999999</v>
      </c>
    </row>
    <row r="44" spans="2:62" x14ac:dyDescent="0.3">
      <c r="B44" s="14" t="s">
        <v>47</v>
      </c>
      <c r="C44" s="54">
        <v>25.358000000000001</v>
      </c>
      <c r="D44" s="54">
        <v>71.924999999999997</v>
      </c>
      <c r="E44" s="54">
        <v>100.383</v>
      </c>
      <c r="F44" s="54">
        <v>106.66500000000001</v>
      </c>
      <c r="G44" s="54">
        <v>56.023000000000003</v>
      </c>
      <c r="H44" s="54">
        <v>11.318</v>
      </c>
      <c r="I44" s="54">
        <v>0.64800000000000002</v>
      </c>
      <c r="M44" t="s">
        <v>2</v>
      </c>
      <c r="N44" t="s">
        <v>208</v>
      </c>
      <c r="O44" s="12">
        <v>239131</v>
      </c>
      <c r="P44" s="12">
        <v>231122</v>
      </c>
      <c r="Q44" s="12">
        <v>295952</v>
      </c>
      <c r="R44" s="12">
        <v>285531</v>
      </c>
      <c r="S44" s="12">
        <v>256846.99999999997</v>
      </c>
      <c r="T44" s="12">
        <v>267646</v>
      </c>
      <c r="U44" s="12">
        <v>300811</v>
      </c>
      <c r="V44" s="12">
        <v>315853</v>
      </c>
      <c r="W44" s="12">
        <v>306621</v>
      </c>
      <c r="X44" s="12">
        <v>288633</v>
      </c>
      <c r="Y44" s="12">
        <v>288194</v>
      </c>
      <c r="Z44" s="12">
        <v>316957</v>
      </c>
      <c r="AA44" s="12">
        <v>276423</v>
      </c>
      <c r="AB44" s="12">
        <v>212476</v>
      </c>
      <c r="AC44" s="12">
        <v>186347</v>
      </c>
      <c r="AD44" s="12">
        <v>177679</v>
      </c>
      <c r="AE44" s="12">
        <v>310314</v>
      </c>
      <c r="AK44" s="18" t="s">
        <v>19</v>
      </c>
      <c r="AL44" s="19">
        <f t="shared" si="9"/>
        <v>3.7879999999999998</v>
      </c>
      <c r="AM44" s="19">
        <f t="shared" si="11"/>
        <v>32.185000000000002</v>
      </c>
      <c r="AN44" s="19">
        <f t="shared" si="12"/>
        <v>102.15</v>
      </c>
      <c r="AO44" s="19">
        <f t="shared" si="13"/>
        <v>129.76900000000001</v>
      </c>
      <c r="AP44" s="19">
        <f t="shared" si="14"/>
        <v>54.094999999999999</v>
      </c>
      <c r="AQ44" s="19">
        <f t="shared" si="15"/>
        <v>8.0009999999999994</v>
      </c>
      <c r="AR44" s="19">
        <f t="shared" si="16"/>
        <v>0.27600000000000002</v>
      </c>
      <c r="AT44" s="18" t="s">
        <v>19</v>
      </c>
      <c r="AU44" s="19">
        <f t="shared" si="10"/>
        <v>4.5100000000000007</v>
      </c>
      <c r="AV44" s="19">
        <f t="shared" si="17"/>
        <v>35.289666666666669</v>
      </c>
      <c r="AW44" s="19">
        <f t="shared" si="18"/>
        <v>105.95433333333335</v>
      </c>
      <c r="AX44" s="19">
        <f t="shared" si="19"/>
        <v>132.28066666666666</v>
      </c>
      <c r="AY44" s="19">
        <f t="shared" si="20"/>
        <v>55.253999999999998</v>
      </c>
      <c r="AZ44" s="19">
        <f t="shared" si="21"/>
        <v>8.8950000000000014</v>
      </c>
      <c r="BA44" s="19">
        <f t="shared" si="22"/>
        <v>0.35633333333333334</v>
      </c>
      <c r="BC44" s="18" t="s">
        <v>19</v>
      </c>
      <c r="BD44" s="19">
        <f t="shared" si="2"/>
        <v>5.2939999999999996</v>
      </c>
      <c r="BE44" s="19">
        <f t="shared" si="3"/>
        <v>38.780999999999999</v>
      </c>
      <c r="BF44" s="19">
        <f t="shared" si="4"/>
        <v>108.51300000000001</v>
      </c>
      <c r="BG44" s="19">
        <f t="shared" si="5"/>
        <v>135.197</v>
      </c>
      <c r="BH44" s="19">
        <f t="shared" si="6"/>
        <v>56.478999999999999</v>
      </c>
      <c r="BI44" s="19">
        <f t="shared" si="7"/>
        <v>9.6150000000000002</v>
      </c>
      <c r="BJ44" s="19">
        <f t="shared" si="8"/>
        <v>0.39800000000000002</v>
      </c>
    </row>
    <row r="45" spans="2:62" x14ac:dyDescent="0.3">
      <c r="B45" s="14" t="s">
        <v>92</v>
      </c>
      <c r="C45" s="54">
        <v>5.1475</v>
      </c>
      <c r="D45" s="54">
        <v>74.591000000000008</v>
      </c>
      <c r="E45" s="54">
        <v>84.423000000000002</v>
      </c>
      <c r="F45" s="54">
        <v>66.593500000000006</v>
      </c>
      <c r="G45" s="54">
        <v>28.729500000000002</v>
      </c>
      <c r="H45" s="54">
        <v>5.4770000000000003</v>
      </c>
      <c r="I45" s="54">
        <v>0.65849999999999997</v>
      </c>
      <c r="M45" t="s">
        <v>2</v>
      </c>
      <c r="N45" t="s">
        <v>47</v>
      </c>
      <c r="O45">
        <v>1681646</v>
      </c>
      <c r="P45">
        <v>1760942</v>
      </c>
      <c r="Q45">
        <v>1877380</v>
      </c>
      <c r="R45">
        <v>1920621</v>
      </c>
      <c r="S45">
        <v>1959728</v>
      </c>
      <c r="T45">
        <v>1921340</v>
      </c>
      <c r="U45">
        <v>2113461</v>
      </c>
      <c r="V45">
        <v>2342890</v>
      </c>
      <c r="W45">
        <v>2325789</v>
      </c>
      <c r="X45">
        <v>2041789</v>
      </c>
      <c r="Y45">
        <v>1858585</v>
      </c>
      <c r="Z45">
        <v>1975334</v>
      </c>
      <c r="AA45">
        <v>1595153</v>
      </c>
      <c r="AB45">
        <v>1401766</v>
      </c>
      <c r="AC45">
        <v>1254525</v>
      </c>
      <c r="AD45">
        <v>1104708</v>
      </c>
      <c r="AE45">
        <v>1730310</v>
      </c>
      <c r="AK45" s="18" t="s">
        <v>20</v>
      </c>
      <c r="AL45" s="19">
        <f t="shared" si="9"/>
        <v>10.538</v>
      </c>
      <c r="AM45" s="19">
        <f t="shared" si="11"/>
        <v>48.683999999999997</v>
      </c>
      <c r="AN45" s="19">
        <f t="shared" si="12"/>
        <v>91.197000000000003</v>
      </c>
      <c r="AO45" s="19">
        <f t="shared" si="13"/>
        <v>71.069000000000003</v>
      </c>
      <c r="AP45" s="19">
        <f t="shared" si="14"/>
        <v>27.911999999999999</v>
      </c>
      <c r="AQ45" s="19">
        <f t="shared" si="15"/>
        <v>5.4960000000000004</v>
      </c>
      <c r="AR45" s="19">
        <f t="shared" si="16"/>
        <v>0.22500000000000001</v>
      </c>
      <c r="AT45" s="18" t="s">
        <v>20</v>
      </c>
      <c r="AU45" s="19">
        <f t="shared" si="10"/>
        <v>13.603999999999999</v>
      </c>
      <c r="AV45" s="19">
        <f t="shared" si="17"/>
        <v>53.679000000000002</v>
      </c>
      <c r="AW45" s="19">
        <f t="shared" si="18"/>
        <v>93.25533333333334</v>
      </c>
      <c r="AX45" s="19">
        <f t="shared" si="19"/>
        <v>75.756666666666661</v>
      </c>
      <c r="AY45" s="19">
        <f t="shared" si="20"/>
        <v>32.228999999999999</v>
      </c>
      <c r="AZ45" s="19">
        <f t="shared" si="21"/>
        <v>6.4089999999999998</v>
      </c>
      <c r="BA45" s="19">
        <f t="shared" si="22"/>
        <v>0.26699999999999996</v>
      </c>
      <c r="BC45" s="18" t="s">
        <v>20</v>
      </c>
      <c r="BD45" s="19">
        <f t="shared" si="2"/>
        <v>15.941000000000001</v>
      </c>
      <c r="BE45" s="19">
        <f t="shared" si="3"/>
        <v>60.68</v>
      </c>
      <c r="BF45" s="19">
        <f t="shared" si="4"/>
        <v>95.891999999999996</v>
      </c>
      <c r="BG45" s="19">
        <f t="shared" si="5"/>
        <v>84.331999999999994</v>
      </c>
      <c r="BH45" s="19">
        <f t="shared" si="6"/>
        <v>36.953000000000003</v>
      </c>
      <c r="BI45" s="19">
        <f t="shared" si="7"/>
        <v>7.3289999999999997</v>
      </c>
      <c r="BJ45" s="19">
        <f t="shared" si="8"/>
        <v>0.312</v>
      </c>
    </row>
    <row r="46" spans="2:62" x14ac:dyDescent="0.3">
      <c r="B46" s="14" t="s">
        <v>93</v>
      </c>
      <c r="C46" s="54">
        <v>26.448250000000002</v>
      </c>
      <c r="D46" s="54">
        <v>85.389833333333328</v>
      </c>
      <c r="E46" s="54">
        <v>117.32433333333334</v>
      </c>
      <c r="F46" s="54">
        <v>104.12900000000002</v>
      </c>
      <c r="G46" s="54">
        <v>54.710333333333331</v>
      </c>
      <c r="H46" s="54">
        <v>15.527833333333332</v>
      </c>
      <c r="I46" s="54">
        <v>1.9554166666666666</v>
      </c>
      <c r="M46" t="s">
        <v>2</v>
      </c>
      <c r="N46" t="s">
        <v>48</v>
      </c>
      <c r="O46">
        <v>38582614</v>
      </c>
      <c r="P46">
        <v>41359081</v>
      </c>
      <c r="Q46">
        <v>47158082</v>
      </c>
      <c r="R46">
        <v>63226933</v>
      </c>
      <c r="S46">
        <v>49592564</v>
      </c>
      <c r="T46">
        <v>47851059</v>
      </c>
      <c r="U46">
        <v>59874755</v>
      </c>
      <c r="V46">
        <v>62786771</v>
      </c>
      <c r="W46">
        <v>50836825</v>
      </c>
      <c r="X46">
        <v>41311510</v>
      </c>
      <c r="Y46">
        <v>42397299</v>
      </c>
      <c r="Z46">
        <v>29254430</v>
      </c>
      <c r="AA46">
        <v>21184996</v>
      </c>
      <c r="AB46">
        <v>18350002</v>
      </c>
      <c r="AC46">
        <v>14911884</v>
      </c>
      <c r="AD46">
        <v>9762460</v>
      </c>
      <c r="AE46">
        <v>8849215</v>
      </c>
      <c r="AK46" s="18" t="s">
        <v>21</v>
      </c>
      <c r="AL46" s="19">
        <f t="shared" si="9"/>
        <v>8.3800000000000008</v>
      </c>
      <c r="AM46" s="19">
        <f t="shared" si="11"/>
        <v>32.235999999999997</v>
      </c>
      <c r="AN46" s="19">
        <f t="shared" si="12"/>
        <v>66.819000000000003</v>
      </c>
      <c r="AO46" s="19">
        <f t="shared" si="13"/>
        <v>83.397999999999996</v>
      </c>
      <c r="AP46" s="19">
        <f t="shared" si="14"/>
        <v>40.347000000000001</v>
      </c>
      <c r="AQ46" s="19">
        <f t="shared" si="15"/>
        <v>7.806</v>
      </c>
      <c r="AR46" s="19">
        <f t="shared" si="16"/>
        <v>0.40300000000000002</v>
      </c>
      <c r="AT46" s="18" t="s">
        <v>21</v>
      </c>
      <c r="AU46" s="19">
        <f t="shared" si="10"/>
        <v>12.01</v>
      </c>
      <c r="AV46" s="19">
        <f t="shared" si="17"/>
        <v>38.43033333333333</v>
      </c>
      <c r="AW46" s="19">
        <f t="shared" si="18"/>
        <v>72.342666666666673</v>
      </c>
      <c r="AX46" s="19">
        <f t="shared" si="19"/>
        <v>85.091999999999999</v>
      </c>
      <c r="AY46" s="19">
        <f t="shared" si="20"/>
        <v>45.140000000000008</v>
      </c>
      <c r="AZ46" s="19">
        <f t="shared" si="21"/>
        <v>9.3516666666666666</v>
      </c>
      <c r="BA46" s="19">
        <f t="shared" si="22"/>
        <v>0.49333333333333335</v>
      </c>
      <c r="BC46" s="18" t="s">
        <v>21</v>
      </c>
      <c r="BD46" s="19">
        <f t="shared" si="2"/>
        <v>16.236000000000001</v>
      </c>
      <c r="BE46" s="19">
        <f t="shared" si="3"/>
        <v>46.23</v>
      </c>
      <c r="BF46" s="19">
        <f t="shared" si="4"/>
        <v>79.099999999999994</v>
      </c>
      <c r="BG46" s="19">
        <f t="shared" si="5"/>
        <v>87.64</v>
      </c>
      <c r="BH46" s="19">
        <f t="shared" si="6"/>
        <v>50.906999999999996</v>
      </c>
      <c r="BI46" s="19">
        <f t="shared" si="7"/>
        <v>11.031000000000001</v>
      </c>
      <c r="BJ46" s="19">
        <f t="shared" si="8"/>
        <v>0.58699999999999997</v>
      </c>
    </row>
    <row r="47" spans="2:62" x14ac:dyDescent="0.3">
      <c r="B47" s="14" t="s">
        <v>58</v>
      </c>
      <c r="C47" s="54">
        <v>44.558999999999997</v>
      </c>
      <c r="D47" s="54">
        <v>214.399</v>
      </c>
      <c r="E47" s="54">
        <v>167.22900000000001</v>
      </c>
      <c r="F47" s="54">
        <v>80.477999999999994</v>
      </c>
      <c r="G47" s="54">
        <v>34.558999999999997</v>
      </c>
      <c r="H47" s="54">
        <v>13.215</v>
      </c>
      <c r="I47" s="54">
        <v>4.7809999999999997</v>
      </c>
      <c r="M47" t="s">
        <v>2</v>
      </c>
      <c r="N47" t="s">
        <v>49</v>
      </c>
      <c r="O47">
        <v>28577707</v>
      </c>
      <c r="P47">
        <v>29480652</v>
      </c>
      <c r="Q47">
        <v>30484131</v>
      </c>
      <c r="R47">
        <v>30004975.000000007</v>
      </c>
      <c r="S47">
        <v>29526385</v>
      </c>
      <c r="T47">
        <v>28511042.999999996</v>
      </c>
      <c r="U47">
        <v>28205543.000000004</v>
      </c>
      <c r="V47">
        <v>25917725</v>
      </c>
      <c r="W47">
        <v>23495146</v>
      </c>
      <c r="X47">
        <v>20710189</v>
      </c>
      <c r="Y47">
        <v>17953324</v>
      </c>
      <c r="Z47">
        <v>15412979.000000002</v>
      </c>
      <c r="AA47">
        <v>12581525</v>
      </c>
      <c r="AB47">
        <v>10661759</v>
      </c>
      <c r="AC47">
        <v>8914739</v>
      </c>
      <c r="AD47">
        <v>6541505</v>
      </c>
      <c r="AE47">
        <v>7771951.9999999981</v>
      </c>
      <c r="AK47" s="18" t="s">
        <v>22</v>
      </c>
      <c r="AL47" s="19">
        <f t="shared" si="9"/>
        <v>36.210999999999999</v>
      </c>
      <c r="AM47" s="19">
        <f t="shared" si="11"/>
        <v>71.451999999999998</v>
      </c>
      <c r="AN47" s="19">
        <f t="shared" si="12"/>
        <v>92.159000000000006</v>
      </c>
      <c r="AO47" s="19">
        <f t="shared" si="13"/>
        <v>58.526000000000003</v>
      </c>
      <c r="AP47" s="19">
        <f t="shared" si="14"/>
        <v>24.736999999999998</v>
      </c>
      <c r="AQ47" s="19">
        <f t="shared" si="15"/>
        <v>3.62</v>
      </c>
      <c r="AR47" s="19">
        <f t="shared" si="16"/>
        <v>0.30199999999999999</v>
      </c>
      <c r="AT47" s="18" t="s">
        <v>22</v>
      </c>
      <c r="AU47" s="19">
        <f t="shared" si="10"/>
        <v>38.134666666666668</v>
      </c>
      <c r="AV47" s="19">
        <f t="shared" si="17"/>
        <v>73.733666666666679</v>
      </c>
      <c r="AW47" s="19">
        <f t="shared" si="18"/>
        <v>95.876666666666665</v>
      </c>
      <c r="AX47" s="19">
        <f t="shared" si="19"/>
        <v>67.834333333333333</v>
      </c>
      <c r="AY47" s="19">
        <f t="shared" si="20"/>
        <v>28.296000000000003</v>
      </c>
      <c r="AZ47" s="19">
        <f t="shared" si="21"/>
        <v>5.1823333333333332</v>
      </c>
      <c r="BA47" s="19">
        <f t="shared" si="22"/>
        <v>0.309</v>
      </c>
      <c r="BC47" s="18" t="s">
        <v>22</v>
      </c>
      <c r="BD47" s="19">
        <f t="shared" si="2"/>
        <v>41.631999999999998</v>
      </c>
      <c r="BE47" s="19">
        <f t="shared" si="3"/>
        <v>76.626000000000005</v>
      </c>
      <c r="BF47" s="19">
        <f t="shared" si="4"/>
        <v>98.933999999999997</v>
      </c>
      <c r="BG47" s="19">
        <f t="shared" si="5"/>
        <v>77.594999999999999</v>
      </c>
      <c r="BH47" s="19">
        <f t="shared" si="6"/>
        <v>32.655000000000001</v>
      </c>
      <c r="BI47" s="19">
        <f t="shared" si="7"/>
        <v>6.79</v>
      </c>
      <c r="BJ47" s="19">
        <f t="shared" si="8"/>
        <v>0.32300000000000001</v>
      </c>
    </row>
    <row r="48" spans="2:62" x14ac:dyDescent="0.3">
      <c r="B48" s="14" t="s">
        <v>51</v>
      </c>
      <c r="C48" s="54">
        <v>67.736499999999992</v>
      </c>
      <c r="D48" s="54">
        <v>106.82266666666668</v>
      </c>
      <c r="E48" s="54">
        <v>103.72800000000001</v>
      </c>
      <c r="F48" s="54">
        <v>83.921999999999983</v>
      </c>
      <c r="G48" s="54">
        <v>48.06</v>
      </c>
      <c r="H48" s="54">
        <v>16.104666666666667</v>
      </c>
      <c r="I48" s="54">
        <v>1.8928333333333331</v>
      </c>
      <c r="M48" t="s">
        <v>2</v>
      </c>
      <c r="N48" t="s">
        <v>50</v>
      </c>
      <c r="O48">
        <v>61151111</v>
      </c>
      <c r="P48">
        <v>59066975</v>
      </c>
      <c r="Q48">
        <v>57010814</v>
      </c>
      <c r="R48">
        <v>55186490</v>
      </c>
      <c r="S48">
        <v>51305025</v>
      </c>
      <c r="T48">
        <v>45301096</v>
      </c>
      <c r="U48">
        <v>40477175</v>
      </c>
      <c r="V48">
        <v>35872212</v>
      </c>
      <c r="W48">
        <v>32018517</v>
      </c>
      <c r="X48">
        <v>27994493</v>
      </c>
      <c r="Y48">
        <v>24078952</v>
      </c>
      <c r="Z48">
        <v>18106791</v>
      </c>
      <c r="AA48">
        <v>14464461</v>
      </c>
      <c r="AB48">
        <v>11695731</v>
      </c>
      <c r="AC48">
        <v>8164694</v>
      </c>
      <c r="AD48">
        <v>4890681</v>
      </c>
      <c r="AE48">
        <v>3772493.0000000005</v>
      </c>
      <c r="AK48" s="18" t="s">
        <v>23</v>
      </c>
      <c r="AL48" s="19">
        <f t="shared" si="9"/>
        <v>21.111999999999998</v>
      </c>
      <c r="AM48" s="19">
        <f t="shared" si="11"/>
        <v>49.476999999999997</v>
      </c>
      <c r="AN48" s="19">
        <f t="shared" si="12"/>
        <v>83.867000000000004</v>
      </c>
      <c r="AO48" s="19">
        <f t="shared" si="13"/>
        <v>69.188000000000002</v>
      </c>
      <c r="AP48" s="19">
        <f t="shared" si="14"/>
        <v>26.071999999999999</v>
      </c>
      <c r="AQ48" s="19">
        <f t="shared" si="15"/>
        <v>4.4349999999999996</v>
      </c>
      <c r="AR48" s="19">
        <f t="shared" si="16"/>
        <v>0.21099999999999999</v>
      </c>
      <c r="AT48" s="18" t="s">
        <v>23</v>
      </c>
      <c r="AU48" s="19">
        <f t="shared" si="10"/>
        <v>23.086666666666662</v>
      </c>
      <c r="AV48" s="19">
        <f t="shared" si="17"/>
        <v>51.777333333333331</v>
      </c>
      <c r="AW48" s="19">
        <f t="shared" si="18"/>
        <v>85.747</v>
      </c>
      <c r="AX48" s="19">
        <f t="shared" si="19"/>
        <v>79.327999999999989</v>
      </c>
      <c r="AY48" s="19">
        <f t="shared" si="20"/>
        <v>33.706333333333333</v>
      </c>
      <c r="AZ48" s="19">
        <f t="shared" si="21"/>
        <v>6.0349999999999993</v>
      </c>
      <c r="BA48" s="19">
        <f t="shared" si="22"/>
        <v>0.25299999999999995</v>
      </c>
      <c r="BC48" s="18" t="s">
        <v>23</v>
      </c>
      <c r="BD48" s="19">
        <f t="shared" si="2"/>
        <v>25.684000000000001</v>
      </c>
      <c r="BE48" s="19">
        <f t="shared" si="3"/>
        <v>55.793999999999997</v>
      </c>
      <c r="BF48" s="19">
        <f t="shared" si="4"/>
        <v>86.786000000000001</v>
      </c>
      <c r="BG48" s="19">
        <f t="shared" si="5"/>
        <v>89.730999999999995</v>
      </c>
      <c r="BH48" s="19">
        <f t="shared" si="6"/>
        <v>40.853999999999999</v>
      </c>
      <c r="BI48" s="19">
        <f t="shared" si="7"/>
        <v>7.5709999999999997</v>
      </c>
      <c r="BJ48" s="19">
        <f t="shared" si="8"/>
        <v>0.29699999999999999</v>
      </c>
    </row>
    <row r="49" spans="2:62" x14ac:dyDescent="0.3">
      <c r="B49" s="14" t="s">
        <v>59</v>
      </c>
      <c r="C49" s="54">
        <v>29.643000000000001</v>
      </c>
      <c r="D49" s="54">
        <v>88.688999999999993</v>
      </c>
      <c r="E49" s="54">
        <v>87.727999999999994</v>
      </c>
      <c r="F49" s="54">
        <v>56.768999999999998</v>
      </c>
      <c r="G49" s="54">
        <v>24.06</v>
      </c>
      <c r="H49" s="54">
        <v>4.17</v>
      </c>
      <c r="I49" s="54">
        <v>0.18099999999999999</v>
      </c>
      <c r="M49" t="s">
        <v>2</v>
      </c>
      <c r="N49" t="s">
        <v>51</v>
      </c>
      <c r="O49">
        <v>14018716</v>
      </c>
      <c r="P49">
        <v>14631966</v>
      </c>
      <c r="Q49">
        <v>14787979.000000002</v>
      </c>
      <c r="R49">
        <v>14655433</v>
      </c>
      <c r="S49">
        <v>14484567</v>
      </c>
      <c r="T49">
        <v>13477497.000000002</v>
      </c>
      <c r="U49">
        <v>12150019</v>
      </c>
      <c r="V49">
        <v>11482637.999999998</v>
      </c>
      <c r="W49">
        <v>10685927.000000002</v>
      </c>
      <c r="X49">
        <v>9172029.9999999981</v>
      </c>
      <c r="Y49">
        <v>7798612.0000000009</v>
      </c>
      <c r="Z49">
        <v>6206480.9999999991</v>
      </c>
      <c r="AA49">
        <v>4847518</v>
      </c>
      <c r="AB49">
        <v>4027846.0000000005</v>
      </c>
      <c r="AC49">
        <v>3093392</v>
      </c>
      <c r="AD49">
        <v>2334298</v>
      </c>
      <c r="AE49">
        <v>2342393.9999999995</v>
      </c>
      <c r="AK49" s="18" t="s">
        <v>24</v>
      </c>
      <c r="AL49" s="19">
        <f t="shared" si="9"/>
        <v>3.7759999999999998</v>
      </c>
      <c r="AM49" s="19">
        <f t="shared" si="11"/>
        <v>38.24</v>
      </c>
      <c r="AN49" s="19">
        <f t="shared" si="12"/>
        <v>104.76</v>
      </c>
      <c r="AO49" s="19">
        <f t="shared" si="13"/>
        <v>96.216999999999999</v>
      </c>
      <c r="AP49" s="19">
        <f t="shared" si="14"/>
        <v>34.523000000000003</v>
      </c>
      <c r="AQ49" s="19">
        <f t="shared" si="15"/>
        <v>5.2610000000000001</v>
      </c>
      <c r="AR49" s="19">
        <f t="shared" si="16"/>
        <v>0.224</v>
      </c>
      <c r="AT49" s="18" t="s">
        <v>24</v>
      </c>
      <c r="AU49" s="19">
        <f t="shared" si="10"/>
        <v>4.5573333333333332</v>
      </c>
      <c r="AV49" s="19">
        <f t="shared" si="17"/>
        <v>40.657333333333334</v>
      </c>
      <c r="AW49" s="19">
        <f t="shared" si="18"/>
        <v>108.27366666666667</v>
      </c>
      <c r="AX49" s="19">
        <f t="shared" si="19"/>
        <v>104.50600000000001</v>
      </c>
      <c r="AY49" s="19">
        <f t="shared" si="20"/>
        <v>41.925333333333334</v>
      </c>
      <c r="AZ49" s="19">
        <f t="shared" si="21"/>
        <v>7.0846666666666662</v>
      </c>
      <c r="BA49" s="19">
        <f t="shared" si="22"/>
        <v>0.32900000000000001</v>
      </c>
      <c r="BC49" s="18" t="s">
        <v>24</v>
      </c>
      <c r="BD49" s="19">
        <f t="shared" si="2"/>
        <v>5.1660000000000004</v>
      </c>
      <c r="BE49" s="19">
        <f t="shared" si="3"/>
        <v>42.883000000000003</v>
      </c>
      <c r="BF49" s="19">
        <f t="shared" si="4"/>
        <v>110.045</v>
      </c>
      <c r="BG49" s="19">
        <f t="shared" si="5"/>
        <v>111.04</v>
      </c>
      <c r="BH49" s="19">
        <f t="shared" si="6"/>
        <v>47.423999999999999</v>
      </c>
      <c r="BI49" s="19">
        <f t="shared" si="7"/>
        <v>9.0559999999999992</v>
      </c>
      <c r="BJ49" s="19">
        <f t="shared" si="8"/>
        <v>0.44800000000000001</v>
      </c>
    </row>
    <row r="50" spans="2:62" x14ac:dyDescent="0.3">
      <c r="B50" s="14" t="s">
        <v>53</v>
      </c>
      <c r="C50" s="54">
        <v>41.184333333333335</v>
      </c>
      <c r="D50" s="54">
        <v>94.958000000000013</v>
      </c>
      <c r="E50" s="54">
        <v>115.95866666666666</v>
      </c>
      <c r="F50" s="54">
        <v>96.562999999999988</v>
      </c>
      <c r="G50" s="54">
        <v>47.203666666666663</v>
      </c>
      <c r="H50" s="54">
        <v>9.2390000000000008</v>
      </c>
      <c r="I50" s="54">
        <v>0.98</v>
      </c>
      <c r="M50" t="s">
        <v>2</v>
      </c>
      <c r="N50" t="s">
        <v>52</v>
      </c>
      <c r="O50">
        <v>3406141</v>
      </c>
      <c r="P50">
        <v>3195831</v>
      </c>
      <c r="Q50">
        <v>4054080</v>
      </c>
      <c r="R50">
        <v>5930686</v>
      </c>
      <c r="S50">
        <v>5993377</v>
      </c>
      <c r="T50">
        <v>5489070</v>
      </c>
      <c r="U50">
        <v>5173059</v>
      </c>
      <c r="V50">
        <v>4790064</v>
      </c>
      <c r="W50">
        <v>5830754</v>
      </c>
      <c r="X50">
        <v>6333028</v>
      </c>
      <c r="Y50">
        <v>5802756</v>
      </c>
      <c r="Z50">
        <v>4612063</v>
      </c>
      <c r="AA50">
        <v>2878871</v>
      </c>
      <c r="AB50">
        <v>4756686</v>
      </c>
      <c r="AC50">
        <v>3163533</v>
      </c>
      <c r="AD50">
        <v>3143059</v>
      </c>
      <c r="AE50">
        <v>2466794</v>
      </c>
      <c r="AK50" s="18" t="s">
        <v>25</v>
      </c>
      <c r="AL50" s="19">
        <f t="shared" si="9"/>
        <v>7.7249999999999996</v>
      </c>
      <c r="AM50" s="19">
        <f t="shared" si="11"/>
        <v>25.585999999999999</v>
      </c>
      <c r="AN50" s="19">
        <f t="shared" si="12"/>
        <v>54.936999999999998</v>
      </c>
      <c r="AO50" s="19">
        <f t="shared" si="13"/>
        <v>90.275000000000006</v>
      </c>
      <c r="AP50" s="19">
        <f t="shared" si="14"/>
        <v>60.826000000000001</v>
      </c>
      <c r="AQ50" s="19">
        <f t="shared" si="15"/>
        <v>11.286</v>
      </c>
      <c r="AR50" s="19">
        <f t="shared" si="16"/>
        <v>0.76500000000000001</v>
      </c>
      <c r="AT50" s="18" t="s">
        <v>25</v>
      </c>
      <c r="AU50" s="19">
        <f t="shared" si="10"/>
        <v>9.8123333333333331</v>
      </c>
      <c r="AV50" s="19">
        <f t="shared" si="17"/>
        <v>30.296666666666667</v>
      </c>
      <c r="AW50" s="19">
        <f t="shared" si="18"/>
        <v>59.94133333333334</v>
      </c>
      <c r="AX50" s="19">
        <f t="shared" si="19"/>
        <v>94.610000000000014</v>
      </c>
      <c r="AY50" s="19">
        <f t="shared" si="20"/>
        <v>64.052333333333337</v>
      </c>
      <c r="AZ50" s="19">
        <f t="shared" si="21"/>
        <v>14.261000000000001</v>
      </c>
      <c r="BA50" s="19">
        <f t="shared" si="22"/>
        <v>0.97299999999999998</v>
      </c>
      <c r="BC50" s="18" t="s">
        <v>25</v>
      </c>
      <c r="BD50" s="19">
        <f t="shared" si="2"/>
        <v>12.74</v>
      </c>
      <c r="BE50" s="19">
        <f t="shared" si="3"/>
        <v>36.046999999999997</v>
      </c>
      <c r="BF50" s="19">
        <f t="shared" si="4"/>
        <v>67.093000000000004</v>
      </c>
      <c r="BG50" s="19">
        <f t="shared" si="5"/>
        <v>102.04300000000001</v>
      </c>
      <c r="BH50" s="19">
        <f t="shared" si="6"/>
        <v>68.745000000000005</v>
      </c>
      <c r="BI50" s="19">
        <f t="shared" si="7"/>
        <v>17.475999999999999</v>
      </c>
      <c r="BJ50" s="19">
        <f t="shared" si="8"/>
        <v>1.256</v>
      </c>
    </row>
    <row r="51" spans="2:62" x14ac:dyDescent="0.3">
      <c r="B51" s="14" t="s">
        <v>54</v>
      </c>
      <c r="C51" s="54">
        <v>68.132013986014002</v>
      </c>
      <c r="D51" s="54">
        <v>159.89870629370625</v>
      </c>
      <c r="E51" s="54">
        <v>175.69510489510486</v>
      </c>
      <c r="F51" s="54">
        <v>145.01350349650343</v>
      </c>
      <c r="G51" s="54">
        <v>95.019762237762265</v>
      </c>
      <c r="H51" s="54">
        <v>41.774811188811185</v>
      </c>
      <c r="I51" s="54">
        <v>12.134349650349654</v>
      </c>
      <c r="M51" t="s">
        <v>2</v>
      </c>
      <c r="N51" t="s">
        <v>53</v>
      </c>
      <c r="O51">
        <v>16316855</v>
      </c>
      <c r="P51">
        <v>16093416</v>
      </c>
      <c r="Q51">
        <v>17056619</v>
      </c>
      <c r="R51">
        <v>16760422.999999998</v>
      </c>
      <c r="S51">
        <v>16063938</v>
      </c>
      <c r="T51">
        <v>15336525</v>
      </c>
      <c r="U51">
        <v>15233878</v>
      </c>
      <c r="V51">
        <v>15303266</v>
      </c>
      <c r="W51">
        <v>15828577.000000002</v>
      </c>
      <c r="X51">
        <v>15218001</v>
      </c>
      <c r="Y51">
        <v>13578057</v>
      </c>
      <c r="Z51">
        <v>11564629</v>
      </c>
      <c r="AA51">
        <v>8916689</v>
      </c>
      <c r="AB51">
        <v>7087937</v>
      </c>
      <c r="AC51">
        <v>6087840</v>
      </c>
      <c r="AD51">
        <v>5382341</v>
      </c>
      <c r="AE51">
        <v>7983657.9999999991</v>
      </c>
      <c r="AK51" s="18" t="s">
        <v>26</v>
      </c>
      <c r="AL51" s="19">
        <f t="shared" si="9"/>
        <v>5.0759999999999996</v>
      </c>
      <c r="AM51" s="19">
        <f t="shared" si="11"/>
        <v>43.927999999999997</v>
      </c>
      <c r="AN51" s="19">
        <f t="shared" si="12"/>
        <v>107.28400000000001</v>
      </c>
      <c r="AO51" s="19">
        <f t="shared" si="13"/>
        <v>130.744</v>
      </c>
      <c r="AP51" s="19">
        <f t="shared" si="14"/>
        <v>63.093000000000004</v>
      </c>
      <c r="AQ51" s="19">
        <f t="shared" si="15"/>
        <v>12.069000000000001</v>
      </c>
      <c r="AR51" s="19">
        <f t="shared" si="16"/>
        <v>0.60899999999999999</v>
      </c>
      <c r="AT51" s="18" t="s">
        <v>26</v>
      </c>
      <c r="AU51" s="19">
        <f t="shared" si="10"/>
        <v>5.5003333333333337</v>
      </c>
      <c r="AV51" s="19">
        <f t="shared" si="17"/>
        <v>47.013666666666666</v>
      </c>
      <c r="AW51" s="19">
        <f t="shared" si="18"/>
        <v>111.44066666666667</v>
      </c>
      <c r="AX51" s="19">
        <f t="shared" si="19"/>
        <v>132.06866666666667</v>
      </c>
      <c r="AY51" s="19">
        <f t="shared" si="20"/>
        <v>65.938666666666677</v>
      </c>
      <c r="AZ51" s="19">
        <f t="shared" si="21"/>
        <v>13.443333333333333</v>
      </c>
      <c r="BA51" s="19">
        <f t="shared" si="22"/>
        <v>0.76133333333333331</v>
      </c>
      <c r="BC51" s="18" t="s">
        <v>26</v>
      </c>
      <c r="BD51" s="19">
        <f t="shared" si="2"/>
        <v>6.0119999999999996</v>
      </c>
      <c r="BE51" s="19">
        <f t="shared" si="3"/>
        <v>49.871000000000002</v>
      </c>
      <c r="BF51" s="19">
        <f t="shared" si="4"/>
        <v>113.854</v>
      </c>
      <c r="BG51" s="19">
        <f t="shared" si="5"/>
        <v>132.87</v>
      </c>
      <c r="BH51" s="19">
        <f t="shared" si="6"/>
        <v>67.795000000000002</v>
      </c>
      <c r="BI51" s="19">
        <f t="shared" si="7"/>
        <v>14.285</v>
      </c>
      <c r="BJ51" s="19">
        <f t="shared" si="8"/>
        <v>0.88800000000000001</v>
      </c>
    </row>
    <row r="52" spans="2:62" x14ac:dyDescent="0.3">
      <c r="M52" t="s">
        <v>2</v>
      </c>
      <c r="N52" t="s">
        <v>54</v>
      </c>
      <c r="O52">
        <v>128213873</v>
      </c>
      <c r="P52">
        <v>116869853</v>
      </c>
      <c r="Q52">
        <v>109354443</v>
      </c>
      <c r="R52">
        <v>102247237</v>
      </c>
      <c r="S52">
        <v>91505111</v>
      </c>
      <c r="T52">
        <v>78631302</v>
      </c>
      <c r="U52">
        <v>67218524</v>
      </c>
      <c r="V52">
        <v>58693185</v>
      </c>
      <c r="W52">
        <v>50755402</v>
      </c>
      <c r="X52">
        <v>42713016</v>
      </c>
      <c r="Y52">
        <v>34655003</v>
      </c>
      <c r="Z52">
        <v>27714379</v>
      </c>
      <c r="AA52">
        <v>22154416</v>
      </c>
      <c r="AB52">
        <v>19216354</v>
      </c>
      <c r="AC52">
        <v>14083686</v>
      </c>
      <c r="AD52">
        <v>9757424.9999999031</v>
      </c>
      <c r="AE52">
        <v>7964896</v>
      </c>
      <c r="AK52" s="14" t="s">
        <v>47</v>
      </c>
      <c r="AL52" s="19">
        <f t="shared" si="9"/>
        <v>13.37</v>
      </c>
      <c r="AM52" s="19">
        <f t="shared" si="11"/>
        <v>53.417000000000002</v>
      </c>
      <c r="AN52" s="19">
        <f t="shared" si="12"/>
        <v>95.070999999999998</v>
      </c>
      <c r="AO52" s="19">
        <f t="shared" si="13"/>
        <v>106.66500000000001</v>
      </c>
      <c r="AP52" s="19">
        <f t="shared" si="14"/>
        <v>56.023000000000003</v>
      </c>
      <c r="AQ52" s="19">
        <f t="shared" si="15"/>
        <v>11.318</v>
      </c>
      <c r="AR52" s="19">
        <f t="shared" si="16"/>
        <v>0.64800000000000002</v>
      </c>
      <c r="AT52" s="14" t="s">
        <v>47</v>
      </c>
      <c r="AU52" s="19">
        <f t="shared" si="10"/>
        <v>19.068999999999999</v>
      </c>
      <c r="AV52" s="19">
        <f t="shared" si="17"/>
        <v>63.477333333333327</v>
      </c>
      <c r="AW52" s="19">
        <f t="shared" si="18"/>
        <v>99.086666666666659</v>
      </c>
      <c r="AX52" s="19">
        <f t="shared" si="19"/>
        <v>108.74633333333334</v>
      </c>
      <c r="AY52" s="19">
        <f t="shared" si="20"/>
        <v>61.13033333333334</v>
      </c>
      <c r="AZ52" s="19">
        <f t="shared" si="21"/>
        <v>12.877000000000001</v>
      </c>
      <c r="BA52" s="19">
        <f t="shared" si="22"/>
        <v>0.79999999999999993</v>
      </c>
      <c r="BC52" s="14" t="s">
        <v>47</v>
      </c>
      <c r="BD52" s="19">
        <f t="shared" si="2"/>
        <v>25.358000000000001</v>
      </c>
      <c r="BE52" s="19">
        <f t="shared" si="3"/>
        <v>71.924999999999997</v>
      </c>
      <c r="BF52" s="19">
        <f t="shared" si="4"/>
        <v>101.806</v>
      </c>
      <c r="BG52" s="19">
        <f t="shared" si="5"/>
        <v>111.08499999999999</v>
      </c>
      <c r="BH52" s="19">
        <f t="shared" si="6"/>
        <v>64.67</v>
      </c>
      <c r="BI52" s="19">
        <f t="shared" si="7"/>
        <v>14.055999999999999</v>
      </c>
      <c r="BJ52" s="19">
        <f t="shared" si="8"/>
        <v>0.92700000000000005</v>
      </c>
    </row>
    <row r="53" spans="2:62" x14ac:dyDescent="0.3">
      <c r="B53" s="20" t="s">
        <v>95</v>
      </c>
      <c r="C53" s="20" t="s">
        <v>90</v>
      </c>
      <c r="M53" t="s">
        <v>27</v>
      </c>
      <c r="N53" t="s">
        <v>182</v>
      </c>
      <c r="O53" s="12">
        <v>204207</v>
      </c>
      <c r="P53" s="12">
        <v>221292</v>
      </c>
      <c r="Q53" s="12">
        <v>250594</v>
      </c>
      <c r="R53" s="12">
        <v>250903</v>
      </c>
      <c r="S53" s="12">
        <v>264894</v>
      </c>
      <c r="T53" s="12">
        <v>255050</v>
      </c>
      <c r="U53" s="12">
        <v>292224</v>
      </c>
      <c r="V53" s="12">
        <v>356029</v>
      </c>
      <c r="W53" s="12">
        <v>360425</v>
      </c>
      <c r="X53" s="12">
        <v>309157</v>
      </c>
      <c r="Y53" s="12">
        <v>246120</v>
      </c>
      <c r="Z53" s="12">
        <v>234863</v>
      </c>
      <c r="AA53" s="12">
        <v>234422</v>
      </c>
      <c r="AB53" s="12">
        <v>182075</v>
      </c>
      <c r="AC53" s="12">
        <v>136182</v>
      </c>
      <c r="AD53" s="12">
        <v>111979</v>
      </c>
      <c r="AE53" s="12">
        <v>101643</v>
      </c>
      <c r="AK53" s="14" t="s">
        <v>92</v>
      </c>
      <c r="AL53" s="19">
        <f t="shared" si="9"/>
        <v>5.1475</v>
      </c>
      <c r="AM53" s="19">
        <f t="shared" si="11"/>
        <v>68.078000000000003</v>
      </c>
      <c r="AN53" s="19">
        <f t="shared" si="12"/>
        <v>84.423000000000002</v>
      </c>
      <c r="AO53" s="19">
        <f t="shared" si="13"/>
        <v>66.593500000000006</v>
      </c>
      <c r="AP53" s="19">
        <f t="shared" si="14"/>
        <v>28.729500000000002</v>
      </c>
      <c r="AQ53" s="19">
        <f t="shared" si="15"/>
        <v>5.4770000000000003</v>
      </c>
      <c r="AR53" s="19">
        <f t="shared" si="16"/>
        <v>0.65849999999999997</v>
      </c>
      <c r="AT53" s="14" t="s">
        <v>92</v>
      </c>
      <c r="AU53" s="19">
        <f t="shared" si="10"/>
        <v>5.1721666666666666</v>
      </c>
      <c r="AV53" s="19">
        <f t="shared" si="17"/>
        <v>71.285499999999999</v>
      </c>
      <c r="AW53" s="19">
        <f t="shared" si="18"/>
        <v>86.813333333333318</v>
      </c>
      <c r="AX53" s="19">
        <f t="shared" si="19"/>
        <v>74.964500000000001</v>
      </c>
      <c r="AY53" s="19">
        <f t="shared" si="20"/>
        <v>36.740833333333335</v>
      </c>
      <c r="AZ53" s="19">
        <f t="shared" si="21"/>
        <v>8.1923333333333339</v>
      </c>
      <c r="BA53" s="19">
        <f t="shared" si="22"/>
        <v>0.72800000000000009</v>
      </c>
      <c r="BC53" s="14" t="s">
        <v>92</v>
      </c>
      <c r="BD53" s="19">
        <f t="shared" si="2"/>
        <v>5.1989999999999998</v>
      </c>
      <c r="BE53" s="19">
        <f t="shared" si="3"/>
        <v>74.591000000000008</v>
      </c>
      <c r="BF53" s="19">
        <f t="shared" si="4"/>
        <v>88.768499999999989</v>
      </c>
      <c r="BG53" s="19">
        <f t="shared" si="5"/>
        <v>82.698999999999998</v>
      </c>
      <c r="BH53" s="19">
        <f t="shared" si="6"/>
        <v>44.967500000000001</v>
      </c>
      <c r="BI53" s="19">
        <f t="shared" si="7"/>
        <v>11.144500000000001</v>
      </c>
      <c r="BJ53" s="19">
        <f t="shared" si="8"/>
        <v>0.79249999999999998</v>
      </c>
    </row>
    <row r="54" spans="2:62" x14ac:dyDescent="0.3">
      <c r="B54" s="26" t="s">
        <v>45</v>
      </c>
      <c r="C54" s="14" t="s">
        <v>67</v>
      </c>
      <c r="D54" s="14" t="s">
        <v>68</v>
      </c>
      <c r="E54" s="14" t="s">
        <v>69</v>
      </c>
      <c r="F54" s="14" t="s">
        <v>70</v>
      </c>
      <c r="G54" s="14" t="s">
        <v>71</v>
      </c>
      <c r="H54" s="14" t="s">
        <v>72</v>
      </c>
      <c r="I54" s="14" t="s">
        <v>73</v>
      </c>
      <c r="M54" t="s">
        <v>27</v>
      </c>
      <c r="N54" t="s">
        <v>183</v>
      </c>
      <c r="O54" s="12">
        <v>298496</v>
      </c>
      <c r="P54" s="12">
        <v>302511</v>
      </c>
      <c r="Q54" s="12">
        <v>323309</v>
      </c>
      <c r="R54" s="12">
        <v>320414</v>
      </c>
      <c r="S54" s="12">
        <v>331307</v>
      </c>
      <c r="T54" s="12">
        <v>338665</v>
      </c>
      <c r="U54" s="12">
        <v>358936</v>
      </c>
      <c r="V54" s="12">
        <v>392519</v>
      </c>
      <c r="W54" s="12">
        <v>418317</v>
      </c>
      <c r="X54" s="12">
        <v>393618</v>
      </c>
      <c r="Y54" s="12">
        <v>354689</v>
      </c>
      <c r="Z54" s="12">
        <v>332460</v>
      </c>
      <c r="AA54" s="12">
        <v>247127</v>
      </c>
      <c r="AB54" s="12">
        <v>233685</v>
      </c>
      <c r="AC54" s="12">
        <v>210536</v>
      </c>
      <c r="AD54" s="12">
        <v>162374</v>
      </c>
      <c r="AE54" s="12">
        <v>155272</v>
      </c>
      <c r="AI54" s="12"/>
      <c r="AK54" s="14" t="s">
        <v>93</v>
      </c>
      <c r="AL54" s="19">
        <f t="shared" si="9"/>
        <v>24.241833333333332</v>
      </c>
      <c r="AM54" s="19">
        <f t="shared" si="11"/>
        <v>72.041083333333333</v>
      </c>
      <c r="AN54" s="19">
        <f t="shared" si="12"/>
        <v>102.10033333333332</v>
      </c>
      <c r="AO54" s="19">
        <f t="shared" si="13"/>
        <v>102.11474999999997</v>
      </c>
      <c r="AP54" s="19">
        <f t="shared" si="14"/>
        <v>54.710333333333331</v>
      </c>
      <c r="AQ54" s="19">
        <f t="shared" si="15"/>
        <v>13.867000000000003</v>
      </c>
      <c r="AR54" s="19">
        <f t="shared" si="16"/>
        <v>1.9474999999999998</v>
      </c>
      <c r="AS54" s="12"/>
      <c r="AT54" s="14" t="s">
        <v>93</v>
      </c>
      <c r="AU54" s="19">
        <f t="shared" si="10"/>
        <v>25.706944444444446</v>
      </c>
      <c r="AV54" s="19">
        <f t="shared" si="17"/>
        <v>78.589527777777775</v>
      </c>
      <c r="AW54" s="19">
        <f t="shared" si="18"/>
        <v>109.76113888888888</v>
      </c>
      <c r="AX54" s="19">
        <f t="shared" si="19"/>
        <v>103.94422222222221</v>
      </c>
      <c r="AY54" s="19">
        <f t="shared" si="20"/>
        <v>55.482027777777773</v>
      </c>
      <c r="AZ54" s="19">
        <f t="shared" si="21"/>
        <v>14.745722222222222</v>
      </c>
      <c r="BA54" s="19">
        <f t="shared" si="22"/>
        <v>1.9693055555555554</v>
      </c>
      <c r="BC54" s="14" t="s">
        <v>93</v>
      </c>
      <c r="BD54" s="19">
        <f t="shared" si="2"/>
        <v>26.448250000000002</v>
      </c>
      <c r="BE54" s="19">
        <f t="shared" si="3"/>
        <v>85.389833333333328</v>
      </c>
      <c r="BF54" s="19">
        <f t="shared" si="4"/>
        <v>117.32433333333334</v>
      </c>
      <c r="BG54" s="19">
        <f t="shared" si="5"/>
        <v>105.58891666666666</v>
      </c>
      <c r="BH54" s="19">
        <f t="shared" si="6"/>
        <v>56.506583333333339</v>
      </c>
      <c r="BI54" s="19">
        <f t="shared" si="7"/>
        <v>15.527833333333332</v>
      </c>
      <c r="BJ54" s="19">
        <f t="shared" si="8"/>
        <v>2.0049999999999999</v>
      </c>
    </row>
    <row r="55" spans="2:62" x14ac:dyDescent="0.3">
      <c r="B55" s="18" t="s">
        <v>55</v>
      </c>
      <c r="C55" s="19">
        <v>8.4640000000000004</v>
      </c>
      <c r="D55" s="19">
        <v>43.927</v>
      </c>
      <c r="E55" s="19">
        <v>88.156000000000006</v>
      </c>
      <c r="F55" s="19">
        <v>93.495999999999995</v>
      </c>
      <c r="G55" s="19">
        <v>46.244999999999997</v>
      </c>
      <c r="H55" s="19">
        <v>8.968</v>
      </c>
      <c r="I55" s="19">
        <v>0.504</v>
      </c>
      <c r="M55" t="s">
        <v>27</v>
      </c>
      <c r="N55" t="s">
        <v>184</v>
      </c>
      <c r="O55" s="12">
        <v>170693</v>
      </c>
      <c r="P55" s="12">
        <v>159176</v>
      </c>
      <c r="Q55" s="12">
        <v>208321</v>
      </c>
      <c r="R55" s="12">
        <v>260998</v>
      </c>
      <c r="S55" s="12">
        <v>268996</v>
      </c>
      <c r="T55" s="12">
        <v>294374</v>
      </c>
      <c r="U55" s="12">
        <v>286117</v>
      </c>
      <c r="V55" s="12">
        <v>262912</v>
      </c>
      <c r="W55" s="12">
        <v>264302</v>
      </c>
      <c r="X55" s="12">
        <v>269219</v>
      </c>
      <c r="Y55" s="12">
        <v>271443</v>
      </c>
      <c r="Z55" s="12">
        <v>267677</v>
      </c>
      <c r="AA55" s="12">
        <v>202640</v>
      </c>
      <c r="AB55" s="12">
        <v>176208</v>
      </c>
      <c r="AC55" s="12">
        <v>167308</v>
      </c>
      <c r="AD55" s="12">
        <v>118378</v>
      </c>
      <c r="AE55" s="12">
        <v>91890</v>
      </c>
      <c r="AI55" s="13"/>
      <c r="AK55" s="14" t="s">
        <v>58</v>
      </c>
      <c r="AL55" s="19">
        <f t="shared" si="9"/>
        <v>13.177</v>
      </c>
      <c r="AM55" s="19">
        <f t="shared" si="11"/>
        <v>157.57599999999999</v>
      </c>
      <c r="AN55" s="19">
        <f t="shared" si="12"/>
        <v>153.601</v>
      </c>
      <c r="AO55" s="19">
        <f t="shared" si="13"/>
        <v>71.879000000000005</v>
      </c>
      <c r="AP55" s="19">
        <f t="shared" si="14"/>
        <v>26.43</v>
      </c>
      <c r="AQ55" s="19">
        <f t="shared" si="15"/>
        <v>9.3780000000000001</v>
      </c>
      <c r="AR55" s="19">
        <f t="shared" si="16"/>
        <v>3.0910000000000002</v>
      </c>
      <c r="AS55" s="13"/>
      <c r="AT55" s="14" t="s">
        <v>58</v>
      </c>
      <c r="AU55" s="19">
        <f t="shared" si="10"/>
        <v>28.595999999999993</v>
      </c>
      <c r="AV55" s="19">
        <f t="shared" si="17"/>
        <v>185.92933333333335</v>
      </c>
      <c r="AW55" s="19">
        <f t="shared" si="18"/>
        <v>159.35633333333337</v>
      </c>
      <c r="AX55" s="19">
        <f t="shared" si="19"/>
        <v>77.835333333333338</v>
      </c>
      <c r="AY55" s="19">
        <f t="shared" si="20"/>
        <v>29.326000000000004</v>
      </c>
      <c r="AZ55" s="19">
        <f t="shared" si="21"/>
        <v>10.746333333333334</v>
      </c>
      <c r="BA55" s="19">
        <f t="shared" si="22"/>
        <v>3.6973333333333329</v>
      </c>
      <c r="BC55" s="14" t="s">
        <v>58</v>
      </c>
      <c r="BD55" s="19">
        <f t="shared" si="2"/>
        <v>44.558999999999997</v>
      </c>
      <c r="BE55" s="19">
        <f t="shared" si="3"/>
        <v>214.399</v>
      </c>
      <c r="BF55" s="19">
        <f t="shared" si="4"/>
        <v>167.22900000000001</v>
      </c>
      <c r="BG55" s="19">
        <f t="shared" si="5"/>
        <v>81.149000000000001</v>
      </c>
      <c r="BH55" s="19">
        <f t="shared" si="6"/>
        <v>34.558999999999997</v>
      </c>
      <c r="BI55" s="19">
        <f t="shared" si="7"/>
        <v>13.215</v>
      </c>
      <c r="BJ55" s="19">
        <f t="shared" si="8"/>
        <v>4.7809999999999997</v>
      </c>
    </row>
    <row r="56" spans="2:62" x14ac:dyDescent="0.3">
      <c r="B56" s="18" t="s">
        <v>3</v>
      </c>
      <c r="C56" s="19">
        <v>6.0289999999999999</v>
      </c>
      <c r="D56" s="19">
        <v>43.046999999999997</v>
      </c>
      <c r="E56" s="19">
        <v>117.063</v>
      </c>
      <c r="F56" s="19">
        <v>122.003</v>
      </c>
      <c r="G56" s="19">
        <v>55.323</v>
      </c>
      <c r="H56" s="19">
        <v>12.002000000000001</v>
      </c>
      <c r="I56" s="19">
        <v>0.67300000000000004</v>
      </c>
      <c r="M56" t="s">
        <v>27</v>
      </c>
      <c r="N56" t="s">
        <v>185</v>
      </c>
      <c r="O56" s="12">
        <v>105962</v>
      </c>
      <c r="P56" s="12">
        <v>124204</v>
      </c>
      <c r="Q56" s="12">
        <v>123179</v>
      </c>
      <c r="R56" s="12">
        <v>144686</v>
      </c>
      <c r="S56" s="12">
        <v>153293</v>
      </c>
      <c r="T56" s="12">
        <v>149480</v>
      </c>
      <c r="U56" s="12">
        <v>150294</v>
      </c>
      <c r="V56" s="12">
        <v>144641</v>
      </c>
      <c r="W56" s="12">
        <v>160631</v>
      </c>
      <c r="X56" s="12">
        <v>165906</v>
      </c>
      <c r="Y56" s="12">
        <v>163295</v>
      </c>
      <c r="Z56" s="12">
        <v>136147</v>
      </c>
      <c r="AA56" s="12">
        <v>93513</v>
      </c>
      <c r="AB56" s="12">
        <v>109515</v>
      </c>
      <c r="AC56" s="12">
        <v>91803</v>
      </c>
      <c r="AD56" s="12">
        <v>56789</v>
      </c>
      <c r="AE56" s="12">
        <v>34977</v>
      </c>
      <c r="AI56" s="13"/>
      <c r="AK56" s="14" t="s">
        <v>51</v>
      </c>
      <c r="AL56" s="19">
        <f t="shared" si="9"/>
        <v>56.656333333333329</v>
      </c>
      <c r="AM56" s="19">
        <f t="shared" si="11"/>
        <v>90.135166666666677</v>
      </c>
      <c r="AN56" s="19">
        <f t="shared" si="12"/>
        <v>91.041666666666671</v>
      </c>
      <c r="AO56" s="19">
        <f t="shared" si="13"/>
        <v>79.403833333333338</v>
      </c>
      <c r="AP56" s="19">
        <f t="shared" si="14"/>
        <v>48.06</v>
      </c>
      <c r="AQ56" s="19">
        <f t="shared" si="15"/>
        <v>15.223666666666668</v>
      </c>
      <c r="AR56" s="19">
        <f t="shared" si="16"/>
        <v>1.89</v>
      </c>
      <c r="AS56" s="13"/>
      <c r="AT56" s="14" t="s">
        <v>51</v>
      </c>
      <c r="AU56" s="19">
        <f t="shared" si="10"/>
        <v>62.398999999999994</v>
      </c>
      <c r="AV56" s="19">
        <f t="shared" si="17"/>
        <v>98.436888888888902</v>
      </c>
      <c r="AW56" s="19">
        <f t="shared" si="18"/>
        <v>97.081055555555565</v>
      </c>
      <c r="AX56" s="19">
        <f t="shared" si="19"/>
        <v>81.457222222222228</v>
      </c>
      <c r="AY56" s="19">
        <f t="shared" si="20"/>
        <v>48.505833333333335</v>
      </c>
      <c r="AZ56" s="19">
        <f t="shared" si="21"/>
        <v>15.561999999999999</v>
      </c>
      <c r="BA56" s="19">
        <f t="shared" si="22"/>
        <v>1.8979999999999999</v>
      </c>
      <c r="BC56" s="14" t="s">
        <v>51</v>
      </c>
      <c r="BD56" s="19">
        <f t="shared" si="2"/>
        <v>67.736499999999992</v>
      </c>
      <c r="BE56" s="19">
        <f t="shared" si="3"/>
        <v>106.82266666666668</v>
      </c>
      <c r="BF56" s="19">
        <f t="shared" si="4"/>
        <v>103.72800000000001</v>
      </c>
      <c r="BG56" s="19">
        <f t="shared" si="5"/>
        <v>83.921999999999983</v>
      </c>
      <c r="BH56" s="19">
        <f t="shared" si="6"/>
        <v>49.379333333333335</v>
      </c>
      <c r="BI56" s="19">
        <f t="shared" si="7"/>
        <v>16.104666666666667</v>
      </c>
      <c r="BJ56" s="19">
        <f t="shared" si="8"/>
        <v>1.9111666666666667</v>
      </c>
    </row>
    <row r="57" spans="2:62" x14ac:dyDescent="0.3">
      <c r="B57" s="18" t="s">
        <v>4</v>
      </c>
      <c r="C57" s="19">
        <v>43.756</v>
      </c>
      <c r="D57" s="19">
        <v>70.926000000000002</v>
      </c>
      <c r="E57" s="19">
        <v>88.3</v>
      </c>
      <c r="F57" s="19">
        <v>66.863</v>
      </c>
      <c r="G57" s="19">
        <v>28.17</v>
      </c>
      <c r="H57" s="19">
        <v>4.8209999999999997</v>
      </c>
      <c r="I57" s="19">
        <v>0.36399999999999999</v>
      </c>
      <c r="M57" t="s">
        <v>27</v>
      </c>
      <c r="N57" t="s">
        <v>186</v>
      </c>
      <c r="O57" s="12">
        <v>31700</v>
      </c>
      <c r="P57" s="12">
        <v>35706</v>
      </c>
      <c r="Q57" s="12">
        <v>38398</v>
      </c>
      <c r="R57" s="12">
        <v>42852</v>
      </c>
      <c r="S57" s="12">
        <v>52086</v>
      </c>
      <c r="T57" s="12">
        <v>46038</v>
      </c>
      <c r="U57" s="12">
        <v>39416</v>
      </c>
      <c r="V57" s="12">
        <v>35955</v>
      </c>
      <c r="W57" s="12">
        <v>36588</v>
      </c>
      <c r="X57" s="12">
        <v>34383</v>
      </c>
      <c r="Y57" s="12">
        <v>30585</v>
      </c>
      <c r="Z57" s="12">
        <v>26360</v>
      </c>
      <c r="AA57" s="12">
        <v>20803</v>
      </c>
      <c r="AB57" s="12">
        <v>17466</v>
      </c>
      <c r="AC57" s="12">
        <v>13037</v>
      </c>
      <c r="AD57" s="12">
        <v>9207</v>
      </c>
      <c r="AE57" s="12">
        <v>9894</v>
      </c>
      <c r="AI57" s="13"/>
      <c r="AK57" s="14" t="s">
        <v>59</v>
      </c>
      <c r="AL57" s="19">
        <f t="shared" si="9"/>
        <v>20.699000000000002</v>
      </c>
      <c r="AM57" s="19">
        <f t="shared" si="11"/>
        <v>85.486000000000004</v>
      </c>
      <c r="AN57" s="19">
        <f t="shared" si="12"/>
        <v>87.727999999999994</v>
      </c>
      <c r="AO57" s="19">
        <f t="shared" si="13"/>
        <v>56.768999999999998</v>
      </c>
      <c r="AP57" s="19">
        <f t="shared" si="14"/>
        <v>24.06</v>
      </c>
      <c r="AQ57" s="19">
        <f t="shared" si="15"/>
        <v>4.17</v>
      </c>
      <c r="AR57" s="19">
        <f t="shared" si="16"/>
        <v>0.18099999999999999</v>
      </c>
      <c r="AS57" s="13"/>
      <c r="AT57" s="14" t="s">
        <v>59</v>
      </c>
      <c r="AU57" s="19">
        <f t="shared" si="10"/>
        <v>25.587333333333333</v>
      </c>
      <c r="AV57" s="19">
        <f t="shared" si="17"/>
        <v>87.87533333333333</v>
      </c>
      <c r="AW57" s="19">
        <f t="shared" si="18"/>
        <v>103.15433333333333</v>
      </c>
      <c r="AX57" s="19">
        <f t="shared" si="19"/>
        <v>73.312333333333342</v>
      </c>
      <c r="AY57" s="19">
        <f t="shared" si="20"/>
        <v>34.44233333333333</v>
      </c>
      <c r="AZ57" s="19">
        <f t="shared" si="21"/>
        <v>6.9259999999999993</v>
      </c>
      <c r="BA57" s="19">
        <f t="shared" si="22"/>
        <v>0.32900000000000001</v>
      </c>
      <c r="BC57" s="14" t="s">
        <v>59</v>
      </c>
      <c r="BD57" s="19">
        <f t="shared" si="2"/>
        <v>29.643000000000001</v>
      </c>
      <c r="BE57" s="19">
        <f t="shared" si="3"/>
        <v>89.450999999999993</v>
      </c>
      <c r="BF57" s="19">
        <f t="shared" si="4"/>
        <v>115.71</v>
      </c>
      <c r="BG57" s="19">
        <f t="shared" si="5"/>
        <v>88.435000000000002</v>
      </c>
      <c r="BH57" s="19">
        <f t="shared" si="6"/>
        <v>43.866999999999997</v>
      </c>
      <c r="BI57" s="19">
        <f t="shared" si="7"/>
        <v>9.4260000000000002</v>
      </c>
      <c r="BJ57" s="19">
        <f t="shared" si="8"/>
        <v>0.47699999999999998</v>
      </c>
    </row>
    <row r="58" spans="2:62" x14ac:dyDescent="0.3">
      <c r="B58" s="18" t="s">
        <v>5</v>
      </c>
      <c r="C58" s="19">
        <v>11.172000000000001</v>
      </c>
      <c r="D58" s="19">
        <v>52.045000000000002</v>
      </c>
      <c r="E58" s="19">
        <v>97.146000000000001</v>
      </c>
      <c r="F58" s="19">
        <v>90.01</v>
      </c>
      <c r="G58" s="19">
        <v>39.561</v>
      </c>
      <c r="H58" s="19">
        <v>7.3090000000000002</v>
      </c>
      <c r="I58" s="19">
        <v>0.35699999999999998</v>
      </c>
      <c r="M58" t="s">
        <v>27</v>
      </c>
      <c r="N58" t="s">
        <v>187</v>
      </c>
      <c r="O58" s="12">
        <v>240526</v>
      </c>
      <c r="P58" s="12">
        <v>230490</v>
      </c>
      <c r="Q58" s="12">
        <v>305072</v>
      </c>
      <c r="R58" s="12">
        <v>333584</v>
      </c>
      <c r="S58" s="12">
        <v>356716</v>
      </c>
      <c r="T58" s="12">
        <v>460000</v>
      </c>
      <c r="U58" s="12">
        <v>434849</v>
      </c>
      <c r="V58" s="12">
        <v>349688</v>
      </c>
      <c r="W58" s="12">
        <v>340313</v>
      </c>
      <c r="X58" s="12">
        <v>345754</v>
      </c>
      <c r="Y58" s="12">
        <v>387525</v>
      </c>
      <c r="Z58" s="12">
        <v>373627</v>
      </c>
      <c r="AA58" s="12">
        <v>278461</v>
      </c>
      <c r="AB58" s="12">
        <v>182067</v>
      </c>
      <c r="AC58" s="12">
        <v>160921</v>
      </c>
      <c r="AD58" s="12">
        <v>119296</v>
      </c>
      <c r="AE58" s="12">
        <v>97669</v>
      </c>
      <c r="AK58" s="14" t="s">
        <v>53</v>
      </c>
      <c r="AL58" s="19">
        <f t="shared" si="9"/>
        <v>29.537333333333336</v>
      </c>
      <c r="AM58" s="19">
        <f t="shared" si="11"/>
        <v>75.975000000000009</v>
      </c>
      <c r="AN58" s="19">
        <f t="shared" si="12"/>
        <v>102.25433333333335</v>
      </c>
      <c r="AO58" s="19">
        <f t="shared" si="13"/>
        <v>94.766333333333321</v>
      </c>
      <c r="AP58" s="19">
        <f t="shared" si="14"/>
        <v>47.203666666666663</v>
      </c>
      <c r="AQ58" s="19">
        <f t="shared" si="15"/>
        <v>9.2390000000000008</v>
      </c>
      <c r="AR58" s="19">
        <f t="shared" si="16"/>
        <v>0.98</v>
      </c>
      <c r="AT58" s="14" t="s">
        <v>53</v>
      </c>
      <c r="AU58" s="19">
        <f t="shared" si="10"/>
        <v>35.285111111111114</v>
      </c>
      <c r="AV58" s="19">
        <f t="shared" si="17"/>
        <v>84.990666666666684</v>
      </c>
      <c r="AW58" s="19">
        <f t="shared" si="18"/>
        <v>109.13500000000001</v>
      </c>
      <c r="AX58" s="19">
        <f t="shared" si="19"/>
        <v>95.806444444444423</v>
      </c>
      <c r="AY58" s="19">
        <f t="shared" si="20"/>
        <v>48.323444444444441</v>
      </c>
      <c r="AZ58" s="19">
        <f t="shared" si="21"/>
        <v>9.8708888888888904</v>
      </c>
      <c r="BA58" s="19">
        <f t="shared" si="22"/>
        <v>1.0040000000000002</v>
      </c>
      <c r="BC58" s="14" t="s">
        <v>53</v>
      </c>
      <c r="BD58" s="19">
        <f t="shared" si="2"/>
        <v>41.184333333333335</v>
      </c>
      <c r="BE58" s="19">
        <f t="shared" si="3"/>
        <v>94.958000000000013</v>
      </c>
      <c r="BF58" s="19">
        <f t="shared" si="4"/>
        <v>115.95866666666666</v>
      </c>
      <c r="BG58" s="19">
        <f t="shared" si="5"/>
        <v>96.562999999999988</v>
      </c>
      <c r="BH58" s="19">
        <f t="shared" si="6"/>
        <v>48.961999999999996</v>
      </c>
      <c r="BI58" s="19">
        <f t="shared" si="7"/>
        <v>10.254666666666665</v>
      </c>
      <c r="BJ58" s="19">
        <f t="shared" si="8"/>
        <v>1.0216666666666667</v>
      </c>
    </row>
    <row r="59" spans="2:62" x14ac:dyDescent="0.3">
      <c r="B59" s="18" t="s">
        <v>6</v>
      </c>
      <c r="C59" s="19">
        <v>5.1609999999999996</v>
      </c>
      <c r="D59" s="19">
        <v>45.789000000000001</v>
      </c>
      <c r="E59" s="19">
        <v>99.912000000000006</v>
      </c>
      <c r="F59" s="19">
        <v>85.614999999999995</v>
      </c>
      <c r="G59" s="19">
        <v>33.174999999999997</v>
      </c>
      <c r="H59" s="19">
        <v>5.6859999999999999</v>
      </c>
      <c r="I59" s="19">
        <v>0.66200000000000003</v>
      </c>
      <c r="M59" t="s">
        <v>27</v>
      </c>
      <c r="N59" t="s">
        <v>188</v>
      </c>
      <c r="O59" s="12">
        <v>166461</v>
      </c>
      <c r="P59" s="12">
        <v>175088</v>
      </c>
      <c r="Q59" s="12">
        <v>178566</v>
      </c>
      <c r="R59" s="12">
        <v>159016</v>
      </c>
      <c r="S59" s="12">
        <v>147219</v>
      </c>
      <c r="T59" s="12">
        <v>170512</v>
      </c>
      <c r="U59" s="12">
        <v>193486</v>
      </c>
      <c r="V59" s="12">
        <v>205089</v>
      </c>
      <c r="W59" s="12">
        <v>209830</v>
      </c>
      <c r="X59" s="12">
        <v>188549</v>
      </c>
      <c r="Y59" s="12">
        <v>181698</v>
      </c>
      <c r="Z59" s="12">
        <v>192797</v>
      </c>
      <c r="AA59" s="12">
        <v>164174</v>
      </c>
      <c r="AB59" s="12">
        <v>118688</v>
      </c>
      <c r="AC59" s="12">
        <v>89533</v>
      </c>
      <c r="AD59" s="12">
        <v>68727</v>
      </c>
      <c r="AE59" s="12">
        <v>75894</v>
      </c>
      <c r="AH59" s="12"/>
      <c r="AI59" s="12"/>
      <c r="AK59" s="14" t="s">
        <v>54</v>
      </c>
      <c r="AL59" s="19">
        <f t="shared" si="9"/>
        <v>57.186293706293718</v>
      </c>
      <c r="AM59" s="19">
        <f t="shared" si="11"/>
        <v>140.24937062937062</v>
      </c>
      <c r="AN59" s="19">
        <f t="shared" si="12"/>
        <v>159.65337062937067</v>
      </c>
      <c r="AO59" s="19">
        <f t="shared" si="13"/>
        <v>132.98171328671333</v>
      </c>
      <c r="AP59" s="19">
        <f t="shared" si="14"/>
        <v>85.086391608391651</v>
      </c>
      <c r="AQ59" s="19">
        <f t="shared" si="15"/>
        <v>34.17686713286713</v>
      </c>
      <c r="AR59" s="19">
        <f t="shared" si="16"/>
        <v>8.6921468531468538</v>
      </c>
      <c r="AS59" s="12"/>
      <c r="AT59" s="14" t="s">
        <v>54</v>
      </c>
      <c r="AU59" s="19">
        <f t="shared" si="10"/>
        <v>62.760559440559454</v>
      </c>
      <c r="AV59" s="19">
        <f t="shared" si="17"/>
        <v>150.46684615384612</v>
      </c>
      <c r="AW59" s="19">
        <f t="shared" si="18"/>
        <v>167.88505594405592</v>
      </c>
      <c r="AX59" s="19">
        <f t="shared" si="19"/>
        <v>139.12446853146852</v>
      </c>
      <c r="AY59" s="19">
        <f t="shared" si="20"/>
        <v>90.055216783216807</v>
      </c>
      <c r="AZ59" s="19">
        <f t="shared" si="21"/>
        <v>37.923582750582753</v>
      </c>
      <c r="BA59" s="19">
        <f t="shared" si="22"/>
        <v>10.349212121212124</v>
      </c>
      <c r="BC59" s="14" t="s">
        <v>54</v>
      </c>
      <c r="BD59" s="19">
        <f t="shared" si="2"/>
        <v>68.132013986014002</v>
      </c>
      <c r="BE59" s="19">
        <f t="shared" si="3"/>
        <v>159.89870629370625</v>
      </c>
      <c r="BF59" s="19">
        <f t="shared" si="4"/>
        <v>175.69510489510486</v>
      </c>
      <c r="BG59" s="19">
        <f t="shared" si="5"/>
        <v>145.01350349650343</v>
      </c>
      <c r="BH59" s="19">
        <f t="shared" si="6"/>
        <v>95.019762237762265</v>
      </c>
      <c r="BI59" s="19">
        <f t="shared" si="7"/>
        <v>41.774811188811185</v>
      </c>
      <c r="BJ59" s="19">
        <f t="shared" si="8"/>
        <v>12.134349650349654</v>
      </c>
    </row>
    <row r="60" spans="2:62" x14ac:dyDescent="0.3">
      <c r="B60" s="18" t="s">
        <v>56</v>
      </c>
      <c r="C60" s="19">
        <v>10.752000000000001</v>
      </c>
      <c r="D60" s="19">
        <v>45.058999999999997</v>
      </c>
      <c r="E60" s="19">
        <v>98.355000000000004</v>
      </c>
      <c r="F60" s="19">
        <v>98.805999999999997</v>
      </c>
      <c r="G60" s="19">
        <v>36.738999999999997</v>
      </c>
      <c r="H60" s="19">
        <v>5.8120000000000003</v>
      </c>
      <c r="I60" s="19">
        <v>0.25700000000000001</v>
      </c>
      <c r="M60" t="s">
        <v>27</v>
      </c>
      <c r="N60" t="s">
        <v>189</v>
      </c>
      <c r="O60" s="12">
        <v>33943</v>
      </c>
      <c r="P60" s="12">
        <v>30972</v>
      </c>
      <c r="Q60" s="12">
        <v>40599</v>
      </c>
      <c r="R60" s="12">
        <v>53111</v>
      </c>
      <c r="S60" s="12">
        <v>50810</v>
      </c>
      <c r="T60" s="12">
        <v>48701</v>
      </c>
      <c r="U60" s="12">
        <v>49388</v>
      </c>
      <c r="V60" s="12">
        <v>44257</v>
      </c>
      <c r="W60" s="12">
        <v>47464</v>
      </c>
      <c r="X60" s="12">
        <v>46706</v>
      </c>
      <c r="Y60" s="12">
        <v>42753</v>
      </c>
      <c r="Z60" s="12">
        <v>36285</v>
      </c>
      <c r="AA60" s="12">
        <v>29479</v>
      </c>
      <c r="AB60" s="12">
        <v>29303</v>
      </c>
      <c r="AC60" s="12">
        <v>21444</v>
      </c>
      <c r="AD60" s="12">
        <v>15075</v>
      </c>
      <c r="AE60" s="12">
        <v>9696</v>
      </c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spans="2:62" x14ac:dyDescent="0.3">
      <c r="B61" s="18" t="s">
        <v>7</v>
      </c>
      <c r="C61" s="19">
        <v>4.4359999999999999</v>
      </c>
      <c r="D61" s="19">
        <v>37.308999999999997</v>
      </c>
      <c r="E61" s="19">
        <v>112.938</v>
      </c>
      <c r="F61" s="19">
        <v>125.03700000000001</v>
      </c>
      <c r="G61" s="19">
        <v>55.460999999999999</v>
      </c>
      <c r="H61" s="19">
        <v>10.212999999999999</v>
      </c>
      <c r="I61" s="19">
        <v>0.60599999999999998</v>
      </c>
      <c r="M61" t="s">
        <v>27</v>
      </c>
      <c r="N61" t="s">
        <v>190</v>
      </c>
      <c r="O61" s="12">
        <v>145631</v>
      </c>
      <c r="P61" s="12">
        <v>151466</v>
      </c>
      <c r="Q61" s="12">
        <v>168323</v>
      </c>
      <c r="R61" s="12">
        <v>163573</v>
      </c>
      <c r="S61" s="12">
        <v>170907</v>
      </c>
      <c r="T61" s="12">
        <v>169621</v>
      </c>
      <c r="U61" s="12">
        <v>157735</v>
      </c>
      <c r="V61" s="12">
        <v>179655</v>
      </c>
      <c r="W61" s="12">
        <v>192497</v>
      </c>
      <c r="X61" s="12">
        <v>192688</v>
      </c>
      <c r="Y61" s="12">
        <v>198649</v>
      </c>
      <c r="Z61" s="12">
        <v>206914</v>
      </c>
      <c r="AA61" s="12">
        <v>139272</v>
      </c>
      <c r="AB61" s="12">
        <v>113898</v>
      </c>
      <c r="AC61" s="12">
        <v>91515</v>
      </c>
      <c r="AD61" s="12">
        <v>70722</v>
      </c>
      <c r="AE61" s="12">
        <v>60940</v>
      </c>
      <c r="AH61" s="13"/>
      <c r="AI61" s="13"/>
      <c r="AJ61" s="13"/>
      <c r="AK61" s="110"/>
      <c r="AL61" s="110"/>
      <c r="AM61" s="110"/>
      <c r="AN61" s="110"/>
      <c r="AO61" s="110"/>
      <c r="AP61" s="110"/>
      <c r="AQ61" s="110"/>
      <c r="AR61" s="110"/>
      <c r="AS61" s="13"/>
    </row>
    <row r="62" spans="2:62" x14ac:dyDescent="0.3">
      <c r="B62" s="18" t="s">
        <v>8</v>
      </c>
      <c r="C62" s="19">
        <v>16.131</v>
      </c>
      <c r="D62" s="19">
        <v>57.942999999999998</v>
      </c>
      <c r="E62" s="19">
        <v>99.647999999999996</v>
      </c>
      <c r="F62" s="19">
        <v>87.028999999999996</v>
      </c>
      <c r="G62" s="19">
        <v>46.579000000000001</v>
      </c>
      <c r="H62" s="19">
        <v>10.464</v>
      </c>
      <c r="I62" s="19">
        <v>0.36599999999999999</v>
      </c>
      <c r="M62" t="s">
        <v>27</v>
      </c>
      <c r="N62" t="s">
        <v>191</v>
      </c>
      <c r="O62" s="12">
        <v>1962100</v>
      </c>
      <c r="P62" s="12">
        <v>1905736</v>
      </c>
      <c r="Q62" s="12">
        <v>1918990</v>
      </c>
      <c r="R62" s="12">
        <v>2009156</v>
      </c>
      <c r="S62" s="12">
        <v>1985178</v>
      </c>
      <c r="T62" s="12">
        <v>1862134</v>
      </c>
      <c r="U62" s="12">
        <v>2107041</v>
      </c>
      <c r="V62" s="12">
        <v>2156882</v>
      </c>
      <c r="W62" s="12">
        <v>2168610</v>
      </c>
      <c r="X62" s="12">
        <v>2063690</v>
      </c>
      <c r="Y62" s="12">
        <v>2038126</v>
      </c>
      <c r="Z62" s="12">
        <v>1982736</v>
      </c>
      <c r="AA62" s="12">
        <v>1323371</v>
      </c>
      <c r="AB62" s="12">
        <v>1201830</v>
      </c>
      <c r="AC62" s="12">
        <v>1109372</v>
      </c>
      <c r="AD62" s="12">
        <v>881359</v>
      </c>
      <c r="AE62" s="12">
        <v>913833</v>
      </c>
      <c r="AH62" s="13"/>
      <c r="AI62" s="13"/>
      <c r="AJ62" s="13"/>
      <c r="AK62" s="110"/>
      <c r="AL62" s="110"/>
      <c r="AM62" s="110"/>
      <c r="AN62" s="110"/>
      <c r="AO62" s="110"/>
      <c r="AP62" s="110"/>
      <c r="AQ62" s="110"/>
      <c r="AR62" s="110"/>
      <c r="AS62" s="13"/>
    </row>
    <row r="63" spans="2:62" x14ac:dyDescent="0.3">
      <c r="B63" s="18" t="s">
        <v>9</v>
      </c>
      <c r="C63" s="19">
        <v>7.423</v>
      </c>
      <c r="D63" s="19">
        <v>52.027000000000001</v>
      </c>
      <c r="E63" s="19">
        <v>108.045</v>
      </c>
      <c r="F63" s="19">
        <v>114.857</v>
      </c>
      <c r="G63" s="19">
        <v>58.72</v>
      </c>
      <c r="H63" s="19">
        <v>12.231</v>
      </c>
      <c r="I63" s="19">
        <v>0.69699999999999995</v>
      </c>
      <c r="M63" t="s">
        <v>27</v>
      </c>
      <c r="N63" t="s">
        <v>192</v>
      </c>
      <c r="O63" s="12">
        <v>1844004</v>
      </c>
      <c r="P63" s="12">
        <v>2032804</v>
      </c>
      <c r="Q63" s="12">
        <v>2148159</v>
      </c>
      <c r="R63" s="12">
        <v>2403655</v>
      </c>
      <c r="S63" s="12">
        <v>2417348</v>
      </c>
      <c r="T63" s="12">
        <v>2384277</v>
      </c>
      <c r="U63" s="12">
        <v>2583158</v>
      </c>
      <c r="V63" s="12">
        <v>3444952</v>
      </c>
      <c r="W63" s="12">
        <v>3601521</v>
      </c>
      <c r="X63" s="12">
        <v>3191878</v>
      </c>
      <c r="Y63" s="12">
        <v>2742793</v>
      </c>
      <c r="Z63" s="12">
        <v>2351163</v>
      </c>
      <c r="AA63" s="12">
        <v>2414091</v>
      </c>
      <c r="AB63" s="12">
        <v>2492893</v>
      </c>
      <c r="AC63" s="12">
        <v>1661325</v>
      </c>
      <c r="AD63" s="12">
        <v>1199284</v>
      </c>
      <c r="AE63" s="12">
        <v>960166</v>
      </c>
      <c r="AK63" s="110"/>
      <c r="AL63" s="110"/>
      <c r="AM63" s="110"/>
      <c r="AN63" s="110"/>
      <c r="AO63" s="110"/>
      <c r="AP63" s="110"/>
      <c r="AQ63" s="110"/>
      <c r="AR63" s="110"/>
    </row>
    <row r="64" spans="2:62" x14ac:dyDescent="0.3">
      <c r="B64" s="18" t="s">
        <v>10</v>
      </c>
      <c r="C64" s="19">
        <v>6.6479999999999997</v>
      </c>
      <c r="D64" s="19">
        <v>50.326000000000001</v>
      </c>
      <c r="E64" s="19">
        <v>123.96</v>
      </c>
      <c r="F64" s="19">
        <v>131.14599999999999</v>
      </c>
      <c r="G64" s="19">
        <v>66.933999999999997</v>
      </c>
      <c r="H64" s="19">
        <v>16.128</v>
      </c>
      <c r="I64" s="19">
        <v>1.038</v>
      </c>
      <c r="M64" t="s">
        <v>27</v>
      </c>
      <c r="N64" t="s">
        <v>193</v>
      </c>
      <c r="O64" s="12">
        <v>277378</v>
      </c>
      <c r="P64" s="12">
        <v>277783</v>
      </c>
      <c r="Q64" s="12">
        <v>288372</v>
      </c>
      <c r="R64" s="12">
        <v>316752</v>
      </c>
      <c r="S64" s="12">
        <v>409049</v>
      </c>
      <c r="T64" s="12">
        <v>448727</v>
      </c>
      <c r="U64" s="12">
        <v>447314</v>
      </c>
      <c r="V64" s="12">
        <v>452950</v>
      </c>
      <c r="W64" s="12">
        <v>413645</v>
      </c>
      <c r="X64" s="12">
        <v>400940</v>
      </c>
      <c r="Y64" s="12">
        <v>340779</v>
      </c>
      <c r="Z64" s="12">
        <v>327561</v>
      </c>
      <c r="AA64" s="12">
        <v>258853.99999999997</v>
      </c>
      <c r="AB64" s="12">
        <v>279541</v>
      </c>
      <c r="AC64" s="12">
        <v>260651</v>
      </c>
      <c r="AD64" s="12">
        <v>194521</v>
      </c>
      <c r="AE64" s="12">
        <v>161600</v>
      </c>
      <c r="AH64" s="12"/>
      <c r="AI64" s="12"/>
      <c r="AJ64" s="12"/>
      <c r="AK64" s="110"/>
      <c r="AL64" s="110"/>
      <c r="AM64" s="110"/>
      <c r="AN64" s="110"/>
      <c r="AO64" s="110"/>
      <c r="AP64" s="110"/>
      <c r="AQ64" s="110"/>
      <c r="AR64" s="110"/>
      <c r="AS64" s="12"/>
    </row>
    <row r="65" spans="2:45" x14ac:dyDescent="0.3">
      <c r="B65" s="18" t="s">
        <v>11</v>
      </c>
      <c r="C65" s="19">
        <v>8.0630000000000006</v>
      </c>
      <c r="D65" s="19">
        <v>36.692999999999998</v>
      </c>
      <c r="E65" s="19">
        <v>80.457999999999998</v>
      </c>
      <c r="F65" s="19">
        <v>97.498000000000005</v>
      </c>
      <c r="G65" s="19">
        <v>52.813000000000002</v>
      </c>
      <c r="H65" s="19">
        <v>9.4700000000000006</v>
      </c>
      <c r="I65" s="19">
        <v>0.40500000000000003</v>
      </c>
      <c r="M65" t="s">
        <v>27</v>
      </c>
      <c r="N65" t="s">
        <v>194</v>
      </c>
      <c r="O65" s="12">
        <v>244386</v>
      </c>
      <c r="P65" s="12">
        <v>253381</v>
      </c>
      <c r="Q65" s="12">
        <v>304304</v>
      </c>
      <c r="R65" s="12">
        <v>321912</v>
      </c>
      <c r="S65" s="12">
        <v>342675</v>
      </c>
      <c r="T65" s="12">
        <v>437395</v>
      </c>
      <c r="U65" s="12">
        <v>385895</v>
      </c>
      <c r="V65" s="12">
        <v>346924</v>
      </c>
      <c r="W65" s="12">
        <v>297474</v>
      </c>
      <c r="X65" s="12">
        <v>353014</v>
      </c>
      <c r="Y65" s="12">
        <v>375939</v>
      </c>
      <c r="Z65" s="12">
        <v>293671</v>
      </c>
      <c r="AA65" s="12">
        <v>255632</v>
      </c>
      <c r="AB65" s="12">
        <v>189504</v>
      </c>
      <c r="AC65" s="12">
        <v>165073</v>
      </c>
      <c r="AD65" s="12">
        <v>117214</v>
      </c>
      <c r="AE65" s="12">
        <v>101744</v>
      </c>
      <c r="AH65" s="13"/>
      <c r="AI65" s="13"/>
      <c r="AJ65" s="13"/>
      <c r="AK65" s="110"/>
      <c r="AL65" s="110"/>
      <c r="AM65" s="110"/>
      <c r="AN65" s="110"/>
      <c r="AO65" s="110"/>
      <c r="AP65" s="110"/>
      <c r="AQ65" s="110"/>
      <c r="AR65" s="110"/>
      <c r="AS65" s="13"/>
    </row>
    <row r="66" spans="2:45" x14ac:dyDescent="0.3">
      <c r="B66" s="18" t="s">
        <v>12</v>
      </c>
      <c r="C66" s="19">
        <v>8.5389999999999997</v>
      </c>
      <c r="D66" s="19">
        <v>32.569000000000003</v>
      </c>
      <c r="E66" s="19">
        <v>76.495999999999995</v>
      </c>
      <c r="F66" s="19">
        <v>91.561000000000007</v>
      </c>
      <c r="G66" s="19">
        <v>47.845999999999997</v>
      </c>
      <c r="H66" s="19">
        <v>10.207000000000001</v>
      </c>
      <c r="I66" s="19">
        <v>1.462</v>
      </c>
      <c r="M66" t="s">
        <v>27</v>
      </c>
      <c r="N66" t="s">
        <v>195</v>
      </c>
      <c r="O66" s="12">
        <v>153514</v>
      </c>
      <c r="P66" s="12">
        <v>137647</v>
      </c>
      <c r="Q66" s="12">
        <v>138237</v>
      </c>
      <c r="R66" s="12">
        <v>152515</v>
      </c>
      <c r="S66" s="12">
        <v>177826</v>
      </c>
      <c r="T66" s="12">
        <v>181953</v>
      </c>
      <c r="U66" s="12">
        <v>175132</v>
      </c>
      <c r="V66" s="12">
        <v>153180</v>
      </c>
      <c r="W66" s="12">
        <v>146159</v>
      </c>
      <c r="X66" s="12">
        <v>130430</v>
      </c>
      <c r="Y66" s="12">
        <v>126482</v>
      </c>
      <c r="Z66" s="12">
        <v>115031</v>
      </c>
      <c r="AA66" s="12">
        <v>87362</v>
      </c>
      <c r="AB66" s="12">
        <v>68856</v>
      </c>
      <c r="AC66" s="12">
        <v>51810</v>
      </c>
      <c r="AD66" s="12">
        <v>34355</v>
      </c>
      <c r="AE66" s="12">
        <v>36826</v>
      </c>
      <c r="AH66" s="13"/>
      <c r="AI66" s="13"/>
      <c r="AJ66" s="13"/>
      <c r="AK66" s="110"/>
      <c r="AL66" s="110"/>
      <c r="AM66" s="110"/>
      <c r="AN66" s="110"/>
      <c r="AO66" s="110"/>
      <c r="AP66" s="110"/>
      <c r="AQ66" s="110"/>
      <c r="AR66" s="110"/>
      <c r="AS66" s="13"/>
    </row>
    <row r="67" spans="2:45" x14ac:dyDescent="0.3">
      <c r="B67" s="18" t="s">
        <v>13</v>
      </c>
      <c r="C67" s="19">
        <v>20.315000000000001</v>
      </c>
      <c r="D67" s="19">
        <v>41.637</v>
      </c>
      <c r="E67" s="19">
        <v>75.286000000000001</v>
      </c>
      <c r="F67" s="19">
        <v>81.146000000000001</v>
      </c>
      <c r="G67" s="19">
        <v>39.69</v>
      </c>
      <c r="H67" s="19">
        <v>7.9960000000000004</v>
      </c>
      <c r="I67" s="19">
        <v>0.28999999999999998</v>
      </c>
      <c r="M67" t="s">
        <v>27</v>
      </c>
      <c r="N67" t="s">
        <v>196</v>
      </c>
      <c r="O67" s="12">
        <v>1428514</v>
      </c>
      <c r="P67" s="12">
        <v>1384783</v>
      </c>
      <c r="Q67" s="12">
        <v>1427578</v>
      </c>
      <c r="R67" s="12">
        <v>1483733</v>
      </c>
      <c r="S67" s="12">
        <v>1611515</v>
      </c>
      <c r="T67" s="12">
        <v>1900960</v>
      </c>
      <c r="U67" s="12">
        <v>2289155</v>
      </c>
      <c r="V67" s="12">
        <v>2397467</v>
      </c>
      <c r="W67" s="12">
        <v>2329582</v>
      </c>
      <c r="X67" s="12">
        <v>2018862</v>
      </c>
      <c r="Y67" s="12">
        <v>1838305</v>
      </c>
      <c r="Z67" s="12">
        <v>1865556</v>
      </c>
      <c r="AA67" s="12">
        <v>1536737</v>
      </c>
      <c r="AB67" s="12">
        <v>1553790</v>
      </c>
      <c r="AC67" s="12">
        <v>1274136</v>
      </c>
      <c r="AD67" s="12">
        <v>972245</v>
      </c>
      <c r="AE67" s="12">
        <v>982817</v>
      </c>
      <c r="AH67" s="13"/>
      <c r="AI67" s="13"/>
      <c r="AJ67" s="13"/>
      <c r="AK67" s="110"/>
      <c r="AL67" s="110"/>
      <c r="AM67" s="110"/>
      <c r="AN67" s="110"/>
      <c r="AO67" s="110"/>
      <c r="AP67" s="110"/>
      <c r="AQ67" s="110"/>
      <c r="AR67" s="110"/>
      <c r="AS67" s="13"/>
    </row>
    <row r="68" spans="2:45" x14ac:dyDescent="0.3">
      <c r="B68" s="18" t="s">
        <v>14</v>
      </c>
      <c r="C68" s="19">
        <v>10.778</v>
      </c>
      <c r="D68" s="19">
        <v>46.497999999999998</v>
      </c>
      <c r="E68" s="19">
        <v>85.686999999999998</v>
      </c>
      <c r="F68" s="19">
        <v>129.72399999999999</v>
      </c>
      <c r="G68" s="19">
        <v>96.870999999999995</v>
      </c>
      <c r="H68" s="19">
        <v>22.221</v>
      </c>
      <c r="I68" s="19">
        <v>1.3009999999999999</v>
      </c>
      <c r="M68" t="s">
        <v>27</v>
      </c>
      <c r="N68" t="s">
        <v>197</v>
      </c>
      <c r="O68" s="12">
        <v>51546</v>
      </c>
      <c r="P68" s="12">
        <v>47345</v>
      </c>
      <c r="Q68" s="12">
        <v>70058</v>
      </c>
      <c r="R68" s="12">
        <v>93057</v>
      </c>
      <c r="S68" s="12">
        <v>86881</v>
      </c>
      <c r="T68" s="12">
        <v>76600</v>
      </c>
      <c r="U68" s="12">
        <v>78460</v>
      </c>
      <c r="V68" s="12">
        <v>73871</v>
      </c>
      <c r="W68" s="12">
        <v>79916</v>
      </c>
      <c r="X68" s="12">
        <v>77785</v>
      </c>
      <c r="Y68" s="12">
        <v>66233</v>
      </c>
      <c r="Z68" s="12">
        <v>55160</v>
      </c>
      <c r="AA68" s="12">
        <v>52441</v>
      </c>
      <c r="AB68" s="12">
        <v>49316</v>
      </c>
      <c r="AC68" s="12">
        <v>34835</v>
      </c>
      <c r="AD68" s="12">
        <v>24127</v>
      </c>
      <c r="AE68" s="12">
        <v>14868</v>
      </c>
      <c r="AK68" s="110"/>
      <c r="AL68" s="110"/>
      <c r="AM68" s="110"/>
      <c r="AN68" s="110"/>
      <c r="AO68" s="110"/>
      <c r="AP68" s="110"/>
      <c r="AQ68" s="110"/>
      <c r="AR68" s="110"/>
    </row>
    <row r="69" spans="2:45" x14ac:dyDescent="0.3">
      <c r="B69" s="18" t="s">
        <v>15</v>
      </c>
      <c r="C69" s="19">
        <v>5.8940000000000001</v>
      </c>
      <c r="D69" s="19">
        <v>31.89</v>
      </c>
      <c r="E69" s="19">
        <v>72.084000000000003</v>
      </c>
      <c r="F69" s="19">
        <v>95.894000000000005</v>
      </c>
      <c r="G69" s="19">
        <v>61.71</v>
      </c>
      <c r="H69" s="19">
        <v>15.587999999999999</v>
      </c>
      <c r="I69" s="19">
        <v>1.1399999999999999</v>
      </c>
      <c r="M69" t="s">
        <v>27</v>
      </c>
      <c r="N69" t="s">
        <v>198</v>
      </c>
      <c r="O69" s="12">
        <v>75721</v>
      </c>
      <c r="P69" s="12">
        <v>91542</v>
      </c>
      <c r="Q69" s="12">
        <v>120437</v>
      </c>
      <c r="R69" s="12">
        <v>131483</v>
      </c>
      <c r="S69" s="12">
        <v>121433</v>
      </c>
      <c r="T69" s="12">
        <v>107451</v>
      </c>
      <c r="U69" s="12">
        <v>114951</v>
      </c>
      <c r="V69" s="12">
        <v>117613</v>
      </c>
      <c r="W69" s="12">
        <v>129128.99999999999</v>
      </c>
      <c r="X69" s="12">
        <v>116969</v>
      </c>
      <c r="Y69" s="12">
        <v>94236</v>
      </c>
      <c r="Z69" s="12">
        <v>78169</v>
      </c>
      <c r="AA69" s="12">
        <v>72811</v>
      </c>
      <c r="AB69" s="12">
        <v>67399</v>
      </c>
      <c r="AC69" s="12">
        <v>53895</v>
      </c>
      <c r="AD69" s="12">
        <v>35681</v>
      </c>
      <c r="AE69" s="12">
        <v>24653</v>
      </c>
      <c r="AH69" s="12"/>
      <c r="AI69" s="12"/>
      <c r="AJ69" s="12"/>
      <c r="AK69" s="110"/>
      <c r="AL69" s="110"/>
      <c r="AM69" s="110"/>
      <c r="AN69" s="110"/>
      <c r="AO69" s="110"/>
      <c r="AP69" s="110"/>
      <c r="AQ69" s="110"/>
      <c r="AR69" s="110"/>
      <c r="AS69" s="12"/>
    </row>
    <row r="70" spans="2:45" x14ac:dyDescent="0.3">
      <c r="B70" s="18" t="s">
        <v>16</v>
      </c>
      <c r="C70" s="19">
        <v>15.289</v>
      </c>
      <c r="D70" s="19">
        <v>56.005000000000003</v>
      </c>
      <c r="E70" s="19">
        <v>93.67</v>
      </c>
      <c r="F70" s="19">
        <v>80.933000000000007</v>
      </c>
      <c r="G70" s="19">
        <v>42.545000000000002</v>
      </c>
      <c r="H70" s="19">
        <v>10.459</v>
      </c>
      <c r="I70" s="19">
        <v>0.53900000000000003</v>
      </c>
      <c r="M70" t="s">
        <v>27</v>
      </c>
      <c r="N70" t="s">
        <v>199</v>
      </c>
      <c r="O70" s="12">
        <v>14292</v>
      </c>
      <c r="P70" s="12">
        <v>14893</v>
      </c>
      <c r="Q70" s="12">
        <v>14691</v>
      </c>
      <c r="R70" s="12">
        <v>13592</v>
      </c>
      <c r="S70" s="12">
        <v>13506</v>
      </c>
      <c r="T70" s="12">
        <v>14589</v>
      </c>
      <c r="U70" s="12">
        <v>17006</v>
      </c>
      <c r="V70" s="12">
        <v>19547</v>
      </c>
      <c r="W70" s="12">
        <v>19735</v>
      </c>
      <c r="X70" s="12">
        <v>17642</v>
      </c>
      <c r="Y70" s="12">
        <v>15405</v>
      </c>
      <c r="Z70" s="12">
        <v>13538</v>
      </c>
      <c r="AA70" s="12">
        <v>10423</v>
      </c>
      <c r="AB70" s="12">
        <v>8991</v>
      </c>
      <c r="AC70" s="12">
        <v>7652</v>
      </c>
      <c r="AD70" s="12">
        <v>5991</v>
      </c>
      <c r="AE70" s="12">
        <v>4442</v>
      </c>
      <c r="AH70" s="13"/>
      <c r="AI70" s="13"/>
      <c r="AJ70" s="13"/>
      <c r="AK70" s="110"/>
      <c r="AL70" s="110"/>
      <c r="AM70" s="110"/>
      <c r="AN70" s="110"/>
      <c r="AO70" s="110"/>
      <c r="AP70" s="110"/>
      <c r="AQ70" s="110"/>
      <c r="AR70" s="110"/>
      <c r="AS70" s="13"/>
    </row>
    <row r="71" spans="2:45" x14ac:dyDescent="0.3">
      <c r="B71" s="18" t="s">
        <v>57</v>
      </c>
      <c r="C71" s="19">
        <v>13.428000000000001</v>
      </c>
      <c r="D71" s="19">
        <v>54.79</v>
      </c>
      <c r="E71" s="19">
        <v>115.91</v>
      </c>
      <c r="F71" s="19">
        <v>90.406000000000006</v>
      </c>
      <c r="G71" s="19">
        <v>37.076999999999998</v>
      </c>
      <c r="H71" s="19">
        <v>6.9279999999999999</v>
      </c>
      <c r="I71" s="19">
        <v>0.26100000000000001</v>
      </c>
      <c r="M71" t="s">
        <v>27</v>
      </c>
      <c r="N71" t="s">
        <v>200</v>
      </c>
      <c r="O71" s="12">
        <v>10203</v>
      </c>
      <c r="P71" s="12">
        <v>12043</v>
      </c>
      <c r="Q71" s="12">
        <v>13949</v>
      </c>
      <c r="R71" s="12">
        <v>14806</v>
      </c>
      <c r="S71" s="12">
        <v>14929</v>
      </c>
      <c r="T71" s="12">
        <v>15292</v>
      </c>
      <c r="U71" s="12">
        <v>14049</v>
      </c>
      <c r="V71" s="12">
        <v>12475</v>
      </c>
      <c r="W71" s="12">
        <v>14346</v>
      </c>
      <c r="X71" s="12">
        <v>15228</v>
      </c>
      <c r="Y71" s="12">
        <v>14375</v>
      </c>
      <c r="Z71" s="12">
        <v>15324</v>
      </c>
      <c r="AA71" s="12">
        <v>10164</v>
      </c>
      <c r="AB71" s="12">
        <v>8334</v>
      </c>
      <c r="AC71" s="12">
        <v>6264</v>
      </c>
      <c r="AD71" s="12">
        <v>4404</v>
      </c>
      <c r="AE71" s="12">
        <v>4505</v>
      </c>
      <c r="AH71" s="13"/>
      <c r="AI71" s="13"/>
      <c r="AJ71" s="13"/>
      <c r="AK71" s="110"/>
      <c r="AL71" s="110"/>
      <c r="AM71" s="110"/>
      <c r="AN71" s="110"/>
      <c r="AO71" s="110"/>
      <c r="AP71" s="110"/>
      <c r="AQ71" s="110"/>
      <c r="AR71" s="110"/>
      <c r="AS71" s="13"/>
    </row>
    <row r="72" spans="2:45" x14ac:dyDescent="0.3">
      <c r="B72" s="18" t="s">
        <v>17</v>
      </c>
      <c r="C72" s="19">
        <v>6.4039999999999999</v>
      </c>
      <c r="D72" s="19">
        <v>37.698999999999998</v>
      </c>
      <c r="E72" s="19">
        <v>82.162000000000006</v>
      </c>
      <c r="F72" s="19">
        <v>108.40300000000001</v>
      </c>
      <c r="G72" s="19">
        <v>60.921999999999997</v>
      </c>
      <c r="H72" s="19">
        <v>12.821</v>
      </c>
      <c r="I72" s="19">
        <v>0.82899999999999996</v>
      </c>
      <c r="M72" t="s">
        <v>27</v>
      </c>
      <c r="N72" t="s">
        <v>201</v>
      </c>
      <c r="O72" s="12">
        <v>515710.00000000006</v>
      </c>
      <c r="P72" s="12">
        <v>506850</v>
      </c>
      <c r="Q72" s="12">
        <v>515029</v>
      </c>
      <c r="R72" s="12">
        <v>504162</v>
      </c>
      <c r="S72" s="12">
        <v>492055</v>
      </c>
      <c r="T72" s="12">
        <v>502689</v>
      </c>
      <c r="U72" s="12">
        <v>587526</v>
      </c>
      <c r="V72" s="12">
        <v>669586</v>
      </c>
      <c r="W72" s="12">
        <v>667932</v>
      </c>
      <c r="X72" s="12">
        <v>610849</v>
      </c>
      <c r="Y72" s="12">
        <v>565190</v>
      </c>
      <c r="Z72" s="12">
        <v>572639</v>
      </c>
      <c r="AA72" s="12">
        <v>423533</v>
      </c>
      <c r="AB72" s="12">
        <v>339147</v>
      </c>
      <c r="AC72" s="12">
        <v>271845</v>
      </c>
      <c r="AD72" s="12">
        <v>189990</v>
      </c>
      <c r="AE72" s="12">
        <v>181343</v>
      </c>
      <c r="AH72" s="13"/>
      <c r="AI72" s="13"/>
      <c r="AJ72" s="13"/>
      <c r="AK72" s="110"/>
      <c r="AL72" s="110"/>
      <c r="AM72" s="110"/>
      <c r="AN72" s="110"/>
      <c r="AO72" s="110"/>
      <c r="AP72" s="110"/>
      <c r="AQ72" s="110"/>
      <c r="AR72" s="110"/>
      <c r="AS72" s="13"/>
    </row>
    <row r="73" spans="2:45" x14ac:dyDescent="0.3">
      <c r="B73" s="18" t="s">
        <v>18</v>
      </c>
      <c r="C73" s="19">
        <v>13.287000000000001</v>
      </c>
      <c r="D73" s="19">
        <v>38.798999999999999</v>
      </c>
      <c r="E73" s="19">
        <v>85.570999999999998</v>
      </c>
      <c r="F73" s="19">
        <v>94.34</v>
      </c>
      <c r="G73" s="19">
        <v>39.862000000000002</v>
      </c>
      <c r="H73" s="19">
        <v>6.91</v>
      </c>
      <c r="I73" s="19">
        <v>0.23100000000000001</v>
      </c>
      <c r="M73" t="s">
        <v>27</v>
      </c>
      <c r="N73" t="s">
        <v>202</v>
      </c>
      <c r="O73" s="12">
        <v>918021</v>
      </c>
      <c r="P73" s="12">
        <v>1047801.9999999999</v>
      </c>
      <c r="Q73" s="12">
        <v>1303853</v>
      </c>
      <c r="R73" s="12">
        <v>1492826</v>
      </c>
      <c r="S73" s="12">
        <v>1696586</v>
      </c>
      <c r="T73" s="12">
        <v>1581912</v>
      </c>
      <c r="U73" s="12">
        <v>1366738</v>
      </c>
      <c r="V73" s="12">
        <v>1202292</v>
      </c>
      <c r="W73" s="12">
        <v>1278917</v>
      </c>
      <c r="X73" s="12">
        <v>1543459</v>
      </c>
      <c r="Y73" s="12">
        <v>1433074</v>
      </c>
      <c r="Z73" s="12">
        <v>1137680</v>
      </c>
      <c r="AA73" s="12">
        <v>685779</v>
      </c>
      <c r="AB73" s="12">
        <v>666491</v>
      </c>
      <c r="AC73" s="12">
        <v>554946</v>
      </c>
      <c r="AD73" s="12">
        <v>383602</v>
      </c>
      <c r="AE73" s="12">
        <v>283024</v>
      </c>
      <c r="AK73" s="110"/>
      <c r="AL73" s="110"/>
      <c r="AM73" s="110"/>
      <c r="AN73" s="110"/>
      <c r="AO73" s="110"/>
      <c r="AP73" s="110"/>
      <c r="AQ73" s="110"/>
      <c r="AR73" s="110"/>
    </row>
    <row r="74" spans="2:45" x14ac:dyDescent="0.3">
      <c r="B74" s="18" t="s">
        <v>19</v>
      </c>
      <c r="C74" s="19">
        <v>4.4480000000000004</v>
      </c>
      <c r="D74" s="19">
        <v>34.902999999999999</v>
      </c>
      <c r="E74" s="19">
        <v>107.2</v>
      </c>
      <c r="F74" s="19">
        <v>135.197</v>
      </c>
      <c r="G74" s="19">
        <v>55.188000000000002</v>
      </c>
      <c r="H74" s="19">
        <v>9.0690000000000008</v>
      </c>
      <c r="I74" s="19">
        <v>0.39500000000000002</v>
      </c>
      <c r="M74" t="s">
        <v>27</v>
      </c>
      <c r="N74" t="s">
        <v>203</v>
      </c>
      <c r="O74" s="12">
        <v>284731</v>
      </c>
      <c r="P74" s="12">
        <v>270842</v>
      </c>
      <c r="Q74" s="12">
        <v>276517</v>
      </c>
      <c r="R74" s="12">
        <v>302884</v>
      </c>
      <c r="S74" s="12">
        <v>363415</v>
      </c>
      <c r="T74" s="12">
        <v>408538</v>
      </c>
      <c r="U74" s="12">
        <v>414536</v>
      </c>
      <c r="V74" s="12">
        <v>386469</v>
      </c>
      <c r="W74" s="12">
        <v>383402</v>
      </c>
      <c r="X74" s="12">
        <v>353508</v>
      </c>
      <c r="Y74" s="12">
        <v>327417</v>
      </c>
      <c r="Z74" s="12">
        <v>299966</v>
      </c>
      <c r="AA74" s="12">
        <v>255036</v>
      </c>
      <c r="AB74" s="12">
        <v>239934</v>
      </c>
      <c r="AC74" s="12">
        <v>211229</v>
      </c>
      <c r="AD74" s="12">
        <v>151961</v>
      </c>
      <c r="AE74" s="12">
        <v>149581</v>
      </c>
      <c r="AI74" s="12"/>
      <c r="AJ74" s="12"/>
      <c r="AK74" s="110"/>
      <c r="AL74" s="110"/>
      <c r="AM74" s="110"/>
      <c r="AN74" s="110"/>
      <c r="AO74" s="110"/>
      <c r="AP74" s="110"/>
      <c r="AQ74" s="110"/>
      <c r="AR74" s="110"/>
      <c r="AS74" s="12"/>
    </row>
    <row r="75" spans="2:45" x14ac:dyDescent="0.3">
      <c r="B75" s="18" t="s">
        <v>20</v>
      </c>
      <c r="C75" s="19">
        <v>14.333</v>
      </c>
      <c r="D75" s="19">
        <v>51.673000000000002</v>
      </c>
      <c r="E75" s="19">
        <v>91.197000000000003</v>
      </c>
      <c r="F75" s="19">
        <v>71.069000000000003</v>
      </c>
      <c r="G75" s="19">
        <v>31.821999999999999</v>
      </c>
      <c r="H75" s="19">
        <v>6.4020000000000001</v>
      </c>
      <c r="I75" s="19">
        <v>0.26400000000000001</v>
      </c>
      <c r="M75" t="s">
        <v>27</v>
      </c>
      <c r="N75" t="s">
        <v>204</v>
      </c>
      <c r="O75" s="12">
        <v>535841</v>
      </c>
      <c r="P75" s="12">
        <v>560630</v>
      </c>
      <c r="Q75" s="12">
        <v>632351</v>
      </c>
      <c r="R75" s="12">
        <v>890596</v>
      </c>
      <c r="S75" s="12">
        <v>802019</v>
      </c>
      <c r="T75" s="12">
        <v>873396</v>
      </c>
      <c r="U75" s="12">
        <v>832737</v>
      </c>
      <c r="V75" s="12">
        <v>853977</v>
      </c>
      <c r="W75" s="12">
        <v>594634</v>
      </c>
      <c r="X75" s="12">
        <v>753939</v>
      </c>
      <c r="Y75" s="12">
        <v>755970</v>
      </c>
      <c r="Z75" s="12">
        <v>594757</v>
      </c>
      <c r="AA75" s="12">
        <v>432409</v>
      </c>
      <c r="AB75" s="12">
        <v>467194</v>
      </c>
      <c r="AC75" s="12">
        <v>388012</v>
      </c>
      <c r="AD75" s="12">
        <v>276314</v>
      </c>
      <c r="AE75" s="12">
        <v>193800</v>
      </c>
      <c r="AI75" s="13"/>
      <c r="AJ75" s="13"/>
      <c r="AK75" s="110"/>
      <c r="AL75" s="110"/>
      <c r="AM75" s="110"/>
      <c r="AN75" s="110"/>
      <c r="AO75" s="110"/>
      <c r="AP75" s="110"/>
      <c r="AQ75" s="110"/>
      <c r="AR75" s="110"/>
      <c r="AS75" s="13"/>
    </row>
    <row r="76" spans="2:45" x14ac:dyDescent="0.3">
      <c r="B76" s="18" t="s">
        <v>21</v>
      </c>
      <c r="C76" s="19">
        <v>11.414</v>
      </c>
      <c r="D76" s="19">
        <v>36.825000000000003</v>
      </c>
      <c r="E76" s="19">
        <v>71.108999999999995</v>
      </c>
      <c r="F76" s="19">
        <v>83.397999999999996</v>
      </c>
      <c r="G76" s="19">
        <v>44.165999999999997</v>
      </c>
      <c r="H76" s="19">
        <v>9.218</v>
      </c>
      <c r="I76" s="19">
        <v>0.49</v>
      </c>
      <c r="M76" t="s">
        <v>27</v>
      </c>
      <c r="N76" t="s">
        <v>205</v>
      </c>
      <c r="O76" s="12">
        <v>132618</v>
      </c>
      <c r="P76" s="12">
        <v>146772</v>
      </c>
      <c r="Q76" s="12">
        <v>185641</v>
      </c>
      <c r="R76" s="12">
        <v>211222</v>
      </c>
      <c r="S76" s="12">
        <v>229210</v>
      </c>
      <c r="T76" s="12">
        <v>242673</v>
      </c>
      <c r="U76" s="12">
        <v>213832</v>
      </c>
      <c r="V76" s="12">
        <v>180982</v>
      </c>
      <c r="W76" s="12">
        <v>192692</v>
      </c>
      <c r="X76" s="12">
        <v>201317</v>
      </c>
      <c r="Y76" s="12">
        <v>194015</v>
      </c>
      <c r="Z76" s="12">
        <v>145746</v>
      </c>
      <c r="AA76" s="12">
        <v>107096</v>
      </c>
      <c r="AB76" s="12">
        <v>79612</v>
      </c>
      <c r="AC76" s="12">
        <v>67495</v>
      </c>
      <c r="AD76" s="12">
        <v>46247</v>
      </c>
      <c r="AE76" s="12">
        <v>40307</v>
      </c>
      <c r="AI76" s="13"/>
      <c r="AJ76" s="13"/>
      <c r="AK76" s="110"/>
      <c r="AL76" s="110"/>
      <c r="AM76" s="110"/>
      <c r="AN76" s="110"/>
      <c r="AO76" s="110"/>
      <c r="AP76" s="110"/>
      <c r="AQ76" s="110"/>
      <c r="AR76" s="110"/>
      <c r="AS76" s="13"/>
    </row>
    <row r="77" spans="2:45" x14ac:dyDescent="0.3">
      <c r="B77" s="18" t="s">
        <v>22</v>
      </c>
      <c r="C77" s="19">
        <v>36.561</v>
      </c>
      <c r="D77" s="19">
        <v>73.123000000000005</v>
      </c>
      <c r="E77" s="19">
        <v>92.159000000000006</v>
      </c>
      <c r="F77" s="19">
        <v>67.382000000000005</v>
      </c>
      <c r="G77" s="19">
        <v>27.495999999999999</v>
      </c>
      <c r="H77" s="19">
        <v>5.1369999999999996</v>
      </c>
      <c r="I77" s="19">
        <v>0.30199999999999999</v>
      </c>
      <c r="M77" t="s">
        <v>27</v>
      </c>
      <c r="N77" t="s">
        <v>206</v>
      </c>
      <c r="O77" s="12">
        <v>45025</v>
      </c>
      <c r="P77" s="12">
        <v>46526</v>
      </c>
      <c r="Q77" s="12">
        <v>51665</v>
      </c>
      <c r="R77" s="12">
        <v>63734</v>
      </c>
      <c r="S77" s="12">
        <v>72532</v>
      </c>
      <c r="T77" s="12">
        <v>80042</v>
      </c>
      <c r="U77" s="12">
        <v>74874</v>
      </c>
      <c r="V77" s="12">
        <v>76246</v>
      </c>
      <c r="W77" s="12">
        <v>77422</v>
      </c>
      <c r="X77" s="12">
        <v>79552</v>
      </c>
      <c r="Y77" s="12">
        <v>80884</v>
      </c>
      <c r="Z77" s="12">
        <v>58732</v>
      </c>
      <c r="AA77" s="12">
        <v>50810</v>
      </c>
      <c r="AB77" s="12">
        <v>43389</v>
      </c>
      <c r="AC77" s="12">
        <v>35386</v>
      </c>
      <c r="AD77" s="12">
        <v>22644</v>
      </c>
      <c r="AE77" s="12">
        <v>16030.999999999998</v>
      </c>
      <c r="AI77" s="13"/>
      <c r="AJ77" s="13"/>
      <c r="AK77" s="110"/>
      <c r="AL77" s="110"/>
      <c r="AM77" s="110"/>
      <c r="AN77" s="110"/>
      <c r="AO77" s="110"/>
      <c r="AP77" s="110"/>
      <c r="AQ77" s="110"/>
      <c r="AR77" s="110"/>
      <c r="AS77" s="13"/>
    </row>
    <row r="78" spans="2:45" x14ac:dyDescent="0.3">
      <c r="B78" s="18" t="s">
        <v>23</v>
      </c>
      <c r="C78" s="19">
        <v>22.463999999999999</v>
      </c>
      <c r="D78" s="19">
        <v>50.061</v>
      </c>
      <c r="E78" s="19">
        <v>83.867000000000004</v>
      </c>
      <c r="F78" s="19">
        <v>79.064999999999998</v>
      </c>
      <c r="G78" s="19">
        <v>34.192999999999998</v>
      </c>
      <c r="H78" s="19">
        <v>6.0990000000000002</v>
      </c>
      <c r="I78" s="19">
        <v>0.251</v>
      </c>
      <c r="M78" t="s">
        <v>27</v>
      </c>
      <c r="N78" t="s">
        <v>207</v>
      </c>
      <c r="O78" s="12">
        <v>1118752</v>
      </c>
      <c r="P78" s="12">
        <v>1020722</v>
      </c>
      <c r="Q78" s="12">
        <v>1084836</v>
      </c>
      <c r="R78" s="12">
        <v>1195825</v>
      </c>
      <c r="S78" s="12">
        <v>1481467</v>
      </c>
      <c r="T78" s="12">
        <v>1896550</v>
      </c>
      <c r="U78" s="12">
        <v>1988710</v>
      </c>
      <c r="V78" s="12">
        <v>1887002</v>
      </c>
      <c r="W78" s="12">
        <v>1784656</v>
      </c>
      <c r="X78" s="12">
        <v>1585117</v>
      </c>
      <c r="Y78" s="12">
        <v>1322914</v>
      </c>
      <c r="Z78" s="12">
        <v>1207501</v>
      </c>
      <c r="AA78" s="12">
        <v>1043116</v>
      </c>
      <c r="AB78" s="12">
        <v>887923</v>
      </c>
      <c r="AC78" s="12">
        <v>882571</v>
      </c>
      <c r="AD78" s="12">
        <v>674956</v>
      </c>
      <c r="AE78" s="12">
        <v>653224</v>
      </c>
      <c r="AK78" s="110"/>
      <c r="AL78" s="110"/>
      <c r="AM78" s="110"/>
      <c r="AN78" s="110"/>
      <c r="AO78" s="110"/>
      <c r="AP78" s="110"/>
      <c r="AQ78" s="110"/>
      <c r="AR78" s="110"/>
    </row>
    <row r="79" spans="2:45" x14ac:dyDescent="0.3">
      <c r="B79" s="18" t="s">
        <v>24</v>
      </c>
      <c r="C79" s="19">
        <v>4.7300000000000004</v>
      </c>
      <c r="D79" s="19">
        <v>42.883000000000003</v>
      </c>
      <c r="E79" s="19">
        <v>110.045</v>
      </c>
      <c r="F79" s="19">
        <v>106.261</v>
      </c>
      <c r="G79" s="19">
        <v>43.829000000000001</v>
      </c>
      <c r="H79" s="19">
        <v>6.9370000000000003</v>
      </c>
      <c r="I79" s="19">
        <v>0.315</v>
      </c>
      <c r="M79" t="s">
        <v>27</v>
      </c>
      <c r="N79" t="s">
        <v>208</v>
      </c>
      <c r="O79" s="12">
        <v>252092</v>
      </c>
      <c r="P79" s="12">
        <v>243435</v>
      </c>
      <c r="Q79" s="12">
        <v>311402</v>
      </c>
      <c r="R79" s="12">
        <v>301285</v>
      </c>
      <c r="S79" s="12">
        <v>268180</v>
      </c>
      <c r="T79" s="12">
        <v>277481</v>
      </c>
      <c r="U79" s="12">
        <v>310986</v>
      </c>
      <c r="V79" s="12">
        <v>329127</v>
      </c>
      <c r="W79" s="12">
        <v>319760</v>
      </c>
      <c r="X79" s="12">
        <v>297474</v>
      </c>
      <c r="Y79" s="12">
        <v>293550</v>
      </c>
      <c r="Z79" s="12">
        <v>320064</v>
      </c>
      <c r="AA79" s="12">
        <v>279793</v>
      </c>
      <c r="AB79" s="12">
        <v>202887</v>
      </c>
      <c r="AC79" s="12">
        <v>161735</v>
      </c>
      <c r="AD79" s="12">
        <v>136828</v>
      </c>
      <c r="AE79" s="12">
        <v>176011</v>
      </c>
      <c r="AI79" s="12"/>
      <c r="AJ79" s="12"/>
      <c r="AK79" s="110"/>
      <c r="AL79" s="110"/>
      <c r="AM79" s="110"/>
      <c r="AN79" s="110"/>
      <c r="AO79" s="110"/>
      <c r="AP79" s="110"/>
      <c r="AQ79" s="110"/>
      <c r="AR79" s="110"/>
      <c r="AS79" s="12"/>
    </row>
    <row r="80" spans="2:45" x14ac:dyDescent="0.3">
      <c r="B80" s="18" t="s">
        <v>25</v>
      </c>
      <c r="C80" s="19">
        <v>8.9719999999999995</v>
      </c>
      <c r="D80" s="19">
        <v>29.257000000000001</v>
      </c>
      <c r="E80" s="19">
        <v>57.793999999999997</v>
      </c>
      <c r="F80" s="19">
        <v>91.512</v>
      </c>
      <c r="G80" s="19">
        <v>62.585999999999999</v>
      </c>
      <c r="H80" s="19">
        <v>14.021000000000001</v>
      </c>
      <c r="I80" s="19">
        <v>0.89800000000000002</v>
      </c>
      <c r="M80" t="s">
        <v>27</v>
      </c>
      <c r="N80" t="s">
        <v>47</v>
      </c>
      <c r="O80">
        <v>1766885</v>
      </c>
      <c r="P80">
        <v>1848658</v>
      </c>
      <c r="Q80">
        <v>1969592</v>
      </c>
      <c r="R80">
        <v>1983800</v>
      </c>
      <c r="S80">
        <v>1972449</v>
      </c>
      <c r="T80">
        <v>1906522</v>
      </c>
      <c r="U80">
        <v>2083814</v>
      </c>
      <c r="V80">
        <v>2305509</v>
      </c>
      <c r="W80">
        <v>2277798</v>
      </c>
      <c r="X80">
        <v>2013475</v>
      </c>
      <c r="Y80">
        <v>1824631</v>
      </c>
      <c r="Z80">
        <v>1931810</v>
      </c>
      <c r="AA80">
        <v>1533115</v>
      </c>
      <c r="AB80">
        <v>1297786</v>
      </c>
      <c r="AC80">
        <v>1079748</v>
      </c>
      <c r="AD80">
        <v>835847</v>
      </c>
      <c r="AE80">
        <v>903791</v>
      </c>
      <c r="AH80" s="13"/>
      <c r="AI80" s="13"/>
      <c r="AJ80" s="13"/>
      <c r="AK80" s="110"/>
      <c r="AL80" s="110"/>
      <c r="AM80" s="110"/>
      <c r="AN80" s="110"/>
      <c r="AO80" s="110"/>
      <c r="AP80" s="110"/>
      <c r="AQ80" s="110"/>
      <c r="AR80" s="110"/>
      <c r="AS80" s="13"/>
    </row>
    <row r="81" spans="2:52" x14ac:dyDescent="0.3">
      <c r="B81" s="18" t="s">
        <v>26</v>
      </c>
      <c r="C81" s="19">
        <v>5.4130000000000003</v>
      </c>
      <c r="D81" s="19">
        <v>47.241999999999997</v>
      </c>
      <c r="E81" s="19">
        <v>113.184</v>
      </c>
      <c r="F81" s="19">
        <v>132.87</v>
      </c>
      <c r="G81" s="19">
        <v>66.927999999999997</v>
      </c>
      <c r="H81" s="19">
        <v>13.976000000000001</v>
      </c>
      <c r="I81" s="19">
        <v>0.78700000000000003</v>
      </c>
      <c r="M81" t="s">
        <v>27</v>
      </c>
      <c r="N81" t="s">
        <v>48</v>
      </c>
      <c r="O81">
        <v>44543000</v>
      </c>
      <c r="P81">
        <v>46839404</v>
      </c>
      <c r="Q81">
        <v>52376718</v>
      </c>
      <c r="R81">
        <v>67692585</v>
      </c>
      <c r="S81">
        <v>52514052</v>
      </c>
      <c r="T81">
        <v>50550037</v>
      </c>
      <c r="U81">
        <v>63015648</v>
      </c>
      <c r="V81">
        <v>64954638</v>
      </c>
      <c r="W81">
        <v>53199554</v>
      </c>
      <c r="X81">
        <v>43240775</v>
      </c>
      <c r="Y81">
        <v>44074906</v>
      </c>
      <c r="Z81">
        <v>30194099</v>
      </c>
      <c r="AA81">
        <v>22589089</v>
      </c>
      <c r="AB81">
        <v>19307104</v>
      </c>
      <c r="AC81">
        <v>14347328</v>
      </c>
      <c r="AD81">
        <v>8315499</v>
      </c>
      <c r="AE81">
        <v>5731464</v>
      </c>
      <c r="AH81" s="13"/>
      <c r="AI81" s="13"/>
      <c r="AJ81" s="13"/>
      <c r="AK81" s="110"/>
      <c r="AL81" s="110"/>
      <c r="AM81" s="110"/>
      <c r="AN81" s="110"/>
      <c r="AO81" s="110"/>
      <c r="AP81" s="110"/>
      <c r="AQ81" s="110"/>
      <c r="AR81" s="110"/>
      <c r="AS81" s="13"/>
    </row>
    <row r="82" spans="2:52" x14ac:dyDescent="0.3">
      <c r="B82" s="14" t="s">
        <v>47</v>
      </c>
      <c r="C82" s="54">
        <v>18.478999999999999</v>
      </c>
      <c r="D82" s="54">
        <v>65.09</v>
      </c>
      <c r="E82" s="54">
        <v>101.806</v>
      </c>
      <c r="F82" s="54">
        <v>111.08499999999999</v>
      </c>
      <c r="G82" s="54">
        <v>62.698</v>
      </c>
      <c r="H82" s="54">
        <v>13.257</v>
      </c>
      <c r="I82" s="54">
        <v>0.82499999999999996</v>
      </c>
      <c r="M82" t="s">
        <v>27</v>
      </c>
      <c r="N82" t="s">
        <v>49</v>
      </c>
      <c r="O82">
        <v>30103103</v>
      </c>
      <c r="P82">
        <v>30951413</v>
      </c>
      <c r="Q82">
        <v>32042895.000000004</v>
      </c>
      <c r="R82">
        <v>31317498</v>
      </c>
      <c r="S82">
        <v>30329282.000000004</v>
      </c>
      <c r="T82">
        <v>29038581</v>
      </c>
      <c r="U82">
        <v>28629953.999999996</v>
      </c>
      <c r="V82">
        <v>26141307.000000004</v>
      </c>
      <c r="W82">
        <v>23611100.999999996</v>
      </c>
      <c r="X82">
        <v>20620164</v>
      </c>
      <c r="Y82">
        <v>17649897.999999996</v>
      </c>
      <c r="Z82">
        <v>14974736.999999998</v>
      </c>
      <c r="AA82">
        <v>11560060.000000004</v>
      </c>
      <c r="AB82">
        <v>9330697</v>
      </c>
      <c r="AC82">
        <v>7109860</v>
      </c>
      <c r="AD82">
        <v>4681250</v>
      </c>
      <c r="AE82">
        <v>3957346.0000000009</v>
      </c>
      <c r="AH82" s="13"/>
      <c r="AI82" s="13"/>
      <c r="AJ82" s="13"/>
      <c r="AK82" s="110"/>
      <c r="AL82" s="110"/>
      <c r="AM82" s="110"/>
      <c r="AN82" s="110"/>
      <c r="AO82" s="110"/>
      <c r="AP82" s="110"/>
      <c r="AQ82" s="110"/>
      <c r="AR82" s="110"/>
      <c r="AS82" s="13"/>
    </row>
    <row r="83" spans="2:52" x14ac:dyDescent="0.3">
      <c r="B83" s="14" t="s">
        <v>92</v>
      </c>
      <c r="C83" s="54">
        <v>5.1989999999999998</v>
      </c>
      <c r="D83" s="54">
        <v>71.1875</v>
      </c>
      <c r="E83" s="54">
        <v>87.248499999999993</v>
      </c>
      <c r="F83" s="54">
        <v>75.600999999999999</v>
      </c>
      <c r="G83" s="54">
        <v>36.525500000000001</v>
      </c>
      <c r="H83" s="54">
        <v>7.9554999999999998</v>
      </c>
      <c r="I83" s="54">
        <v>0.73299999999999998</v>
      </c>
      <c r="M83" t="s">
        <v>27</v>
      </c>
      <c r="N83" t="s">
        <v>50</v>
      </c>
      <c r="O83">
        <v>68391874</v>
      </c>
      <c r="P83">
        <v>66315926.000000007</v>
      </c>
      <c r="Q83">
        <v>63782894</v>
      </c>
      <c r="R83">
        <v>61074040</v>
      </c>
      <c r="S83">
        <v>56563709</v>
      </c>
      <c r="T83">
        <v>49379563</v>
      </c>
      <c r="U83">
        <v>43813617</v>
      </c>
      <c r="V83">
        <v>38782123</v>
      </c>
      <c r="W83">
        <v>34629832</v>
      </c>
      <c r="X83">
        <v>30233392</v>
      </c>
      <c r="Y83">
        <v>25782165</v>
      </c>
      <c r="Z83">
        <v>18296224</v>
      </c>
      <c r="AA83">
        <v>14157575</v>
      </c>
      <c r="AB83">
        <v>10846358</v>
      </c>
      <c r="AC83">
        <v>7394023</v>
      </c>
      <c r="AD83">
        <v>4462225</v>
      </c>
      <c r="AE83">
        <v>3146673</v>
      </c>
      <c r="AK83" s="110"/>
      <c r="AL83" s="110"/>
      <c r="AM83" s="110"/>
      <c r="AN83" s="110"/>
      <c r="AO83" s="110"/>
      <c r="AP83" s="110"/>
      <c r="AQ83" s="110"/>
      <c r="AR83" s="110"/>
    </row>
    <row r="84" spans="2:52" x14ac:dyDescent="0.3">
      <c r="B84" s="14" t="s">
        <v>93</v>
      </c>
      <c r="C84" s="54">
        <v>26.43075</v>
      </c>
      <c r="D84" s="54">
        <v>78.337666666666664</v>
      </c>
      <c r="E84" s="54">
        <v>109.85874999999999</v>
      </c>
      <c r="F84" s="54">
        <v>105.58891666666666</v>
      </c>
      <c r="G84" s="54">
        <v>56.506583333333339</v>
      </c>
      <c r="H84" s="54">
        <v>14.842333333333331</v>
      </c>
      <c r="I84" s="54">
        <v>2.0049999999999999</v>
      </c>
      <c r="M84" t="s">
        <v>27</v>
      </c>
      <c r="N84" t="s">
        <v>51</v>
      </c>
      <c r="O84">
        <v>14590732</v>
      </c>
      <c r="P84">
        <v>15205805.999999998</v>
      </c>
      <c r="Q84">
        <v>15330649</v>
      </c>
      <c r="R84">
        <v>15091712.999999998</v>
      </c>
      <c r="S84">
        <v>14673384.999999998</v>
      </c>
      <c r="T84">
        <v>13379458.999999998</v>
      </c>
      <c r="U84">
        <v>11780493.999999998</v>
      </c>
      <c r="V84">
        <v>10985851.999999998</v>
      </c>
      <c r="W84">
        <v>10127891.999999998</v>
      </c>
      <c r="X84">
        <v>8580901.9999999981</v>
      </c>
      <c r="Y84">
        <v>7227419.9999999991</v>
      </c>
      <c r="Z84">
        <v>5667741</v>
      </c>
      <c r="AA84">
        <v>4280692</v>
      </c>
      <c r="AB84">
        <v>3402804</v>
      </c>
      <c r="AC84">
        <v>2441263</v>
      </c>
      <c r="AD84">
        <v>1666357</v>
      </c>
      <c r="AE84">
        <v>1371646</v>
      </c>
      <c r="AH84" s="12"/>
      <c r="AI84" s="12"/>
      <c r="AJ84" s="12"/>
      <c r="AK84" s="110"/>
      <c r="AL84" s="110"/>
      <c r="AM84" s="110"/>
      <c r="AN84" s="110"/>
      <c r="AO84" s="110"/>
      <c r="AP84" s="110"/>
      <c r="AQ84" s="110"/>
      <c r="AR84" s="110"/>
      <c r="AS84" s="12"/>
    </row>
    <row r="85" spans="2:52" x14ac:dyDescent="0.3">
      <c r="B85" s="14" t="s">
        <v>58</v>
      </c>
      <c r="C85" s="54">
        <v>28.052</v>
      </c>
      <c r="D85" s="54">
        <v>185.81299999999999</v>
      </c>
      <c r="E85" s="54">
        <v>153.601</v>
      </c>
      <c r="F85" s="54">
        <v>71.879000000000005</v>
      </c>
      <c r="G85" s="54">
        <v>26.989000000000001</v>
      </c>
      <c r="H85" s="54">
        <v>9.6460000000000008</v>
      </c>
      <c r="I85" s="54">
        <v>3.22</v>
      </c>
      <c r="M85" t="s">
        <v>27</v>
      </c>
      <c r="N85" t="s">
        <v>52</v>
      </c>
      <c r="O85">
        <v>3584953</v>
      </c>
      <c r="P85">
        <v>3351547</v>
      </c>
      <c r="Q85">
        <v>4218112</v>
      </c>
      <c r="R85">
        <v>6101390</v>
      </c>
      <c r="S85">
        <v>6095971</v>
      </c>
      <c r="T85">
        <v>5477388</v>
      </c>
      <c r="U85">
        <v>5098811</v>
      </c>
      <c r="V85">
        <v>4631365</v>
      </c>
      <c r="W85">
        <v>5452282</v>
      </c>
      <c r="X85">
        <v>5654977</v>
      </c>
      <c r="Y85">
        <v>4854175</v>
      </c>
      <c r="Z85">
        <v>3618690</v>
      </c>
      <c r="AA85">
        <v>1956833</v>
      </c>
      <c r="AB85">
        <v>2875981</v>
      </c>
      <c r="AC85">
        <v>1652726</v>
      </c>
      <c r="AD85">
        <v>1294846</v>
      </c>
      <c r="AE85">
        <v>578915</v>
      </c>
      <c r="AH85" s="13"/>
      <c r="AI85" s="13"/>
      <c r="AJ85" s="13"/>
      <c r="AK85" s="110"/>
      <c r="AL85" s="110"/>
      <c r="AM85" s="110"/>
      <c r="AN85" s="110"/>
      <c r="AO85" s="110"/>
      <c r="AP85" s="110"/>
      <c r="AQ85" s="110"/>
      <c r="AR85" s="110"/>
      <c r="AS85" s="13"/>
    </row>
    <row r="86" spans="2:52" x14ac:dyDescent="0.3">
      <c r="B86" s="14" t="s">
        <v>51</v>
      </c>
      <c r="C86" s="54">
        <v>62.804166666666667</v>
      </c>
      <c r="D86" s="54">
        <v>98.352833333333322</v>
      </c>
      <c r="E86" s="54">
        <v>96.473500000000001</v>
      </c>
      <c r="F86" s="54">
        <v>81.045833333333334</v>
      </c>
      <c r="G86" s="54">
        <v>48.078166666666668</v>
      </c>
      <c r="H86" s="54">
        <v>15.357666666666667</v>
      </c>
      <c r="I86" s="54">
        <v>1.9111666666666667</v>
      </c>
      <c r="M86" t="s">
        <v>27</v>
      </c>
      <c r="N86" t="s">
        <v>53</v>
      </c>
      <c r="O86">
        <v>17030071</v>
      </c>
      <c r="P86">
        <v>16752760.999999998</v>
      </c>
      <c r="Q86">
        <v>17782716</v>
      </c>
      <c r="R86">
        <v>17304953</v>
      </c>
      <c r="S86">
        <v>16349242.999999998</v>
      </c>
      <c r="T86">
        <v>15089836</v>
      </c>
      <c r="U86">
        <v>15006769</v>
      </c>
      <c r="V86">
        <v>15248609</v>
      </c>
      <c r="W86">
        <v>15804644</v>
      </c>
      <c r="X86">
        <v>14921861</v>
      </c>
      <c r="Y86">
        <v>13096839</v>
      </c>
      <c r="Z86">
        <v>10886997.000000002</v>
      </c>
      <c r="AA86">
        <v>8116163</v>
      </c>
      <c r="AB86">
        <v>6416375</v>
      </c>
      <c r="AC86">
        <v>5058369.0000000009</v>
      </c>
      <c r="AD86">
        <v>4018500</v>
      </c>
      <c r="AE86">
        <v>4465665.9999999991</v>
      </c>
      <c r="AH86" s="13"/>
      <c r="AI86" s="13"/>
      <c r="AJ86" s="13"/>
      <c r="AK86" s="110"/>
      <c r="AL86" s="110"/>
      <c r="AM86" s="110"/>
      <c r="AN86" s="110"/>
      <c r="AO86" s="110"/>
      <c r="AP86" s="110"/>
      <c r="AQ86" s="110"/>
      <c r="AR86" s="110"/>
      <c r="AS86" s="13"/>
    </row>
    <row r="87" spans="2:52" x14ac:dyDescent="0.3">
      <c r="B87" s="14" t="s">
        <v>59</v>
      </c>
      <c r="C87" s="54">
        <v>26.42</v>
      </c>
      <c r="D87" s="54">
        <v>89.450999999999993</v>
      </c>
      <c r="E87" s="54">
        <v>106.02500000000001</v>
      </c>
      <c r="F87" s="54">
        <v>74.733000000000004</v>
      </c>
      <c r="G87" s="54">
        <v>35.4</v>
      </c>
      <c r="H87" s="54">
        <v>7.1820000000000004</v>
      </c>
      <c r="I87" s="54">
        <v>0.32900000000000001</v>
      </c>
      <c r="M87" t="s">
        <v>27</v>
      </c>
      <c r="N87" t="s">
        <v>54</v>
      </c>
      <c r="O87">
        <v>133236692</v>
      </c>
      <c r="P87">
        <v>120952232</v>
      </c>
      <c r="Q87">
        <v>112759949</v>
      </c>
      <c r="R87">
        <v>104980871</v>
      </c>
      <c r="S87">
        <v>93215218</v>
      </c>
      <c r="T87">
        <v>79896045</v>
      </c>
      <c r="U87">
        <v>68071418</v>
      </c>
      <c r="V87">
        <v>59010521</v>
      </c>
      <c r="W87">
        <v>50829637</v>
      </c>
      <c r="X87">
        <v>42353483</v>
      </c>
      <c r="Y87">
        <v>33580148</v>
      </c>
      <c r="Z87">
        <v>26329262</v>
      </c>
      <c r="AA87">
        <v>20396199</v>
      </c>
      <c r="AB87">
        <v>16779849</v>
      </c>
      <c r="AC87">
        <v>11894503</v>
      </c>
      <c r="AD87">
        <v>7442244</v>
      </c>
      <c r="AE87">
        <v>5042447.0000000037</v>
      </c>
      <c r="AH87" s="13"/>
      <c r="AI87" s="13"/>
      <c r="AJ87" s="13"/>
      <c r="AK87" s="110"/>
      <c r="AL87" s="110"/>
      <c r="AM87" s="110"/>
      <c r="AN87" s="110"/>
      <c r="AO87" s="110"/>
      <c r="AP87" s="110"/>
      <c r="AQ87" s="110"/>
      <c r="AR87" s="110"/>
      <c r="AS87" s="13"/>
    </row>
    <row r="88" spans="2:52" x14ac:dyDescent="0.3">
      <c r="B88" s="14" t="s">
        <v>53</v>
      </c>
      <c r="C88" s="54">
        <v>35.133666666666663</v>
      </c>
      <c r="D88" s="54">
        <v>84.039000000000001</v>
      </c>
      <c r="E88" s="54">
        <v>109.19200000000001</v>
      </c>
      <c r="F88" s="54">
        <v>96.089999999999989</v>
      </c>
      <c r="G88" s="54">
        <v>48.80466666666667</v>
      </c>
      <c r="H88" s="54">
        <v>10.119000000000002</v>
      </c>
      <c r="I88" s="54">
        <v>1.0216666666666667</v>
      </c>
      <c r="AK88" s="110"/>
      <c r="AL88" s="110"/>
      <c r="AM88" s="110"/>
      <c r="AN88" s="110"/>
      <c r="AO88" s="110"/>
      <c r="AP88" s="110"/>
      <c r="AQ88" s="110"/>
      <c r="AR88" s="110"/>
    </row>
    <row r="89" spans="2:52" x14ac:dyDescent="0.3">
      <c r="B89" s="14" t="s">
        <v>54</v>
      </c>
      <c r="C89" s="54">
        <v>62.963370629370637</v>
      </c>
      <c r="D89" s="54">
        <v>151.25246153846152</v>
      </c>
      <c r="E89" s="54">
        <v>168.30669230769223</v>
      </c>
      <c r="F89" s="54">
        <v>139.37818881118878</v>
      </c>
      <c r="G89" s="54">
        <v>90.059496503496533</v>
      </c>
      <c r="H89" s="54">
        <v>37.819069930069944</v>
      </c>
      <c r="I89" s="54">
        <v>10.221139860139862</v>
      </c>
      <c r="L89" s="10" t="s">
        <v>145</v>
      </c>
      <c r="M89" s="10" t="s">
        <v>83</v>
      </c>
      <c r="O89" t="s">
        <v>1</v>
      </c>
      <c r="P89" t="s">
        <v>28</v>
      </c>
      <c r="Q89" t="s">
        <v>29</v>
      </c>
      <c r="R89" t="s">
        <v>30</v>
      </c>
      <c r="S89" t="s">
        <v>31</v>
      </c>
      <c r="T89" t="s">
        <v>32</v>
      </c>
      <c r="U89" t="s">
        <v>33</v>
      </c>
      <c r="V89" t="s">
        <v>34</v>
      </c>
      <c r="W89" t="s">
        <v>35</v>
      </c>
      <c r="X89" t="s">
        <v>36</v>
      </c>
      <c r="Y89" t="s">
        <v>37</v>
      </c>
      <c r="Z89" t="s">
        <v>38</v>
      </c>
      <c r="AA89" t="s">
        <v>39</v>
      </c>
      <c r="AB89" t="s">
        <v>40</v>
      </c>
      <c r="AC89" t="s">
        <v>41</v>
      </c>
      <c r="AD89" t="s">
        <v>42</v>
      </c>
      <c r="AE89" t="s">
        <v>43</v>
      </c>
      <c r="AG89" s="10" t="s">
        <v>265</v>
      </c>
      <c r="AH89" s="116">
        <v>2015</v>
      </c>
      <c r="AI89" s="10" t="s">
        <v>83</v>
      </c>
      <c r="AJ89" t="s">
        <v>1</v>
      </c>
      <c r="AK89" t="s">
        <v>28</v>
      </c>
      <c r="AL89" t="s">
        <v>29</v>
      </c>
      <c r="AM89" t="s">
        <v>30</v>
      </c>
      <c r="AN89" t="s">
        <v>31</v>
      </c>
      <c r="AO89" t="s">
        <v>32</v>
      </c>
      <c r="AP89" t="s">
        <v>33</v>
      </c>
      <c r="AQ89" t="s">
        <v>34</v>
      </c>
      <c r="AR89" t="s">
        <v>35</v>
      </c>
      <c r="AS89" t="s">
        <v>36</v>
      </c>
      <c r="AT89" t="s">
        <v>37</v>
      </c>
      <c r="AU89" t="s">
        <v>38</v>
      </c>
      <c r="AV89" t="s">
        <v>39</v>
      </c>
      <c r="AW89" t="s">
        <v>40</v>
      </c>
      <c r="AX89" t="s">
        <v>41</v>
      </c>
      <c r="AY89" t="s">
        <v>42</v>
      </c>
      <c r="AZ89" t="s">
        <v>43</v>
      </c>
    </row>
    <row r="90" spans="2:52" x14ac:dyDescent="0.3">
      <c r="M90" t="s">
        <v>2</v>
      </c>
      <c r="N90" t="s">
        <v>182</v>
      </c>
      <c r="O90">
        <v>192748</v>
      </c>
      <c r="P90">
        <v>214486</v>
      </c>
      <c r="Q90">
        <v>236996</v>
      </c>
      <c r="R90">
        <v>238396</v>
      </c>
      <c r="S90">
        <v>251462</v>
      </c>
      <c r="T90">
        <v>250848</v>
      </c>
      <c r="U90">
        <v>300420</v>
      </c>
      <c r="V90">
        <v>352371</v>
      </c>
      <c r="W90">
        <v>342211</v>
      </c>
      <c r="X90">
        <v>292964</v>
      </c>
      <c r="Y90">
        <v>244205</v>
      </c>
      <c r="Z90">
        <v>245195</v>
      </c>
      <c r="AA90">
        <v>247268</v>
      </c>
      <c r="AB90">
        <v>197806</v>
      </c>
      <c r="AC90">
        <v>169162</v>
      </c>
      <c r="AD90">
        <v>177459</v>
      </c>
      <c r="AE90">
        <v>246661</v>
      </c>
      <c r="AH90" t="s">
        <v>2</v>
      </c>
      <c r="AI90" t="s">
        <v>182</v>
      </c>
      <c r="AJ90" s="12">
        <v>197428</v>
      </c>
      <c r="AK90" s="12">
        <v>195581</v>
      </c>
      <c r="AL90" s="12">
        <v>203322</v>
      </c>
      <c r="AM90" s="12">
        <v>222244</v>
      </c>
      <c r="AN90" s="12">
        <v>269666</v>
      </c>
      <c r="AO90" s="12">
        <v>284832</v>
      </c>
      <c r="AP90" s="12">
        <v>295077</v>
      </c>
      <c r="AQ90" s="12">
        <v>272570</v>
      </c>
      <c r="AR90" s="12">
        <v>302104</v>
      </c>
      <c r="AS90" s="12">
        <v>354598</v>
      </c>
      <c r="AT90" s="12">
        <v>348848</v>
      </c>
      <c r="AU90" s="12">
        <v>303265</v>
      </c>
      <c r="AV90" s="12">
        <v>245513</v>
      </c>
      <c r="AW90" s="12">
        <v>232975</v>
      </c>
      <c r="AX90" s="12">
        <v>235087</v>
      </c>
      <c r="AY90" s="12">
        <v>181512</v>
      </c>
      <c r="AZ90" s="12">
        <v>285389</v>
      </c>
    </row>
    <row r="91" spans="2:52" x14ac:dyDescent="0.3">
      <c r="B91" s="20" t="s">
        <v>96</v>
      </c>
      <c r="C91" s="20" t="s">
        <v>90</v>
      </c>
      <c r="M91" t="s">
        <v>2</v>
      </c>
      <c r="N91" t="s">
        <v>183</v>
      </c>
      <c r="O91">
        <v>279771</v>
      </c>
      <c r="P91">
        <v>291533</v>
      </c>
      <c r="Q91">
        <v>306238</v>
      </c>
      <c r="R91">
        <v>303724</v>
      </c>
      <c r="S91">
        <v>313219</v>
      </c>
      <c r="T91">
        <v>321553</v>
      </c>
      <c r="U91">
        <v>349443</v>
      </c>
      <c r="V91">
        <v>383591</v>
      </c>
      <c r="W91">
        <v>401387</v>
      </c>
      <c r="X91">
        <v>377309</v>
      </c>
      <c r="Y91">
        <v>351324</v>
      </c>
      <c r="Z91">
        <v>327781</v>
      </c>
      <c r="AA91">
        <v>254927</v>
      </c>
      <c r="AB91">
        <v>264912</v>
      </c>
      <c r="AC91">
        <v>258274</v>
      </c>
      <c r="AD91">
        <v>228134</v>
      </c>
      <c r="AE91">
        <v>297279</v>
      </c>
      <c r="AH91" t="s">
        <v>2</v>
      </c>
      <c r="AI91" t="s">
        <v>183</v>
      </c>
      <c r="AJ91" s="12">
        <v>315080</v>
      </c>
      <c r="AK91" s="12">
        <v>319136</v>
      </c>
      <c r="AL91" s="12">
        <v>303985</v>
      </c>
      <c r="AM91" s="12">
        <v>308498</v>
      </c>
      <c r="AN91" s="12">
        <v>342988</v>
      </c>
      <c r="AO91" s="12">
        <v>359955</v>
      </c>
      <c r="AP91" s="12">
        <v>371933</v>
      </c>
      <c r="AQ91" s="12">
        <v>366315</v>
      </c>
      <c r="AR91" s="12">
        <v>373308</v>
      </c>
      <c r="AS91" s="12">
        <v>392007</v>
      </c>
      <c r="AT91" s="12">
        <v>402007</v>
      </c>
      <c r="AU91" s="12">
        <v>379037</v>
      </c>
      <c r="AV91" s="12">
        <v>338826</v>
      </c>
      <c r="AW91" s="12">
        <v>311488</v>
      </c>
      <c r="AX91" s="12">
        <v>231855</v>
      </c>
      <c r="AY91" s="12">
        <v>223019</v>
      </c>
      <c r="AZ91" s="12">
        <v>399860</v>
      </c>
    </row>
    <row r="92" spans="2:52" x14ac:dyDescent="0.3">
      <c r="B92" s="26" t="s">
        <v>45</v>
      </c>
      <c r="C92" s="14" t="s">
        <v>67</v>
      </c>
      <c r="D92" s="14" t="s">
        <v>68</v>
      </c>
      <c r="E92" s="14" t="s">
        <v>69</v>
      </c>
      <c r="F92" s="14" t="s">
        <v>70</v>
      </c>
      <c r="G92" s="14" t="s">
        <v>71</v>
      </c>
      <c r="H92" s="14" t="s">
        <v>72</v>
      </c>
      <c r="I92" s="14" t="s">
        <v>73</v>
      </c>
      <c r="M92" t="s">
        <v>2</v>
      </c>
      <c r="N92" t="s">
        <v>184</v>
      </c>
      <c r="O92">
        <v>156332</v>
      </c>
      <c r="P92">
        <v>157623</v>
      </c>
      <c r="Q92">
        <v>208580</v>
      </c>
      <c r="R92">
        <v>251552</v>
      </c>
      <c r="S92">
        <v>256638</v>
      </c>
      <c r="T92">
        <v>281020</v>
      </c>
      <c r="U92">
        <v>269205</v>
      </c>
      <c r="V92">
        <v>253894</v>
      </c>
      <c r="W92">
        <v>262805</v>
      </c>
      <c r="X92">
        <v>276577</v>
      </c>
      <c r="Y92">
        <v>290428</v>
      </c>
      <c r="Z92">
        <v>288781</v>
      </c>
      <c r="AA92">
        <v>232094</v>
      </c>
      <c r="AB92">
        <v>225965</v>
      </c>
      <c r="AC92">
        <v>224561</v>
      </c>
      <c r="AD92">
        <v>172752</v>
      </c>
      <c r="AE92">
        <v>152650</v>
      </c>
      <c r="AH92" t="s">
        <v>2</v>
      </c>
      <c r="AI92" t="s">
        <v>184</v>
      </c>
      <c r="AJ92" s="12">
        <v>164192</v>
      </c>
      <c r="AK92" s="12">
        <v>180653</v>
      </c>
      <c r="AL92" s="12">
        <v>154425</v>
      </c>
      <c r="AM92" s="12">
        <v>147858</v>
      </c>
      <c r="AN92" s="12">
        <v>191886</v>
      </c>
      <c r="AO92" s="12">
        <v>235585</v>
      </c>
      <c r="AP92" s="12">
        <v>230642</v>
      </c>
      <c r="AQ92" s="12">
        <v>261848</v>
      </c>
      <c r="AR92" s="12">
        <v>260101.99999999997</v>
      </c>
      <c r="AS92" s="12">
        <v>240715</v>
      </c>
      <c r="AT92" s="12">
        <v>244678</v>
      </c>
      <c r="AU92" s="12">
        <v>257935</v>
      </c>
      <c r="AV92" s="12">
        <v>269936</v>
      </c>
      <c r="AW92" s="12">
        <v>274046</v>
      </c>
      <c r="AX92" s="12">
        <v>207460</v>
      </c>
      <c r="AY92" s="12">
        <v>168417</v>
      </c>
      <c r="AZ92" s="12">
        <v>207727</v>
      </c>
    </row>
    <row r="93" spans="2:52" x14ac:dyDescent="0.3">
      <c r="B93" s="18" t="s">
        <v>55</v>
      </c>
      <c r="C93" s="19">
        <v>7.34</v>
      </c>
      <c r="D93" s="19">
        <v>42.206000000000003</v>
      </c>
      <c r="E93" s="19">
        <v>88.694000000000003</v>
      </c>
      <c r="F93" s="19">
        <v>100.92700000000001</v>
      </c>
      <c r="G93" s="19">
        <v>55.051000000000002</v>
      </c>
      <c r="H93" s="19">
        <v>11.01</v>
      </c>
      <c r="I93" s="19">
        <v>0.61199999999999999</v>
      </c>
      <c r="M93" t="s">
        <v>2</v>
      </c>
      <c r="N93" t="s">
        <v>185</v>
      </c>
      <c r="O93">
        <v>101504</v>
      </c>
      <c r="P93">
        <v>115015</v>
      </c>
      <c r="Q93">
        <v>117942</v>
      </c>
      <c r="R93">
        <v>139165</v>
      </c>
      <c r="S93">
        <v>144773</v>
      </c>
      <c r="T93">
        <v>142074</v>
      </c>
      <c r="U93">
        <v>144377</v>
      </c>
      <c r="V93">
        <v>145212</v>
      </c>
      <c r="W93">
        <v>162659</v>
      </c>
      <c r="X93">
        <v>164585</v>
      </c>
      <c r="Y93">
        <v>158068</v>
      </c>
      <c r="Z93">
        <v>134919</v>
      </c>
      <c r="AA93">
        <v>111874</v>
      </c>
      <c r="AB93">
        <v>141292</v>
      </c>
      <c r="AC93">
        <v>126468</v>
      </c>
      <c r="AD93">
        <v>95008</v>
      </c>
      <c r="AE93">
        <v>87198</v>
      </c>
      <c r="AH93" t="s">
        <v>2</v>
      </c>
      <c r="AI93" t="s">
        <v>185</v>
      </c>
      <c r="AJ93" s="12">
        <v>98447</v>
      </c>
      <c r="AK93" s="12">
        <v>103364</v>
      </c>
      <c r="AL93" s="12">
        <v>97131</v>
      </c>
      <c r="AM93" s="12">
        <v>118287</v>
      </c>
      <c r="AN93" s="12">
        <v>119461</v>
      </c>
      <c r="AO93" s="12">
        <v>130142</v>
      </c>
      <c r="AP93" s="12">
        <v>141035</v>
      </c>
      <c r="AQ93" s="12">
        <v>143830</v>
      </c>
      <c r="AR93" s="12">
        <v>135692</v>
      </c>
      <c r="AS93" s="12">
        <v>144334</v>
      </c>
      <c r="AT93" s="12">
        <v>157839</v>
      </c>
      <c r="AU93" s="12">
        <v>155875</v>
      </c>
      <c r="AV93" s="12">
        <v>153933</v>
      </c>
      <c r="AW93" s="12">
        <v>126034</v>
      </c>
      <c r="AX93" s="12">
        <v>108489</v>
      </c>
      <c r="AY93" s="12">
        <v>112600</v>
      </c>
      <c r="AZ93" s="12">
        <v>150976</v>
      </c>
    </row>
    <row r="94" spans="2:52" x14ac:dyDescent="0.3">
      <c r="B94" s="18" t="s">
        <v>3</v>
      </c>
      <c r="C94" s="19">
        <v>4.6509999999999998</v>
      </c>
      <c r="D94" s="19">
        <v>35.716000000000001</v>
      </c>
      <c r="E94" s="19">
        <v>104.26900000000001</v>
      </c>
      <c r="F94" s="19">
        <v>122.377</v>
      </c>
      <c r="G94" s="19">
        <v>60.959000000000003</v>
      </c>
      <c r="H94" s="19">
        <v>14.22</v>
      </c>
      <c r="I94" s="19">
        <v>0.76800000000000002</v>
      </c>
      <c r="M94" t="s">
        <v>2</v>
      </c>
      <c r="N94" t="s">
        <v>186</v>
      </c>
      <c r="O94">
        <v>29991</v>
      </c>
      <c r="P94">
        <v>34231</v>
      </c>
      <c r="Q94">
        <v>36250</v>
      </c>
      <c r="R94">
        <v>38206</v>
      </c>
      <c r="S94">
        <v>42370</v>
      </c>
      <c r="T94">
        <v>39548</v>
      </c>
      <c r="U94">
        <v>36875</v>
      </c>
      <c r="V94">
        <v>35506</v>
      </c>
      <c r="W94">
        <v>35369</v>
      </c>
      <c r="X94">
        <v>33808</v>
      </c>
      <c r="Y94">
        <v>29449</v>
      </c>
      <c r="Z94">
        <v>26247</v>
      </c>
      <c r="AA94">
        <v>21430</v>
      </c>
      <c r="AB94">
        <v>18391</v>
      </c>
      <c r="AC94">
        <v>14993</v>
      </c>
      <c r="AD94">
        <v>11743</v>
      </c>
      <c r="AE94">
        <v>13995</v>
      </c>
      <c r="AH94" t="s">
        <v>2</v>
      </c>
      <c r="AI94" t="s">
        <v>186</v>
      </c>
      <c r="AJ94" s="12">
        <v>31957</v>
      </c>
      <c r="AK94" s="12">
        <v>31667</v>
      </c>
      <c r="AL94" s="12">
        <v>31279</v>
      </c>
      <c r="AM94" s="12">
        <v>37858</v>
      </c>
      <c r="AN94" s="12">
        <v>49663</v>
      </c>
      <c r="AO94" s="12">
        <v>49700</v>
      </c>
      <c r="AP94" s="12">
        <v>47835</v>
      </c>
      <c r="AQ94" s="12">
        <v>44058</v>
      </c>
      <c r="AR94" s="12">
        <v>39677</v>
      </c>
      <c r="AS94" s="12">
        <v>38103</v>
      </c>
      <c r="AT94" s="12">
        <v>34797</v>
      </c>
      <c r="AU94" s="12">
        <v>32921</v>
      </c>
      <c r="AV94" s="12">
        <v>28442</v>
      </c>
      <c r="AW94" s="12">
        <v>25711</v>
      </c>
      <c r="AX94" s="12">
        <v>20115</v>
      </c>
      <c r="AY94" s="12">
        <v>15748</v>
      </c>
      <c r="AZ94" s="12">
        <v>20061</v>
      </c>
    </row>
    <row r="95" spans="2:52" x14ac:dyDescent="0.3">
      <c r="B95" s="18" t="s">
        <v>4</v>
      </c>
      <c r="C95" s="19">
        <v>39.86</v>
      </c>
      <c r="D95" s="19">
        <v>71.460999999999999</v>
      </c>
      <c r="E95" s="19">
        <v>88.415000000000006</v>
      </c>
      <c r="F95" s="19">
        <v>71.397999999999996</v>
      </c>
      <c r="G95" s="19">
        <v>32.661000000000001</v>
      </c>
      <c r="H95" s="19">
        <v>7.0439999999999996</v>
      </c>
      <c r="I95" s="19">
        <v>0.84099999999999997</v>
      </c>
      <c r="M95" t="s">
        <v>2</v>
      </c>
      <c r="N95" t="s">
        <v>187</v>
      </c>
      <c r="O95">
        <v>217078</v>
      </c>
      <c r="P95">
        <v>230361</v>
      </c>
      <c r="Q95">
        <v>297105</v>
      </c>
      <c r="R95">
        <v>317637</v>
      </c>
      <c r="S95">
        <v>355679</v>
      </c>
      <c r="T95">
        <v>444650</v>
      </c>
      <c r="U95">
        <v>401329</v>
      </c>
      <c r="V95">
        <v>329017</v>
      </c>
      <c r="W95">
        <v>331264</v>
      </c>
      <c r="X95">
        <v>352298</v>
      </c>
      <c r="Y95">
        <v>403121</v>
      </c>
      <c r="Z95">
        <v>387368</v>
      </c>
      <c r="AA95">
        <v>295888</v>
      </c>
      <c r="AB95">
        <v>224782</v>
      </c>
      <c r="AC95">
        <v>229706</v>
      </c>
      <c r="AD95">
        <v>203172</v>
      </c>
      <c r="AE95">
        <v>213741</v>
      </c>
      <c r="AH95" t="s">
        <v>2</v>
      </c>
      <c r="AI95" t="s">
        <v>187</v>
      </c>
      <c r="AJ95" s="12">
        <v>267510</v>
      </c>
      <c r="AK95" s="12">
        <v>278024</v>
      </c>
      <c r="AL95" s="12">
        <v>234121</v>
      </c>
      <c r="AM95" s="12">
        <v>221715</v>
      </c>
      <c r="AN95" s="12">
        <v>300123</v>
      </c>
      <c r="AO95" s="12">
        <v>340660</v>
      </c>
      <c r="AP95" s="12">
        <v>363601</v>
      </c>
      <c r="AQ95" s="12">
        <v>450551</v>
      </c>
      <c r="AR95" s="12">
        <v>423518</v>
      </c>
      <c r="AS95" s="12">
        <v>342588</v>
      </c>
      <c r="AT95" s="12">
        <v>332548</v>
      </c>
      <c r="AU95" s="12">
        <v>339148</v>
      </c>
      <c r="AV95" s="12">
        <v>380208</v>
      </c>
      <c r="AW95" s="12">
        <v>367965</v>
      </c>
      <c r="AX95" s="12">
        <v>278045</v>
      </c>
      <c r="AY95" s="12">
        <v>186544</v>
      </c>
      <c r="AZ95" s="12">
        <v>285541</v>
      </c>
    </row>
    <row r="96" spans="2:52" x14ac:dyDescent="0.3">
      <c r="B96" s="18" t="s">
        <v>5</v>
      </c>
      <c r="C96" s="19">
        <v>8.6809999999999992</v>
      </c>
      <c r="D96" s="19">
        <v>39.351999999999997</v>
      </c>
      <c r="E96" s="19">
        <v>88.831999999999994</v>
      </c>
      <c r="F96" s="19">
        <v>96.644999999999996</v>
      </c>
      <c r="G96" s="19">
        <v>46.587000000000003</v>
      </c>
      <c r="H96" s="19">
        <v>8.68</v>
      </c>
      <c r="I96" s="19">
        <v>0.443</v>
      </c>
      <c r="M96" t="s">
        <v>2</v>
      </c>
      <c r="N96" t="s">
        <v>188</v>
      </c>
      <c r="O96">
        <v>159478</v>
      </c>
      <c r="P96">
        <v>168186</v>
      </c>
      <c r="Q96">
        <v>166456</v>
      </c>
      <c r="R96">
        <v>146168</v>
      </c>
      <c r="S96">
        <v>145731</v>
      </c>
      <c r="T96">
        <v>173098</v>
      </c>
      <c r="U96">
        <v>193247</v>
      </c>
      <c r="V96">
        <v>198888</v>
      </c>
      <c r="W96">
        <v>199983</v>
      </c>
      <c r="X96">
        <v>180378</v>
      </c>
      <c r="Y96">
        <v>181033</v>
      </c>
      <c r="Z96">
        <v>190874</v>
      </c>
      <c r="AA96">
        <v>159712</v>
      </c>
      <c r="AB96">
        <v>122467</v>
      </c>
      <c r="AC96">
        <v>103440</v>
      </c>
      <c r="AD96">
        <v>91166</v>
      </c>
      <c r="AE96">
        <v>148022</v>
      </c>
      <c r="AH96" t="s">
        <v>2</v>
      </c>
      <c r="AI96" t="s">
        <v>188</v>
      </c>
      <c r="AJ96" s="12">
        <v>143678</v>
      </c>
      <c r="AK96" s="12">
        <v>161668</v>
      </c>
      <c r="AL96" s="12">
        <v>161436</v>
      </c>
      <c r="AM96" s="12">
        <v>174523</v>
      </c>
      <c r="AN96" s="12">
        <v>189231</v>
      </c>
      <c r="AO96" s="12">
        <v>168892</v>
      </c>
      <c r="AP96" s="12">
        <v>155023</v>
      </c>
      <c r="AQ96" s="12">
        <v>178502</v>
      </c>
      <c r="AR96" s="12">
        <v>189413</v>
      </c>
      <c r="AS96" s="12">
        <v>209587</v>
      </c>
      <c r="AT96" s="12">
        <v>197716</v>
      </c>
      <c r="AU96" s="12">
        <v>178767</v>
      </c>
      <c r="AV96" s="12">
        <v>165397</v>
      </c>
      <c r="AW96" s="12">
        <v>192083</v>
      </c>
      <c r="AX96" s="12">
        <v>141508</v>
      </c>
      <c r="AY96" s="12">
        <v>102919</v>
      </c>
      <c r="AZ96" s="12">
        <v>149544</v>
      </c>
    </row>
    <row r="97" spans="2:52" x14ac:dyDescent="0.3">
      <c r="B97" s="18" t="s">
        <v>6</v>
      </c>
      <c r="C97" s="19">
        <v>4.5819999999999999</v>
      </c>
      <c r="D97" s="19">
        <v>41.109000000000002</v>
      </c>
      <c r="E97" s="19">
        <v>95.822999999999993</v>
      </c>
      <c r="F97" s="19">
        <v>86.837999999999994</v>
      </c>
      <c r="G97" s="19">
        <v>33.386000000000003</v>
      </c>
      <c r="H97" s="19">
        <v>5.0289999999999999</v>
      </c>
      <c r="I97" s="19">
        <v>0.73299999999999998</v>
      </c>
      <c r="M97" t="s">
        <v>2</v>
      </c>
      <c r="N97" t="s">
        <v>189</v>
      </c>
      <c r="O97">
        <v>31246</v>
      </c>
      <c r="P97">
        <v>30512</v>
      </c>
      <c r="Q97">
        <v>40872</v>
      </c>
      <c r="R97">
        <v>50416</v>
      </c>
      <c r="S97">
        <v>47949</v>
      </c>
      <c r="T97">
        <v>46749</v>
      </c>
      <c r="U97">
        <v>47952</v>
      </c>
      <c r="V97">
        <v>45563</v>
      </c>
      <c r="W97">
        <v>50491</v>
      </c>
      <c r="X97">
        <v>51608</v>
      </c>
      <c r="Y97">
        <v>49533</v>
      </c>
      <c r="Z97">
        <v>44635</v>
      </c>
      <c r="AA97">
        <v>41172</v>
      </c>
      <c r="AB97">
        <v>45950</v>
      </c>
      <c r="AC97">
        <v>38150</v>
      </c>
      <c r="AD97">
        <v>33429</v>
      </c>
      <c r="AE97">
        <v>32673</v>
      </c>
      <c r="AH97" t="s">
        <v>2</v>
      </c>
      <c r="AI97" t="s">
        <v>189</v>
      </c>
      <c r="AJ97" s="12">
        <v>34623</v>
      </c>
      <c r="AK97" s="12">
        <v>37317</v>
      </c>
      <c r="AL97" s="12">
        <v>31194</v>
      </c>
      <c r="AM97" s="12">
        <v>28288</v>
      </c>
      <c r="AN97" s="12">
        <v>37021</v>
      </c>
      <c r="AO97" s="12">
        <v>47832</v>
      </c>
      <c r="AP97" s="12">
        <v>45622</v>
      </c>
      <c r="AQ97" s="12">
        <v>43616</v>
      </c>
      <c r="AR97" s="12">
        <v>45669</v>
      </c>
      <c r="AS97" s="12">
        <v>42720</v>
      </c>
      <c r="AT97" s="12">
        <v>46924</v>
      </c>
      <c r="AU97" s="12">
        <v>48410</v>
      </c>
      <c r="AV97" s="12">
        <v>46802</v>
      </c>
      <c r="AW97" s="12">
        <v>41749</v>
      </c>
      <c r="AX97" s="12">
        <v>35336</v>
      </c>
      <c r="AY97" s="12">
        <v>37266</v>
      </c>
      <c r="AZ97" s="12">
        <v>49716</v>
      </c>
    </row>
    <row r="98" spans="2:52" x14ac:dyDescent="0.3">
      <c r="B98" s="18" t="s">
        <v>56</v>
      </c>
      <c r="C98" s="19">
        <v>11.972</v>
      </c>
      <c r="D98" s="19">
        <v>46.694000000000003</v>
      </c>
      <c r="E98" s="19">
        <v>101.10599999999999</v>
      </c>
      <c r="F98" s="19">
        <v>111.45699999999999</v>
      </c>
      <c r="G98" s="19">
        <v>48.148000000000003</v>
      </c>
      <c r="H98" s="19">
        <v>8.4139999999999997</v>
      </c>
      <c r="I98" s="19">
        <v>0.46899999999999997</v>
      </c>
      <c r="M98" t="s">
        <v>2</v>
      </c>
      <c r="N98" t="s">
        <v>190</v>
      </c>
      <c r="O98">
        <v>137568</v>
      </c>
      <c r="P98">
        <v>148982</v>
      </c>
      <c r="Q98">
        <v>161578</v>
      </c>
      <c r="R98">
        <v>156074</v>
      </c>
      <c r="S98">
        <v>163384</v>
      </c>
      <c r="T98">
        <v>158692</v>
      </c>
      <c r="U98">
        <v>151921</v>
      </c>
      <c r="V98">
        <v>176762</v>
      </c>
      <c r="W98">
        <v>187056</v>
      </c>
      <c r="X98">
        <v>189590</v>
      </c>
      <c r="Y98">
        <v>201026</v>
      </c>
      <c r="Z98">
        <v>199897</v>
      </c>
      <c r="AA98">
        <v>139291</v>
      </c>
      <c r="AB98">
        <v>127959</v>
      </c>
      <c r="AC98">
        <v>115694</v>
      </c>
      <c r="AD98">
        <v>109132</v>
      </c>
      <c r="AE98">
        <v>145978</v>
      </c>
      <c r="AH98" t="s">
        <v>2</v>
      </c>
      <c r="AI98" t="s">
        <v>190</v>
      </c>
      <c r="AJ98" s="12">
        <v>146574</v>
      </c>
      <c r="AK98" s="12">
        <v>149998</v>
      </c>
      <c r="AL98" s="12">
        <v>142617</v>
      </c>
      <c r="AM98" s="12">
        <v>147696</v>
      </c>
      <c r="AN98" s="12">
        <v>170271</v>
      </c>
      <c r="AO98" s="12">
        <v>165281</v>
      </c>
      <c r="AP98" s="12">
        <v>172210</v>
      </c>
      <c r="AQ98" s="12">
        <v>167017</v>
      </c>
      <c r="AR98" s="12">
        <v>153249</v>
      </c>
      <c r="AS98" s="12">
        <v>175052</v>
      </c>
      <c r="AT98" s="12">
        <v>187386</v>
      </c>
      <c r="AU98" s="12">
        <v>185526</v>
      </c>
      <c r="AV98" s="12">
        <v>190899</v>
      </c>
      <c r="AW98" s="12">
        <v>199222</v>
      </c>
      <c r="AX98" s="12">
        <v>135523</v>
      </c>
      <c r="AY98" s="12">
        <v>111166</v>
      </c>
      <c r="AZ98" s="12">
        <v>183826</v>
      </c>
    </row>
    <row r="99" spans="2:52" x14ac:dyDescent="0.3">
      <c r="B99" s="18" t="s">
        <v>7</v>
      </c>
      <c r="C99" s="19">
        <v>4.1230000000000002</v>
      </c>
      <c r="D99" s="19">
        <v>35.372999999999998</v>
      </c>
      <c r="E99" s="19">
        <v>110.38500000000001</v>
      </c>
      <c r="F99" s="19">
        <v>129.458</v>
      </c>
      <c r="G99" s="19">
        <v>60.567</v>
      </c>
      <c r="H99" s="19">
        <v>11.776999999999999</v>
      </c>
      <c r="I99" s="19">
        <v>0.73699999999999999</v>
      </c>
      <c r="M99" t="s">
        <v>2</v>
      </c>
      <c r="N99" t="s">
        <v>191</v>
      </c>
      <c r="O99">
        <v>1921763</v>
      </c>
      <c r="P99">
        <v>1861037</v>
      </c>
      <c r="Q99">
        <v>1900662</v>
      </c>
      <c r="R99">
        <v>2012870</v>
      </c>
      <c r="S99">
        <v>2001208</v>
      </c>
      <c r="T99">
        <v>1960280</v>
      </c>
      <c r="U99">
        <v>2217984</v>
      </c>
      <c r="V99">
        <v>2266902</v>
      </c>
      <c r="W99">
        <v>2285574</v>
      </c>
      <c r="X99">
        <v>2199199</v>
      </c>
      <c r="Y99">
        <v>2192587</v>
      </c>
      <c r="Z99">
        <v>2025501</v>
      </c>
      <c r="AA99">
        <v>1394129</v>
      </c>
      <c r="AB99">
        <v>1454115</v>
      </c>
      <c r="AC99">
        <v>1463413</v>
      </c>
      <c r="AD99">
        <v>1321316</v>
      </c>
      <c r="AE99">
        <v>1862738</v>
      </c>
      <c r="AH99" t="s">
        <v>2</v>
      </c>
      <c r="AI99" t="s">
        <v>191</v>
      </c>
      <c r="AJ99" s="12">
        <v>1902018</v>
      </c>
      <c r="AK99" s="12">
        <v>1942109</v>
      </c>
      <c r="AL99" s="12">
        <v>1933550</v>
      </c>
      <c r="AM99" s="12">
        <v>1871403</v>
      </c>
      <c r="AN99" s="12">
        <v>1843259</v>
      </c>
      <c r="AO99" s="12">
        <v>1952920</v>
      </c>
      <c r="AP99" s="12">
        <v>2025131</v>
      </c>
      <c r="AQ99" s="12">
        <v>1970503</v>
      </c>
      <c r="AR99" s="12">
        <v>2193100</v>
      </c>
      <c r="AS99" s="12">
        <v>2217994</v>
      </c>
      <c r="AT99" s="12">
        <v>2216705</v>
      </c>
      <c r="AU99" s="12">
        <v>2105541</v>
      </c>
      <c r="AV99" s="12">
        <v>2056460</v>
      </c>
      <c r="AW99" s="12">
        <v>1972036</v>
      </c>
      <c r="AX99" s="12">
        <v>1309544</v>
      </c>
      <c r="AY99" s="12">
        <v>1226284</v>
      </c>
      <c r="AZ99" s="12">
        <v>2483879</v>
      </c>
    </row>
    <row r="100" spans="2:52" x14ac:dyDescent="0.3">
      <c r="B100" s="18" t="s">
        <v>8</v>
      </c>
      <c r="C100" s="19">
        <v>7.6980000000000004</v>
      </c>
      <c r="D100" s="19">
        <v>45.140999999999998</v>
      </c>
      <c r="E100" s="19">
        <v>99.491</v>
      </c>
      <c r="F100" s="19">
        <v>95.97</v>
      </c>
      <c r="G100" s="19">
        <v>54.512999999999998</v>
      </c>
      <c r="H100" s="19">
        <v>14.09</v>
      </c>
      <c r="I100" s="19">
        <v>0.65700000000000003</v>
      </c>
      <c r="M100" t="s">
        <v>2</v>
      </c>
      <c r="N100" t="s">
        <v>192</v>
      </c>
      <c r="O100">
        <v>1812412</v>
      </c>
      <c r="P100">
        <v>1968578</v>
      </c>
      <c r="Q100">
        <v>2115199</v>
      </c>
      <c r="R100">
        <v>2348726</v>
      </c>
      <c r="S100">
        <v>2356597</v>
      </c>
      <c r="T100">
        <v>2349702</v>
      </c>
      <c r="U100">
        <v>2647363</v>
      </c>
      <c r="V100">
        <v>3438502</v>
      </c>
      <c r="W100">
        <v>3455349</v>
      </c>
      <c r="X100">
        <v>3054079</v>
      </c>
      <c r="Y100">
        <v>2681506</v>
      </c>
      <c r="Z100">
        <v>2356242</v>
      </c>
      <c r="AA100">
        <v>2599185</v>
      </c>
      <c r="AB100">
        <v>2708961</v>
      </c>
      <c r="AC100">
        <v>1973316</v>
      </c>
      <c r="AD100">
        <v>1840062</v>
      </c>
      <c r="AE100">
        <v>2516057</v>
      </c>
      <c r="AH100" t="s">
        <v>2</v>
      </c>
      <c r="AI100" t="s">
        <v>192</v>
      </c>
      <c r="AJ100" s="12">
        <v>1701092</v>
      </c>
      <c r="AK100" s="12">
        <v>1704214</v>
      </c>
      <c r="AL100" s="12">
        <v>1845814</v>
      </c>
      <c r="AM100" s="12">
        <v>2036054</v>
      </c>
      <c r="AN100" s="12">
        <v>2153673</v>
      </c>
      <c r="AO100" s="12">
        <v>2476676</v>
      </c>
      <c r="AP100" s="12">
        <v>2540866</v>
      </c>
      <c r="AQ100" s="12">
        <v>2420661</v>
      </c>
      <c r="AR100" s="12">
        <v>2511999</v>
      </c>
      <c r="AS100" s="12">
        <v>3297115</v>
      </c>
      <c r="AT100" s="12">
        <v>3419720</v>
      </c>
      <c r="AU100" s="12">
        <v>3011882</v>
      </c>
      <c r="AV100" s="12">
        <v>2624594</v>
      </c>
      <c r="AW100" s="12">
        <v>2184827</v>
      </c>
      <c r="AX100" s="12">
        <v>2254142</v>
      </c>
      <c r="AY100" s="12">
        <v>2364588</v>
      </c>
      <c r="AZ100" s="12">
        <v>3014918</v>
      </c>
    </row>
    <row r="101" spans="2:52" x14ac:dyDescent="0.3">
      <c r="B101" s="18" t="s">
        <v>9</v>
      </c>
      <c r="C101" s="19">
        <v>5.8129999999999997</v>
      </c>
      <c r="D101" s="19">
        <v>41.49</v>
      </c>
      <c r="E101" s="19">
        <v>91.728999999999999</v>
      </c>
      <c r="F101" s="19">
        <v>103.29600000000001</v>
      </c>
      <c r="G101" s="19">
        <v>52.595999999999997</v>
      </c>
      <c r="H101" s="19">
        <v>10.494999999999999</v>
      </c>
      <c r="I101" s="19">
        <v>0.58099999999999996</v>
      </c>
      <c r="M101" t="s">
        <v>2</v>
      </c>
      <c r="N101" t="s">
        <v>193</v>
      </c>
      <c r="O101">
        <v>256115</v>
      </c>
      <c r="P101">
        <v>262088</v>
      </c>
      <c r="Q101">
        <v>271882</v>
      </c>
      <c r="R101">
        <v>306476</v>
      </c>
      <c r="S101">
        <v>384145</v>
      </c>
      <c r="T101">
        <v>414632</v>
      </c>
      <c r="U101">
        <v>421983</v>
      </c>
      <c r="V101">
        <v>426545</v>
      </c>
      <c r="W101">
        <v>394884</v>
      </c>
      <c r="X101">
        <v>384428</v>
      </c>
      <c r="Y101">
        <v>340419</v>
      </c>
      <c r="Z101">
        <v>320672</v>
      </c>
      <c r="AA101">
        <v>264317</v>
      </c>
      <c r="AB101">
        <v>316857</v>
      </c>
      <c r="AC101">
        <v>297037</v>
      </c>
      <c r="AD101">
        <v>219143</v>
      </c>
      <c r="AE101">
        <v>243921</v>
      </c>
      <c r="AH101" t="s">
        <v>2</v>
      </c>
      <c r="AI101" t="s">
        <v>193</v>
      </c>
      <c r="AJ101" s="12">
        <v>229982</v>
      </c>
      <c r="AK101" s="12">
        <v>263917</v>
      </c>
      <c r="AL101" s="12">
        <v>260123</v>
      </c>
      <c r="AM101" s="12">
        <v>265487</v>
      </c>
      <c r="AN101" s="12">
        <v>259009</v>
      </c>
      <c r="AO101" s="12">
        <v>294441</v>
      </c>
      <c r="AP101" s="12">
        <v>366972</v>
      </c>
      <c r="AQ101" s="12">
        <v>388044</v>
      </c>
      <c r="AR101" s="12">
        <v>400800</v>
      </c>
      <c r="AS101" s="12">
        <v>408021</v>
      </c>
      <c r="AT101" s="12">
        <v>372503</v>
      </c>
      <c r="AU101" s="12">
        <v>363774</v>
      </c>
      <c r="AV101" s="12">
        <v>320654</v>
      </c>
      <c r="AW101" s="12">
        <v>309456</v>
      </c>
      <c r="AX101" s="12">
        <v>241265</v>
      </c>
      <c r="AY101" s="12">
        <v>273198</v>
      </c>
      <c r="AZ101" s="12">
        <v>409235</v>
      </c>
    </row>
    <row r="102" spans="2:52" x14ac:dyDescent="0.3">
      <c r="B102" s="18" t="s">
        <v>10</v>
      </c>
      <c r="C102" s="19">
        <v>4.7270000000000003</v>
      </c>
      <c r="D102" s="19">
        <v>41.036000000000001</v>
      </c>
      <c r="E102" s="19">
        <v>109.03400000000001</v>
      </c>
      <c r="F102" s="19">
        <v>127.334</v>
      </c>
      <c r="G102" s="19">
        <v>68.968999999999994</v>
      </c>
      <c r="H102" s="19">
        <v>18.152000000000001</v>
      </c>
      <c r="I102" s="19">
        <v>1.208</v>
      </c>
      <c r="M102" t="s">
        <v>2</v>
      </c>
      <c r="N102" t="s">
        <v>194</v>
      </c>
      <c r="O102">
        <v>229792</v>
      </c>
      <c r="P102">
        <v>250541</v>
      </c>
      <c r="Q102">
        <v>297136</v>
      </c>
      <c r="R102">
        <v>310288</v>
      </c>
      <c r="S102">
        <v>344455</v>
      </c>
      <c r="T102">
        <v>419983</v>
      </c>
      <c r="U102">
        <v>364561</v>
      </c>
      <c r="V102">
        <v>330539</v>
      </c>
      <c r="W102">
        <v>310714</v>
      </c>
      <c r="X102">
        <v>391591</v>
      </c>
      <c r="Y102">
        <v>409090</v>
      </c>
      <c r="Z102">
        <v>335741</v>
      </c>
      <c r="AA102">
        <v>320652</v>
      </c>
      <c r="AB102">
        <v>279927</v>
      </c>
      <c r="AC102">
        <v>262895</v>
      </c>
      <c r="AD102">
        <v>219980</v>
      </c>
      <c r="AE102">
        <v>231496</v>
      </c>
      <c r="AH102" t="s">
        <v>2</v>
      </c>
      <c r="AI102" t="s">
        <v>194</v>
      </c>
      <c r="AJ102" s="12">
        <v>217778</v>
      </c>
      <c r="AK102" s="12">
        <v>235382</v>
      </c>
      <c r="AL102" s="12">
        <v>234507</v>
      </c>
      <c r="AM102" s="12">
        <v>249559</v>
      </c>
      <c r="AN102" s="12">
        <v>307365</v>
      </c>
      <c r="AO102" s="12">
        <v>297558</v>
      </c>
      <c r="AP102" s="12">
        <v>319105</v>
      </c>
      <c r="AQ102" s="12">
        <v>405535</v>
      </c>
      <c r="AR102" s="12">
        <v>387510</v>
      </c>
      <c r="AS102" s="12">
        <v>334677</v>
      </c>
      <c r="AT102" s="12">
        <v>297998</v>
      </c>
      <c r="AU102" s="12">
        <v>364092</v>
      </c>
      <c r="AV102" s="12">
        <v>404996</v>
      </c>
      <c r="AW102" s="12">
        <v>310617</v>
      </c>
      <c r="AX102" s="12">
        <v>270865</v>
      </c>
      <c r="AY102" s="12">
        <v>215135</v>
      </c>
      <c r="AZ102" s="12">
        <v>278530</v>
      </c>
    </row>
    <row r="103" spans="2:52" x14ac:dyDescent="0.3">
      <c r="B103" s="18" t="s">
        <v>11</v>
      </c>
      <c r="C103" s="19">
        <v>8.0950000000000006</v>
      </c>
      <c r="D103" s="19">
        <v>36.423999999999999</v>
      </c>
      <c r="E103" s="19">
        <v>82.501000000000005</v>
      </c>
      <c r="F103" s="19">
        <v>109.77</v>
      </c>
      <c r="G103" s="19">
        <v>66.623999999999995</v>
      </c>
      <c r="H103" s="19">
        <v>13.24</v>
      </c>
      <c r="I103" s="19">
        <v>0.54600000000000004</v>
      </c>
      <c r="M103" t="s">
        <v>2</v>
      </c>
      <c r="N103" t="s">
        <v>195</v>
      </c>
      <c r="O103">
        <v>140646</v>
      </c>
      <c r="P103">
        <v>128846</v>
      </c>
      <c r="Q103">
        <v>131680</v>
      </c>
      <c r="R103">
        <v>150053</v>
      </c>
      <c r="S103">
        <v>175063</v>
      </c>
      <c r="T103">
        <v>175967</v>
      </c>
      <c r="U103">
        <v>164688</v>
      </c>
      <c r="V103">
        <v>145300</v>
      </c>
      <c r="W103">
        <v>141142</v>
      </c>
      <c r="X103">
        <v>128761</v>
      </c>
      <c r="Y103">
        <v>124310</v>
      </c>
      <c r="Z103">
        <v>109568</v>
      </c>
      <c r="AA103">
        <v>83153</v>
      </c>
      <c r="AB103">
        <v>68543</v>
      </c>
      <c r="AC103">
        <v>53975</v>
      </c>
      <c r="AD103">
        <v>46664</v>
      </c>
      <c r="AE103">
        <v>70487</v>
      </c>
      <c r="AH103" t="s">
        <v>2</v>
      </c>
      <c r="AI103" t="s">
        <v>195</v>
      </c>
      <c r="AJ103" s="12">
        <v>173212</v>
      </c>
      <c r="AK103" s="12">
        <v>174007</v>
      </c>
      <c r="AL103" s="12">
        <v>150204</v>
      </c>
      <c r="AM103" s="12">
        <v>135684</v>
      </c>
      <c r="AN103" s="12">
        <v>125646</v>
      </c>
      <c r="AO103" s="12">
        <v>145499</v>
      </c>
      <c r="AP103" s="12">
        <v>190897</v>
      </c>
      <c r="AQ103" s="12">
        <v>198587</v>
      </c>
      <c r="AR103" s="12">
        <v>183936</v>
      </c>
      <c r="AS103" s="12">
        <v>156773</v>
      </c>
      <c r="AT103" s="12">
        <v>146788</v>
      </c>
      <c r="AU103" s="12">
        <v>129179</v>
      </c>
      <c r="AV103" s="12">
        <v>120954</v>
      </c>
      <c r="AW103" s="12">
        <v>105866</v>
      </c>
      <c r="AX103" s="12">
        <v>76492</v>
      </c>
      <c r="AY103" s="12">
        <v>58007</v>
      </c>
      <c r="AZ103" s="12">
        <v>78145</v>
      </c>
    </row>
    <row r="104" spans="2:52" x14ac:dyDescent="0.3">
      <c r="B104" s="18" t="s">
        <v>12</v>
      </c>
      <c r="C104" s="19">
        <v>7.2229999999999999</v>
      </c>
      <c r="D104" s="19">
        <v>26.382000000000001</v>
      </c>
      <c r="E104" s="19">
        <v>68.742000000000004</v>
      </c>
      <c r="F104" s="19">
        <v>91.977999999999994</v>
      </c>
      <c r="G104" s="19">
        <v>52.265999999999998</v>
      </c>
      <c r="H104" s="19">
        <v>11.868</v>
      </c>
      <c r="I104" s="19">
        <v>2.0209999999999999</v>
      </c>
      <c r="M104" t="s">
        <v>2</v>
      </c>
      <c r="N104" t="s">
        <v>196</v>
      </c>
      <c r="O104">
        <v>1325131</v>
      </c>
      <c r="P104">
        <v>1304632</v>
      </c>
      <c r="Q104">
        <v>1346967</v>
      </c>
      <c r="R104">
        <v>1404957</v>
      </c>
      <c r="S104">
        <v>1563610</v>
      </c>
      <c r="T104">
        <v>1895585</v>
      </c>
      <c r="U104">
        <v>2266562</v>
      </c>
      <c r="V104">
        <v>2362153</v>
      </c>
      <c r="W104">
        <v>2265043</v>
      </c>
      <c r="X104">
        <v>1978903</v>
      </c>
      <c r="Y104">
        <v>1887787</v>
      </c>
      <c r="Z104">
        <v>1896063</v>
      </c>
      <c r="AA104">
        <v>1644303</v>
      </c>
      <c r="AB104">
        <v>1745086</v>
      </c>
      <c r="AC104">
        <v>1546091</v>
      </c>
      <c r="AD104">
        <v>1384728</v>
      </c>
      <c r="AE104">
        <v>1868765</v>
      </c>
      <c r="AH104" t="s">
        <v>2</v>
      </c>
      <c r="AI104" t="s">
        <v>196</v>
      </c>
      <c r="AJ104" s="12">
        <v>1279715</v>
      </c>
      <c r="AK104" s="12">
        <v>1378703</v>
      </c>
      <c r="AL104" s="12">
        <v>1366573</v>
      </c>
      <c r="AM104" s="12">
        <v>1357674</v>
      </c>
      <c r="AN104" s="12">
        <v>1464561</v>
      </c>
      <c r="AO104" s="12">
        <v>1604093</v>
      </c>
      <c r="AP104" s="12">
        <v>1769192</v>
      </c>
      <c r="AQ104" s="12">
        <v>2074203</v>
      </c>
      <c r="AR104" s="12">
        <v>2424672</v>
      </c>
      <c r="AS104" s="12">
        <v>2494648</v>
      </c>
      <c r="AT104" s="12">
        <v>2403901</v>
      </c>
      <c r="AU104" s="12">
        <v>2081574.9999999998</v>
      </c>
      <c r="AV104" s="12">
        <v>1899228</v>
      </c>
      <c r="AW104" s="12">
        <v>1881494</v>
      </c>
      <c r="AX104" s="12">
        <v>1567900</v>
      </c>
      <c r="AY104" s="12">
        <v>1564681</v>
      </c>
      <c r="AZ104" s="12">
        <v>2571553</v>
      </c>
    </row>
    <row r="105" spans="2:52" x14ac:dyDescent="0.3">
      <c r="B105" s="18" t="s">
        <v>13</v>
      </c>
      <c r="C105" s="19">
        <v>23.978999999999999</v>
      </c>
      <c r="D105" s="19">
        <v>45.692</v>
      </c>
      <c r="E105" s="19">
        <v>79.424000000000007</v>
      </c>
      <c r="F105" s="19">
        <v>91.801000000000002</v>
      </c>
      <c r="G105" s="19">
        <v>46.527000000000001</v>
      </c>
      <c r="H105" s="19">
        <v>10.409000000000001</v>
      </c>
      <c r="I105" s="19">
        <v>0.38800000000000001</v>
      </c>
      <c r="M105" t="s">
        <v>2</v>
      </c>
      <c r="N105" t="s">
        <v>197</v>
      </c>
      <c r="O105">
        <v>47283</v>
      </c>
      <c r="P105">
        <v>48110</v>
      </c>
      <c r="Q105">
        <v>73120</v>
      </c>
      <c r="R105">
        <v>89841</v>
      </c>
      <c r="S105">
        <v>81781</v>
      </c>
      <c r="T105">
        <v>75219</v>
      </c>
      <c r="U105">
        <v>78387</v>
      </c>
      <c r="V105">
        <v>77345</v>
      </c>
      <c r="W105">
        <v>88289</v>
      </c>
      <c r="X105">
        <v>86198</v>
      </c>
      <c r="Y105">
        <v>77645</v>
      </c>
      <c r="Z105">
        <v>72059</v>
      </c>
      <c r="AA105">
        <v>76441</v>
      </c>
      <c r="AB105">
        <v>78545</v>
      </c>
      <c r="AC105">
        <v>64129</v>
      </c>
      <c r="AD105">
        <v>56929</v>
      </c>
      <c r="AE105">
        <v>53763</v>
      </c>
      <c r="AH105" t="s">
        <v>2</v>
      </c>
      <c r="AI105" t="s">
        <v>197</v>
      </c>
      <c r="AJ105" s="12">
        <v>48965</v>
      </c>
      <c r="AK105" s="12">
        <v>52227</v>
      </c>
      <c r="AL105" s="12">
        <v>45803</v>
      </c>
      <c r="AM105" s="12">
        <v>42281</v>
      </c>
      <c r="AN105" s="12">
        <v>60688</v>
      </c>
      <c r="AO105" s="12">
        <v>70895</v>
      </c>
      <c r="AP105" s="12">
        <v>66897</v>
      </c>
      <c r="AQ105" s="12">
        <v>65041</v>
      </c>
      <c r="AR105" s="12">
        <v>70181</v>
      </c>
      <c r="AS105" s="12">
        <v>69075</v>
      </c>
      <c r="AT105" s="12">
        <v>77886</v>
      </c>
      <c r="AU105" s="12">
        <v>78311</v>
      </c>
      <c r="AV105" s="12">
        <v>70344</v>
      </c>
      <c r="AW105" s="12">
        <v>62477</v>
      </c>
      <c r="AX105" s="12">
        <v>62552</v>
      </c>
      <c r="AY105" s="12">
        <v>60078</v>
      </c>
      <c r="AZ105" s="12">
        <v>78247</v>
      </c>
    </row>
    <row r="106" spans="2:52" x14ac:dyDescent="0.3">
      <c r="B106" s="18" t="s">
        <v>14</v>
      </c>
      <c r="C106" s="19">
        <v>7.5149999999999997</v>
      </c>
      <c r="D106" s="19">
        <v>38.997999999999998</v>
      </c>
      <c r="E106" s="19">
        <v>76.231999999999999</v>
      </c>
      <c r="F106" s="19">
        <v>125.21899999999999</v>
      </c>
      <c r="G106" s="19">
        <v>95.591999999999999</v>
      </c>
      <c r="H106" s="19">
        <v>22.853000000000002</v>
      </c>
      <c r="I106" s="19">
        <v>1.7709999999999999</v>
      </c>
      <c r="M106" t="s">
        <v>2</v>
      </c>
      <c r="N106" t="s">
        <v>198</v>
      </c>
      <c r="O106">
        <v>73450</v>
      </c>
      <c r="P106">
        <v>92637</v>
      </c>
      <c r="Q106">
        <v>120044</v>
      </c>
      <c r="R106">
        <v>128294</v>
      </c>
      <c r="S106">
        <v>117003</v>
      </c>
      <c r="T106">
        <v>109923</v>
      </c>
      <c r="U106">
        <v>120437</v>
      </c>
      <c r="V106">
        <v>124832</v>
      </c>
      <c r="W106">
        <v>138594</v>
      </c>
      <c r="X106">
        <v>126015</v>
      </c>
      <c r="Y106">
        <v>106527</v>
      </c>
      <c r="Z106">
        <v>99213</v>
      </c>
      <c r="AA106">
        <v>101624</v>
      </c>
      <c r="AB106">
        <v>103224</v>
      </c>
      <c r="AC106">
        <v>92806</v>
      </c>
      <c r="AD106">
        <v>77631</v>
      </c>
      <c r="AE106">
        <v>73329</v>
      </c>
      <c r="AH106" t="s">
        <v>2</v>
      </c>
      <c r="AI106" t="s">
        <v>198</v>
      </c>
      <c r="AJ106" s="12">
        <v>73813</v>
      </c>
      <c r="AK106" s="12">
        <v>67878</v>
      </c>
      <c r="AL106" s="12">
        <v>67092</v>
      </c>
      <c r="AM106" s="12">
        <v>82432</v>
      </c>
      <c r="AN106" s="12">
        <v>100156</v>
      </c>
      <c r="AO106" s="12">
        <v>95174</v>
      </c>
      <c r="AP106" s="12">
        <v>88383</v>
      </c>
      <c r="AQ106" s="12">
        <v>91284</v>
      </c>
      <c r="AR106" s="12">
        <v>104351</v>
      </c>
      <c r="AS106" s="12">
        <v>108858</v>
      </c>
      <c r="AT106" s="12">
        <v>123286</v>
      </c>
      <c r="AU106" s="12">
        <v>116357</v>
      </c>
      <c r="AV106" s="12">
        <v>97955</v>
      </c>
      <c r="AW106" s="12">
        <v>87025</v>
      </c>
      <c r="AX106" s="12">
        <v>84352</v>
      </c>
      <c r="AY106" s="12">
        <v>81658</v>
      </c>
      <c r="AZ106" s="12">
        <v>111681</v>
      </c>
    </row>
    <row r="107" spans="2:52" x14ac:dyDescent="0.3">
      <c r="B107" s="18" t="s">
        <v>15</v>
      </c>
      <c r="C107" s="19">
        <v>5.24</v>
      </c>
      <c r="D107" s="19">
        <v>26.387</v>
      </c>
      <c r="E107" s="19">
        <v>64.769000000000005</v>
      </c>
      <c r="F107" s="19">
        <v>90.617999999999995</v>
      </c>
      <c r="G107" s="19">
        <v>61.427</v>
      </c>
      <c r="H107" s="19">
        <v>16.163</v>
      </c>
      <c r="I107" s="19">
        <v>1.3959999999999999</v>
      </c>
      <c r="M107" t="s">
        <v>2</v>
      </c>
      <c r="N107" t="s">
        <v>199</v>
      </c>
      <c r="O107">
        <v>13401</v>
      </c>
      <c r="P107">
        <v>14290</v>
      </c>
      <c r="Q107">
        <v>13988</v>
      </c>
      <c r="R107">
        <v>12998</v>
      </c>
      <c r="S107">
        <v>12783</v>
      </c>
      <c r="T107">
        <v>14720</v>
      </c>
      <c r="U107">
        <v>17651</v>
      </c>
      <c r="V107">
        <v>19690</v>
      </c>
      <c r="W107">
        <v>18970</v>
      </c>
      <c r="X107">
        <v>16866</v>
      </c>
      <c r="Y107">
        <v>14620</v>
      </c>
      <c r="Z107">
        <v>12596</v>
      </c>
      <c r="AA107">
        <v>10576</v>
      </c>
      <c r="AB107">
        <v>10158</v>
      </c>
      <c r="AC107">
        <v>9501</v>
      </c>
      <c r="AD107">
        <v>8533</v>
      </c>
      <c r="AE107">
        <v>10857</v>
      </c>
      <c r="AH107" t="s">
        <v>2</v>
      </c>
      <c r="AI107" t="s">
        <v>199</v>
      </c>
      <c r="AJ107" s="12">
        <v>15252</v>
      </c>
      <c r="AK107" s="12">
        <v>14735</v>
      </c>
      <c r="AL107" s="12">
        <v>15218</v>
      </c>
      <c r="AM107" s="12">
        <v>16530</v>
      </c>
      <c r="AN107" s="12">
        <v>17425</v>
      </c>
      <c r="AO107" s="12">
        <v>19529</v>
      </c>
      <c r="AP107" s="12">
        <v>22518</v>
      </c>
      <c r="AQ107" s="12">
        <v>20766</v>
      </c>
      <c r="AR107" s="12">
        <v>21508</v>
      </c>
      <c r="AS107" s="12">
        <v>22126</v>
      </c>
      <c r="AT107" s="12">
        <v>20513</v>
      </c>
      <c r="AU107" s="12">
        <v>17556</v>
      </c>
      <c r="AV107" s="12">
        <v>14405</v>
      </c>
      <c r="AW107" s="12">
        <v>11648</v>
      </c>
      <c r="AX107" s="12">
        <v>9930</v>
      </c>
      <c r="AY107" s="12">
        <v>8051</v>
      </c>
      <c r="AZ107" s="12">
        <v>14590</v>
      </c>
    </row>
    <row r="108" spans="2:52" x14ac:dyDescent="0.3">
      <c r="B108" s="18" t="s">
        <v>16</v>
      </c>
      <c r="C108" s="19">
        <v>16.170999999999999</v>
      </c>
      <c r="D108" s="19">
        <v>63.771999999999998</v>
      </c>
      <c r="E108" s="19">
        <v>104.194</v>
      </c>
      <c r="F108" s="19">
        <v>94.126000000000005</v>
      </c>
      <c r="G108" s="19">
        <v>52.036999999999999</v>
      </c>
      <c r="H108" s="19">
        <v>12.34</v>
      </c>
      <c r="I108" s="19">
        <v>0.7</v>
      </c>
      <c r="M108" t="s">
        <v>2</v>
      </c>
      <c r="N108" t="s">
        <v>200</v>
      </c>
      <c r="O108">
        <v>10058</v>
      </c>
      <c r="P108">
        <v>11732</v>
      </c>
      <c r="Q108">
        <v>13257</v>
      </c>
      <c r="R108">
        <v>13981</v>
      </c>
      <c r="S108">
        <v>14318</v>
      </c>
      <c r="T108">
        <v>14067</v>
      </c>
      <c r="U108">
        <v>12990</v>
      </c>
      <c r="V108">
        <v>12086</v>
      </c>
      <c r="W108">
        <v>14108</v>
      </c>
      <c r="X108">
        <v>15072</v>
      </c>
      <c r="Y108">
        <v>14485</v>
      </c>
      <c r="Z108">
        <v>14855</v>
      </c>
      <c r="AA108">
        <v>10215</v>
      </c>
      <c r="AB108">
        <v>9337</v>
      </c>
      <c r="AC108">
        <v>8180</v>
      </c>
      <c r="AD108">
        <v>6200</v>
      </c>
      <c r="AE108">
        <v>7286</v>
      </c>
      <c r="AH108" t="s">
        <v>2</v>
      </c>
      <c r="AI108" t="s">
        <v>200</v>
      </c>
      <c r="AJ108" s="12">
        <v>10259</v>
      </c>
      <c r="AK108" s="12">
        <v>9782</v>
      </c>
      <c r="AL108" s="12">
        <v>9797</v>
      </c>
      <c r="AM108" s="12">
        <v>11692</v>
      </c>
      <c r="AN108" s="12">
        <v>14012</v>
      </c>
      <c r="AO108" s="12">
        <v>15524</v>
      </c>
      <c r="AP108" s="12">
        <v>15403</v>
      </c>
      <c r="AQ108" s="12">
        <v>15014</v>
      </c>
      <c r="AR108" s="12">
        <v>13732</v>
      </c>
      <c r="AS108" s="12">
        <v>12328</v>
      </c>
      <c r="AT108" s="12">
        <v>14129</v>
      </c>
      <c r="AU108" s="12">
        <v>15448</v>
      </c>
      <c r="AV108" s="12">
        <v>14346</v>
      </c>
      <c r="AW108" s="12">
        <v>15297</v>
      </c>
      <c r="AX108" s="12">
        <v>10281</v>
      </c>
      <c r="AY108" s="12">
        <v>8196</v>
      </c>
      <c r="AZ108" s="12">
        <v>11348</v>
      </c>
    </row>
    <row r="109" spans="2:52" x14ac:dyDescent="0.3">
      <c r="B109" s="18" t="s">
        <v>57</v>
      </c>
      <c r="C109" s="19">
        <v>10.853999999999999</v>
      </c>
      <c r="D109" s="19">
        <v>45.097999999999999</v>
      </c>
      <c r="E109" s="19">
        <v>115.264</v>
      </c>
      <c r="F109" s="19">
        <v>106.798</v>
      </c>
      <c r="G109" s="19">
        <v>46.658000000000001</v>
      </c>
      <c r="H109" s="19">
        <v>8.9809999999999999</v>
      </c>
      <c r="I109" s="19">
        <v>0.307</v>
      </c>
      <c r="M109" t="s">
        <v>2</v>
      </c>
      <c r="N109" t="s">
        <v>201</v>
      </c>
      <c r="O109">
        <v>487205</v>
      </c>
      <c r="P109">
        <v>482548</v>
      </c>
      <c r="Q109">
        <v>490177</v>
      </c>
      <c r="R109">
        <v>478361</v>
      </c>
      <c r="S109">
        <v>470523</v>
      </c>
      <c r="T109">
        <v>501693</v>
      </c>
      <c r="U109">
        <v>594436</v>
      </c>
      <c r="V109">
        <v>657844</v>
      </c>
      <c r="W109">
        <v>639193</v>
      </c>
      <c r="X109">
        <v>587481</v>
      </c>
      <c r="Y109">
        <v>560994</v>
      </c>
      <c r="Z109">
        <v>542672</v>
      </c>
      <c r="AA109">
        <v>398839</v>
      </c>
      <c r="AB109">
        <v>349358</v>
      </c>
      <c r="AC109">
        <v>315016</v>
      </c>
      <c r="AD109">
        <v>266455</v>
      </c>
      <c r="AE109">
        <v>387436</v>
      </c>
      <c r="AH109" t="s">
        <v>2</v>
      </c>
      <c r="AI109" t="s">
        <v>201</v>
      </c>
      <c r="AJ109" s="12">
        <v>433366</v>
      </c>
      <c r="AK109" s="12">
        <v>455124</v>
      </c>
      <c r="AL109" s="12">
        <v>491899</v>
      </c>
      <c r="AM109" s="12">
        <v>492434</v>
      </c>
      <c r="AN109" s="12">
        <v>520995</v>
      </c>
      <c r="AO109" s="12">
        <v>525812</v>
      </c>
      <c r="AP109" s="12">
        <v>501684</v>
      </c>
      <c r="AQ109" s="12">
        <v>499754</v>
      </c>
      <c r="AR109" s="12">
        <v>575208</v>
      </c>
      <c r="AS109" s="12">
        <v>638497</v>
      </c>
      <c r="AT109" s="12">
        <v>627316</v>
      </c>
      <c r="AU109" s="12">
        <v>573664</v>
      </c>
      <c r="AV109" s="12">
        <v>526197</v>
      </c>
      <c r="AW109" s="12">
        <v>515116.99999999994</v>
      </c>
      <c r="AX109" s="12">
        <v>371918</v>
      </c>
      <c r="AY109" s="12">
        <v>297543</v>
      </c>
      <c r="AZ109" s="12">
        <v>471577</v>
      </c>
    </row>
    <row r="110" spans="2:52" x14ac:dyDescent="0.3">
      <c r="B110" s="18" t="s">
        <v>17</v>
      </c>
      <c r="C110" s="19">
        <v>4.7270000000000003</v>
      </c>
      <c r="D110" s="19">
        <v>29.602</v>
      </c>
      <c r="E110" s="19">
        <v>70.171000000000006</v>
      </c>
      <c r="F110" s="19">
        <v>104.996</v>
      </c>
      <c r="G110" s="19">
        <v>64.674000000000007</v>
      </c>
      <c r="H110" s="19">
        <v>14.715999999999999</v>
      </c>
      <c r="I110" s="19">
        <v>1.1140000000000001</v>
      </c>
      <c r="M110" t="s">
        <v>2</v>
      </c>
      <c r="N110" t="s">
        <v>202</v>
      </c>
      <c r="O110">
        <v>867302</v>
      </c>
      <c r="P110">
        <v>1038093</v>
      </c>
      <c r="Q110">
        <v>1274547</v>
      </c>
      <c r="R110">
        <v>1460510</v>
      </c>
      <c r="S110">
        <v>1627074</v>
      </c>
      <c r="T110">
        <v>1498678</v>
      </c>
      <c r="U110">
        <v>1297578</v>
      </c>
      <c r="V110">
        <v>1173747</v>
      </c>
      <c r="W110">
        <v>1319449</v>
      </c>
      <c r="X110">
        <v>1581447</v>
      </c>
      <c r="Y110">
        <v>1477857</v>
      </c>
      <c r="Z110">
        <v>1178050</v>
      </c>
      <c r="AA110">
        <v>809410</v>
      </c>
      <c r="AB110">
        <v>909672</v>
      </c>
      <c r="AC110">
        <v>837329</v>
      </c>
      <c r="AD110">
        <v>679952</v>
      </c>
      <c r="AE110">
        <v>655411</v>
      </c>
      <c r="AH110" t="s">
        <v>2</v>
      </c>
      <c r="AI110" t="s">
        <v>202</v>
      </c>
      <c r="AJ110" s="12">
        <v>919841</v>
      </c>
      <c r="AK110" s="12">
        <v>969245</v>
      </c>
      <c r="AL110" s="12">
        <v>859148</v>
      </c>
      <c r="AM110" s="12">
        <v>977061</v>
      </c>
      <c r="AN110" s="12">
        <v>1209792</v>
      </c>
      <c r="AO110" s="12">
        <v>1369789</v>
      </c>
      <c r="AP110" s="12">
        <v>1552593</v>
      </c>
      <c r="AQ110" s="12">
        <v>1473152</v>
      </c>
      <c r="AR110" s="12">
        <v>1300799</v>
      </c>
      <c r="AS110" s="12">
        <v>1148339</v>
      </c>
      <c r="AT110" s="12">
        <v>1227501</v>
      </c>
      <c r="AU110" s="12">
        <v>1496881</v>
      </c>
      <c r="AV110" s="12">
        <v>1423161</v>
      </c>
      <c r="AW110" s="12">
        <v>1155387</v>
      </c>
      <c r="AX110" s="12">
        <v>722994</v>
      </c>
      <c r="AY110" s="12">
        <v>720411</v>
      </c>
      <c r="AZ110" s="12">
        <v>1073182</v>
      </c>
    </row>
    <row r="111" spans="2:52" x14ac:dyDescent="0.3">
      <c r="B111" s="18" t="s">
        <v>18</v>
      </c>
      <c r="C111" s="19">
        <v>12.879</v>
      </c>
      <c r="D111" s="19">
        <v>33.484999999999999</v>
      </c>
      <c r="E111" s="19">
        <v>82.424999999999997</v>
      </c>
      <c r="F111" s="19">
        <v>103.032</v>
      </c>
      <c r="G111" s="19">
        <v>48.94</v>
      </c>
      <c r="H111" s="19">
        <v>9.0150000000000006</v>
      </c>
      <c r="I111" s="19">
        <v>0.224</v>
      </c>
      <c r="M111" t="s">
        <v>2</v>
      </c>
      <c r="N111" t="s">
        <v>203</v>
      </c>
      <c r="O111">
        <v>267170</v>
      </c>
      <c r="P111">
        <v>258789</v>
      </c>
      <c r="Q111">
        <v>266873</v>
      </c>
      <c r="R111">
        <v>299354</v>
      </c>
      <c r="S111">
        <v>361476</v>
      </c>
      <c r="T111">
        <v>404502</v>
      </c>
      <c r="U111">
        <v>407538</v>
      </c>
      <c r="V111">
        <v>388982</v>
      </c>
      <c r="W111">
        <v>391926</v>
      </c>
      <c r="X111">
        <v>363125</v>
      </c>
      <c r="Y111">
        <v>345907</v>
      </c>
      <c r="Z111">
        <v>324679</v>
      </c>
      <c r="AA111">
        <v>292504</v>
      </c>
      <c r="AB111">
        <v>289588</v>
      </c>
      <c r="AC111">
        <v>268577</v>
      </c>
      <c r="AD111">
        <v>216331</v>
      </c>
      <c r="AE111">
        <v>266691</v>
      </c>
      <c r="AH111" t="s">
        <v>2</v>
      </c>
      <c r="AI111" t="s">
        <v>203</v>
      </c>
      <c r="AJ111" s="12">
        <v>214144</v>
      </c>
      <c r="AK111" s="12">
        <v>240158</v>
      </c>
      <c r="AL111" s="12">
        <v>258216.99999999997</v>
      </c>
      <c r="AM111" s="12">
        <v>272529</v>
      </c>
      <c r="AN111" s="12">
        <v>273472</v>
      </c>
      <c r="AO111" s="12">
        <v>289269</v>
      </c>
      <c r="AP111" s="12">
        <v>338505</v>
      </c>
      <c r="AQ111" s="12">
        <v>398069</v>
      </c>
      <c r="AR111" s="12">
        <v>423224</v>
      </c>
      <c r="AS111" s="12">
        <v>392781</v>
      </c>
      <c r="AT111" s="12">
        <v>395444</v>
      </c>
      <c r="AU111" s="12">
        <v>366205</v>
      </c>
      <c r="AV111" s="12">
        <v>346206</v>
      </c>
      <c r="AW111" s="12">
        <v>327863</v>
      </c>
      <c r="AX111" s="12">
        <v>281988</v>
      </c>
      <c r="AY111" s="12">
        <v>252608</v>
      </c>
      <c r="AZ111" s="12">
        <v>387696</v>
      </c>
    </row>
    <row r="112" spans="2:52" x14ac:dyDescent="0.3">
      <c r="B112" s="18" t="s">
        <v>19</v>
      </c>
      <c r="C112" s="19">
        <v>3.7879999999999998</v>
      </c>
      <c r="D112" s="19">
        <v>32.185000000000002</v>
      </c>
      <c r="E112" s="19">
        <v>102.15</v>
      </c>
      <c r="F112" s="19">
        <v>129.76900000000001</v>
      </c>
      <c r="G112" s="19">
        <v>54.094999999999999</v>
      </c>
      <c r="H112" s="19">
        <v>9.6150000000000002</v>
      </c>
      <c r="I112" s="19">
        <v>0.39800000000000002</v>
      </c>
      <c r="M112" t="s">
        <v>2</v>
      </c>
      <c r="N112" t="s">
        <v>204</v>
      </c>
      <c r="O112">
        <v>512922</v>
      </c>
      <c r="P112">
        <v>529437</v>
      </c>
      <c r="Q112">
        <v>645284</v>
      </c>
      <c r="R112">
        <v>853798</v>
      </c>
      <c r="S112">
        <v>775671</v>
      </c>
      <c r="T112">
        <v>846724</v>
      </c>
      <c r="U112">
        <v>804708</v>
      </c>
      <c r="V112">
        <v>786461</v>
      </c>
      <c r="W112">
        <v>590499</v>
      </c>
      <c r="X112">
        <v>794480</v>
      </c>
      <c r="Y112">
        <v>784313</v>
      </c>
      <c r="Z112">
        <v>626937</v>
      </c>
      <c r="AA112">
        <v>528225</v>
      </c>
      <c r="AB112">
        <v>643425</v>
      </c>
      <c r="AC112">
        <v>522312</v>
      </c>
      <c r="AD112">
        <v>404957</v>
      </c>
      <c r="AE112">
        <v>337963</v>
      </c>
      <c r="AH112" t="s">
        <v>2</v>
      </c>
      <c r="AI112" t="s">
        <v>204</v>
      </c>
      <c r="AJ112" s="12">
        <v>477772</v>
      </c>
      <c r="AK112" s="12">
        <v>530347</v>
      </c>
      <c r="AL112" s="12">
        <v>496419</v>
      </c>
      <c r="AM112" s="12">
        <v>517278</v>
      </c>
      <c r="AN112" s="12">
        <v>550454</v>
      </c>
      <c r="AO112" s="12">
        <v>698272</v>
      </c>
      <c r="AP112" s="12">
        <v>599160</v>
      </c>
      <c r="AQ112" s="12">
        <v>767872</v>
      </c>
      <c r="AR112" s="12">
        <v>755359</v>
      </c>
      <c r="AS112" s="12">
        <v>781165</v>
      </c>
      <c r="AT112" s="12">
        <v>554335</v>
      </c>
      <c r="AU112" s="12">
        <v>723348</v>
      </c>
      <c r="AV112" s="12">
        <v>740116</v>
      </c>
      <c r="AW112" s="12">
        <v>592213</v>
      </c>
      <c r="AX112" s="12">
        <v>433700</v>
      </c>
      <c r="AY112" s="12">
        <v>476637</v>
      </c>
      <c r="AZ112" s="12">
        <v>530873</v>
      </c>
    </row>
    <row r="113" spans="2:52" x14ac:dyDescent="0.3">
      <c r="B113" s="18" t="s">
        <v>20</v>
      </c>
      <c r="C113" s="19">
        <v>10.538</v>
      </c>
      <c r="D113" s="19">
        <v>48.683999999999997</v>
      </c>
      <c r="E113" s="19">
        <v>95.891999999999996</v>
      </c>
      <c r="F113" s="19">
        <v>84.331999999999994</v>
      </c>
      <c r="G113" s="19">
        <v>36.953000000000003</v>
      </c>
      <c r="H113" s="19">
        <v>7.3289999999999997</v>
      </c>
      <c r="I113" s="19">
        <v>0.312</v>
      </c>
      <c r="M113" t="s">
        <v>2</v>
      </c>
      <c r="N113" t="s">
        <v>205</v>
      </c>
      <c r="O113">
        <v>125751</v>
      </c>
      <c r="P113">
        <v>146148</v>
      </c>
      <c r="Q113">
        <v>182569</v>
      </c>
      <c r="R113">
        <v>205756</v>
      </c>
      <c r="S113">
        <v>222914</v>
      </c>
      <c r="T113">
        <v>230976</v>
      </c>
      <c r="U113">
        <v>200378</v>
      </c>
      <c r="V113">
        <v>177609</v>
      </c>
      <c r="W113">
        <v>195018</v>
      </c>
      <c r="X113">
        <v>206545</v>
      </c>
      <c r="Y113">
        <v>198485</v>
      </c>
      <c r="Z113">
        <v>155612</v>
      </c>
      <c r="AA113">
        <v>130074</v>
      </c>
      <c r="AB113">
        <v>112020</v>
      </c>
      <c r="AC113">
        <v>105567</v>
      </c>
      <c r="AD113">
        <v>85540</v>
      </c>
      <c r="AE113">
        <v>86328</v>
      </c>
      <c r="AH113" t="s">
        <v>2</v>
      </c>
      <c r="AI113" t="s">
        <v>205</v>
      </c>
      <c r="AJ113" s="12">
        <v>138426</v>
      </c>
      <c r="AK113" s="12">
        <v>138042</v>
      </c>
      <c r="AL113" s="12">
        <v>128256</v>
      </c>
      <c r="AM113" s="12">
        <v>141292</v>
      </c>
      <c r="AN113" s="12">
        <v>177988</v>
      </c>
      <c r="AO113" s="12">
        <v>201897</v>
      </c>
      <c r="AP113" s="12">
        <v>214494</v>
      </c>
      <c r="AQ113" s="12">
        <v>224420</v>
      </c>
      <c r="AR113" s="12">
        <v>200304</v>
      </c>
      <c r="AS113" s="12">
        <v>177021</v>
      </c>
      <c r="AT113" s="12">
        <v>190509</v>
      </c>
      <c r="AU113" s="12">
        <v>198324</v>
      </c>
      <c r="AV113" s="12">
        <v>193486</v>
      </c>
      <c r="AW113" s="12">
        <v>149028</v>
      </c>
      <c r="AX113" s="12">
        <v>116456</v>
      </c>
      <c r="AY113" s="12">
        <v>87948</v>
      </c>
      <c r="AZ113" s="12">
        <v>116509</v>
      </c>
    </row>
    <row r="114" spans="2:52" x14ac:dyDescent="0.3">
      <c r="B114" s="18" t="s">
        <v>21</v>
      </c>
      <c r="C114" s="19">
        <v>8.3800000000000008</v>
      </c>
      <c r="D114" s="19">
        <v>32.235999999999997</v>
      </c>
      <c r="E114" s="19">
        <v>66.819000000000003</v>
      </c>
      <c r="F114" s="19">
        <v>87.64</v>
      </c>
      <c r="G114" s="19">
        <v>50.906999999999996</v>
      </c>
      <c r="H114" s="19">
        <v>11.031000000000001</v>
      </c>
      <c r="I114" s="19">
        <v>0.58699999999999997</v>
      </c>
      <c r="M114" t="s">
        <v>2</v>
      </c>
      <c r="N114" t="s">
        <v>206</v>
      </c>
      <c r="O114">
        <v>42311</v>
      </c>
      <c r="P114">
        <v>44461</v>
      </c>
      <c r="Q114">
        <v>51177</v>
      </c>
      <c r="R114">
        <v>62948</v>
      </c>
      <c r="S114">
        <v>71046</v>
      </c>
      <c r="T114">
        <v>73539</v>
      </c>
      <c r="U114">
        <v>70004</v>
      </c>
      <c r="V114">
        <v>76015</v>
      </c>
      <c r="W114">
        <v>76538</v>
      </c>
      <c r="X114">
        <v>77008</v>
      </c>
      <c r="Y114">
        <v>74313</v>
      </c>
      <c r="Z114">
        <v>57123</v>
      </c>
      <c r="AA114">
        <v>55124</v>
      </c>
      <c r="AB114">
        <v>52157</v>
      </c>
      <c r="AC114">
        <v>51397</v>
      </c>
      <c r="AD114">
        <v>42315</v>
      </c>
      <c r="AE114">
        <v>43863</v>
      </c>
      <c r="AH114" t="s">
        <v>2</v>
      </c>
      <c r="AI114" t="s">
        <v>206</v>
      </c>
      <c r="AJ114" s="12">
        <v>52771</v>
      </c>
      <c r="AK114" s="12">
        <v>50560</v>
      </c>
      <c r="AL114" s="12">
        <v>43984</v>
      </c>
      <c r="AM114" s="12">
        <v>45503</v>
      </c>
      <c r="AN114" s="12">
        <v>52389</v>
      </c>
      <c r="AO114" s="12">
        <v>63733</v>
      </c>
      <c r="AP114" s="12">
        <v>71107</v>
      </c>
      <c r="AQ114" s="12">
        <v>74806</v>
      </c>
      <c r="AR114" s="12">
        <v>69800</v>
      </c>
      <c r="AS114" s="12">
        <v>74866</v>
      </c>
      <c r="AT114" s="12">
        <v>75463</v>
      </c>
      <c r="AU114" s="12">
        <v>74434</v>
      </c>
      <c r="AV114" s="12">
        <v>73271</v>
      </c>
      <c r="AW114" s="12">
        <v>55009</v>
      </c>
      <c r="AX114" s="12">
        <v>50104</v>
      </c>
      <c r="AY114" s="12">
        <v>43763</v>
      </c>
      <c r="AZ114" s="12">
        <v>70385</v>
      </c>
    </row>
    <row r="115" spans="2:52" x14ac:dyDescent="0.3">
      <c r="B115" s="18" t="s">
        <v>22</v>
      </c>
      <c r="C115" s="19">
        <v>36.210999999999999</v>
      </c>
      <c r="D115" s="19">
        <v>71.451999999999998</v>
      </c>
      <c r="E115" s="19">
        <v>98.933999999999997</v>
      </c>
      <c r="F115" s="19">
        <v>77.594999999999999</v>
      </c>
      <c r="G115" s="19">
        <v>32.655000000000001</v>
      </c>
      <c r="H115" s="19">
        <v>6.79</v>
      </c>
      <c r="I115" s="19">
        <v>0.32300000000000001</v>
      </c>
      <c r="M115" t="s">
        <v>2</v>
      </c>
      <c r="N115" t="s">
        <v>207</v>
      </c>
      <c r="O115">
        <v>1005977</v>
      </c>
      <c r="P115">
        <v>951142</v>
      </c>
      <c r="Q115">
        <v>1016884</v>
      </c>
      <c r="R115">
        <v>1140070</v>
      </c>
      <c r="S115">
        <v>1441596</v>
      </c>
      <c r="T115">
        <v>1779933</v>
      </c>
      <c r="U115">
        <v>1805182</v>
      </c>
      <c r="V115">
        <v>1734367</v>
      </c>
      <c r="W115">
        <v>1675391</v>
      </c>
      <c r="X115">
        <v>1497537</v>
      </c>
      <c r="Y115">
        <v>1290520</v>
      </c>
      <c r="Z115">
        <v>1216448</v>
      </c>
      <c r="AA115">
        <v>1074808</v>
      </c>
      <c r="AB115">
        <v>1013831</v>
      </c>
      <c r="AC115">
        <v>1082131</v>
      </c>
      <c r="AD115">
        <v>869470</v>
      </c>
      <c r="AE115">
        <v>1171295</v>
      </c>
      <c r="AH115" t="s">
        <v>2</v>
      </c>
      <c r="AI115" t="s">
        <v>207</v>
      </c>
      <c r="AJ115" s="12">
        <v>1083739</v>
      </c>
      <c r="AK115" s="12">
        <v>1205284</v>
      </c>
      <c r="AL115" s="12">
        <v>1080802</v>
      </c>
      <c r="AM115" s="12">
        <v>1085708</v>
      </c>
      <c r="AN115" s="12">
        <v>1138963</v>
      </c>
      <c r="AO115" s="12">
        <v>1288031</v>
      </c>
      <c r="AP115" s="12">
        <v>1637744</v>
      </c>
      <c r="AQ115" s="12">
        <v>1972096</v>
      </c>
      <c r="AR115" s="12">
        <v>1929025</v>
      </c>
      <c r="AS115" s="12">
        <v>1814001</v>
      </c>
      <c r="AT115" s="12">
        <v>1747086</v>
      </c>
      <c r="AU115" s="12">
        <v>1535569</v>
      </c>
      <c r="AV115" s="12">
        <v>1280867</v>
      </c>
      <c r="AW115" s="12">
        <v>1223853</v>
      </c>
      <c r="AX115" s="12">
        <v>1073984</v>
      </c>
      <c r="AY115" s="12">
        <v>870218</v>
      </c>
      <c r="AZ115" s="12">
        <v>1788708</v>
      </c>
    </row>
    <row r="116" spans="2:52" x14ac:dyDescent="0.3">
      <c r="B116" s="18" t="s">
        <v>23</v>
      </c>
      <c r="C116" s="19">
        <v>25.684000000000001</v>
      </c>
      <c r="D116" s="19">
        <v>49.476999999999997</v>
      </c>
      <c r="E116" s="19">
        <v>86.786000000000001</v>
      </c>
      <c r="F116" s="19">
        <v>89.730999999999995</v>
      </c>
      <c r="G116" s="19">
        <v>40.853999999999999</v>
      </c>
      <c r="H116" s="19">
        <v>7.5709999999999997</v>
      </c>
      <c r="I116" s="19">
        <v>0.29699999999999999</v>
      </c>
      <c r="M116" t="s">
        <v>2</v>
      </c>
      <c r="N116" t="s">
        <v>208</v>
      </c>
      <c r="O116">
        <v>230395</v>
      </c>
      <c r="P116">
        <v>243978</v>
      </c>
      <c r="Q116">
        <v>298965</v>
      </c>
      <c r="R116">
        <v>277805</v>
      </c>
      <c r="S116">
        <v>252938</v>
      </c>
      <c r="T116">
        <v>270767</v>
      </c>
      <c r="U116">
        <v>304073</v>
      </c>
      <c r="V116">
        <v>314478</v>
      </c>
      <c r="W116">
        <v>302220</v>
      </c>
      <c r="X116">
        <v>286029</v>
      </c>
      <c r="Y116">
        <v>293694</v>
      </c>
      <c r="Z116">
        <v>315481</v>
      </c>
      <c r="AA116">
        <v>264769</v>
      </c>
      <c r="AB116">
        <v>205428</v>
      </c>
      <c r="AC116">
        <v>186694</v>
      </c>
      <c r="AD116">
        <v>180558</v>
      </c>
      <c r="AE116">
        <v>308772</v>
      </c>
      <c r="AH116" t="s">
        <v>2</v>
      </c>
      <c r="AI116" t="s">
        <v>208</v>
      </c>
      <c r="AJ116" s="12">
        <v>285892</v>
      </c>
      <c r="AK116" s="12">
        <v>282670</v>
      </c>
      <c r="AL116" s="12">
        <v>252838</v>
      </c>
      <c r="AM116" s="12">
        <v>243831</v>
      </c>
      <c r="AN116" s="12">
        <v>340446</v>
      </c>
      <c r="AO116" s="12">
        <v>326828</v>
      </c>
      <c r="AP116" s="12">
        <v>297837</v>
      </c>
      <c r="AQ116" s="12">
        <v>293737</v>
      </c>
      <c r="AR116" s="12">
        <v>320645</v>
      </c>
      <c r="AS116" s="12">
        <v>334522</v>
      </c>
      <c r="AT116" s="12">
        <v>307006</v>
      </c>
      <c r="AU116" s="12">
        <v>288158</v>
      </c>
      <c r="AV116" s="12">
        <v>274571</v>
      </c>
      <c r="AW116" s="12">
        <v>304666</v>
      </c>
      <c r="AX116" s="12">
        <v>244568</v>
      </c>
      <c r="AY116" s="12">
        <v>177200</v>
      </c>
      <c r="AZ116" s="12">
        <v>308678</v>
      </c>
    </row>
    <row r="117" spans="2:52" x14ac:dyDescent="0.3">
      <c r="B117" s="18" t="s">
        <v>24</v>
      </c>
      <c r="C117" s="19">
        <v>3.7759999999999998</v>
      </c>
      <c r="D117" s="19">
        <v>38.24</v>
      </c>
      <c r="E117" s="19">
        <v>110.01600000000001</v>
      </c>
      <c r="F117" s="19">
        <v>111.04</v>
      </c>
      <c r="G117" s="19">
        <v>47.423999999999999</v>
      </c>
      <c r="H117" s="19">
        <v>9.0559999999999992</v>
      </c>
      <c r="I117" s="19">
        <v>0.44800000000000001</v>
      </c>
      <c r="M117" t="s">
        <v>2</v>
      </c>
      <c r="N117" t="s">
        <v>47</v>
      </c>
      <c r="O117">
        <v>1669739</v>
      </c>
      <c r="P117">
        <v>1757112</v>
      </c>
      <c r="Q117">
        <v>1874621</v>
      </c>
      <c r="R117">
        <v>1912947</v>
      </c>
      <c r="S117">
        <v>1878492</v>
      </c>
      <c r="T117">
        <v>1882134</v>
      </c>
      <c r="U117">
        <v>2147979</v>
      </c>
      <c r="V117">
        <v>2383255</v>
      </c>
      <c r="W117">
        <v>2298517</v>
      </c>
      <c r="X117">
        <v>1950950</v>
      </c>
      <c r="Y117">
        <v>1851965</v>
      </c>
      <c r="Z117">
        <v>1940270</v>
      </c>
      <c r="AA117">
        <v>1547774</v>
      </c>
      <c r="AB117">
        <v>1390995</v>
      </c>
      <c r="AC117">
        <v>1255761</v>
      </c>
      <c r="AD117">
        <v>1119215</v>
      </c>
      <c r="AE117">
        <v>1723932</v>
      </c>
      <c r="AH117" t="s">
        <v>2</v>
      </c>
      <c r="AI117" t="s">
        <v>47</v>
      </c>
      <c r="AJ117" s="15">
        <v>1994566</v>
      </c>
      <c r="AK117" s="15">
        <v>1920392</v>
      </c>
      <c r="AL117" s="15">
        <v>1731045</v>
      </c>
      <c r="AM117" s="15">
        <v>1872458</v>
      </c>
      <c r="AN117" s="15">
        <v>2089981.0000000002</v>
      </c>
      <c r="AO117" s="15">
        <v>2261205</v>
      </c>
      <c r="AP117" s="15">
        <v>2255396</v>
      </c>
      <c r="AQ117" s="15">
        <v>2130712</v>
      </c>
      <c r="AR117" s="15">
        <v>2157666</v>
      </c>
      <c r="AS117" s="15">
        <v>2361741</v>
      </c>
      <c r="AT117" s="15">
        <v>2333924</v>
      </c>
      <c r="AU117" s="15">
        <v>2029519</v>
      </c>
      <c r="AV117" s="15">
        <v>1799263</v>
      </c>
      <c r="AW117" s="15">
        <v>1876326</v>
      </c>
      <c r="AX117" s="15">
        <v>1452282</v>
      </c>
      <c r="AY117" s="15">
        <v>1178596</v>
      </c>
      <c r="AZ117" s="15">
        <v>1953579</v>
      </c>
    </row>
    <row r="118" spans="2:52" x14ac:dyDescent="0.3">
      <c r="B118" s="18" t="s">
        <v>25</v>
      </c>
      <c r="C118" s="19">
        <v>7.7249999999999996</v>
      </c>
      <c r="D118" s="19">
        <v>25.585999999999999</v>
      </c>
      <c r="E118" s="19">
        <v>54.936999999999998</v>
      </c>
      <c r="F118" s="19">
        <v>90.275000000000006</v>
      </c>
      <c r="G118" s="19">
        <v>68.745000000000005</v>
      </c>
      <c r="H118" s="19">
        <v>17.475999999999999</v>
      </c>
      <c r="I118" s="19">
        <v>1.256</v>
      </c>
      <c r="M118" t="s">
        <v>2</v>
      </c>
      <c r="N118" t="s">
        <v>48</v>
      </c>
      <c r="O118">
        <v>39573381</v>
      </c>
      <c r="P118">
        <v>41729292</v>
      </c>
      <c r="Q118">
        <v>50705969</v>
      </c>
      <c r="R118">
        <v>62784807</v>
      </c>
      <c r="S118">
        <v>47980656</v>
      </c>
      <c r="T118">
        <v>49934858</v>
      </c>
      <c r="U118">
        <v>62010899</v>
      </c>
      <c r="V118">
        <v>61734833</v>
      </c>
      <c r="W118">
        <v>48756273</v>
      </c>
      <c r="X118">
        <v>41534205</v>
      </c>
      <c r="Y118">
        <v>41212126</v>
      </c>
      <c r="Z118">
        <v>27313584</v>
      </c>
      <c r="AA118">
        <v>20637566</v>
      </c>
      <c r="AB118">
        <v>18274210</v>
      </c>
      <c r="AC118">
        <v>14585159</v>
      </c>
      <c r="AD118">
        <v>9476266</v>
      </c>
      <c r="AE118">
        <v>8930571.9999999981</v>
      </c>
      <c r="AH118" t="s">
        <v>2</v>
      </c>
      <c r="AI118" t="s">
        <v>48</v>
      </c>
      <c r="AJ118" s="15">
        <v>40627278</v>
      </c>
      <c r="AK118" s="15">
        <v>39103503</v>
      </c>
      <c r="AL118" s="15">
        <v>38498203</v>
      </c>
      <c r="AM118" s="15">
        <v>41291481</v>
      </c>
      <c r="AN118" s="15">
        <v>46954261</v>
      </c>
      <c r="AO118" s="15">
        <v>62867949</v>
      </c>
      <c r="AP118" s="15">
        <v>49337300</v>
      </c>
      <c r="AQ118" s="15">
        <v>47599868</v>
      </c>
      <c r="AR118" s="15">
        <v>59441533</v>
      </c>
      <c r="AS118" s="15">
        <v>62100391</v>
      </c>
      <c r="AT118" s="15">
        <v>50016010</v>
      </c>
      <c r="AU118" s="15">
        <v>40155747</v>
      </c>
      <c r="AV118" s="15">
        <v>40147600</v>
      </c>
      <c r="AW118" s="15">
        <v>26399462</v>
      </c>
      <c r="AX118" s="15">
        <v>17458070</v>
      </c>
      <c r="AY118" s="15">
        <v>12956205</v>
      </c>
      <c r="AZ118" s="15">
        <v>13237625</v>
      </c>
    </row>
    <row r="119" spans="2:52" x14ac:dyDescent="0.3">
      <c r="B119" s="18" t="s">
        <v>26</v>
      </c>
      <c r="C119" s="19">
        <v>5.0759999999999996</v>
      </c>
      <c r="D119" s="19">
        <v>43.927999999999997</v>
      </c>
      <c r="E119" s="19">
        <v>107.28400000000001</v>
      </c>
      <c r="F119" s="19">
        <v>130.744</v>
      </c>
      <c r="G119" s="19">
        <v>67.795000000000002</v>
      </c>
      <c r="H119" s="19">
        <v>14.285</v>
      </c>
      <c r="I119" s="19">
        <v>0.88800000000000001</v>
      </c>
      <c r="M119" t="s">
        <v>2</v>
      </c>
      <c r="N119" t="s">
        <v>49</v>
      </c>
      <c r="O119">
        <v>28558128</v>
      </c>
      <c r="P119">
        <v>29665420</v>
      </c>
      <c r="Q119">
        <v>30448541</v>
      </c>
      <c r="R119">
        <v>29955375</v>
      </c>
      <c r="S119">
        <v>29482246</v>
      </c>
      <c r="T119">
        <v>28473311</v>
      </c>
      <c r="U119">
        <v>27979322</v>
      </c>
      <c r="V119">
        <v>25518787</v>
      </c>
      <c r="W119">
        <v>23077081</v>
      </c>
      <c r="X119">
        <v>20285116</v>
      </c>
      <c r="Y119">
        <v>17502916</v>
      </c>
      <c r="Z119">
        <v>14915990</v>
      </c>
      <c r="AA119">
        <v>12260216</v>
      </c>
      <c r="AB119">
        <v>10540343</v>
      </c>
      <c r="AC119">
        <v>8716817</v>
      </c>
      <c r="AD119">
        <v>6341473</v>
      </c>
      <c r="AE119">
        <v>7459318.9999999991</v>
      </c>
      <c r="AH119" t="s">
        <v>2</v>
      </c>
      <c r="AI119" t="s">
        <v>49</v>
      </c>
      <c r="AJ119" s="15">
        <v>29847020</v>
      </c>
      <c r="AK119" s="15">
        <v>28772179</v>
      </c>
      <c r="AL119" s="15">
        <v>28710170</v>
      </c>
      <c r="AM119" s="15">
        <v>29482468</v>
      </c>
      <c r="AN119" s="15">
        <v>29775637</v>
      </c>
      <c r="AO119" s="15">
        <v>28865416</v>
      </c>
      <c r="AP119" s="15">
        <v>29639971</v>
      </c>
      <c r="AQ119" s="15">
        <v>28102944</v>
      </c>
      <c r="AR119" s="15">
        <v>28000079</v>
      </c>
      <c r="AS119" s="15">
        <v>25684685</v>
      </c>
      <c r="AT119" s="15">
        <v>23001868</v>
      </c>
      <c r="AU119" s="15">
        <v>20008296</v>
      </c>
      <c r="AV119" s="15">
        <v>16450255</v>
      </c>
      <c r="AW119" s="15">
        <v>13838784</v>
      </c>
      <c r="AX119" s="15">
        <v>10702959</v>
      </c>
      <c r="AY119" s="15">
        <v>8494377</v>
      </c>
      <c r="AZ119" s="15">
        <v>11892124</v>
      </c>
    </row>
    <row r="120" spans="2:52" x14ac:dyDescent="0.3">
      <c r="B120" s="14" t="s">
        <v>47</v>
      </c>
      <c r="C120" s="54">
        <v>13.37</v>
      </c>
      <c r="D120" s="54">
        <v>53.417000000000002</v>
      </c>
      <c r="E120" s="54">
        <v>95.070999999999998</v>
      </c>
      <c r="F120" s="54">
        <v>108.489</v>
      </c>
      <c r="G120" s="54">
        <v>64.67</v>
      </c>
      <c r="H120" s="54">
        <v>14.055999999999999</v>
      </c>
      <c r="I120" s="54">
        <v>0.92700000000000005</v>
      </c>
      <c r="M120" t="s">
        <v>2</v>
      </c>
      <c r="N120" t="s">
        <v>50</v>
      </c>
      <c r="O120">
        <v>61096422</v>
      </c>
      <c r="P120">
        <v>58829801</v>
      </c>
      <c r="Q120">
        <v>56770373</v>
      </c>
      <c r="R120">
        <v>54720945</v>
      </c>
      <c r="S120">
        <v>50353273</v>
      </c>
      <c r="T120">
        <v>44358386</v>
      </c>
      <c r="U120">
        <v>39652527</v>
      </c>
      <c r="V120">
        <v>35159179</v>
      </c>
      <c r="W120">
        <v>31339559</v>
      </c>
      <c r="X120">
        <v>27380350</v>
      </c>
      <c r="Y120">
        <v>23145931</v>
      </c>
      <c r="Z120">
        <v>17360858</v>
      </c>
      <c r="AA120">
        <v>14162061</v>
      </c>
      <c r="AB120">
        <v>11401023</v>
      </c>
      <c r="AC120">
        <v>7851508</v>
      </c>
      <c r="AD120">
        <v>4689400</v>
      </c>
      <c r="AE120">
        <v>3702386</v>
      </c>
      <c r="AH120" t="s">
        <v>2</v>
      </c>
      <c r="AI120" t="s">
        <v>50</v>
      </c>
      <c r="AJ120" s="15">
        <v>56617737</v>
      </c>
      <c r="AK120" s="15">
        <v>60178746</v>
      </c>
      <c r="AL120" s="15">
        <v>59760885</v>
      </c>
      <c r="AM120" s="15">
        <v>58205670</v>
      </c>
      <c r="AN120" s="15">
        <v>55949146</v>
      </c>
      <c r="AO120" s="15">
        <v>53820136</v>
      </c>
      <c r="AP120" s="15">
        <v>49976467</v>
      </c>
      <c r="AQ120" s="15">
        <v>44166159</v>
      </c>
      <c r="AR120" s="15">
        <v>39371659</v>
      </c>
      <c r="AS120" s="15">
        <v>34660631</v>
      </c>
      <c r="AT120" s="15">
        <v>30468818</v>
      </c>
      <c r="AU120" s="15">
        <v>25936429</v>
      </c>
      <c r="AV120" s="15">
        <v>21335021</v>
      </c>
      <c r="AW120" s="15">
        <v>14868579</v>
      </c>
      <c r="AX120" s="15">
        <v>10545786</v>
      </c>
      <c r="AY120" s="15">
        <v>7144301</v>
      </c>
      <c r="AZ120" s="15">
        <v>5922890</v>
      </c>
    </row>
    <row r="121" spans="2:52" x14ac:dyDescent="0.3">
      <c r="B121" s="14" t="s">
        <v>92</v>
      </c>
      <c r="C121" s="54">
        <v>5.17</v>
      </c>
      <c r="D121" s="54">
        <v>68.078000000000003</v>
      </c>
      <c r="E121" s="54">
        <v>88.768499999999989</v>
      </c>
      <c r="F121" s="54">
        <v>82.698999999999998</v>
      </c>
      <c r="G121" s="54">
        <v>44.967500000000001</v>
      </c>
      <c r="H121" s="54">
        <v>11.144500000000001</v>
      </c>
      <c r="I121" s="54">
        <v>0.79249999999999998</v>
      </c>
      <c r="M121" t="s">
        <v>2</v>
      </c>
      <c r="N121" t="s">
        <v>51</v>
      </c>
      <c r="O121">
        <v>14186861</v>
      </c>
      <c r="P121">
        <v>14710411</v>
      </c>
      <c r="Q121">
        <v>14792954</v>
      </c>
      <c r="R121">
        <v>14670051</v>
      </c>
      <c r="S121">
        <v>14382484</v>
      </c>
      <c r="T121">
        <v>13239049</v>
      </c>
      <c r="U121">
        <v>11993702</v>
      </c>
      <c r="V121">
        <v>11385228</v>
      </c>
      <c r="W121">
        <v>10462948</v>
      </c>
      <c r="X121">
        <v>8920576</v>
      </c>
      <c r="Y121">
        <v>7534849</v>
      </c>
      <c r="Z121">
        <v>5950758</v>
      </c>
      <c r="AA121">
        <v>4703776</v>
      </c>
      <c r="AB121">
        <v>3918086</v>
      </c>
      <c r="AC121">
        <v>3011512</v>
      </c>
      <c r="AD121">
        <v>2251843</v>
      </c>
      <c r="AE121">
        <v>2243304</v>
      </c>
      <c r="AH121" t="s">
        <v>2</v>
      </c>
      <c r="AI121" t="s">
        <v>51</v>
      </c>
      <c r="AJ121" s="15">
        <v>12917500</v>
      </c>
      <c r="AK121" s="15">
        <v>13192283</v>
      </c>
      <c r="AL121" s="15">
        <v>13890441</v>
      </c>
      <c r="AM121" s="15">
        <v>14477217</v>
      </c>
      <c r="AN121" s="15">
        <v>14546109</v>
      </c>
      <c r="AO121" s="15">
        <v>14382906</v>
      </c>
      <c r="AP121" s="15">
        <v>14226843</v>
      </c>
      <c r="AQ121" s="15">
        <v>13249758</v>
      </c>
      <c r="AR121" s="15">
        <v>11924932</v>
      </c>
      <c r="AS121" s="15">
        <v>11207851</v>
      </c>
      <c r="AT121" s="15">
        <v>10336784</v>
      </c>
      <c r="AU121" s="15">
        <v>8749545</v>
      </c>
      <c r="AV121" s="15">
        <v>7276389</v>
      </c>
      <c r="AW121" s="15">
        <v>5589942</v>
      </c>
      <c r="AX121" s="15">
        <v>4134483</v>
      </c>
      <c r="AY121" s="15">
        <v>3130237</v>
      </c>
      <c r="AZ121" s="15">
        <v>3783380</v>
      </c>
    </row>
    <row r="122" spans="2:52" x14ac:dyDescent="0.3">
      <c r="B122" s="14" t="s">
        <v>93</v>
      </c>
      <c r="C122" s="54">
        <v>24.241833333333332</v>
      </c>
      <c r="D122" s="54">
        <v>72.041083333333333</v>
      </c>
      <c r="E122" s="54">
        <v>102.10033333333332</v>
      </c>
      <c r="F122" s="54">
        <v>102.11474999999997</v>
      </c>
      <c r="G122" s="54">
        <v>55.229166666666664</v>
      </c>
      <c r="H122" s="54">
        <v>13.867000000000003</v>
      </c>
      <c r="I122" s="54">
        <v>1.9474999999999998</v>
      </c>
      <c r="M122" t="s">
        <v>2</v>
      </c>
      <c r="N122" t="s">
        <v>52</v>
      </c>
      <c r="O122">
        <v>3324277</v>
      </c>
      <c r="P122">
        <v>3226633</v>
      </c>
      <c r="Q122">
        <v>4414696</v>
      </c>
      <c r="R122">
        <v>6131348</v>
      </c>
      <c r="S122">
        <v>5920790</v>
      </c>
      <c r="T122">
        <v>5352786</v>
      </c>
      <c r="U122">
        <v>5047378</v>
      </c>
      <c r="V122">
        <v>4960309</v>
      </c>
      <c r="W122">
        <v>6064649</v>
      </c>
      <c r="X122">
        <v>6289563</v>
      </c>
      <c r="Y122">
        <v>5517373</v>
      </c>
      <c r="Z122">
        <v>4210033</v>
      </c>
      <c r="AA122">
        <v>3100625</v>
      </c>
      <c r="AB122">
        <v>4739962</v>
      </c>
      <c r="AC122">
        <v>3122625</v>
      </c>
      <c r="AD122">
        <v>3106998</v>
      </c>
      <c r="AE122">
        <v>2438114</v>
      </c>
      <c r="AH122" t="s">
        <v>2</v>
      </c>
      <c r="AI122" t="s">
        <v>52</v>
      </c>
      <c r="AJ122" s="15">
        <v>4529458</v>
      </c>
      <c r="AK122" s="15">
        <v>3964727</v>
      </c>
      <c r="AL122" s="15">
        <v>3430012</v>
      </c>
      <c r="AM122" s="15">
        <v>3199923</v>
      </c>
      <c r="AN122" s="15">
        <v>4375156</v>
      </c>
      <c r="AO122" s="15">
        <v>6223986</v>
      </c>
      <c r="AP122" s="15">
        <v>6022560</v>
      </c>
      <c r="AQ122" s="15">
        <v>5506935</v>
      </c>
      <c r="AR122" s="15">
        <v>5142447</v>
      </c>
      <c r="AS122" s="15">
        <v>4612227</v>
      </c>
      <c r="AT122" s="15">
        <v>5894964</v>
      </c>
      <c r="AU122" s="15">
        <v>6077449</v>
      </c>
      <c r="AV122" s="15">
        <v>5500061</v>
      </c>
      <c r="AW122" s="15">
        <v>3832523</v>
      </c>
      <c r="AX122" s="15">
        <v>2636271</v>
      </c>
      <c r="AY122" s="15">
        <v>3497162</v>
      </c>
      <c r="AZ122" s="15">
        <v>3367843</v>
      </c>
    </row>
    <row r="123" spans="2:52" x14ac:dyDescent="0.3">
      <c r="B123" s="14" t="s">
        <v>58</v>
      </c>
      <c r="C123" s="54">
        <v>13.177</v>
      </c>
      <c r="D123" s="54">
        <v>157.57599999999999</v>
      </c>
      <c r="E123" s="54">
        <v>157.239</v>
      </c>
      <c r="F123" s="54">
        <v>81.149000000000001</v>
      </c>
      <c r="G123" s="54">
        <v>26.43</v>
      </c>
      <c r="H123" s="54">
        <v>9.3780000000000001</v>
      </c>
      <c r="I123" s="54">
        <v>3.0910000000000002</v>
      </c>
      <c r="M123" t="s">
        <v>2</v>
      </c>
      <c r="N123" t="s">
        <v>53</v>
      </c>
      <c r="O123">
        <v>16207651</v>
      </c>
      <c r="P123">
        <v>16274346</v>
      </c>
      <c r="Q123">
        <v>17045041</v>
      </c>
      <c r="R123">
        <v>16594715</v>
      </c>
      <c r="S123">
        <v>15853952</v>
      </c>
      <c r="T123">
        <v>15218127</v>
      </c>
      <c r="U123">
        <v>15170713</v>
      </c>
      <c r="V123">
        <v>15364041</v>
      </c>
      <c r="W123">
        <v>15809820</v>
      </c>
      <c r="X123">
        <v>14968863</v>
      </c>
      <c r="Y123">
        <v>13223497</v>
      </c>
      <c r="Z123">
        <v>11091802</v>
      </c>
      <c r="AA123">
        <v>8514217</v>
      </c>
      <c r="AB123">
        <v>6901915</v>
      </c>
      <c r="AC123">
        <v>6063929</v>
      </c>
      <c r="AD123">
        <v>5360104</v>
      </c>
      <c r="AE123">
        <v>7890270</v>
      </c>
      <c r="AH123" t="s">
        <v>2</v>
      </c>
      <c r="AI123" t="s">
        <v>53</v>
      </c>
      <c r="AJ123" s="15">
        <v>16182274</v>
      </c>
      <c r="AK123" s="15">
        <v>16679659</v>
      </c>
      <c r="AL123" s="15">
        <v>16586114</v>
      </c>
      <c r="AM123" s="15">
        <v>16983943</v>
      </c>
      <c r="AN123" s="15">
        <v>17963600</v>
      </c>
      <c r="AO123" s="15">
        <v>17378027</v>
      </c>
      <c r="AP123" s="15">
        <v>16657267</v>
      </c>
      <c r="AQ123" s="15">
        <v>15858086</v>
      </c>
      <c r="AR123" s="15">
        <v>15562052</v>
      </c>
      <c r="AS123" s="15">
        <v>15327409</v>
      </c>
      <c r="AT123" s="15">
        <v>15636678</v>
      </c>
      <c r="AU123" s="15">
        <v>14892087</v>
      </c>
      <c r="AV123" s="15">
        <v>13022012</v>
      </c>
      <c r="AW123" s="15">
        <v>10765479</v>
      </c>
      <c r="AX123" s="15">
        <v>7922730</v>
      </c>
      <c r="AY123" s="15">
        <v>5777905</v>
      </c>
      <c r="AZ123" s="15">
        <v>9397479</v>
      </c>
    </row>
    <row r="124" spans="2:52" x14ac:dyDescent="0.3">
      <c r="B124" s="14" t="s">
        <v>51</v>
      </c>
      <c r="C124" s="54">
        <v>56.656333333333329</v>
      </c>
      <c r="D124" s="54">
        <v>90.135166666666677</v>
      </c>
      <c r="E124" s="54">
        <v>91.041666666666671</v>
      </c>
      <c r="F124" s="54">
        <v>79.403833333333338</v>
      </c>
      <c r="G124" s="54">
        <v>49.379333333333335</v>
      </c>
      <c r="H124" s="54">
        <v>15.223666666666668</v>
      </c>
      <c r="I124" s="54">
        <v>1.89</v>
      </c>
      <c r="M124" t="s">
        <v>2</v>
      </c>
      <c r="N124" t="s">
        <v>54</v>
      </c>
      <c r="O124">
        <v>125617397</v>
      </c>
      <c r="P124">
        <v>114709252</v>
      </c>
      <c r="Q124">
        <v>107137809</v>
      </c>
      <c r="R124">
        <v>99438841</v>
      </c>
      <c r="S124">
        <v>88079857</v>
      </c>
      <c r="T124">
        <v>75182246</v>
      </c>
      <c r="U124">
        <v>64408630</v>
      </c>
      <c r="V124">
        <v>55692298</v>
      </c>
      <c r="W124">
        <v>47960901</v>
      </c>
      <c r="X124">
        <v>39997643</v>
      </c>
      <c r="Y124">
        <v>32478329</v>
      </c>
      <c r="Z124">
        <v>26001526</v>
      </c>
      <c r="AA124">
        <v>21368180</v>
      </c>
      <c r="AB124">
        <v>18221259</v>
      </c>
      <c r="AC124">
        <v>13274276</v>
      </c>
      <c r="AD124">
        <v>9229868</v>
      </c>
      <c r="AE124">
        <v>7486806.9999999981</v>
      </c>
      <c r="AH124" t="s">
        <v>2</v>
      </c>
      <c r="AI124" t="s">
        <v>54</v>
      </c>
      <c r="AJ124" s="15">
        <v>150368039</v>
      </c>
      <c r="AK124" s="15">
        <v>135738460</v>
      </c>
      <c r="AL124" s="15">
        <v>122941483</v>
      </c>
      <c r="AM124" s="15">
        <v>113247031</v>
      </c>
      <c r="AN124" s="15">
        <v>105080395</v>
      </c>
      <c r="AO124" s="15">
        <v>97476604</v>
      </c>
      <c r="AP124" s="15">
        <v>86792309</v>
      </c>
      <c r="AQ124" s="15">
        <v>73888052</v>
      </c>
      <c r="AR124" s="15">
        <v>62904203</v>
      </c>
      <c r="AS124" s="15">
        <v>53986186</v>
      </c>
      <c r="AT124" s="15">
        <v>46135710</v>
      </c>
      <c r="AU124" s="15">
        <v>37960022</v>
      </c>
      <c r="AV124" s="15">
        <v>29847592</v>
      </c>
      <c r="AW124" s="15">
        <v>22494633</v>
      </c>
      <c r="AX124" s="15">
        <v>16567448</v>
      </c>
      <c r="AY124" s="15">
        <v>12025577</v>
      </c>
      <c r="AZ124" s="15">
        <v>10997397</v>
      </c>
    </row>
    <row r="125" spans="2:52" x14ac:dyDescent="0.3">
      <c r="B125" s="14" t="s">
        <v>59</v>
      </c>
      <c r="C125" s="54">
        <v>20.699000000000002</v>
      </c>
      <c r="D125" s="54">
        <v>85.486000000000004</v>
      </c>
      <c r="E125" s="54">
        <v>115.71</v>
      </c>
      <c r="F125" s="54">
        <v>88.435000000000002</v>
      </c>
      <c r="G125" s="54">
        <v>43.866999999999997</v>
      </c>
      <c r="H125" s="54">
        <v>9.4260000000000002</v>
      </c>
      <c r="I125" s="54">
        <v>0.47699999999999998</v>
      </c>
      <c r="M125" t="s">
        <v>27</v>
      </c>
      <c r="N125" t="s">
        <v>182</v>
      </c>
      <c r="O125">
        <v>203036</v>
      </c>
      <c r="P125">
        <v>225803</v>
      </c>
      <c r="Q125">
        <v>249467</v>
      </c>
      <c r="R125">
        <v>248994</v>
      </c>
      <c r="S125">
        <v>258629</v>
      </c>
      <c r="T125">
        <v>253661</v>
      </c>
      <c r="U125">
        <v>302029</v>
      </c>
      <c r="V125">
        <v>360934</v>
      </c>
      <c r="W125">
        <v>352956</v>
      </c>
      <c r="X125">
        <v>295366</v>
      </c>
      <c r="Y125">
        <v>240011</v>
      </c>
      <c r="Z125">
        <v>236849</v>
      </c>
      <c r="AA125">
        <v>229346</v>
      </c>
      <c r="AB125">
        <v>173682</v>
      </c>
      <c r="AC125">
        <v>133713</v>
      </c>
      <c r="AD125">
        <v>109941</v>
      </c>
      <c r="AE125">
        <v>96889</v>
      </c>
      <c r="AH125" t="s">
        <v>27</v>
      </c>
      <c r="AI125" t="s">
        <v>182</v>
      </c>
      <c r="AJ125" s="12">
        <v>209588</v>
      </c>
      <c r="AK125" s="12">
        <v>206449</v>
      </c>
      <c r="AL125" s="12">
        <v>213059</v>
      </c>
      <c r="AM125" s="12">
        <v>234570</v>
      </c>
      <c r="AN125" s="12">
        <v>281956</v>
      </c>
      <c r="AO125" s="12">
        <v>291641</v>
      </c>
      <c r="AP125" s="12">
        <v>298567</v>
      </c>
      <c r="AQ125" s="12">
        <v>274593</v>
      </c>
      <c r="AR125" s="12">
        <v>300547</v>
      </c>
      <c r="AS125" s="12">
        <v>357870</v>
      </c>
      <c r="AT125" s="12">
        <v>353532</v>
      </c>
      <c r="AU125" s="12">
        <v>296526</v>
      </c>
      <c r="AV125" s="12">
        <v>229615</v>
      </c>
      <c r="AW125" s="12">
        <v>208952</v>
      </c>
      <c r="AX125" s="12">
        <v>197995</v>
      </c>
      <c r="AY125" s="12">
        <v>140528</v>
      </c>
      <c r="AZ125" s="12">
        <v>152668</v>
      </c>
    </row>
    <row r="126" spans="2:52" x14ac:dyDescent="0.3">
      <c r="B126" s="14" t="s">
        <v>53</v>
      </c>
      <c r="C126" s="54">
        <v>29.537333333333336</v>
      </c>
      <c r="D126" s="54">
        <v>75.975000000000009</v>
      </c>
      <c r="E126" s="54">
        <v>102.25433333333335</v>
      </c>
      <c r="F126" s="54">
        <v>94.766333333333321</v>
      </c>
      <c r="G126" s="54">
        <v>48.961999999999996</v>
      </c>
      <c r="H126" s="54">
        <v>10.254666666666665</v>
      </c>
      <c r="I126" s="54">
        <v>1.0103333333333333</v>
      </c>
      <c r="M126" t="s">
        <v>27</v>
      </c>
      <c r="N126" t="s">
        <v>183</v>
      </c>
      <c r="O126">
        <v>292709</v>
      </c>
      <c r="P126">
        <v>303733</v>
      </c>
      <c r="Q126">
        <v>320751</v>
      </c>
      <c r="R126">
        <v>317703</v>
      </c>
      <c r="S126">
        <v>326684</v>
      </c>
      <c r="T126">
        <v>335320</v>
      </c>
      <c r="U126">
        <v>361029</v>
      </c>
      <c r="V126">
        <v>395834</v>
      </c>
      <c r="W126">
        <v>414394</v>
      </c>
      <c r="X126">
        <v>383941</v>
      </c>
      <c r="Y126">
        <v>349652</v>
      </c>
      <c r="Z126">
        <v>318756</v>
      </c>
      <c r="AA126">
        <v>239848</v>
      </c>
      <c r="AB126">
        <v>234094</v>
      </c>
      <c r="AC126">
        <v>207953</v>
      </c>
      <c r="AD126">
        <v>159855</v>
      </c>
      <c r="AE126">
        <v>148483</v>
      </c>
      <c r="AH126" t="s">
        <v>27</v>
      </c>
      <c r="AI126" t="s">
        <v>183</v>
      </c>
      <c r="AJ126" s="12">
        <v>329871</v>
      </c>
      <c r="AK126" s="12">
        <v>333388</v>
      </c>
      <c r="AL126" s="12">
        <v>317958</v>
      </c>
      <c r="AM126" s="12">
        <v>322095</v>
      </c>
      <c r="AN126" s="12">
        <v>351669</v>
      </c>
      <c r="AO126" s="12">
        <v>356425</v>
      </c>
      <c r="AP126" s="12">
        <v>365898</v>
      </c>
      <c r="AQ126" s="12">
        <v>374365</v>
      </c>
      <c r="AR126" s="12">
        <v>389595</v>
      </c>
      <c r="AS126" s="12">
        <v>406759</v>
      </c>
      <c r="AT126" s="12">
        <v>414054</v>
      </c>
      <c r="AU126" s="12">
        <v>379163</v>
      </c>
      <c r="AV126" s="12">
        <v>325724</v>
      </c>
      <c r="AW126" s="12">
        <v>286014</v>
      </c>
      <c r="AX126" s="12">
        <v>199534</v>
      </c>
      <c r="AY126" s="12">
        <v>172539</v>
      </c>
      <c r="AZ126" s="12">
        <v>223583</v>
      </c>
    </row>
    <row r="127" spans="2:52" x14ac:dyDescent="0.3">
      <c r="B127" s="14" t="s">
        <v>54</v>
      </c>
      <c r="C127" s="54">
        <v>57.186293706293718</v>
      </c>
      <c r="D127" s="54">
        <v>140.24937062937062</v>
      </c>
      <c r="E127" s="54">
        <v>159.65337062937067</v>
      </c>
      <c r="F127" s="54">
        <v>132.98171328671333</v>
      </c>
      <c r="G127" s="54">
        <v>85.086391608391651</v>
      </c>
      <c r="H127" s="54">
        <v>34.17686713286713</v>
      </c>
      <c r="I127" s="54">
        <v>8.6921468531468538</v>
      </c>
      <c r="M127" t="s">
        <v>27</v>
      </c>
      <c r="N127" t="s">
        <v>184</v>
      </c>
      <c r="O127">
        <v>165779</v>
      </c>
      <c r="P127">
        <v>166427</v>
      </c>
      <c r="Q127">
        <v>220111</v>
      </c>
      <c r="R127">
        <v>265272</v>
      </c>
      <c r="S127">
        <v>273881</v>
      </c>
      <c r="T127">
        <v>296465</v>
      </c>
      <c r="U127">
        <v>281542</v>
      </c>
      <c r="V127">
        <v>261335</v>
      </c>
      <c r="W127">
        <v>265566</v>
      </c>
      <c r="X127">
        <v>270489</v>
      </c>
      <c r="Y127">
        <v>273998</v>
      </c>
      <c r="Z127">
        <v>260611</v>
      </c>
      <c r="AA127">
        <v>196951</v>
      </c>
      <c r="AB127">
        <v>180013</v>
      </c>
      <c r="AC127">
        <v>168596</v>
      </c>
      <c r="AD127">
        <v>117739</v>
      </c>
      <c r="AE127">
        <v>90626</v>
      </c>
      <c r="AH127" t="s">
        <v>27</v>
      </c>
      <c r="AI127" t="s">
        <v>184</v>
      </c>
      <c r="AJ127" s="12">
        <v>173638</v>
      </c>
      <c r="AK127" s="12">
        <v>190835</v>
      </c>
      <c r="AL127" s="12">
        <v>163928</v>
      </c>
      <c r="AM127" s="12">
        <v>156991</v>
      </c>
      <c r="AN127" s="12">
        <v>204091</v>
      </c>
      <c r="AO127" s="12">
        <v>250388</v>
      </c>
      <c r="AP127" s="12">
        <v>251121</v>
      </c>
      <c r="AQ127" s="12">
        <v>279316</v>
      </c>
      <c r="AR127" s="12">
        <v>276965</v>
      </c>
      <c r="AS127" s="12">
        <v>250184</v>
      </c>
      <c r="AT127" s="12">
        <v>245658</v>
      </c>
      <c r="AU127" s="12">
        <v>242596</v>
      </c>
      <c r="AV127" s="12">
        <v>232272</v>
      </c>
      <c r="AW127" s="12">
        <v>214546</v>
      </c>
      <c r="AX127" s="12">
        <v>146745</v>
      </c>
      <c r="AY127" s="12">
        <v>106395</v>
      </c>
      <c r="AZ127" s="12">
        <v>115965</v>
      </c>
    </row>
    <row r="128" spans="2:52" x14ac:dyDescent="0.3">
      <c r="M128" t="s">
        <v>27</v>
      </c>
      <c r="N128" t="s">
        <v>185</v>
      </c>
      <c r="O128">
        <v>107242</v>
      </c>
      <c r="P128">
        <v>121071</v>
      </c>
      <c r="Q128">
        <v>123738</v>
      </c>
      <c r="R128">
        <v>145215</v>
      </c>
      <c r="S128">
        <v>150445</v>
      </c>
      <c r="T128">
        <v>146725</v>
      </c>
      <c r="U128">
        <v>146580</v>
      </c>
      <c r="V128">
        <v>143921</v>
      </c>
      <c r="W128">
        <v>160258</v>
      </c>
      <c r="X128">
        <v>164003</v>
      </c>
      <c r="Y128">
        <v>158213</v>
      </c>
      <c r="Z128">
        <v>126224</v>
      </c>
      <c r="AA128">
        <v>93170</v>
      </c>
      <c r="AB128">
        <v>110964</v>
      </c>
      <c r="AC128">
        <v>88444</v>
      </c>
      <c r="AD128">
        <v>52935</v>
      </c>
      <c r="AE128">
        <v>33318</v>
      </c>
      <c r="AH128" t="s">
        <v>27</v>
      </c>
      <c r="AI128" t="s">
        <v>185</v>
      </c>
      <c r="AJ128" s="12">
        <v>105071</v>
      </c>
      <c r="AK128" s="12">
        <v>108902</v>
      </c>
      <c r="AL128" s="12">
        <v>102586</v>
      </c>
      <c r="AM128" s="12">
        <v>124353</v>
      </c>
      <c r="AN128" s="12">
        <v>124668</v>
      </c>
      <c r="AO128" s="12">
        <v>134422</v>
      </c>
      <c r="AP128" s="12">
        <v>146314</v>
      </c>
      <c r="AQ128" s="12">
        <v>148955</v>
      </c>
      <c r="AR128" s="12">
        <v>137690</v>
      </c>
      <c r="AS128" s="12">
        <v>142634</v>
      </c>
      <c r="AT128" s="12">
        <v>151985</v>
      </c>
      <c r="AU128" s="12">
        <v>147514</v>
      </c>
      <c r="AV128" s="12">
        <v>143753</v>
      </c>
      <c r="AW128" s="12">
        <v>103745</v>
      </c>
      <c r="AX128" s="12">
        <v>77878</v>
      </c>
      <c r="AY128" s="12">
        <v>72675</v>
      </c>
      <c r="AZ128" s="12">
        <v>62260</v>
      </c>
    </row>
    <row r="129" spans="13:52" x14ac:dyDescent="0.3">
      <c r="M129" t="s">
        <v>27</v>
      </c>
      <c r="N129" t="s">
        <v>186</v>
      </c>
      <c r="O129">
        <v>32021</v>
      </c>
      <c r="P129">
        <v>36281</v>
      </c>
      <c r="Q129">
        <v>38700</v>
      </c>
      <c r="R129">
        <v>43171</v>
      </c>
      <c r="S129">
        <v>49934</v>
      </c>
      <c r="T129">
        <v>44387</v>
      </c>
      <c r="U129">
        <v>38277</v>
      </c>
      <c r="V129">
        <v>35806</v>
      </c>
      <c r="W129">
        <v>36198</v>
      </c>
      <c r="X129">
        <v>33733</v>
      </c>
      <c r="Y129">
        <v>29610</v>
      </c>
      <c r="Z129">
        <v>25460</v>
      </c>
      <c r="AA129">
        <v>20392</v>
      </c>
      <c r="AB129">
        <v>16715</v>
      </c>
      <c r="AC129">
        <v>12503</v>
      </c>
      <c r="AD129">
        <v>8996</v>
      </c>
      <c r="AE129">
        <v>9824</v>
      </c>
      <c r="AH129" t="s">
        <v>27</v>
      </c>
      <c r="AI129" t="s">
        <v>186</v>
      </c>
      <c r="AJ129" s="12">
        <v>33964</v>
      </c>
      <c r="AK129" s="12">
        <v>33719</v>
      </c>
      <c r="AL129" s="12">
        <v>33571</v>
      </c>
      <c r="AM129" s="12">
        <v>40119</v>
      </c>
      <c r="AN129" s="12">
        <v>57871</v>
      </c>
      <c r="AO129" s="12">
        <v>55371</v>
      </c>
      <c r="AP129" s="12">
        <v>46883</v>
      </c>
      <c r="AQ129" s="12">
        <v>41987</v>
      </c>
      <c r="AR129" s="12">
        <v>37839</v>
      </c>
      <c r="AS129" s="12">
        <v>36237</v>
      </c>
      <c r="AT129" s="12">
        <v>35978</v>
      </c>
      <c r="AU129" s="12">
        <v>32335</v>
      </c>
      <c r="AV129" s="12">
        <v>28169</v>
      </c>
      <c r="AW129" s="12">
        <v>23860</v>
      </c>
      <c r="AX129" s="12">
        <v>17785</v>
      </c>
      <c r="AY129" s="12">
        <v>12899</v>
      </c>
      <c r="AZ129" s="12">
        <v>12808</v>
      </c>
    </row>
    <row r="130" spans="13:52" x14ac:dyDescent="0.3">
      <c r="M130" t="s">
        <v>27</v>
      </c>
      <c r="N130" t="s">
        <v>187</v>
      </c>
      <c r="O130">
        <v>229228</v>
      </c>
      <c r="P130">
        <v>243023</v>
      </c>
      <c r="Q130">
        <v>312892</v>
      </c>
      <c r="R130">
        <v>333568</v>
      </c>
      <c r="S130">
        <v>371425</v>
      </c>
      <c r="T130">
        <v>463214</v>
      </c>
      <c r="U130">
        <v>415794</v>
      </c>
      <c r="V130">
        <v>339077</v>
      </c>
      <c r="W130">
        <v>338659</v>
      </c>
      <c r="X130">
        <v>351812</v>
      </c>
      <c r="Y130">
        <v>391292</v>
      </c>
      <c r="Z130">
        <v>361854</v>
      </c>
      <c r="AA130">
        <v>259734</v>
      </c>
      <c r="AB130">
        <v>176956</v>
      </c>
      <c r="AC130">
        <v>161465</v>
      </c>
      <c r="AD130">
        <v>118649</v>
      </c>
      <c r="AE130">
        <v>94261</v>
      </c>
      <c r="AH130" t="s">
        <v>27</v>
      </c>
      <c r="AI130" t="s">
        <v>187</v>
      </c>
      <c r="AJ130" s="12">
        <v>282751</v>
      </c>
      <c r="AK130" s="12">
        <v>293161</v>
      </c>
      <c r="AL130" s="12">
        <v>246745</v>
      </c>
      <c r="AM130" s="12">
        <v>233802</v>
      </c>
      <c r="AN130" s="12">
        <v>314423</v>
      </c>
      <c r="AO130" s="12">
        <v>360482</v>
      </c>
      <c r="AP130" s="12">
        <v>387743</v>
      </c>
      <c r="AQ130" s="12">
        <v>476255</v>
      </c>
      <c r="AR130" s="12">
        <v>446601</v>
      </c>
      <c r="AS130" s="12">
        <v>358272</v>
      </c>
      <c r="AT130" s="12">
        <v>339107</v>
      </c>
      <c r="AU130" s="12">
        <v>331234</v>
      </c>
      <c r="AV130" s="12">
        <v>348780</v>
      </c>
      <c r="AW130" s="12">
        <v>312261</v>
      </c>
      <c r="AX130" s="12">
        <v>213394</v>
      </c>
      <c r="AY130" s="12">
        <v>123584</v>
      </c>
      <c r="AZ130" s="12">
        <v>140385</v>
      </c>
    </row>
    <row r="131" spans="13:52" x14ac:dyDescent="0.3">
      <c r="M131" t="s">
        <v>27</v>
      </c>
      <c r="N131" t="s">
        <v>188</v>
      </c>
      <c r="O131">
        <v>166813</v>
      </c>
      <c r="P131">
        <v>177007</v>
      </c>
      <c r="Q131">
        <v>175577</v>
      </c>
      <c r="R131">
        <v>154308</v>
      </c>
      <c r="S131">
        <v>148474</v>
      </c>
      <c r="T131">
        <v>175565</v>
      </c>
      <c r="U131">
        <v>197034</v>
      </c>
      <c r="V131">
        <v>207721</v>
      </c>
      <c r="W131">
        <v>206830</v>
      </c>
      <c r="X131">
        <v>186001</v>
      </c>
      <c r="Y131">
        <v>184652</v>
      </c>
      <c r="Z131">
        <v>192074</v>
      </c>
      <c r="AA131">
        <v>157408</v>
      </c>
      <c r="AB131">
        <v>113585</v>
      </c>
      <c r="AC131">
        <v>88125</v>
      </c>
      <c r="AD131">
        <v>68520</v>
      </c>
      <c r="AE131">
        <v>76500</v>
      </c>
      <c r="AH131" t="s">
        <v>27</v>
      </c>
      <c r="AI131" t="s">
        <v>188</v>
      </c>
      <c r="AJ131" s="12">
        <v>151399</v>
      </c>
      <c r="AK131" s="12">
        <v>171314</v>
      </c>
      <c r="AL131" s="12">
        <v>168661</v>
      </c>
      <c r="AM131" s="12">
        <v>185793</v>
      </c>
      <c r="AN131" s="12">
        <v>199502</v>
      </c>
      <c r="AO131" s="12">
        <v>176929</v>
      </c>
      <c r="AP131" s="12">
        <v>157129</v>
      </c>
      <c r="AQ131" s="12">
        <v>179521</v>
      </c>
      <c r="AR131" s="12">
        <v>188505</v>
      </c>
      <c r="AS131" s="12">
        <v>217302</v>
      </c>
      <c r="AT131" s="12">
        <v>198746</v>
      </c>
      <c r="AU131" s="12">
        <v>177034</v>
      </c>
      <c r="AV131" s="12">
        <v>159473</v>
      </c>
      <c r="AW131" s="12">
        <v>190344</v>
      </c>
      <c r="AX131" s="12">
        <v>129518</v>
      </c>
      <c r="AY131" s="12">
        <v>86582</v>
      </c>
      <c r="AZ131" s="12">
        <v>91056</v>
      </c>
    </row>
    <row r="132" spans="13:52" x14ac:dyDescent="0.3">
      <c r="M132" t="s">
        <v>27</v>
      </c>
      <c r="N132" t="s">
        <v>189</v>
      </c>
      <c r="O132">
        <v>32878</v>
      </c>
      <c r="P132">
        <v>32188</v>
      </c>
      <c r="Q132">
        <v>43533</v>
      </c>
      <c r="R132">
        <v>54001</v>
      </c>
      <c r="S132">
        <v>50470</v>
      </c>
      <c r="T132">
        <v>49111</v>
      </c>
      <c r="U132">
        <v>48947</v>
      </c>
      <c r="V132">
        <v>44669</v>
      </c>
      <c r="W132">
        <v>48259</v>
      </c>
      <c r="X132">
        <v>46760</v>
      </c>
      <c r="Y132">
        <v>42282</v>
      </c>
      <c r="Z132">
        <v>35494</v>
      </c>
      <c r="AA132">
        <v>30044</v>
      </c>
      <c r="AB132">
        <v>29586</v>
      </c>
      <c r="AC132">
        <v>21314</v>
      </c>
      <c r="AD132">
        <v>14683</v>
      </c>
      <c r="AE132">
        <v>9430</v>
      </c>
      <c r="AH132" t="s">
        <v>27</v>
      </c>
      <c r="AI132" t="s">
        <v>189</v>
      </c>
      <c r="AJ132" s="12">
        <v>36456</v>
      </c>
      <c r="AK132" s="12">
        <v>39681</v>
      </c>
      <c r="AL132" s="12">
        <v>32898</v>
      </c>
      <c r="AM132" s="12">
        <v>29920</v>
      </c>
      <c r="AN132" s="12">
        <v>39388</v>
      </c>
      <c r="AO132" s="12">
        <v>51129</v>
      </c>
      <c r="AP132" s="12">
        <v>47775</v>
      </c>
      <c r="AQ132" s="12">
        <v>45931</v>
      </c>
      <c r="AR132" s="12">
        <v>46751</v>
      </c>
      <c r="AS132" s="12">
        <v>41374</v>
      </c>
      <c r="AT132" s="12">
        <v>43438</v>
      </c>
      <c r="AU132" s="12">
        <v>41211</v>
      </c>
      <c r="AV132" s="12">
        <v>35770</v>
      </c>
      <c r="AW132" s="12">
        <v>28365</v>
      </c>
      <c r="AX132" s="12">
        <v>20761</v>
      </c>
      <c r="AY132" s="12">
        <v>17854</v>
      </c>
      <c r="AZ132" s="12">
        <v>16523</v>
      </c>
    </row>
    <row r="133" spans="13:52" x14ac:dyDescent="0.3">
      <c r="M133" t="s">
        <v>27</v>
      </c>
      <c r="N133" t="s">
        <v>190</v>
      </c>
      <c r="O133">
        <v>144064</v>
      </c>
      <c r="P133">
        <v>155066</v>
      </c>
      <c r="Q133">
        <v>167904</v>
      </c>
      <c r="R133">
        <v>163382</v>
      </c>
      <c r="S133">
        <v>171014</v>
      </c>
      <c r="T133">
        <v>166225</v>
      </c>
      <c r="U133">
        <v>159059</v>
      </c>
      <c r="V133">
        <v>183149</v>
      </c>
      <c r="W133">
        <v>192951</v>
      </c>
      <c r="X133">
        <v>193219</v>
      </c>
      <c r="Y133">
        <v>202515</v>
      </c>
      <c r="Z133">
        <v>199023</v>
      </c>
      <c r="AA133">
        <v>131397</v>
      </c>
      <c r="AB133">
        <v>111471</v>
      </c>
      <c r="AC133">
        <v>90047</v>
      </c>
      <c r="AD133">
        <v>68643</v>
      </c>
      <c r="AE133">
        <v>58459</v>
      </c>
      <c r="AH133" t="s">
        <v>27</v>
      </c>
      <c r="AI133" t="s">
        <v>190</v>
      </c>
      <c r="AJ133" s="12">
        <v>153658</v>
      </c>
      <c r="AK133" s="12">
        <v>156741</v>
      </c>
      <c r="AL133" s="12">
        <v>149023</v>
      </c>
      <c r="AM133" s="12">
        <v>155154</v>
      </c>
      <c r="AN133" s="12">
        <v>176970</v>
      </c>
      <c r="AO133" s="12">
        <v>174800</v>
      </c>
      <c r="AP133" s="12">
        <v>182500</v>
      </c>
      <c r="AQ133" s="12">
        <v>176048</v>
      </c>
      <c r="AR133" s="12">
        <v>160762</v>
      </c>
      <c r="AS133" s="12">
        <v>178705</v>
      </c>
      <c r="AT133" s="12">
        <v>188897</v>
      </c>
      <c r="AU133" s="12">
        <v>182451</v>
      </c>
      <c r="AV133" s="12">
        <v>182025</v>
      </c>
      <c r="AW133" s="12">
        <v>184435</v>
      </c>
      <c r="AX133" s="12">
        <v>116740</v>
      </c>
      <c r="AY133" s="12">
        <v>83687</v>
      </c>
      <c r="AZ133" s="12">
        <v>95019</v>
      </c>
    </row>
    <row r="134" spans="13:52" x14ac:dyDescent="0.3">
      <c r="M134" t="s">
        <v>27</v>
      </c>
      <c r="N134" t="s">
        <v>191</v>
      </c>
      <c r="O134">
        <v>2014546</v>
      </c>
      <c r="P134">
        <v>1956136</v>
      </c>
      <c r="Q134">
        <v>1987380</v>
      </c>
      <c r="R134">
        <v>2076180</v>
      </c>
      <c r="S134">
        <v>2023047</v>
      </c>
      <c r="T134">
        <v>1949131</v>
      </c>
      <c r="U134">
        <v>2200790</v>
      </c>
      <c r="V134">
        <v>2228363</v>
      </c>
      <c r="W134">
        <v>2224591</v>
      </c>
      <c r="X134">
        <v>2123297</v>
      </c>
      <c r="Y134">
        <v>2120674</v>
      </c>
      <c r="Z134">
        <v>1956182</v>
      </c>
      <c r="AA134">
        <v>1306070</v>
      </c>
      <c r="AB134">
        <v>1251019</v>
      </c>
      <c r="AC134">
        <v>1140781</v>
      </c>
      <c r="AD134">
        <v>900194</v>
      </c>
      <c r="AE134">
        <v>905236</v>
      </c>
      <c r="AH134" t="s">
        <v>27</v>
      </c>
      <c r="AI134" t="s">
        <v>191</v>
      </c>
      <c r="AJ134" s="12">
        <v>1990811</v>
      </c>
      <c r="AK134" s="12">
        <v>2033212</v>
      </c>
      <c r="AL134" s="12">
        <v>2027014</v>
      </c>
      <c r="AM134" s="12">
        <v>1955823</v>
      </c>
      <c r="AN134" s="12">
        <v>1876337</v>
      </c>
      <c r="AO134" s="12">
        <v>1922794</v>
      </c>
      <c r="AP134" s="12">
        <v>1968157</v>
      </c>
      <c r="AQ134" s="12">
        <v>1924685</v>
      </c>
      <c r="AR134" s="12">
        <v>2166031</v>
      </c>
      <c r="AS134" s="12">
        <v>2171366</v>
      </c>
      <c r="AT134" s="12">
        <v>2137277</v>
      </c>
      <c r="AU134" s="12">
        <v>1984322</v>
      </c>
      <c r="AV134" s="12">
        <v>1895192</v>
      </c>
      <c r="AW134" s="12">
        <v>1773268</v>
      </c>
      <c r="AX134" s="12">
        <v>1124750</v>
      </c>
      <c r="AY134" s="12">
        <v>936746</v>
      </c>
      <c r="AZ134" s="12">
        <v>1342973</v>
      </c>
    </row>
    <row r="135" spans="13:52" x14ac:dyDescent="0.3">
      <c r="M135" t="s">
        <v>27</v>
      </c>
      <c r="N135" t="s">
        <v>192</v>
      </c>
      <c r="O135">
        <v>1906277</v>
      </c>
      <c r="P135">
        <v>2066855</v>
      </c>
      <c r="Q135">
        <v>2218162</v>
      </c>
      <c r="R135">
        <v>2450921</v>
      </c>
      <c r="S135">
        <v>2414440</v>
      </c>
      <c r="T135">
        <v>2396514</v>
      </c>
      <c r="U135">
        <v>2751330</v>
      </c>
      <c r="V135">
        <v>3591328</v>
      </c>
      <c r="W135">
        <v>3600413</v>
      </c>
      <c r="X135">
        <v>3142636</v>
      </c>
      <c r="Y135">
        <v>2690467</v>
      </c>
      <c r="Z135">
        <v>2373401</v>
      </c>
      <c r="AA135">
        <v>2516725</v>
      </c>
      <c r="AB135">
        <v>2459839</v>
      </c>
      <c r="AC135">
        <v>1606231</v>
      </c>
      <c r="AD135">
        <v>1176686</v>
      </c>
      <c r="AE135">
        <v>932197</v>
      </c>
      <c r="AH135" t="s">
        <v>27</v>
      </c>
      <c r="AI135" t="s">
        <v>192</v>
      </c>
      <c r="AJ135" s="12">
        <v>1791874</v>
      </c>
      <c r="AK135" s="12">
        <v>1804175</v>
      </c>
      <c r="AL135" s="12">
        <v>1962623</v>
      </c>
      <c r="AM135" s="12">
        <v>2173553</v>
      </c>
      <c r="AN135" s="12">
        <v>2301481</v>
      </c>
      <c r="AO135" s="12">
        <v>2624258</v>
      </c>
      <c r="AP135" s="12">
        <v>2627129</v>
      </c>
      <c r="AQ135" s="12">
        <v>2456900</v>
      </c>
      <c r="AR135" s="12">
        <v>2561843</v>
      </c>
      <c r="AS135" s="12">
        <v>3374222</v>
      </c>
      <c r="AT135" s="12">
        <v>3487804</v>
      </c>
      <c r="AU135" s="12">
        <v>3015375</v>
      </c>
      <c r="AV135" s="12">
        <v>2507680</v>
      </c>
      <c r="AW135" s="12">
        <v>2052125</v>
      </c>
      <c r="AX135" s="12">
        <v>1982898</v>
      </c>
      <c r="AY135" s="12">
        <v>1851048</v>
      </c>
      <c r="AZ135" s="12">
        <v>1649588</v>
      </c>
    </row>
    <row r="136" spans="13:52" x14ac:dyDescent="0.3">
      <c r="M136" t="s">
        <v>27</v>
      </c>
      <c r="N136" t="s">
        <v>193</v>
      </c>
      <c r="O136">
        <v>269980</v>
      </c>
      <c r="P136">
        <v>272729</v>
      </c>
      <c r="Q136">
        <v>283600</v>
      </c>
      <c r="R136">
        <v>322642</v>
      </c>
      <c r="S136">
        <v>411103</v>
      </c>
      <c r="T136">
        <v>440640</v>
      </c>
      <c r="U136">
        <v>440819</v>
      </c>
      <c r="V136">
        <v>439716</v>
      </c>
      <c r="W136">
        <v>402039</v>
      </c>
      <c r="X136">
        <v>385197</v>
      </c>
      <c r="Y136">
        <v>332056</v>
      </c>
      <c r="Z136">
        <v>312311</v>
      </c>
      <c r="AA136">
        <v>252210</v>
      </c>
      <c r="AB136">
        <v>277842</v>
      </c>
      <c r="AC136">
        <v>251892</v>
      </c>
      <c r="AD136">
        <v>181661</v>
      </c>
      <c r="AE136">
        <v>153159</v>
      </c>
      <c r="AH136" t="s">
        <v>27</v>
      </c>
      <c r="AI136" t="s">
        <v>193</v>
      </c>
      <c r="AJ136" s="12">
        <v>245467</v>
      </c>
      <c r="AK136" s="12">
        <v>280475</v>
      </c>
      <c r="AL136" s="12">
        <v>272076</v>
      </c>
      <c r="AM136" s="12">
        <v>276844</v>
      </c>
      <c r="AN136" s="12">
        <v>284985</v>
      </c>
      <c r="AO136" s="12">
        <v>317693</v>
      </c>
      <c r="AP136" s="12">
        <v>383305</v>
      </c>
      <c r="AQ136" s="12">
        <v>402148</v>
      </c>
      <c r="AR136" s="12">
        <v>403550</v>
      </c>
      <c r="AS136" s="12">
        <v>401737</v>
      </c>
      <c r="AT136" s="12">
        <v>354327</v>
      </c>
      <c r="AU136" s="12">
        <v>336169</v>
      </c>
      <c r="AV136" s="12">
        <v>287770</v>
      </c>
      <c r="AW136" s="12">
        <v>277335</v>
      </c>
      <c r="AX136" s="12">
        <v>211124</v>
      </c>
      <c r="AY136" s="12">
        <v>211771</v>
      </c>
      <c r="AZ136" s="12">
        <v>286080</v>
      </c>
    </row>
    <row r="137" spans="13:52" x14ac:dyDescent="0.3">
      <c r="M137" t="s">
        <v>27</v>
      </c>
      <c r="N137" t="s">
        <v>194</v>
      </c>
      <c r="O137">
        <v>242621</v>
      </c>
      <c r="P137">
        <v>263717</v>
      </c>
      <c r="Q137">
        <v>310327</v>
      </c>
      <c r="R137">
        <v>323135</v>
      </c>
      <c r="S137">
        <v>358893</v>
      </c>
      <c r="T137">
        <v>437762</v>
      </c>
      <c r="U137">
        <v>375462</v>
      </c>
      <c r="V137">
        <v>335508</v>
      </c>
      <c r="W137">
        <v>302413</v>
      </c>
      <c r="X137">
        <v>366603</v>
      </c>
      <c r="Y137">
        <v>370056</v>
      </c>
      <c r="Z137">
        <v>287458</v>
      </c>
      <c r="AA137">
        <v>250005</v>
      </c>
      <c r="AB137">
        <v>188667</v>
      </c>
      <c r="AC137">
        <v>166332</v>
      </c>
      <c r="AD137">
        <v>117813</v>
      </c>
      <c r="AE137">
        <v>100992</v>
      </c>
      <c r="AH137" t="s">
        <v>27</v>
      </c>
      <c r="AI137" t="s">
        <v>194</v>
      </c>
      <c r="AJ137" s="12">
        <v>229109</v>
      </c>
      <c r="AK137" s="12">
        <v>247552</v>
      </c>
      <c r="AL137" s="12">
        <v>248447</v>
      </c>
      <c r="AM137" s="12">
        <v>263320</v>
      </c>
      <c r="AN137" s="12">
        <v>322080</v>
      </c>
      <c r="AO137" s="12">
        <v>311948</v>
      </c>
      <c r="AP137" s="12">
        <v>325248</v>
      </c>
      <c r="AQ137" s="12">
        <v>412070</v>
      </c>
      <c r="AR137" s="12">
        <v>394398</v>
      </c>
      <c r="AS137" s="12">
        <v>329706</v>
      </c>
      <c r="AT137" s="12">
        <v>281271</v>
      </c>
      <c r="AU137" s="12">
        <v>317553</v>
      </c>
      <c r="AV137" s="12">
        <v>331072</v>
      </c>
      <c r="AW137" s="12">
        <v>228986</v>
      </c>
      <c r="AX137" s="12">
        <v>177137</v>
      </c>
      <c r="AY137" s="12">
        <v>112534</v>
      </c>
      <c r="AZ137" s="12">
        <v>114285</v>
      </c>
    </row>
    <row r="138" spans="13:52" x14ac:dyDescent="0.3">
      <c r="M138" t="s">
        <v>27</v>
      </c>
      <c r="N138" t="s">
        <v>195</v>
      </c>
      <c r="O138">
        <v>149204</v>
      </c>
      <c r="P138">
        <v>135860</v>
      </c>
      <c r="Q138">
        <v>139161</v>
      </c>
      <c r="R138">
        <v>157475</v>
      </c>
      <c r="S138">
        <v>180388</v>
      </c>
      <c r="T138">
        <v>178928</v>
      </c>
      <c r="U138">
        <v>167135</v>
      </c>
      <c r="V138">
        <v>146936</v>
      </c>
      <c r="W138">
        <v>141381</v>
      </c>
      <c r="X138">
        <v>128075</v>
      </c>
      <c r="Y138">
        <v>125109</v>
      </c>
      <c r="Z138">
        <v>110778</v>
      </c>
      <c r="AA138">
        <v>83535</v>
      </c>
      <c r="AB138">
        <v>66660</v>
      </c>
      <c r="AC138">
        <v>49914</v>
      </c>
      <c r="AD138">
        <v>33807</v>
      </c>
      <c r="AE138">
        <v>37071</v>
      </c>
      <c r="AH138" t="s">
        <v>27</v>
      </c>
      <c r="AI138" t="s">
        <v>195</v>
      </c>
      <c r="AJ138" s="12">
        <v>182090</v>
      </c>
      <c r="AK138" s="12">
        <v>181128</v>
      </c>
      <c r="AL138" s="12">
        <v>156969</v>
      </c>
      <c r="AM138" s="12">
        <v>142537</v>
      </c>
      <c r="AN138" s="12">
        <v>131509</v>
      </c>
      <c r="AO138" s="12">
        <v>142682</v>
      </c>
      <c r="AP138" s="12">
        <v>178389</v>
      </c>
      <c r="AQ138" s="12">
        <v>187303</v>
      </c>
      <c r="AR138" s="12">
        <v>179535</v>
      </c>
      <c r="AS138" s="12">
        <v>155169</v>
      </c>
      <c r="AT138" s="12">
        <v>144504</v>
      </c>
      <c r="AU138" s="12">
        <v>125951</v>
      </c>
      <c r="AV138" s="12">
        <v>118197</v>
      </c>
      <c r="AW138" s="12">
        <v>102801</v>
      </c>
      <c r="AX138" s="12">
        <v>72616</v>
      </c>
      <c r="AY138" s="12">
        <v>50886</v>
      </c>
      <c r="AZ138" s="12">
        <v>50278</v>
      </c>
    </row>
    <row r="139" spans="13:52" x14ac:dyDescent="0.3">
      <c r="M139" t="s">
        <v>27</v>
      </c>
      <c r="N139" t="s">
        <v>196</v>
      </c>
      <c r="O139">
        <v>1402745</v>
      </c>
      <c r="P139">
        <v>1376854</v>
      </c>
      <c r="Q139">
        <v>1422941</v>
      </c>
      <c r="R139">
        <v>1485451</v>
      </c>
      <c r="S139">
        <v>1638142</v>
      </c>
      <c r="T139">
        <v>1950762</v>
      </c>
      <c r="U139">
        <v>2300542</v>
      </c>
      <c r="V139">
        <v>2369729</v>
      </c>
      <c r="W139">
        <v>2257936</v>
      </c>
      <c r="X139">
        <v>1949738</v>
      </c>
      <c r="Y139">
        <v>1833103</v>
      </c>
      <c r="Z139">
        <v>1819541</v>
      </c>
      <c r="AA139">
        <v>1521892</v>
      </c>
      <c r="AB139">
        <v>1539292</v>
      </c>
      <c r="AC139">
        <v>1239047</v>
      </c>
      <c r="AD139">
        <v>949952</v>
      </c>
      <c r="AE139">
        <v>941296</v>
      </c>
      <c r="AH139" t="s">
        <v>27</v>
      </c>
      <c r="AI139" t="s">
        <v>196</v>
      </c>
      <c r="AJ139" s="12">
        <v>1358939</v>
      </c>
      <c r="AK139" s="12">
        <v>1462137</v>
      </c>
      <c r="AL139" s="12">
        <v>1462497</v>
      </c>
      <c r="AM139" s="12">
        <v>1474708</v>
      </c>
      <c r="AN139" s="12">
        <v>1559581</v>
      </c>
      <c r="AO139" s="12">
        <v>1647132</v>
      </c>
      <c r="AP139" s="12">
        <v>1785670</v>
      </c>
      <c r="AQ139" s="12">
        <v>2070978</v>
      </c>
      <c r="AR139" s="12">
        <v>2397915</v>
      </c>
      <c r="AS139" s="12">
        <v>2435804</v>
      </c>
      <c r="AT139" s="12">
        <v>2309535</v>
      </c>
      <c r="AU139" s="12">
        <v>1956874</v>
      </c>
      <c r="AV139" s="12">
        <v>1761820</v>
      </c>
      <c r="AW139" s="12">
        <v>1713441</v>
      </c>
      <c r="AX139" s="12">
        <v>1347549</v>
      </c>
      <c r="AY139" s="12">
        <v>1230854</v>
      </c>
      <c r="AZ139" s="12">
        <v>1418689</v>
      </c>
    </row>
    <row r="140" spans="13:52" x14ac:dyDescent="0.3">
      <c r="M140" t="s">
        <v>27</v>
      </c>
      <c r="N140" t="s">
        <v>197</v>
      </c>
      <c r="O140">
        <v>49807</v>
      </c>
      <c r="P140">
        <v>50719</v>
      </c>
      <c r="Q140">
        <v>75607</v>
      </c>
      <c r="R140">
        <v>93915</v>
      </c>
      <c r="S140">
        <v>84753</v>
      </c>
      <c r="T140">
        <v>76625</v>
      </c>
      <c r="U140">
        <v>78365</v>
      </c>
      <c r="V140">
        <v>74909</v>
      </c>
      <c r="W140">
        <v>81057</v>
      </c>
      <c r="X140">
        <v>76860</v>
      </c>
      <c r="Y140">
        <v>64703</v>
      </c>
      <c r="Z140">
        <v>55224</v>
      </c>
      <c r="AA140">
        <v>53761</v>
      </c>
      <c r="AB140">
        <v>49234</v>
      </c>
      <c r="AC140">
        <v>34499</v>
      </c>
      <c r="AD140">
        <v>23409</v>
      </c>
      <c r="AE140">
        <v>14591</v>
      </c>
      <c r="AH140" t="s">
        <v>27</v>
      </c>
      <c r="AI140" t="s">
        <v>197</v>
      </c>
      <c r="AJ140" s="12">
        <v>51936</v>
      </c>
      <c r="AK140" s="12">
        <v>54532</v>
      </c>
      <c r="AL140" s="12">
        <v>48072</v>
      </c>
      <c r="AM140" s="12">
        <v>44948</v>
      </c>
      <c r="AN140" s="12">
        <v>63850</v>
      </c>
      <c r="AO140" s="12">
        <v>75059</v>
      </c>
      <c r="AP140" s="12">
        <v>70186</v>
      </c>
      <c r="AQ140" s="12">
        <v>64777</v>
      </c>
      <c r="AR140" s="12">
        <v>67672</v>
      </c>
      <c r="AS140" s="12">
        <v>64117.000000000007</v>
      </c>
      <c r="AT140" s="12">
        <v>68413</v>
      </c>
      <c r="AU140" s="12">
        <v>63962</v>
      </c>
      <c r="AV140" s="12">
        <v>51641</v>
      </c>
      <c r="AW140" s="12">
        <v>40088</v>
      </c>
      <c r="AX140" s="12">
        <v>33966</v>
      </c>
      <c r="AY140" s="12">
        <v>27673</v>
      </c>
      <c r="AZ140" s="12">
        <v>24835</v>
      </c>
    </row>
    <row r="141" spans="13:52" x14ac:dyDescent="0.3">
      <c r="M141" t="s">
        <v>27</v>
      </c>
      <c r="N141" t="s">
        <v>198</v>
      </c>
      <c r="O141">
        <v>77692</v>
      </c>
      <c r="P141">
        <v>97923</v>
      </c>
      <c r="Q141">
        <v>125414</v>
      </c>
      <c r="R141">
        <v>132972</v>
      </c>
      <c r="S141">
        <v>120485</v>
      </c>
      <c r="T141">
        <v>109449</v>
      </c>
      <c r="U141">
        <v>117713</v>
      </c>
      <c r="V141">
        <v>121618</v>
      </c>
      <c r="W141">
        <v>130534</v>
      </c>
      <c r="X141">
        <v>114138</v>
      </c>
      <c r="Y141">
        <v>91804</v>
      </c>
      <c r="Z141">
        <v>78084</v>
      </c>
      <c r="AA141">
        <v>74016</v>
      </c>
      <c r="AB141">
        <v>67515</v>
      </c>
      <c r="AC141">
        <v>53038</v>
      </c>
      <c r="AD141">
        <v>34720</v>
      </c>
      <c r="AE141">
        <v>24378</v>
      </c>
      <c r="AH141" t="s">
        <v>27</v>
      </c>
      <c r="AI141" t="s">
        <v>198</v>
      </c>
      <c r="AJ141" s="12">
        <v>77582</v>
      </c>
      <c r="AK141" s="12">
        <v>70945</v>
      </c>
      <c r="AL141" s="12">
        <v>70591</v>
      </c>
      <c r="AM141" s="12">
        <v>87145</v>
      </c>
      <c r="AN141" s="12">
        <v>106647</v>
      </c>
      <c r="AO141" s="12">
        <v>100409</v>
      </c>
      <c r="AP141" s="12">
        <v>90441</v>
      </c>
      <c r="AQ141" s="12">
        <v>88473</v>
      </c>
      <c r="AR141" s="12">
        <v>96694</v>
      </c>
      <c r="AS141" s="12">
        <v>99629</v>
      </c>
      <c r="AT141" s="12">
        <v>108367</v>
      </c>
      <c r="AU141" s="12">
        <v>96694</v>
      </c>
      <c r="AV141" s="12">
        <v>73401</v>
      </c>
      <c r="AW141" s="12">
        <v>56850</v>
      </c>
      <c r="AX141" s="12">
        <v>48111</v>
      </c>
      <c r="AY141" s="12">
        <v>40538</v>
      </c>
      <c r="AZ141" s="12">
        <v>37620</v>
      </c>
    </row>
    <row r="142" spans="13:52" x14ac:dyDescent="0.3">
      <c r="M142" t="s">
        <v>27</v>
      </c>
      <c r="N142" t="s">
        <v>199</v>
      </c>
      <c r="O142">
        <v>14470</v>
      </c>
      <c r="P142">
        <v>15056</v>
      </c>
      <c r="Q142">
        <v>14614</v>
      </c>
      <c r="R142">
        <v>13497</v>
      </c>
      <c r="S142">
        <v>13506</v>
      </c>
      <c r="T142">
        <v>14781</v>
      </c>
      <c r="U142">
        <v>17498</v>
      </c>
      <c r="V142">
        <v>19870</v>
      </c>
      <c r="W142">
        <v>19584</v>
      </c>
      <c r="X142">
        <v>17350</v>
      </c>
      <c r="Y142">
        <v>15256</v>
      </c>
      <c r="Z142">
        <v>13243</v>
      </c>
      <c r="AA142">
        <v>10308</v>
      </c>
      <c r="AB142">
        <v>9052</v>
      </c>
      <c r="AC142">
        <v>7716</v>
      </c>
      <c r="AD142">
        <v>5810</v>
      </c>
      <c r="AE142">
        <v>4290</v>
      </c>
      <c r="AH142" t="s">
        <v>27</v>
      </c>
      <c r="AI142" t="s">
        <v>199</v>
      </c>
      <c r="AJ142" s="12">
        <v>16160</v>
      </c>
      <c r="AK142" s="12">
        <v>15365</v>
      </c>
      <c r="AL142" s="12">
        <v>16090</v>
      </c>
      <c r="AM142" s="12">
        <v>17405</v>
      </c>
      <c r="AN142" s="12">
        <v>18634</v>
      </c>
      <c r="AO142" s="12">
        <v>20285</v>
      </c>
      <c r="AP142" s="12">
        <v>22195</v>
      </c>
      <c r="AQ142" s="12">
        <v>21387</v>
      </c>
      <c r="AR142" s="12">
        <v>22402</v>
      </c>
      <c r="AS142" s="12">
        <v>24604</v>
      </c>
      <c r="AT142" s="12">
        <v>21892</v>
      </c>
      <c r="AU142" s="12">
        <v>18247</v>
      </c>
      <c r="AV142" s="12">
        <v>14684</v>
      </c>
      <c r="AW142" s="12">
        <v>11882</v>
      </c>
      <c r="AX142" s="12">
        <v>8515</v>
      </c>
      <c r="AY142" s="12">
        <v>6446</v>
      </c>
      <c r="AZ142" s="12">
        <v>8248</v>
      </c>
    </row>
    <row r="143" spans="13:52" x14ac:dyDescent="0.3">
      <c r="M143" t="s">
        <v>27</v>
      </c>
      <c r="N143" t="s">
        <v>200</v>
      </c>
      <c r="O143">
        <v>10524</v>
      </c>
      <c r="P143">
        <v>12414</v>
      </c>
      <c r="Q143">
        <v>14057</v>
      </c>
      <c r="R143">
        <v>14782</v>
      </c>
      <c r="S143">
        <v>14958</v>
      </c>
      <c r="T143">
        <v>15098</v>
      </c>
      <c r="U143">
        <v>13687</v>
      </c>
      <c r="V143">
        <v>12556</v>
      </c>
      <c r="W143">
        <v>14610</v>
      </c>
      <c r="X143">
        <v>15075</v>
      </c>
      <c r="Y143">
        <v>14503</v>
      </c>
      <c r="Z143">
        <v>14599</v>
      </c>
      <c r="AA143">
        <v>9439</v>
      </c>
      <c r="AB143">
        <v>7990</v>
      </c>
      <c r="AC143">
        <v>6008</v>
      </c>
      <c r="AD143">
        <v>4319</v>
      </c>
      <c r="AE143">
        <v>4424</v>
      </c>
      <c r="AH143" t="s">
        <v>27</v>
      </c>
      <c r="AI143" t="s">
        <v>200</v>
      </c>
      <c r="AJ143" s="12">
        <v>11065</v>
      </c>
      <c r="AK143" s="12">
        <v>10500</v>
      </c>
      <c r="AL143" s="12">
        <v>10282</v>
      </c>
      <c r="AM143" s="12">
        <v>12511</v>
      </c>
      <c r="AN143" s="12">
        <v>15372</v>
      </c>
      <c r="AO143" s="12">
        <v>16859</v>
      </c>
      <c r="AP143" s="12">
        <v>16709</v>
      </c>
      <c r="AQ143" s="12">
        <v>15987</v>
      </c>
      <c r="AR143" s="12">
        <v>14530</v>
      </c>
      <c r="AS143" s="12">
        <v>12805</v>
      </c>
      <c r="AT143" s="12">
        <v>14407</v>
      </c>
      <c r="AU143" s="12">
        <v>15358</v>
      </c>
      <c r="AV143" s="12">
        <v>14236</v>
      </c>
      <c r="AW143" s="12">
        <v>14510</v>
      </c>
      <c r="AX143" s="12">
        <v>9118</v>
      </c>
      <c r="AY143" s="12">
        <v>6404</v>
      </c>
      <c r="AZ143" s="12">
        <v>6318</v>
      </c>
    </row>
    <row r="144" spans="13:52" x14ac:dyDescent="0.3">
      <c r="M144" t="s">
        <v>27</v>
      </c>
      <c r="N144" t="s">
        <v>201</v>
      </c>
      <c r="O144">
        <v>514495</v>
      </c>
      <c r="P144">
        <v>507335</v>
      </c>
      <c r="Q144">
        <v>513390</v>
      </c>
      <c r="R144">
        <v>499453</v>
      </c>
      <c r="S144">
        <v>487488</v>
      </c>
      <c r="T144">
        <v>511597</v>
      </c>
      <c r="U144">
        <v>605866</v>
      </c>
      <c r="V144">
        <v>676897</v>
      </c>
      <c r="W144">
        <v>660665</v>
      </c>
      <c r="X144">
        <v>600611</v>
      </c>
      <c r="Y144">
        <v>569360</v>
      </c>
      <c r="Z144">
        <v>557419</v>
      </c>
      <c r="AA144">
        <v>404371</v>
      </c>
      <c r="AB144">
        <v>332127</v>
      </c>
      <c r="AC144">
        <v>265513</v>
      </c>
      <c r="AD144">
        <v>185684</v>
      </c>
      <c r="AE144">
        <v>179277</v>
      </c>
      <c r="AH144" t="s">
        <v>27</v>
      </c>
      <c r="AI144" t="s">
        <v>201</v>
      </c>
      <c r="AJ144" s="12">
        <v>457321</v>
      </c>
      <c r="AK144" s="12">
        <v>480946</v>
      </c>
      <c r="AL144" s="12">
        <v>519491</v>
      </c>
      <c r="AM144" s="12">
        <v>517303</v>
      </c>
      <c r="AN144" s="12">
        <v>542092</v>
      </c>
      <c r="AO144" s="12">
        <v>540284</v>
      </c>
      <c r="AP144" s="12">
        <v>511900</v>
      </c>
      <c r="AQ144" s="12">
        <v>502719</v>
      </c>
      <c r="AR144" s="12">
        <v>574584</v>
      </c>
      <c r="AS144" s="12">
        <v>646451</v>
      </c>
      <c r="AT144" s="12">
        <v>643370</v>
      </c>
      <c r="AU144" s="12">
        <v>581870</v>
      </c>
      <c r="AV144" s="12">
        <v>522804</v>
      </c>
      <c r="AW144" s="12">
        <v>507881</v>
      </c>
      <c r="AX144" s="12">
        <v>351660</v>
      </c>
      <c r="AY144" s="12">
        <v>251733</v>
      </c>
      <c r="AZ144" s="12">
        <v>267978</v>
      </c>
    </row>
    <row r="145" spans="13:52" x14ac:dyDescent="0.3">
      <c r="M145" t="s">
        <v>27</v>
      </c>
      <c r="N145" t="s">
        <v>202</v>
      </c>
      <c r="O145">
        <v>915204</v>
      </c>
      <c r="P145">
        <v>1093508</v>
      </c>
      <c r="Q145">
        <v>1340177</v>
      </c>
      <c r="R145">
        <v>1531727</v>
      </c>
      <c r="S145">
        <v>1694300</v>
      </c>
      <c r="T145">
        <v>1540339</v>
      </c>
      <c r="U145">
        <v>1324752</v>
      </c>
      <c r="V145">
        <v>1194756</v>
      </c>
      <c r="W145">
        <v>1326908</v>
      </c>
      <c r="X145">
        <v>1555684</v>
      </c>
      <c r="Y145">
        <v>1392639</v>
      </c>
      <c r="Z145">
        <v>1056120</v>
      </c>
      <c r="AA145">
        <v>662144</v>
      </c>
      <c r="AB145">
        <v>676078</v>
      </c>
      <c r="AC145">
        <v>548133</v>
      </c>
      <c r="AD145">
        <v>372446</v>
      </c>
      <c r="AE145">
        <v>271201</v>
      </c>
      <c r="AH145" t="s">
        <v>27</v>
      </c>
      <c r="AI145" t="s">
        <v>202</v>
      </c>
      <c r="AJ145" s="12">
        <v>970497</v>
      </c>
      <c r="AK145" s="12">
        <v>1021735</v>
      </c>
      <c r="AL145" s="12">
        <v>905422</v>
      </c>
      <c r="AM145" s="12">
        <v>1021238</v>
      </c>
      <c r="AN145" s="12">
        <v>1271110</v>
      </c>
      <c r="AO145" s="12">
        <v>1474445</v>
      </c>
      <c r="AP145" s="12">
        <v>1661095</v>
      </c>
      <c r="AQ145" s="12">
        <v>1524718</v>
      </c>
      <c r="AR145" s="12">
        <v>1317932</v>
      </c>
      <c r="AS145" s="12">
        <v>1146981</v>
      </c>
      <c r="AT145" s="12">
        <v>1190993</v>
      </c>
      <c r="AU145" s="12">
        <v>1389158</v>
      </c>
      <c r="AV145" s="12">
        <v>1228127</v>
      </c>
      <c r="AW145" s="12">
        <v>914122</v>
      </c>
      <c r="AX145" s="12">
        <v>502919</v>
      </c>
      <c r="AY145" s="12">
        <v>425167</v>
      </c>
      <c r="AZ145" s="12">
        <v>469141</v>
      </c>
    </row>
    <row r="146" spans="13:52" x14ac:dyDescent="0.3">
      <c r="M146" t="s">
        <v>27</v>
      </c>
      <c r="N146" t="s">
        <v>203</v>
      </c>
      <c r="O146">
        <v>285378</v>
      </c>
      <c r="P146">
        <v>271204</v>
      </c>
      <c r="Q146">
        <v>279610</v>
      </c>
      <c r="R146">
        <v>312908</v>
      </c>
      <c r="S146">
        <v>374550</v>
      </c>
      <c r="T146">
        <v>412642</v>
      </c>
      <c r="U146">
        <v>409346</v>
      </c>
      <c r="V146">
        <v>383322</v>
      </c>
      <c r="W146">
        <v>378870</v>
      </c>
      <c r="X146">
        <v>348044</v>
      </c>
      <c r="Y146">
        <v>323798</v>
      </c>
      <c r="Z146">
        <v>293351</v>
      </c>
      <c r="AA146">
        <v>252187</v>
      </c>
      <c r="AB146">
        <v>240379</v>
      </c>
      <c r="AC146">
        <v>207946</v>
      </c>
      <c r="AD146">
        <v>148913</v>
      </c>
      <c r="AE146">
        <v>147401</v>
      </c>
      <c r="AH146" t="s">
        <v>27</v>
      </c>
      <c r="AI146" t="s">
        <v>203</v>
      </c>
      <c r="AJ146" s="12">
        <v>226888</v>
      </c>
      <c r="AK146" s="12">
        <v>250505</v>
      </c>
      <c r="AL146" s="12">
        <v>270649</v>
      </c>
      <c r="AM146" s="12">
        <v>274093</v>
      </c>
      <c r="AN146" s="12">
        <v>267074</v>
      </c>
      <c r="AO146" s="12">
        <v>277263</v>
      </c>
      <c r="AP146" s="12">
        <v>320849</v>
      </c>
      <c r="AQ146" s="12">
        <v>373293</v>
      </c>
      <c r="AR146" s="12">
        <v>395779</v>
      </c>
      <c r="AS146" s="12">
        <v>362603</v>
      </c>
      <c r="AT146" s="12">
        <v>358835</v>
      </c>
      <c r="AU146" s="12">
        <v>327115</v>
      </c>
      <c r="AV146" s="12">
        <v>302504</v>
      </c>
      <c r="AW146" s="12">
        <v>277720</v>
      </c>
      <c r="AX146" s="12">
        <v>223399</v>
      </c>
      <c r="AY146" s="12">
        <v>184373</v>
      </c>
      <c r="AZ146" s="12">
        <v>217026</v>
      </c>
    </row>
    <row r="147" spans="13:52" x14ac:dyDescent="0.3">
      <c r="M147" t="s">
        <v>27</v>
      </c>
      <c r="N147" t="s">
        <v>204</v>
      </c>
      <c r="O147">
        <v>540415</v>
      </c>
      <c r="P147">
        <v>557663</v>
      </c>
      <c r="Q147">
        <v>678608</v>
      </c>
      <c r="R147">
        <v>896731</v>
      </c>
      <c r="S147">
        <v>813352</v>
      </c>
      <c r="T147">
        <v>884938</v>
      </c>
      <c r="U147">
        <v>840835</v>
      </c>
      <c r="V147">
        <v>813149</v>
      </c>
      <c r="W147">
        <v>597342</v>
      </c>
      <c r="X147">
        <v>778595</v>
      </c>
      <c r="Y147">
        <v>740478</v>
      </c>
      <c r="Z147">
        <v>563502</v>
      </c>
      <c r="AA147">
        <v>437278</v>
      </c>
      <c r="AB147">
        <v>478041</v>
      </c>
      <c r="AC147">
        <v>386108</v>
      </c>
      <c r="AD147">
        <v>270876</v>
      </c>
      <c r="AE147">
        <v>185721</v>
      </c>
      <c r="AH147" t="s">
        <v>27</v>
      </c>
      <c r="AI147" t="s">
        <v>204</v>
      </c>
      <c r="AJ147" s="12">
        <v>505069</v>
      </c>
      <c r="AK147" s="12">
        <v>560210</v>
      </c>
      <c r="AL147" s="12">
        <v>523794</v>
      </c>
      <c r="AM147" s="12">
        <v>551254</v>
      </c>
      <c r="AN147" s="12">
        <v>599143</v>
      </c>
      <c r="AO147" s="12">
        <v>762112</v>
      </c>
      <c r="AP147" s="12">
        <v>638760</v>
      </c>
      <c r="AQ147" s="12">
        <v>797142</v>
      </c>
      <c r="AR147" s="12">
        <v>788118</v>
      </c>
      <c r="AS147" s="12">
        <v>794804</v>
      </c>
      <c r="AT147" s="12">
        <v>542382</v>
      </c>
      <c r="AU147" s="12">
        <v>661276</v>
      </c>
      <c r="AV147" s="12">
        <v>628827</v>
      </c>
      <c r="AW147" s="12">
        <v>463291</v>
      </c>
      <c r="AX147" s="12">
        <v>305846</v>
      </c>
      <c r="AY147" s="12">
        <v>282508</v>
      </c>
      <c r="AZ147" s="12">
        <v>295326</v>
      </c>
    </row>
    <row r="148" spans="13:52" x14ac:dyDescent="0.3">
      <c r="M148" t="s">
        <v>27</v>
      </c>
      <c r="N148" t="s">
        <v>205</v>
      </c>
      <c r="O148">
        <v>131856</v>
      </c>
      <c r="P148">
        <v>153530</v>
      </c>
      <c r="Q148">
        <v>191160</v>
      </c>
      <c r="R148">
        <v>214234</v>
      </c>
      <c r="S148">
        <v>232080</v>
      </c>
      <c r="T148">
        <v>239086</v>
      </c>
      <c r="U148">
        <v>205232</v>
      </c>
      <c r="V148">
        <v>179566</v>
      </c>
      <c r="W148">
        <v>195209</v>
      </c>
      <c r="X148">
        <v>202131</v>
      </c>
      <c r="Y148">
        <v>187868</v>
      </c>
      <c r="Z148">
        <v>138067</v>
      </c>
      <c r="AA148">
        <v>102530</v>
      </c>
      <c r="AB148">
        <v>78953</v>
      </c>
      <c r="AC148">
        <v>67354</v>
      </c>
      <c r="AD148">
        <v>46192</v>
      </c>
      <c r="AE148">
        <v>39943</v>
      </c>
      <c r="AH148" t="s">
        <v>27</v>
      </c>
      <c r="AI148" t="s">
        <v>205</v>
      </c>
      <c r="AJ148" s="12">
        <v>144911</v>
      </c>
      <c r="AK148" s="12">
        <v>144824</v>
      </c>
      <c r="AL148" s="12">
        <v>134896</v>
      </c>
      <c r="AM148" s="12">
        <v>148683</v>
      </c>
      <c r="AN148" s="12">
        <v>186087</v>
      </c>
      <c r="AO148" s="12">
        <v>209093</v>
      </c>
      <c r="AP148" s="12">
        <v>224752</v>
      </c>
      <c r="AQ148" s="12">
        <v>236408</v>
      </c>
      <c r="AR148" s="12">
        <v>207309</v>
      </c>
      <c r="AS148" s="12">
        <v>176317</v>
      </c>
      <c r="AT148" s="12">
        <v>183839</v>
      </c>
      <c r="AU148" s="12">
        <v>183129</v>
      </c>
      <c r="AV148" s="12">
        <v>167360</v>
      </c>
      <c r="AW148" s="12">
        <v>116574</v>
      </c>
      <c r="AX148" s="12">
        <v>77170</v>
      </c>
      <c r="AY148" s="12">
        <v>48842</v>
      </c>
      <c r="AZ148" s="12">
        <v>51020</v>
      </c>
    </row>
    <row r="149" spans="13:52" x14ac:dyDescent="0.3">
      <c r="M149" t="s">
        <v>27</v>
      </c>
      <c r="N149" t="s">
        <v>206</v>
      </c>
      <c r="O149">
        <v>44703</v>
      </c>
      <c r="P149">
        <v>47069</v>
      </c>
      <c r="Q149">
        <v>53773</v>
      </c>
      <c r="R149">
        <v>65772</v>
      </c>
      <c r="S149">
        <v>74279</v>
      </c>
      <c r="T149">
        <v>79710</v>
      </c>
      <c r="U149">
        <v>74530</v>
      </c>
      <c r="V149">
        <v>76667</v>
      </c>
      <c r="W149">
        <v>77993</v>
      </c>
      <c r="X149">
        <v>80868</v>
      </c>
      <c r="Y149">
        <v>78463</v>
      </c>
      <c r="Z149">
        <v>56500</v>
      </c>
      <c r="AA149">
        <v>50397</v>
      </c>
      <c r="AB149">
        <v>43148</v>
      </c>
      <c r="AC149">
        <v>34673</v>
      </c>
      <c r="AD149">
        <v>21678</v>
      </c>
      <c r="AE149">
        <v>15450</v>
      </c>
      <c r="AH149" t="s">
        <v>27</v>
      </c>
      <c r="AI149" t="s">
        <v>206</v>
      </c>
      <c r="AJ149" s="12">
        <v>55896</v>
      </c>
      <c r="AK149" s="12">
        <v>53774</v>
      </c>
      <c r="AL149" s="12">
        <v>46855</v>
      </c>
      <c r="AM149" s="12">
        <v>49029</v>
      </c>
      <c r="AN149" s="12">
        <v>55180</v>
      </c>
      <c r="AO149" s="12">
        <v>69077</v>
      </c>
      <c r="AP149" s="12">
        <v>78177</v>
      </c>
      <c r="AQ149" s="12">
        <v>83571</v>
      </c>
      <c r="AR149" s="12">
        <v>77732</v>
      </c>
      <c r="AS149" s="12">
        <v>78092</v>
      </c>
      <c r="AT149" s="12">
        <v>77615</v>
      </c>
      <c r="AU149" s="12">
        <v>76463</v>
      </c>
      <c r="AV149" s="12">
        <v>73956</v>
      </c>
      <c r="AW149" s="12">
        <v>50773</v>
      </c>
      <c r="AX149" s="12">
        <v>40796</v>
      </c>
      <c r="AY149" s="12">
        <v>30867</v>
      </c>
      <c r="AZ149" s="12">
        <v>31398</v>
      </c>
    </row>
    <row r="150" spans="13:52" x14ac:dyDescent="0.3">
      <c r="M150" t="s">
        <v>27</v>
      </c>
      <c r="N150" t="s">
        <v>207</v>
      </c>
      <c r="O150">
        <v>1066857</v>
      </c>
      <c r="P150">
        <v>1005186</v>
      </c>
      <c r="Q150">
        <v>1075974</v>
      </c>
      <c r="R150">
        <v>1209256</v>
      </c>
      <c r="S150">
        <v>1522343</v>
      </c>
      <c r="T150">
        <v>1881815</v>
      </c>
      <c r="U150">
        <v>1911921</v>
      </c>
      <c r="V150">
        <v>1812054</v>
      </c>
      <c r="W150">
        <v>1711909</v>
      </c>
      <c r="X150">
        <v>1502492</v>
      </c>
      <c r="Y150">
        <v>1269620</v>
      </c>
      <c r="Z150">
        <v>1167534</v>
      </c>
      <c r="AA150">
        <v>1000465</v>
      </c>
      <c r="AB150">
        <v>880895</v>
      </c>
      <c r="AC150">
        <v>870398</v>
      </c>
      <c r="AD150">
        <v>644628</v>
      </c>
      <c r="AE150">
        <v>621966</v>
      </c>
      <c r="AH150" t="s">
        <v>27</v>
      </c>
      <c r="AI150" t="s">
        <v>207</v>
      </c>
      <c r="AJ150" s="12">
        <v>1152897</v>
      </c>
      <c r="AK150" s="12">
        <v>1288857</v>
      </c>
      <c r="AL150" s="12">
        <v>1145487</v>
      </c>
      <c r="AM150" s="12">
        <v>1141904</v>
      </c>
      <c r="AN150" s="12">
        <v>1187737</v>
      </c>
      <c r="AO150" s="12">
        <v>1302723</v>
      </c>
      <c r="AP150" s="12">
        <v>1629193</v>
      </c>
      <c r="AQ150" s="12">
        <v>2027663</v>
      </c>
      <c r="AR150" s="12">
        <v>2024506</v>
      </c>
      <c r="AS150" s="12">
        <v>1852998</v>
      </c>
      <c r="AT150" s="12">
        <v>1724014</v>
      </c>
      <c r="AU150" s="12">
        <v>1479487</v>
      </c>
      <c r="AV150" s="12">
        <v>1212703</v>
      </c>
      <c r="AW150" s="12">
        <v>1112329</v>
      </c>
      <c r="AX150" s="12">
        <v>924731</v>
      </c>
      <c r="AY150" s="12">
        <v>676236</v>
      </c>
      <c r="AZ150" s="12">
        <v>1032776.0000000001</v>
      </c>
    </row>
    <row r="151" spans="13:52" x14ac:dyDescent="0.3">
      <c r="M151" t="s">
        <v>27</v>
      </c>
      <c r="N151" t="s">
        <v>208</v>
      </c>
      <c r="O151">
        <v>242689</v>
      </c>
      <c r="P151">
        <v>256722</v>
      </c>
      <c r="Q151">
        <v>314591</v>
      </c>
      <c r="R151">
        <v>292810</v>
      </c>
      <c r="S151">
        <v>264021</v>
      </c>
      <c r="T151">
        <v>280312</v>
      </c>
      <c r="U151">
        <v>314663</v>
      </c>
      <c r="V151">
        <v>328223</v>
      </c>
      <c r="W151">
        <v>315001</v>
      </c>
      <c r="X151">
        <v>294304</v>
      </c>
      <c r="Y151">
        <v>298805</v>
      </c>
      <c r="Z151">
        <v>319309</v>
      </c>
      <c r="AA151">
        <v>267347</v>
      </c>
      <c r="AB151">
        <v>193931</v>
      </c>
      <c r="AC151">
        <v>160146</v>
      </c>
      <c r="AD151">
        <v>137942</v>
      </c>
      <c r="AE151">
        <v>175675</v>
      </c>
      <c r="AH151" t="s">
        <v>27</v>
      </c>
      <c r="AI151" t="s">
        <v>208</v>
      </c>
      <c r="AJ151" s="12">
        <v>301485</v>
      </c>
      <c r="AK151" s="12">
        <v>299195</v>
      </c>
      <c r="AL151" s="12">
        <v>266698</v>
      </c>
      <c r="AM151" s="12">
        <v>261779</v>
      </c>
      <c r="AN151" s="12">
        <v>357493</v>
      </c>
      <c r="AO151" s="12">
        <v>340392</v>
      </c>
      <c r="AP151" s="12">
        <v>312495</v>
      </c>
      <c r="AQ151" s="12">
        <v>305204</v>
      </c>
      <c r="AR151" s="12">
        <v>329752</v>
      </c>
      <c r="AS151" s="12">
        <v>345963</v>
      </c>
      <c r="AT151" s="12">
        <v>316436</v>
      </c>
      <c r="AU151" s="12">
        <v>291318</v>
      </c>
      <c r="AV151" s="12">
        <v>272993</v>
      </c>
      <c r="AW151" s="12">
        <v>297411</v>
      </c>
      <c r="AX151" s="12">
        <v>236533</v>
      </c>
      <c r="AY151" s="12">
        <v>154666</v>
      </c>
      <c r="AZ151" s="12">
        <v>191043</v>
      </c>
    </row>
    <row r="152" spans="13:52" x14ac:dyDescent="0.3">
      <c r="M152" t="s">
        <v>27</v>
      </c>
      <c r="N152" t="s">
        <v>47</v>
      </c>
      <c r="O152">
        <v>1753834</v>
      </c>
      <c r="P152">
        <v>1844592</v>
      </c>
      <c r="Q152">
        <v>1979956</v>
      </c>
      <c r="R152">
        <v>2017310</v>
      </c>
      <c r="S152">
        <v>1928068</v>
      </c>
      <c r="T152">
        <v>1864210</v>
      </c>
      <c r="U152">
        <v>2113496</v>
      </c>
      <c r="V152">
        <v>2344452</v>
      </c>
      <c r="W152">
        <v>2246981</v>
      </c>
      <c r="X152">
        <v>1916612</v>
      </c>
      <c r="Y152">
        <v>1813212</v>
      </c>
      <c r="Z152">
        <v>1890923</v>
      </c>
      <c r="AA152">
        <v>1476876</v>
      </c>
      <c r="AB152">
        <v>1280849</v>
      </c>
      <c r="AC152">
        <v>1081970</v>
      </c>
      <c r="AD152">
        <v>842029</v>
      </c>
      <c r="AE152">
        <v>891732</v>
      </c>
      <c r="AH152" t="s">
        <v>27</v>
      </c>
      <c r="AI152" t="s">
        <v>47</v>
      </c>
      <c r="AJ152" s="15">
        <v>2092364.9999999998</v>
      </c>
      <c r="AK152" s="15">
        <v>2009909</v>
      </c>
      <c r="AL152" s="15">
        <v>1814028</v>
      </c>
      <c r="AM152" s="15">
        <v>1953657</v>
      </c>
      <c r="AN152" s="15">
        <v>2163068</v>
      </c>
      <c r="AO152" s="15">
        <v>2279842</v>
      </c>
      <c r="AP152" s="15">
        <v>2228715</v>
      </c>
      <c r="AQ152" s="15">
        <v>2122035</v>
      </c>
      <c r="AR152" s="15">
        <v>2123515</v>
      </c>
      <c r="AS152" s="15">
        <v>2298373</v>
      </c>
      <c r="AT152" s="15">
        <v>2272611</v>
      </c>
      <c r="AU152" s="15">
        <v>1985147</v>
      </c>
      <c r="AV152" s="15">
        <v>1741175</v>
      </c>
      <c r="AW152" s="15">
        <v>1779505</v>
      </c>
      <c r="AX152" s="15">
        <v>1326885</v>
      </c>
      <c r="AY152" s="15">
        <v>1002850</v>
      </c>
      <c r="AZ152" s="15">
        <v>1267818</v>
      </c>
    </row>
    <row r="153" spans="13:52" x14ac:dyDescent="0.3">
      <c r="M153" t="s">
        <v>27</v>
      </c>
      <c r="N153" t="s">
        <v>48</v>
      </c>
      <c r="O153">
        <v>45437183</v>
      </c>
      <c r="P153">
        <v>47193785</v>
      </c>
      <c r="Q153">
        <v>55853943</v>
      </c>
      <c r="R153">
        <v>66988183</v>
      </c>
      <c r="S153">
        <v>50743438</v>
      </c>
      <c r="T153">
        <v>52704791</v>
      </c>
      <c r="U153">
        <v>65013950</v>
      </c>
      <c r="V153">
        <v>63825980</v>
      </c>
      <c r="W153">
        <v>51091141</v>
      </c>
      <c r="X153">
        <v>43447421</v>
      </c>
      <c r="Y153">
        <v>42811060</v>
      </c>
      <c r="Z153">
        <v>28352440</v>
      </c>
      <c r="AA153">
        <v>22174572</v>
      </c>
      <c r="AB153">
        <v>19155435</v>
      </c>
      <c r="AC153">
        <v>13973651</v>
      </c>
      <c r="AD153">
        <v>8069070</v>
      </c>
      <c r="AE153">
        <v>5818503</v>
      </c>
      <c r="AH153" t="s">
        <v>27</v>
      </c>
      <c r="AI153" t="s">
        <v>48</v>
      </c>
      <c r="AJ153" s="15">
        <v>46583303</v>
      </c>
      <c r="AK153" s="15">
        <v>45582912</v>
      </c>
      <c r="AL153" s="15">
        <v>44397311</v>
      </c>
      <c r="AM153" s="15">
        <v>46740425</v>
      </c>
      <c r="AN153" s="15">
        <v>52086739</v>
      </c>
      <c r="AO153" s="15">
        <v>67088361.000000007</v>
      </c>
      <c r="AP153" s="15">
        <v>51940604</v>
      </c>
      <c r="AQ153" s="15">
        <v>49930927</v>
      </c>
      <c r="AR153" s="15">
        <v>62091773</v>
      </c>
      <c r="AS153" s="15">
        <v>63680739</v>
      </c>
      <c r="AT153" s="15">
        <v>51713303</v>
      </c>
      <c r="AU153" s="15">
        <v>41273291</v>
      </c>
      <c r="AV153" s="15">
        <v>40407103</v>
      </c>
      <c r="AW153" s="15">
        <v>25687726</v>
      </c>
      <c r="AX153" s="15">
        <v>16710093.999999998</v>
      </c>
      <c r="AY153" s="15">
        <v>11229316</v>
      </c>
      <c r="AZ153" s="15">
        <v>8697447</v>
      </c>
    </row>
    <row r="154" spans="13:52" x14ac:dyDescent="0.3">
      <c r="M154" t="s">
        <v>27</v>
      </c>
      <c r="N154" t="s">
        <v>49</v>
      </c>
      <c r="O154">
        <v>30026421</v>
      </c>
      <c r="P154">
        <v>31133600</v>
      </c>
      <c r="Q154">
        <v>31964599</v>
      </c>
      <c r="R154">
        <v>31192936</v>
      </c>
      <c r="S154">
        <v>30275616</v>
      </c>
      <c r="T154">
        <v>29019184</v>
      </c>
      <c r="U154">
        <v>28381142</v>
      </c>
      <c r="V154">
        <v>25703442</v>
      </c>
      <c r="W154">
        <v>23167296</v>
      </c>
      <c r="X154">
        <v>20182186</v>
      </c>
      <c r="Y154">
        <v>17237383</v>
      </c>
      <c r="Z154">
        <v>14406561</v>
      </c>
      <c r="AA154">
        <v>11208810</v>
      </c>
      <c r="AB154">
        <v>9177169</v>
      </c>
      <c r="AC154">
        <v>6924551</v>
      </c>
      <c r="AD154">
        <v>4506467</v>
      </c>
      <c r="AE154">
        <v>3818018.0000000005</v>
      </c>
      <c r="AH154" t="s">
        <v>27</v>
      </c>
      <c r="AI154" t="s">
        <v>49</v>
      </c>
      <c r="AJ154" s="15">
        <v>31591417</v>
      </c>
      <c r="AK154" s="15">
        <v>30544023</v>
      </c>
      <c r="AL154" s="15">
        <v>30499200</v>
      </c>
      <c r="AM154" s="15">
        <v>31174194</v>
      </c>
      <c r="AN154" s="15">
        <v>31141516</v>
      </c>
      <c r="AO154" s="15">
        <v>29516886</v>
      </c>
      <c r="AP154" s="15">
        <v>30200018</v>
      </c>
      <c r="AQ154" s="15">
        <v>28575506</v>
      </c>
      <c r="AR154" s="15">
        <v>28402122</v>
      </c>
      <c r="AS154" s="15">
        <v>25743214</v>
      </c>
      <c r="AT154" s="15">
        <v>22852343</v>
      </c>
      <c r="AU154" s="15">
        <v>19516527</v>
      </c>
      <c r="AV154" s="15">
        <v>15841173</v>
      </c>
      <c r="AW154" s="15">
        <v>12363135</v>
      </c>
      <c r="AX154" s="15">
        <v>8911996</v>
      </c>
      <c r="AY154" s="15">
        <v>6357840</v>
      </c>
      <c r="AZ154" s="15">
        <v>6542431</v>
      </c>
    </row>
    <row r="155" spans="13:52" x14ac:dyDescent="0.3">
      <c r="M155" t="s">
        <v>27</v>
      </c>
      <c r="N155" t="s">
        <v>50</v>
      </c>
      <c r="O155">
        <v>68367201</v>
      </c>
      <c r="P155">
        <v>66006880.000000007</v>
      </c>
      <c r="Q155">
        <v>63383341</v>
      </c>
      <c r="R155">
        <v>60465257</v>
      </c>
      <c r="S155">
        <v>55397684</v>
      </c>
      <c r="T155">
        <v>48256511</v>
      </c>
      <c r="U155">
        <v>42925727</v>
      </c>
      <c r="V155">
        <v>38066879</v>
      </c>
      <c r="W155">
        <v>33962154</v>
      </c>
      <c r="X155">
        <v>29639084</v>
      </c>
      <c r="Y155">
        <v>24697775</v>
      </c>
      <c r="Z155">
        <v>17456370</v>
      </c>
      <c r="AA155">
        <v>13830407</v>
      </c>
      <c r="AB155">
        <v>10581352</v>
      </c>
      <c r="AC155">
        <v>7177592</v>
      </c>
      <c r="AD155">
        <v>4323760</v>
      </c>
      <c r="AE155">
        <v>3111509.9999999995</v>
      </c>
      <c r="AH155" t="s">
        <v>27</v>
      </c>
      <c r="AI155" t="s">
        <v>50</v>
      </c>
      <c r="AJ155" s="15">
        <v>62365571</v>
      </c>
      <c r="AK155" s="15">
        <v>66646489</v>
      </c>
      <c r="AL155" s="15">
        <v>67053638.999999993</v>
      </c>
      <c r="AM155" s="15">
        <v>65438169</v>
      </c>
      <c r="AN155" s="15">
        <v>62756892</v>
      </c>
      <c r="AO155" s="15">
        <v>59663745</v>
      </c>
      <c r="AP155" s="15">
        <v>54918049</v>
      </c>
      <c r="AQ155" s="15">
        <v>47649721</v>
      </c>
      <c r="AR155" s="15">
        <v>41950233</v>
      </c>
      <c r="AS155" s="15">
        <v>36685165</v>
      </c>
      <c r="AT155" s="15">
        <v>32088187</v>
      </c>
      <c r="AU155" s="15">
        <v>27051249</v>
      </c>
      <c r="AV155" s="15">
        <v>21877501</v>
      </c>
      <c r="AW155" s="15">
        <v>14308182</v>
      </c>
      <c r="AX155" s="15">
        <v>9711446</v>
      </c>
      <c r="AY155" s="15">
        <v>6157964</v>
      </c>
      <c r="AZ155" s="15">
        <v>4901130</v>
      </c>
    </row>
    <row r="156" spans="13:52" x14ac:dyDescent="0.3">
      <c r="M156" t="s">
        <v>27</v>
      </c>
      <c r="N156" t="s">
        <v>51</v>
      </c>
      <c r="O156">
        <v>14765877</v>
      </c>
      <c r="P156">
        <v>15284379</v>
      </c>
      <c r="Q156">
        <v>15323849</v>
      </c>
      <c r="R156">
        <v>15078995</v>
      </c>
      <c r="S156">
        <v>14547943</v>
      </c>
      <c r="T156">
        <v>13116524</v>
      </c>
      <c r="U156">
        <v>11615604</v>
      </c>
      <c r="V156">
        <v>10897832</v>
      </c>
      <c r="W156">
        <v>9915022</v>
      </c>
      <c r="X156">
        <v>8347996</v>
      </c>
      <c r="Y156">
        <v>6991920</v>
      </c>
      <c r="Z156">
        <v>5432678</v>
      </c>
      <c r="AA156">
        <v>4147401</v>
      </c>
      <c r="AB156">
        <v>3307098</v>
      </c>
      <c r="AC156">
        <v>2370122</v>
      </c>
      <c r="AD156">
        <v>1608534</v>
      </c>
      <c r="AE156">
        <v>1328590.0000000002</v>
      </c>
      <c r="AH156" t="s">
        <v>27</v>
      </c>
      <c r="AI156" t="s">
        <v>51</v>
      </c>
      <c r="AJ156" s="15">
        <v>13494239</v>
      </c>
      <c r="AK156" s="15">
        <v>13737508</v>
      </c>
      <c r="AL156" s="15">
        <v>14454988</v>
      </c>
      <c r="AM156" s="15">
        <v>14998609</v>
      </c>
      <c r="AN156" s="15">
        <v>14969227</v>
      </c>
      <c r="AO156" s="15">
        <v>14530930</v>
      </c>
      <c r="AP156" s="15">
        <v>14127032</v>
      </c>
      <c r="AQ156" s="15">
        <v>12866392</v>
      </c>
      <c r="AR156" s="15">
        <v>11298677</v>
      </c>
      <c r="AS156" s="15">
        <v>10465967</v>
      </c>
      <c r="AT156" s="15">
        <v>9517856</v>
      </c>
      <c r="AU156" s="15">
        <v>7881548</v>
      </c>
      <c r="AV156" s="15">
        <v>6414535</v>
      </c>
      <c r="AW156" s="15">
        <v>4750921</v>
      </c>
      <c r="AX156" s="15">
        <v>3296376</v>
      </c>
      <c r="AY156" s="15">
        <v>2304879</v>
      </c>
      <c r="AZ156" s="15">
        <v>2229458</v>
      </c>
    </row>
    <row r="157" spans="13:52" x14ac:dyDescent="0.3">
      <c r="M157" t="s">
        <v>27</v>
      </c>
      <c r="N157" t="s">
        <v>52</v>
      </c>
      <c r="O157">
        <v>3493522</v>
      </c>
      <c r="P157">
        <v>3395479</v>
      </c>
      <c r="Q157">
        <v>4630634</v>
      </c>
      <c r="R157">
        <v>6371259</v>
      </c>
      <c r="S157">
        <v>6082387</v>
      </c>
      <c r="T157">
        <v>5387504</v>
      </c>
      <c r="U157">
        <v>5010527</v>
      </c>
      <c r="V157">
        <v>4776846</v>
      </c>
      <c r="W157">
        <v>5668466</v>
      </c>
      <c r="X157">
        <v>5669650</v>
      </c>
      <c r="Y157">
        <v>4704628</v>
      </c>
      <c r="Z157">
        <v>3340564</v>
      </c>
      <c r="AA157">
        <v>2099474</v>
      </c>
      <c r="AB157">
        <v>2970061</v>
      </c>
      <c r="AC157">
        <v>1655820</v>
      </c>
      <c r="AD157">
        <v>1306863</v>
      </c>
      <c r="AE157">
        <v>548806</v>
      </c>
      <c r="AH157" t="s">
        <v>27</v>
      </c>
      <c r="AI157" t="s">
        <v>52</v>
      </c>
      <c r="AJ157" s="15">
        <v>4785527</v>
      </c>
      <c r="AK157" s="15">
        <v>4162359.0000000005</v>
      </c>
      <c r="AL157" s="15">
        <v>3596781</v>
      </c>
      <c r="AM157" s="15">
        <v>3354240</v>
      </c>
      <c r="AN157" s="15">
        <v>4575931</v>
      </c>
      <c r="AO157" s="15">
        <v>6360768</v>
      </c>
      <c r="AP157" s="15">
        <v>6033799</v>
      </c>
      <c r="AQ157" s="15">
        <v>5287097</v>
      </c>
      <c r="AR157" s="15">
        <v>4861981</v>
      </c>
      <c r="AS157" s="15">
        <v>4147076</v>
      </c>
      <c r="AT157" s="15">
        <v>5050306</v>
      </c>
      <c r="AU157" s="15">
        <v>4767203</v>
      </c>
      <c r="AV157" s="15">
        <v>3870985</v>
      </c>
      <c r="AW157" s="15">
        <v>2427223</v>
      </c>
      <c r="AX157" s="15">
        <v>1313469</v>
      </c>
      <c r="AY157" s="15">
        <v>1520947</v>
      </c>
      <c r="AZ157" s="15">
        <v>1055663</v>
      </c>
    </row>
    <row r="158" spans="13:52" x14ac:dyDescent="0.3">
      <c r="M158" t="s">
        <v>27</v>
      </c>
      <c r="N158" t="s">
        <v>53</v>
      </c>
      <c r="O158">
        <v>16907703</v>
      </c>
      <c r="P158">
        <v>16957419</v>
      </c>
      <c r="Q158">
        <v>17753121</v>
      </c>
      <c r="R158">
        <v>17115512</v>
      </c>
      <c r="S158">
        <v>16097477</v>
      </c>
      <c r="T158">
        <v>14998860</v>
      </c>
      <c r="U158">
        <v>15007905</v>
      </c>
      <c r="V158">
        <v>15369160</v>
      </c>
      <c r="W158">
        <v>15779711</v>
      </c>
      <c r="X158">
        <v>14651875</v>
      </c>
      <c r="Y158">
        <v>12734122</v>
      </c>
      <c r="Z158">
        <v>10411636</v>
      </c>
      <c r="AA158">
        <v>7764346</v>
      </c>
      <c r="AB158">
        <v>6231590</v>
      </c>
      <c r="AC158">
        <v>4986054</v>
      </c>
      <c r="AD158">
        <v>3970575</v>
      </c>
      <c r="AE158">
        <v>4395018.0000000009</v>
      </c>
      <c r="AH158" t="s">
        <v>27</v>
      </c>
      <c r="AI158" t="s">
        <v>53</v>
      </c>
      <c r="AJ158" s="15">
        <v>16933696</v>
      </c>
      <c r="AK158" s="15">
        <v>17445304</v>
      </c>
      <c r="AL158" s="15">
        <v>17295633</v>
      </c>
      <c r="AM158" s="15">
        <v>17604907</v>
      </c>
      <c r="AN158" s="15">
        <v>18564337</v>
      </c>
      <c r="AO158" s="15">
        <v>17551074</v>
      </c>
      <c r="AP158" s="15">
        <v>16438075</v>
      </c>
      <c r="AQ158" s="15">
        <v>15396019</v>
      </c>
      <c r="AR158" s="15">
        <v>15083288</v>
      </c>
      <c r="AS158" s="15">
        <v>15072676</v>
      </c>
      <c r="AT158" s="15">
        <v>15353976</v>
      </c>
      <c r="AU158" s="15">
        <v>14247921</v>
      </c>
      <c r="AV158" s="15">
        <v>12083066</v>
      </c>
      <c r="AW158" s="15">
        <v>9678745</v>
      </c>
      <c r="AX158" s="15">
        <v>6749598</v>
      </c>
      <c r="AY158" s="15">
        <v>4765063</v>
      </c>
      <c r="AZ158" s="15">
        <v>5907052</v>
      </c>
    </row>
    <row r="159" spans="13:52" x14ac:dyDescent="0.3">
      <c r="M159" t="s">
        <v>27</v>
      </c>
      <c r="N159" t="s">
        <v>54</v>
      </c>
      <c r="O159">
        <v>130466234</v>
      </c>
      <c r="P159">
        <v>118613297</v>
      </c>
      <c r="Q159">
        <v>110349335</v>
      </c>
      <c r="R159">
        <v>101924020</v>
      </c>
      <c r="S159">
        <v>89590146</v>
      </c>
      <c r="T159">
        <v>76360652</v>
      </c>
      <c r="U159">
        <v>65121844</v>
      </c>
      <c r="V159">
        <v>56019484</v>
      </c>
      <c r="W159">
        <v>48010510</v>
      </c>
      <c r="X159">
        <v>39464419</v>
      </c>
      <c r="Y159">
        <v>31337818</v>
      </c>
      <c r="Z159">
        <v>24604965</v>
      </c>
      <c r="AA159">
        <v>19597140</v>
      </c>
      <c r="AB159">
        <v>15953374</v>
      </c>
      <c r="AC159">
        <v>11089164</v>
      </c>
      <c r="AD159">
        <v>6879908</v>
      </c>
      <c r="AE159">
        <v>4741112.9999999981</v>
      </c>
      <c r="AH159" t="s">
        <v>27</v>
      </c>
      <c r="AI159" t="s">
        <v>54</v>
      </c>
      <c r="AJ159" s="15">
        <v>156413689</v>
      </c>
      <c r="AK159" s="15">
        <v>140707334</v>
      </c>
      <c r="AL159" s="15">
        <v>127303280</v>
      </c>
      <c r="AM159" s="15">
        <v>116596559</v>
      </c>
      <c r="AN159" s="15">
        <v>107354412</v>
      </c>
      <c r="AO159" s="15">
        <v>99222865</v>
      </c>
      <c r="AP159" s="15">
        <v>88091629</v>
      </c>
      <c r="AQ159" s="15">
        <v>74963329</v>
      </c>
      <c r="AR159" s="15">
        <v>63463296</v>
      </c>
      <c r="AS159" s="15">
        <v>53645525</v>
      </c>
      <c r="AT159" s="15">
        <v>45149437</v>
      </c>
      <c r="AU159" s="15">
        <v>36118407</v>
      </c>
      <c r="AV159" s="15">
        <v>27205549</v>
      </c>
      <c r="AW159" s="15">
        <v>19722437</v>
      </c>
      <c r="AX159" s="15">
        <v>13819338</v>
      </c>
      <c r="AY159" s="15">
        <v>9215163</v>
      </c>
      <c r="AZ159" s="15">
        <v>7250018</v>
      </c>
    </row>
    <row r="160" spans="13:52" x14ac:dyDescent="0.3">
      <c r="AH160" s="12"/>
      <c r="AL160" s="31"/>
    </row>
    <row r="161" spans="1:38" x14ac:dyDescent="0.3">
      <c r="AH161" s="12"/>
      <c r="AL161" s="31"/>
    </row>
    <row r="162" spans="1:38" x14ac:dyDescent="0.3">
      <c r="AH162" s="12"/>
      <c r="AL162" s="31"/>
    </row>
    <row r="163" spans="1:38" x14ac:dyDescent="0.3">
      <c r="AH163" s="12"/>
      <c r="AL163" s="31"/>
    </row>
    <row r="164" spans="1:38" x14ac:dyDescent="0.3">
      <c r="A164" s="3" t="s">
        <v>263</v>
      </c>
      <c r="B164" s="117">
        <v>1990</v>
      </c>
      <c r="C164" s="117">
        <v>1991</v>
      </c>
      <c r="D164" s="117">
        <v>1992</v>
      </c>
      <c r="E164" s="117">
        <v>1993</v>
      </c>
      <c r="F164" s="117">
        <v>1994</v>
      </c>
      <c r="G164" s="117">
        <v>1995</v>
      </c>
      <c r="H164" s="117">
        <v>1996</v>
      </c>
      <c r="I164" s="117">
        <v>1997</v>
      </c>
      <c r="J164" s="117">
        <v>1998</v>
      </c>
      <c r="K164" s="117">
        <v>1999</v>
      </c>
      <c r="L164" s="117">
        <v>2000</v>
      </c>
      <c r="M164" s="117">
        <v>2001</v>
      </c>
      <c r="N164" s="117">
        <v>2002</v>
      </c>
      <c r="O164" s="117">
        <v>2003</v>
      </c>
      <c r="P164" s="117">
        <v>2004</v>
      </c>
      <c r="Q164" s="117">
        <v>2005</v>
      </c>
      <c r="R164" s="117">
        <v>2006</v>
      </c>
      <c r="S164" s="117">
        <v>2007</v>
      </c>
      <c r="T164" s="117">
        <v>2008</v>
      </c>
      <c r="U164" s="117">
        <v>2009</v>
      </c>
      <c r="V164" s="117">
        <v>2010</v>
      </c>
      <c r="W164" s="117">
        <v>2011</v>
      </c>
      <c r="X164" s="117">
        <v>2012</v>
      </c>
      <c r="Y164" s="117">
        <v>2013</v>
      </c>
      <c r="Z164" s="117">
        <v>2014</v>
      </c>
      <c r="AA164" s="117">
        <v>2015</v>
      </c>
      <c r="AB164" s="117">
        <v>2016</v>
      </c>
      <c r="AC164" s="117">
        <v>2017</v>
      </c>
      <c r="AD164" s="117">
        <v>2018</v>
      </c>
      <c r="AE164" s="117">
        <v>2019</v>
      </c>
      <c r="AF164" s="117">
        <v>2020</v>
      </c>
    </row>
    <row r="165" spans="1:38" x14ac:dyDescent="0.3">
      <c r="A165" s="18" t="s">
        <v>55</v>
      </c>
      <c r="B165">
        <v>31340.681292716505</v>
      </c>
      <c r="C165">
        <v>32097.241093675519</v>
      </c>
      <c r="D165">
        <v>32410.539773259956</v>
      </c>
      <c r="E165">
        <v>32313.711872263695</v>
      </c>
      <c r="F165">
        <v>32962.817418976701</v>
      </c>
      <c r="G165">
        <v>33790.484985750394</v>
      </c>
      <c r="H165">
        <v>34537.739574651801</v>
      </c>
      <c r="I165">
        <v>35220.887742625884</v>
      </c>
      <c r="J165">
        <v>36442.288233338419</v>
      </c>
      <c r="K165">
        <v>37664.943279211642</v>
      </c>
      <c r="L165">
        <v>38842.890519583052</v>
      </c>
      <c r="M165">
        <v>39184.808597263633</v>
      </c>
      <c r="N165">
        <v>39636.482611452127</v>
      </c>
      <c r="O165">
        <v>39815.221953306384</v>
      </c>
      <c r="P165">
        <v>40651.22661558113</v>
      </c>
      <c r="Q165">
        <v>41281.270755952217</v>
      </c>
      <c r="R165">
        <v>42496.35105168305</v>
      </c>
      <c r="S165">
        <v>43937.712890574352</v>
      </c>
      <c r="T165">
        <v>44440.055889927993</v>
      </c>
      <c r="U165">
        <v>42655.192130481322</v>
      </c>
      <c r="V165">
        <v>43334.508964469052</v>
      </c>
      <c r="W165">
        <v>44451.00019184727</v>
      </c>
      <c r="X165">
        <v>44549.881698231009</v>
      </c>
      <c r="Y165">
        <v>44299.378184544636</v>
      </c>
      <c r="Z165">
        <v>44245.168739833825</v>
      </c>
      <c r="AA165">
        <v>44195.817594774824</v>
      </c>
      <c r="AB165">
        <v>44590.251627816368</v>
      </c>
      <c r="AC165">
        <v>45281.723399938004</v>
      </c>
      <c r="AD165">
        <v>46188.966511987157</v>
      </c>
      <c r="AE165">
        <v>46669.75121484058</v>
      </c>
      <c r="AF165">
        <v>43346.431848506181</v>
      </c>
    </row>
    <row r="166" spans="1:38" x14ac:dyDescent="0.3">
      <c r="A166" s="18" t="s">
        <v>3</v>
      </c>
      <c r="B166">
        <v>29441.662148159281</v>
      </c>
      <c r="C166">
        <v>29870.147774707668</v>
      </c>
      <c r="D166">
        <v>30204.563751571306</v>
      </c>
      <c r="E166">
        <v>29797.406319877624</v>
      </c>
      <c r="F166">
        <v>30664.307854640752</v>
      </c>
      <c r="G166">
        <v>31329.892072750969</v>
      </c>
      <c r="H166">
        <v>31681.936363450212</v>
      </c>
      <c r="I166">
        <v>32804.360540236128</v>
      </c>
      <c r="J166">
        <v>33376.574839896464</v>
      </c>
      <c r="K166">
        <v>34479.906448469534</v>
      </c>
      <c r="L166">
        <v>35674.791253071257</v>
      </c>
      <c r="M166">
        <v>35943.237960283848</v>
      </c>
      <c r="N166">
        <v>36393.241766570383</v>
      </c>
      <c r="O166">
        <v>36617.380384022712</v>
      </c>
      <c r="P166">
        <v>37761.281318998117</v>
      </c>
      <c r="Q166">
        <v>38426.051908373091</v>
      </c>
      <c r="R166">
        <v>39147.763559729086</v>
      </c>
      <c r="S166">
        <v>40290.227756395587</v>
      </c>
      <c r="T166">
        <v>40151.849874039392</v>
      </c>
      <c r="U166">
        <v>39025.220790829051</v>
      </c>
      <c r="V166">
        <v>39777.925276736612</v>
      </c>
      <c r="W166">
        <v>39929.095143935912</v>
      </c>
      <c r="X166">
        <v>39975.573640245835</v>
      </c>
      <c r="Y166">
        <v>39970.317497479351</v>
      </c>
      <c r="Z166">
        <v>40421.420791909601</v>
      </c>
      <c r="AA166">
        <v>41008.296719471982</v>
      </c>
      <c r="AB166">
        <v>41318.019638847625</v>
      </c>
      <c r="AC166">
        <v>41825.762831643173</v>
      </c>
      <c r="AD166">
        <v>42393.251203699059</v>
      </c>
      <c r="AE166">
        <v>43071.106579750071</v>
      </c>
      <c r="AF166">
        <v>40438.920734258027</v>
      </c>
    </row>
    <row r="167" spans="1:38" x14ac:dyDescent="0.3">
      <c r="A167" s="18" t="s">
        <v>4</v>
      </c>
      <c r="B167">
        <v>4427.0107136156585</v>
      </c>
      <c r="C167">
        <v>4093.4766793690674</v>
      </c>
      <c r="D167">
        <v>3836.7639542332163</v>
      </c>
      <c r="E167">
        <v>3810.2437253063272</v>
      </c>
      <c r="F167">
        <v>3892.7110680582691</v>
      </c>
      <c r="G167">
        <v>4021.7228173079461</v>
      </c>
      <c r="H167">
        <v>4252.9464983410944</v>
      </c>
      <c r="I167">
        <v>3674.9318166967605</v>
      </c>
      <c r="J167">
        <v>3839.7167022752724</v>
      </c>
      <c r="K167">
        <v>3537.1058220786363</v>
      </c>
      <c r="L167">
        <v>3717.6770416278755</v>
      </c>
      <c r="M167">
        <v>3937.4348649319945</v>
      </c>
      <c r="N167">
        <v>4260.116137818547</v>
      </c>
      <c r="O167">
        <v>4518.8782496716212</v>
      </c>
      <c r="P167">
        <v>4849.5428964056073</v>
      </c>
      <c r="Q167">
        <v>5230.9837037317848</v>
      </c>
      <c r="R167">
        <v>5629.4198665658214</v>
      </c>
      <c r="S167">
        <v>6044.7594117720155</v>
      </c>
      <c r="T167">
        <v>6459.6409119150221</v>
      </c>
      <c r="U167">
        <v>6288.6774096361178</v>
      </c>
      <c r="V167">
        <v>6427.8100621260128</v>
      </c>
      <c r="W167">
        <v>6605.089820458229</v>
      </c>
      <c r="X167">
        <v>6693.6123642907141</v>
      </c>
      <c r="Y167">
        <v>6693.4501526016147</v>
      </c>
      <c r="Z167">
        <v>6796.6891192226612</v>
      </c>
      <c r="AA167">
        <v>7074.6810232505932</v>
      </c>
      <c r="AB167">
        <v>7341.0476137945097</v>
      </c>
      <c r="AC167">
        <v>7599.1249568351905</v>
      </c>
      <c r="AD167">
        <v>7859.6780370499364</v>
      </c>
      <c r="AE167">
        <v>8234.7813335617666</v>
      </c>
      <c r="AF167">
        <v>7920.911330272982</v>
      </c>
    </row>
    <row r="168" spans="1:38" x14ac:dyDescent="0.3">
      <c r="A168" s="18" t="s">
        <v>5</v>
      </c>
      <c r="G168">
        <v>7263.5708840812194</v>
      </c>
      <c r="H168">
        <v>7803.9219683308393</v>
      </c>
      <c r="I168">
        <v>8322.9639118574014</v>
      </c>
      <c r="J168">
        <v>8511.7818579482027</v>
      </c>
      <c r="K168">
        <v>8473.71054411562</v>
      </c>
      <c r="L168">
        <v>8805.5003951521867</v>
      </c>
      <c r="M168">
        <v>9428.4107203317981</v>
      </c>
      <c r="N168">
        <v>9962.0448665718377</v>
      </c>
      <c r="O168">
        <v>10509.549672237017</v>
      </c>
      <c r="P168">
        <v>10942.572413249001</v>
      </c>
      <c r="Q168">
        <v>11399.775337019057</v>
      </c>
      <c r="R168">
        <v>11959.923208427685</v>
      </c>
      <c r="S168">
        <v>12550.233948245388</v>
      </c>
      <c r="T168">
        <v>12789.63579757791</v>
      </c>
      <c r="U168">
        <v>11870.79400083886</v>
      </c>
      <c r="V168">
        <v>11748.944831275714</v>
      </c>
      <c r="W168">
        <v>11779.529987413713</v>
      </c>
      <c r="X168">
        <v>11546.701737952353</v>
      </c>
      <c r="Y168">
        <v>11536.860156467676</v>
      </c>
      <c r="Z168">
        <v>11543.87627966999</v>
      </c>
      <c r="AA168">
        <v>11933.377378828136</v>
      </c>
      <c r="AB168">
        <v>12441.50253780735</v>
      </c>
      <c r="AC168">
        <v>13021.671657152036</v>
      </c>
      <c r="AD168">
        <v>13519.558833701894</v>
      </c>
      <c r="AE168">
        <v>14068.04452675906</v>
      </c>
      <c r="AF168">
        <v>12984.695870101688</v>
      </c>
    </row>
    <row r="169" spans="1:38" x14ac:dyDescent="0.3">
      <c r="A169" s="18" t="s">
        <v>6</v>
      </c>
      <c r="B169">
        <v>17143.2706884746</v>
      </c>
      <c r="C169">
        <v>16828.73572995</v>
      </c>
      <c r="D169">
        <v>17927.287845954699</v>
      </c>
      <c r="E169">
        <v>17622.052897207701</v>
      </c>
      <c r="F169">
        <v>18279.743334168299</v>
      </c>
      <c r="G169">
        <v>19452.487403507599</v>
      </c>
      <c r="H169">
        <v>19383.939638610002</v>
      </c>
      <c r="I169">
        <v>19615.815083797101</v>
      </c>
      <c r="J169">
        <v>20560.854820427401</v>
      </c>
      <c r="K169">
        <v>21348.253412242699</v>
      </c>
      <c r="L169">
        <v>22382.3972204604</v>
      </c>
      <c r="M169">
        <v>23017.637108101299</v>
      </c>
      <c r="N169">
        <v>23602.530824679201</v>
      </c>
      <c r="O169">
        <v>23929.099701693402</v>
      </c>
      <c r="P169">
        <v>24797.920162945102</v>
      </c>
      <c r="Q169">
        <v>25629.584174133</v>
      </c>
      <c r="R169">
        <v>26393.678649108901</v>
      </c>
      <c r="S169">
        <v>27154.900717849199</v>
      </c>
      <c r="T169">
        <v>27447.240933167599</v>
      </c>
      <c r="U169">
        <v>26181.743602459901</v>
      </c>
      <c r="V169">
        <v>26019.764378772001</v>
      </c>
      <c r="W169">
        <v>25466.108397247899</v>
      </c>
      <c r="X169">
        <v>24216.528518778199</v>
      </c>
      <c r="Y169">
        <v>22682.266569316998</v>
      </c>
      <c r="Z169">
        <v>22513.779262821601</v>
      </c>
      <c r="AA169">
        <v>23408.3366816249</v>
      </c>
      <c r="AB169">
        <v>24805.202561140799</v>
      </c>
      <c r="AC169">
        <v>26013.832820703101</v>
      </c>
      <c r="AD169">
        <v>27161.403349572101</v>
      </c>
      <c r="AE169">
        <v>28211.0646476806</v>
      </c>
      <c r="AF169">
        <v>26372.654693397701</v>
      </c>
    </row>
    <row r="170" spans="1:38" x14ac:dyDescent="0.3">
      <c r="A170" s="18" t="s">
        <v>56</v>
      </c>
      <c r="B170">
        <v>11626.625871652799</v>
      </c>
      <c r="C170">
        <v>10300.899159951152</v>
      </c>
      <c r="D170">
        <v>10238.247684560129</v>
      </c>
      <c r="E170">
        <v>10233.942185895339</v>
      </c>
      <c r="F170">
        <v>10527.875689808532</v>
      </c>
      <c r="G170">
        <v>11219.15006524568</v>
      </c>
      <c r="H170">
        <v>11711.315412461056</v>
      </c>
      <c r="I170">
        <v>11663.17381616997</v>
      </c>
      <c r="J170">
        <v>11632.60289561609</v>
      </c>
      <c r="K170">
        <v>11805.671840776191</v>
      </c>
      <c r="L170">
        <v>12312.497769842013</v>
      </c>
      <c r="M170">
        <v>12734.922028654793</v>
      </c>
      <c r="N170">
        <v>12959.817481307809</v>
      </c>
      <c r="O170">
        <v>13428.099616179019</v>
      </c>
      <c r="P170">
        <v>14070.280458981822</v>
      </c>
      <c r="Q170">
        <v>14978.413186915343</v>
      </c>
      <c r="R170">
        <v>15948.745289720424</v>
      </c>
      <c r="S170">
        <v>16739.178715812068</v>
      </c>
      <c r="T170">
        <v>17046.88502689264</v>
      </c>
      <c r="U170">
        <v>16160.620556594216</v>
      </c>
      <c r="V170">
        <v>16505.953703437204</v>
      </c>
      <c r="W170">
        <v>16761.827312512301</v>
      </c>
      <c r="X170">
        <v>16606.992539150371</v>
      </c>
      <c r="Y170">
        <v>16593.864230728468</v>
      </c>
      <c r="Z170">
        <v>16951.379115044481</v>
      </c>
      <c r="AA170">
        <v>17829.698322366781</v>
      </c>
      <c r="AB170">
        <v>18247.011729545648</v>
      </c>
      <c r="AC170">
        <v>19139.239884138271</v>
      </c>
      <c r="AD170">
        <v>19685.494482497266</v>
      </c>
      <c r="AE170">
        <v>20202.151591506732</v>
      </c>
      <c r="AF170">
        <v>18984.637299531449</v>
      </c>
    </row>
    <row r="171" spans="1:38" x14ac:dyDescent="0.3">
      <c r="A171" s="18" t="s">
        <v>7</v>
      </c>
      <c r="B171">
        <v>39295.243442491912</v>
      </c>
      <c r="C171">
        <v>39739.60985112247</v>
      </c>
      <c r="D171">
        <v>40383.558775608086</v>
      </c>
      <c r="E171">
        <v>40253.539898128634</v>
      </c>
      <c r="F171">
        <v>42257.098330522116</v>
      </c>
      <c r="G171">
        <v>43310.250090105415</v>
      </c>
      <c r="H171">
        <v>44314.790498713737</v>
      </c>
      <c r="I171">
        <v>45570.079822124193</v>
      </c>
      <c r="J171">
        <v>46412.03897145603</v>
      </c>
      <c r="K171">
        <v>47622.4390779319</v>
      </c>
      <c r="L171">
        <v>49241.928004134526</v>
      </c>
      <c r="M171">
        <v>49469.688808827494</v>
      </c>
      <c r="N171">
        <v>49541.855550328553</v>
      </c>
      <c r="O171">
        <v>49599.996964075348</v>
      </c>
      <c r="P171">
        <v>50792.000953449962</v>
      </c>
      <c r="Q171">
        <v>51835.832706244466</v>
      </c>
      <c r="R171">
        <v>53687.441547497765</v>
      </c>
      <c r="S171">
        <v>53935.870247963125</v>
      </c>
      <c r="T171">
        <v>53345.357618297647</v>
      </c>
      <c r="U171">
        <v>50457.232489286289</v>
      </c>
      <c r="V171">
        <v>51173.466158711104</v>
      </c>
      <c r="W171">
        <v>51644.46350977751</v>
      </c>
      <c r="X171">
        <v>51567.040150251931</v>
      </c>
      <c r="Y171">
        <v>51831.797930923189</v>
      </c>
      <c r="Z171">
        <v>52404.763971338216</v>
      </c>
      <c r="AA171">
        <v>53254.856370091584</v>
      </c>
      <c r="AB171">
        <v>54556.06895456944</v>
      </c>
      <c r="AC171">
        <v>55735.764901148505</v>
      </c>
      <c r="AD171">
        <v>56563.488472966921</v>
      </c>
      <c r="AE171">
        <v>57553.131239948838</v>
      </c>
      <c r="AF171">
        <v>56202.165852747697</v>
      </c>
    </row>
    <row r="172" spans="1:38" x14ac:dyDescent="0.3">
      <c r="A172" s="18" t="s">
        <v>8</v>
      </c>
      <c r="G172">
        <v>7137.5307757640303</v>
      </c>
      <c r="H172">
        <v>7601.6690186736523</v>
      </c>
      <c r="I172">
        <v>8692.2964376144882</v>
      </c>
      <c r="J172">
        <v>9157.0648470685283</v>
      </c>
      <c r="K172">
        <v>9091.3331942877448</v>
      </c>
      <c r="L172">
        <v>9960.1390387745178</v>
      </c>
      <c r="M172">
        <v>10625.579268675221</v>
      </c>
      <c r="N172">
        <v>11417.167968772654</v>
      </c>
      <c r="O172">
        <v>12362.248284302395</v>
      </c>
      <c r="P172">
        <v>13282.545519845025</v>
      </c>
      <c r="Q172">
        <v>14631.387325713673</v>
      </c>
      <c r="R172">
        <v>16155.207430039251</v>
      </c>
      <c r="S172">
        <v>17459.098314427825</v>
      </c>
      <c r="T172">
        <v>16607.568064398471</v>
      </c>
      <c r="U172">
        <v>14205.394882976556</v>
      </c>
      <c r="V172">
        <v>14585.838660342904</v>
      </c>
      <c r="W172">
        <v>15692.788829336028</v>
      </c>
      <c r="X172">
        <v>16257.472204351581</v>
      </c>
      <c r="Y172">
        <v>16553.383261103001</v>
      </c>
      <c r="Z172">
        <v>17096.644577158222</v>
      </c>
      <c r="AA172">
        <v>17402.037612807875</v>
      </c>
      <c r="AB172">
        <v>17945.944964174912</v>
      </c>
      <c r="AC172">
        <v>18962.41030064482</v>
      </c>
      <c r="AD172">
        <v>19677.676837596082</v>
      </c>
      <c r="AE172">
        <v>20408.436244097291</v>
      </c>
      <c r="AF172">
        <v>19767.077600137731</v>
      </c>
    </row>
    <row r="173" spans="1:38" x14ac:dyDescent="0.3">
      <c r="A173" s="18" t="s">
        <v>9</v>
      </c>
      <c r="B173">
        <v>31279.95196645907</v>
      </c>
      <c r="C173">
        <v>29278.363655502799</v>
      </c>
      <c r="D173">
        <v>28155.089556648687</v>
      </c>
      <c r="E173">
        <v>27833.702570173307</v>
      </c>
      <c r="F173">
        <v>28812.303619992043</v>
      </c>
      <c r="G173">
        <v>29912.897973915817</v>
      </c>
      <c r="H173">
        <v>30908.300309087947</v>
      </c>
      <c r="I173">
        <v>32768.378128261895</v>
      </c>
      <c r="J173">
        <v>34464.9908824671</v>
      </c>
      <c r="K173">
        <v>35891.005638395298</v>
      </c>
      <c r="L173">
        <v>37884.391320915303</v>
      </c>
      <c r="M173">
        <v>38784.772552258364</v>
      </c>
      <c r="N173">
        <v>39351.390395618313</v>
      </c>
      <c r="O173">
        <v>40044.30485558293</v>
      </c>
      <c r="P173">
        <v>41522.175084122362</v>
      </c>
      <c r="Q173">
        <v>42530.619677187671</v>
      </c>
      <c r="R173">
        <v>44074.030920414116</v>
      </c>
      <c r="S173">
        <v>46212.640974121554</v>
      </c>
      <c r="T173">
        <v>46358.620411297088</v>
      </c>
      <c r="U173">
        <v>42412.097849418307</v>
      </c>
      <c r="V173">
        <v>43563.572197436515</v>
      </c>
      <c r="W173">
        <v>44466.817697857237</v>
      </c>
      <c r="X173">
        <v>43637.248671365691</v>
      </c>
      <c r="Y173">
        <v>43044.997120147404</v>
      </c>
      <c r="Z173">
        <v>42710.921288972932</v>
      </c>
      <c r="AA173">
        <v>42801.908116728511</v>
      </c>
      <c r="AB173">
        <v>43878.966727357867</v>
      </c>
      <c r="AC173">
        <v>45173.629406719876</v>
      </c>
      <c r="AD173">
        <v>45628.925703681285</v>
      </c>
      <c r="AE173">
        <v>46135.077663262702</v>
      </c>
      <c r="AF173">
        <v>44778.865678792841</v>
      </c>
    </row>
    <row r="174" spans="1:38" x14ac:dyDescent="0.3">
      <c r="A174" s="18" t="s">
        <v>10</v>
      </c>
      <c r="B174">
        <v>28523.577445355058</v>
      </c>
      <c r="C174">
        <v>28663.284083556489</v>
      </c>
      <c r="D174">
        <v>28977.262087071304</v>
      </c>
      <c r="E174">
        <v>28670.599167526376</v>
      </c>
      <c r="F174">
        <v>29237.706320402518</v>
      </c>
      <c r="G174">
        <v>29746.005467807481</v>
      </c>
      <c r="H174">
        <v>30059.694991543081</v>
      </c>
      <c r="I174">
        <v>30653.352850806925</v>
      </c>
      <c r="J174">
        <v>31636.567220685269</v>
      </c>
      <c r="K174">
        <v>32551.083070631586</v>
      </c>
      <c r="L174">
        <v>33597.366242744647</v>
      </c>
      <c r="M174">
        <v>34015.380917319395</v>
      </c>
      <c r="N174">
        <v>34152.36589255037</v>
      </c>
      <c r="O174">
        <v>34190.302934566847</v>
      </c>
      <c r="P174">
        <v>34899.876376638436</v>
      </c>
      <c r="Q174">
        <v>35213.893088873985</v>
      </c>
      <c r="R174">
        <v>35825.748578469575</v>
      </c>
      <c r="S174">
        <v>36468.097877518179</v>
      </c>
      <c r="T174">
        <v>36357.322508470912</v>
      </c>
      <c r="U174">
        <v>35131.449138513621</v>
      </c>
      <c r="V174">
        <v>35639.804064282303</v>
      </c>
      <c r="W174">
        <v>36245.542794862537</v>
      </c>
      <c r="X174">
        <v>36183.487986358545</v>
      </c>
      <c r="Y174">
        <v>36205.167822401447</v>
      </c>
      <c r="Z174">
        <v>36378.618661469911</v>
      </c>
      <c r="AA174">
        <v>36652.922305217762</v>
      </c>
      <c r="AB174">
        <v>36956.795800329317</v>
      </c>
      <c r="AC174">
        <v>37694.083302730432</v>
      </c>
      <c r="AD174">
        <v>38291.865780943066</v>
      </c>
      <c r="AE174">
        <v>38912.331264859269</v>
      </c>
      <c r="AF174">
        <v>35785.967011942041</v>
      </c>
    </row>
    <row r="175" spans="1:38" x14ac:dyDescent="0.3">
      <c r="A175" s="18" t="s">
        <v>11</v>
      </c>
      <c r="B175">
        <v>29485.709974488083</v>
      </c>
      <c r="C175">
        <v>30766.928957772732</v>
      </c>
      <c r="D175">
        <v>31121.070565007587</v>
      </c>
      <c r="E175">
        <v>30615.140211743532</v>
      </c>
      <c r="F175">
        <v>31238.879059662766</v>
      </c>
      <c r="G175">
        <v>31628.159813094277</v>
      </c>
      <c r="H175">
        <v>31790.866859605634</v>
      </c>
      <c r="I175">
        <v>32313.297070434404</v>
      </c>
      <c r="J175">
        <v>32959.073569141772</v>
      </c>
      <c r="K175">
        <v>33559.399373749926</v>
      </c>
      <c r="L175">
        <v>34490.075768861861</v>
      </c>
      <c r="M175">
        <v>35011.068457502981</v>
      </c>
      <c r="N175">
        <v>34883.058073544526</v>
      </c>
      <c r="O175">
        <v>34619.664067018464</v>
      </c>
      <c r="P175">
        <v>35034.080608618147</v>
      </c>
      <c r="Q175">
        <v>35310.470466927203</v>
      </c>
      <c r="R175">
        <v>36699.446781035993</v>
      </c>
      <c r="S175">
        <v>37842.357791356335</v>
      </c>
      <c r="T175">
        <v>38278.31300825307</v>
      </c>
      <c r="U175">
        <v>36190.392886069814</v>
      </c>
      <c r="V175">
        <v>37760.913628399619</v>
      </c>
      <c r="W175">
        <v>39977.341709535707</v>
      </c>
      <c r="X175">
        <v>40069.353956074236</v>
      </c>
      <c r="Y175">
        <v>40135.015831983706</v>
      </c>
      <c r="Z175">
        <v>40851.161730485488</v>
      </c>
      <c r="AA175">
        <v>41103.256436376832</v>
      </c>
      <c r="AB175">
        <v>41682.032243351117</v>
      </c>
      <c r="AC175">
        <v>42639.554408728553</v>
      </c>
      <c r="AD175">
        <v>42973.289957303183</v>
      </c>
      <c r="AE175">
        <v>43329.050689306598</v>
      </c>
      <c r="AF175">
        <v>41315.313570662343</v>
      </c>
    </row>
    <row r="176" spans="1:38" x14ac:dyDescent="0.3">
      <c r="A176" s="18" t="s">
        <v>12</v>
      </c>
      <c r="B176">
        <v>15525.908696757338</v>
      </c>
      <c r="C176">
        <v>15816.217489076353</v>
      </c>
      <c r="D176">
        <v>15805.731421078499</v>
      </c>
      <c r="E176">
        <v>15461.616862643919</v>
      </c>
      <c r="F176">
        <v>15692.081349492093</v>
      </c>
      <c r="G176">
        <v>15946.89336529297</v>
      </c>
      <c r="H176">
        <v>16331.188474672696</v>
      </c>
      <c r="I176">
        <v>16979.549982489636</v>
      </c>
      <c r="J176">
        <v>17543.389899967297</v>
      </c>
      <c r="K176">
        <v>18013.219316857962</v>
      </c>
      <c r="L176">
        <v>18642.882881016892</v>
      </c>
      <c r="M176">
        <v>19312.470486352689</v>
      </c>
      <c r="N176">
        <v>19996.638522500358</v>
      </c>
      <c r="O176">
        <v>21104.924289635361</v>
      </c>
      <c r="P176">
        <v>22118.251707154112</v>
      </c>
      <c r="Q176">
        <v>22185.616814441666</v>
      </c>
      <c r="R176">
        <v>23369.352998348073</v>
      </c>
      <c r="S176">
        <v>24073.000496374723</v>
      </c>
      <c r="T176">
        <v>23928.709385698716</v>
      </c>
      <c r="U176">
        <v>22839.446526503765</v>
      </c>
      <c r="V176">
        <v>21560.353353365761</v>
      </c>
      <c r="W176">
        <v>19400.807732658261</v>
      </c>
      <c r="X176" s="111">
        <v>18123.671097191414</v>
      </c>
      <c r="Y176">
        <v>17796.257668072198</v>
      </c>
      <c r="Z176">
        <v>18000.418463906502</v>
      </c>
      <c r="AA176">
        <v>18083.877905654695</v>
      </c>
      <c r="AB176">
        <v>18070.78073228537</v>
      </c>
      <c r="AC176">
        <v>18304.307677064462</v>
      </c>
      <c r="AD176">
        <v>18647.49572075146</v>
      </c>
      <c r="AE176">
        <v>19003.82904708304</v>
      </c>
      <c r="AF176">
        <v>17323.822770441704</v>
      </c>
    </row>
    <row r="177" spans="1:32" x14ac:dyDescent="0.3">
      <c r="A177" s="18" t="s">
        <v>13</v>
      </c>
      <c r="C177">
        <v>7592.2845977170246</v>
      </c>
      <c r="D177">
        <v>7362.5241819261255</v>
      </c>
      <c r="E177">
        <v>7328.4603429768531</v>
      </c>
      <c r="F177">
        <v>7554.7755327747473</v>
      </c>
      <c r="G177">
        <v>7677.9876963814831</v>
      </c>
      <c r="H177">
        <v>7697.5259411064326</v>
      </c>
      <c r="I177">
        <v>7955.479942291945</v>
      </c>
      <c r="J177">
        <v>8284.998774110476</v>
      </c>
      <c r="K177">
        <v>8563.656462873274</v>
      </c>
      <c r="L177">
        <v>8970.511233900168</v>
      </c>
      <c r="M177">
        <v>9357.417440684234</v>
      </c>
      <c r="N177">
        <v>9829.0274632505607</v>
      </c>
      <c r="O177">
        <v>10259.841936673514</v>
      </c>
      <c r="P177">
        <v>10796.761861554036</v>
      </c>
      <c r="Q177">
        <v>11282.929911668985</v>
      </c>
      <c r="R177">
        <v>11746.631209723615</v>
      </c>
      <c r="S177">
        <v>11797.428974696546</v>
      </c>
      <c r="T177">
        <v>11937.049112583698</v>
      </c>
      <c r="U177">
        <v>11167.02944776016</v>
      </c>
      <c r="V177">
        <v>11313.52288566618</v>
      </c>
      <c r="W177">
        <v>11556.672641174326</v>
      </c>
      <c r="X177" s="111">
        <v>11470.403425576944</v>
      </c>
      <c r="Y177">
        <v>11709.80143433897</v>
      </c>
      <c r="Z177">
        <v>12237.311667244541</v>
      </c>
      <c r="AA177">
        <v>12720.712022066813</v>
      </c>
      <c r="AB177">
        <v>13037.964686544659</v>
      </c>
      <c r="AC177">
        <v>13630.688240745814</v>
      </c>
      <c r="AD177">
        <v>14379.444204929447</v>
      </c>
      <c r="AE177">
        <v>15041.09857937846</v>
      </c>
      <c r="AF177">
        <v>14368.693120186865</v>
      </c>
    </row>
    <row r="178" spans="1:32" x14ac:dyDescent="0.3">
      <c r="A178" s="18" t="s">
        <v>14</v>
      </c>
      <c r="B178">
        <v>22926.396013951955</v>
      </c>
      <c r="C178">
        <v>23234.824564201113</v>
      </c>
      <c r="D178">
        <v>23848.365076046732</v>
      </c>
      <c r="E178">
        <v>24368.400283023846</v>
      </c>
      <c r="F178">
        <v>25669.617154728221</v>
      </c>
      <c r="G178">
        <v>27998.819233685506</v>
      </c>
      <c r="H178">
        <v>29826.292214589477</v>
      </c>
      <c r="I178">
        <v>32781.230192095427</v>
      </c>
      <c r="J178">
        <v>35282.003144061797</v>
      </c>
      <c r="K178">
        <v>38557.449477364928</v>
      </c>
      <c r="L178">
        <v>41623.057508499638</v>
      </c>
      <c r="M178">
        <v>43138.617124070959</v>
      </c>
      <c r="N178">
        <v>44918.807348662209</v>
      </c>
      <c r="O178">
        <v>45523.05581875841</v>
      </c>
      <c r="P178">
        <v>47731.484641093113</v>
      </c>
      <c r="Q178">
        <v>49381.775575326443</v>
      </c>
      <c r="R178">
        <v>50462.265343686056</v>
      </c>
      <c r="S178">
        <v>51625.276074568479</v>
      </c>
      <c r="T178">
        <v>48313.967054207373</v>
      </c>
      <c r="U178">
        <v>45386.405155098102</v>
      </c>
      <c r="V178">
        <v>45932.013743293195</v>
      </c>
      <c r="W178">
        <v>46220.813220120937</v>
      </c>
      <c r="X178" s="111">
        <v>46001.273286936128</v>
      </c>
      <c r="Y178">
        <v>46339.469298001764</v>
      </c>
      <c r="Z178">
        <v>50010.434208043254</v>
      </c>
      <c r="AA178">
        <v>62012.484925814926</v>
      </c>
      <c r="AB178">
        <v>62568.626596056783</v>
      </c>
      <c r="AC178">
        <v>67424.228558763338</v>
      </c>
      <c r="AD178">
        <v>72607.631854481384</v>
      </c>
      <c r="AE178">
        <v>75143.01847099571</v>
      </c>
      <c r="AF178">
        <v>78732.553324175271</v>
      </c>
    </row>
    <row r="179" spans="1:32" x14ac:dyDescent="0.3">
      <c r="A179" s="18" t="s">
        <v>15</v>
      </c>
      <c r="B179">
        <v>27490.632039762688</v>
      </c>
      <c r="C179">
        <v>27894.24279471764</v>
      </c>
      <c r="D179">
        <v>28107.859025844486</v>
      </c>
      <c r="E179">
        <v>27851.12135750159</v>
      </c>
      <c r="F179">
        <v>28444.410254774106</v>
      </c>
      <c r="G179">
        <v>29265.089048092574</v>
      </c>
      <c r="H179">
        <v>29627.486948422418</v>
      </c>
      <c r="I179">
        <v>30153.775175326842</v>
      </c>
      <c r="J179">
        <v>30690.911722108016</v>
      </c>
      <c r="K179">
        <v>31184.616387456579</v>
      </c>
      <c r="L179">
        <v>32350.90436687466</v>
      </c>
      <c r="M179">
        <v>32963.670609026572</v>
      </c>
      <c r="N179">
        <v>32998.203190008062</v>
      </c>
      <c r="O179">
        <v>32897.390778897621</v>
      </c>
      <c r="P179">
        <v>33150.476216941592</v>
      </c>
      <c r="Q179">
        <v>33257.769803268369</v>
      </c>
      <c r="R179">
        <v>33751.700019132797</v>
      </c>
      <c r="S179">
        <v>34081.090329870924</v>
      </c>
      <c r="T179">
        <v>33530.360144959668</v>
      </c>
      <c r="U179">
        <v>31615.27081450848</v>
      </c>
      <c r="V179">
        <v>32058.173994079807</v>
      </c>
      <c r="W179">
        <v>32229.456791090412</v>
      </c>
      <c r="X179" s="111">
        <v>31184.558425589585</v>
      </c>
      <c r="Y179">
        <v>30257.627425935079</v>
      </c>
      <c r="Z179">
        <v>29979.918721735787</v>
      </c>
      <c r="AA179">
        <v>30242.386135218429</v>
      </c>
      <c r="AB179">
        <v>30685.645898942981</v>
      </c>
      <c r="AC179">
        <v>31244.227098922431</v>
      </c>
      <c r="AD179">
        <v>31593.48026215985</v>
      </c>
      <c r="AE179">
        <v>32090.994711748412</v>
      </c>
      <c r="AF179">
        <v>29359.926687523814</v>
      </c>
    </row>
    <row r="180" spans="1:32" x14ac:dyDescent="0.3">
      <c r="A180" s="18" t="s">
        <v>16</v>
      </c>
      <c r="G180">
        <v>4970.6856676247608</v>
      </c>
      <c r="H180">
        <v>5157.0904833265777</v>
      </c>
      <c r="I180">
        <v>5669.0441730867515</v>
      </c>
      <c r="J180">
        <v>6085.3411114779447</v>
      </c>
      <c r="K180">
        <v>6304.1692919794768</v>
      </c>
      <c r="L180">
        <v>6726.504906096392</v>
      </c>
      <c r="M180">
        <v>7245.1447634555743</v>
      </c>
      <c r="N180">
        <v>7849.2826173619142</v>
      </c>
      <c r="O180">
        <v>8593.0311416591849</v>
      </c>
      <c r="P180">
        <v>9406.8031173108138</v>
      </c>
      <c r="Q180">
        <v>10527.912736621181</v>
      </c>
      <c r="R180">
        <v>11896.220843403014</v>
      </c>
      <c r="S180">
        <v>13186.247250951739</v>
      </c>
      <c r="T180">
        <v>12893.436318192893</v>
      </c>
      <c r="U180">
        <v>11240.401199371625</v>
      </c>
      <c r="V180">
        <v>10963.678746928155</v>
      </c>
      <c r="W180">
        <v>11451.451370680954</v>
      </c>
      <c r="X180" s="111">
        <v>12410.307994741379</v>
      </c>
      <c r="Y180">
        <v>12796.167707994584</v>
      </c>
      <c r="Z180">
        <v>13162.684053693436</v>
      </c>
      <c r="AA180">
        <v>13786.456795311369</v>
      </c>
      <c r="AB180">
        <v>14242.43281982754</v>
      </c>
      <c r="AC180">
        <v>14845.277198194794</v>
      </c>
      <c r="AD180">
        <v>15558.276109777915</v>
      </c>
      <c r="AE180">
        <v>16056.035161785996</v>
      </c>
      <c r="AF180">
        <v>15583.93102615466</v>
      </c>
    </row>
    <row r="181" spans="1:32" x14ac:dyDescent="0.3">
      <c r="A181" s="18" t="s">
        <v>57</v>
      </c>
      <c r="G181">
        <v>4936.0202154344042</v>
      </c>
      <c r="H181">
        <v>5230.2601915491769</v>
      </c>
      <c r="I181">
        <v>5706.8952607587544</v>
      </c>
      <c r="J181">
        <v>6178.1238213383967</v>
      </c>
      <c r="K181">
        <v>6151.0829636244207</v>
      </c>
      <c r="L181">
        <v>6423.420676224443</v>
      </c>
      <c r="M181">
        <v>6899.2368344121214</v>
      </c>
      <c r="N181">
        <v>7424.3948242448114</v>
      </c>
      <c r="O181">
        <v>8275.8034475803051</v>
      </c>
      <c r="P181">
        <v>8919.0817494901239</v>
      </c>
      <c r="Q181">
        <v>9766.4876471650932</v>
      </c>
      <c r="R181">
        <v>10659.400210699785</v>
      </c>
      <c r="S181">
        <v>11984.923294106395</v>
      </c>
      <c r="T181">
        <v>12425.398099920674</v>
      </c>
      <c r="U181">
        <v>10699.78945816287</v>
      </c>
      <c r="V181">
        <v>11106.950214542436</v>
      </c>
      <c r="W181">
        <v>12046.721385869379</v>
      </c>
      <c r="X181" s="111">
        <v>12678.692685987915</v>
      </c>
      <c r="Y181">
        <v>13262.334462077057</v>
      </c>
      <c r="Z181">
        <v>13850.000127119862</v>
      </c>
      <c r="AA181">
        <v>14263.964577349474</v>
      </c>
      <c r="AB181">
        <v>14810.251778627327</v>
      </c>
      <c r="AC181">
        <v>15661.996253677504</v>
      </c>
      <c r="AD181">
        <v>16443.585287577593</v>
      </c>
      <c r="AE181">
        <v>17241.255347619539</v>
      </c>
      <c r="AF181">
        <v>17213.814304526943</v>
      </c>
    </row>
    <row r="182" spans="1:32" x14ac:dyDescent="0.3">
      <c r="A182" s="18" t="s">
        <v>17</v>
      </c>
      <c r="B182">
        <v>66027.075800781735</v>
      </c>
      <c r="C182">
        <v>70779.9729147771</v>
      </c>
      <c r="D182">
        <v>71116.940089220938</v>
      </c>
      <c r="E182">
        <v>73116.19466294063</v>
      </c>
      <c r="F182">
        <v>74883.141853788838</v>
      </c>
      <c r="G182">
        <v>74896.096578804631</v>
      </c>
      <c r="H182">
        <v>74916.506767227154</v>
      </c>
      <c r="I182">
        <v>77993.058533582807</v>
      </c>
      <c r="J182">
        <v>82170.239921257788</v>
      </c>
      <c r="K182">
        <v>87695.339575860009</v>
      </c>
      <c r="L182">
        <v>92527.711806964231</v>
      </c>
      <c r="M182">
        <v>94243.707323391718</v>
      </c>
      <c r="N182">
        <v>96269.579385121571</v>
      </c>
      <c r="O182">
        <v>97597.996917655328</v>
      </c>
      <c r="P182">
        <v>100292.56847916194</v>
      </c>
      <c r="Q182">
        <v>101222.04566440071</v>
      </c>
      <c r="R182">
        <v>105614.17986395175</v>
      </c>
      <c r="S182">
        <v>112417.87845800121</v>
      </c>
      <c r="T182">
        <v>110094.79233874493</v>
      </c>
      <c r="U182">
        <v>104574.34988768162</v>
      </c>
      <c r="V182">
        <v>106544.05724172312</v>
      </c>
      <c r="W182">
        <v>105290.24904882653</v>
      </c>
      <c r="X182" s="111">
        <v>104487.74423870388</v>
      </c>
      <c r="Y182">
        <v>105338.95605928342</v>
      </c>
      <c r="Z182">
        <v>105583.93701412271</v>
      </c>
      <c r="AA182">
        <v>105462.01258442263</v>
      </c>
      <c r="AB182">
        <v>108351.45215893305</v>
      </c>
      <c r="AC182">
        <v>107142.12755644266</v>
      </c>
      <c r="AD182">
        <v>107201.83994481641</v>
      </c>
      <c r="AE182">
        <v>108570.02770479395</v>
      </c>
      <c r="AF182">
        <v>104879.25621390104</v>
      </c>
    </row>
    <row r="183" spans="1:32" x14ac:dyDescent="0.3">
      <c r="A183" s="18" t="s">
        <v>18</v>
      </c>
      <c r="B183">
        <v>10074.264390030143</v>
      </c>
      <c r="C183">
        <v>10419.915060918975</v>
      </c>
      <c r="D183">
        <v>10796.746134162053</v>
      </c>
      <c r="E183">
        <v>11168.417236521715</v>
      </c>
      <c r="F183">
        <v>11689.71365982791</v>
      </c>
      <c r="G183">
        <v>12344.771558818522</v>
      </c>
      <c r="H183">
        <v>12727.242670127844</v>
      </c>
      <c r="I183">
        <v>13295.311647194296</v>
      </c>
      <c r="J183">
        <v>13886.23072776648</v>
      </c>
      <c r="K183">
        <v>14455.700601667757</v>
      </c>
      <c r="L183">
        <v>17189.489309902197</v>
      </c>
      <c r="M183">
        <v>16860.448119995923</v>
      </c>
      <c r="N183">
        <v>17164.52212656234</v>
      </c>
      <c r="O183">
        <v>17746.706037175612</v>
      </c>
      <c r="P183">
        <v>17652.639822542522</v>
      </c>
      <c r="Q183">
        <v>18133.971580833302</v>
      </c>
      <c r="R183">
        <v>18521.556129787146</v>
      </c>
      <c r="S183">
        <v>19338.344704448653</v>
      </c>
      <c r="T183">
        <v>19948.082816889477</v>
      </c>
      <c r="U183">
        <v>19573.77111799562</v>
      </c>
      <c r="V183">
        <v>20557.646383575197</v>
      </c>
      <c r="W183">
        <v>20566.33643055474</v>
      </c>
      <c r="X183" s="111">
        <v>21221.511640444325</v>
      </c>
      <c r="Y183">
        <v>22070.967274116148</v>
      </c>
      <c r="Z183">
        <v>23286.123109478616</v>
      </c>
      <c r="AA183">
        <v>24921.603682086854</v>
      </c>
      <c r="AB183">
        <v>25354.175436186444</v>
      </c>
      <c r="AC183">
        <v>26672.231868961553</v>
      </c>
      <c r="AD183">
        <v>27090.932483024342</v>
      </c>
      <c r="AE183">
        <v>27489.421198626827</v>
      </c>
      <c r="AF183">
        <v>25005.763314840548</v>
      </c>
    </row>
    <row r="184" spans="1:32" x14ac:dyDescent="0.3">
      <c r="A184" s="18" t="s">
        <v>19</v>
      </c>
      <c r="B184">
        <v>31106.051960129611</v>
      </c>
      <c r="C184">
        <v>31614.652892688893</v>
      </c>
      <c r="D184">
        <v>31911.835371911555</v>
      </c>
      <c r="E184">
        <v>32088.706599543133</v>
      </c>
      <c r="F184">
        <v>32840.2781037327</v>
      </c>
      <c r="G184">
        <v>33696.743828198312</v>
      </c>
      <c r="H184">
        <v>34715.161630612522</v>
      </c>
      <c r="I184">
        <v>36032.040245847689</v>
      </c>
      <c r="J184">
        <v>37480.709447773239</v>
      </c>
      <c r="K184">
        <v>39106.388161719929</v>
      </c>
      <c r="L184">
        <v>40456.942237447394</v>
      </c>
      <c r="M184">
        <v>41087.042173269016</v>
      </c>
      <c r="N184">
        <v>40914.32550267678</v>
      </c>
      <c r="O184">
        <v>40785.122221620579</v>
      </c>
      <c r="P184">
        <v>41450.40426972659</v>
      </c>
      <c r="Q184">
        <v>42201.775413308162</v>
      </c>
      <c r="R184">
        <v>43592.30274492209</v>
      </c>
      <c r="S184">
        <v>45138.678436798022</v>
      </c>
      <c r="T184">
        <v>45939.14819878462</v>
      </c>
      <c r="U184">
        <v>44027.602557770631</v>
      </c>
      <c r="V184">
        <v>44390.504409813446</v>
      </c>
      <c r="W184">
        <v>44869.312941309385</v>
      </c>
      <c r="X184" s="111">
        <v>44242.973526130416</v>
      </c>
      <c r="Y184">
        <v>44055.304259047305</v>
      </c>
      <c r="Z184">
        <v>44521.894539027635</v>
      </c>
      <c r="AA184">
        <v>45193.403218797073</v>
      </c>
      <c r="AB184">
        <v>45938.785044086471</v>
      </c>
      <c r="AC184">
        <v>46997.345454196155</v>
      </c>
      <c r="AD184">
        <v>47826.819117284314</v>
      </c>
      <c r="AE184">
        <v>48443.732054028282</v>
      </c>
      <c r="AF184">
        <v>46345.347209739077</v>
      </c>
    </row>
    <row r="185" spans="1:32" x14ac:dyDescent="0.3">
      <c r="A185" s="18" t="s">
        <v>20</v>
      </c>
      <c r="B185">
        <v>5120.1529572774771</v>
      </c>
      <c r="C185">
        <v>4744.0884237166001</v>
      </c>
      <c r="D185">
        <v>4848.5089339698343</v>
      </c>
      <c r="E185">
        <v>5016.9792386507488</v>
      </c>
      <c r="F185">
        <v>5271.3830070280001</v>
      </c>
      <c r="G185">
        <v>5638.1449103155601</v>
      </c>
      <c r="H185">
        <v>5978.3894657099336</v>
      </c>
      <c r="I185">
        <v>6359.7754008020529</v>
      </c>
      <c r="J185">
        <v>6652.5301950364619</v>
      </c>
      <c r="K185">
        <v>6962.7719427745851</v>
      </c>
      <c r="L185">
        <v>7356.7753983605089</v>
      </c>
      <c r="M185">
        <v>7451.4141558643014</v>
      </c>
      <c r="N185">
        <v>7606.6399994731046</v>
      </c>
      <c r="O185">
        <v>7878.0657342353907</v>
      </c>
      <c r="P185">
        <v>8275.4567896252101</v>
      </c>
      <c r="Q185">
        <v>8569.4299709374991</v>
      </c>
      <c r="R185">
        <v>9100.5988293550836</v>
      </c>
      <c r="S185">
        <v>9748.5340769756367</v>
      </c>
      <c r="T185">
        <v>10156.584259769377</v>
      </c>
      <c r="U185">
        <v>10437.161853935118</v>
      </c>
      <c r="V185">
        <v>10858.534834393709</v>
      </c>
      <c r="W185">
        <v>11369.029619539257</v>
      </c>
      <c r="X185" s="111">
        <v>11519.685013622193</v>
      </c>
      <c r="Y185">
        <v>11656.403093628893</v>
      </c>
      <c r="Z185">
        <v>12059.246711673481</v>
      </c>
      <c r="AA185">
        <v>12578.495473436242</v>
      </c>
      <c r="AB185">
        <v>12979.255259176138</v>
      </c>
      <c r="AC185">
        <v>13604.540466801409</v>
      </c>
      <c r="AD185">
        <v>14332.915891001117</v>
      </c>
      <c r="AE185">
        <v>15016.673296810864</v>
      </c>
      <c r="AF185">
        <v>14660.793918360063</v>
      </c>
    </row>
    <row r="186" spans="1:32" x14ac:dyDescent="0.3">
      <c r="A186" s="18" t="s">
        <v>21</v>
      </c>
      <c r="B186">
        <v>14572.288380074284</v>
      </c>
      <c r="C186">
        <v>15243.93004205085</v>
      </c>
      <c r="D186">
        <v>15421.994891448699</v>
      </c>
      <c r="E186">
        <v>15088.41396310349</v>
      </c>
      <c r="F186">
        <v>15193.054738018242</v>
      </c>
      <c r="G186">
        <v>15788.983105781952</v>
      </c>
      <c r="H186">
        <v>16280.93715183532</v>
      </c>
      <c r="I186">
        <v>16921.72194368091</v>
      </c>
      <c r="J186">
        <v>17645.905826945062</v>
      </c>
      <c r="K186">
        <v>18231.839763745415</v>
      </c>
      <c r="L186">
        <v>18795.031147983413</v>
      </c>
      <c r="M186">
        <v>19025.695690538792</v>
      </c>
      <c r="N186">
        <v>19067.655433211796</v>
      </c>
      <c r="O186">
        <v>18819.443737639314</v>
      </c>
      <c r="P186">
        <v>19110.32084316323</v>
      </c>
      <c r="Q186">
        <v>19224.034651331363</v>
      </c>
      <c r="R186">
        <v>19501.233007010251</v>
      </c>
      <c r="S186">
        <v>19950.844096619894</v>
      </c>
      <c r="T186">
        <v>19985.698331971147</v>
      </c>
      <c r="U186">
        <v>19343.280049908793</v>
      </c>
      <c r="V186">
        <v>19670.361068633294</v>
      </c>
      <c r="W186">
        <v>19365.181648868082</v>
      </c>
      <c r="X186" s="111">
        <v>18654.957528194402</v>
      </c>
      <c r="Y186">
        <v>18584.55404517028</v>
      </c>
      <c r="Z186">
        <v>18833.051828169151</v>
      </c>
      <c r="AA186">
        <v>19250.106537685195</v>
      </c>
      <c r="AB186">
        <v>19700.910001677457</v>
      </c>
      <c r="AC186">
        <v>20441.485804108353</v>
      </c>
      <c r="AD186">
        <v>21057.617478423217</v>
      </c>
      <c r="AE186">
        <v>21617.411624379016</v>
      </c>
      <c r="AF186">
        <v>19771.577419807985</v>
      </c>
    </row>
    <row r="187" spans="1:32" x14ac:dyDescent="0.3">
      <c r="A187" s="18" t="s">
        <v>22</v>
      </c>
      <c r="B187">
        <v>4996.6878279161319</v>
      </c>
      <c r="C187">
        <v>4389.1684693217549</v>
      </c>
      <c r="D187">
        <v>4040.7018712431045</v>
      </c>
      <c r="E187">
        <v>4108.0651641004115</v>
      </c>
      <c r="F187">
        <v>4275.8035405558985</v>
      </c>
      <c r="G187">
        <v>4551.5355481179186</v>
      </c>
      <c r="H187">
        <v>4743.0424323922771</v>
      </c>
      <c r="I187">
        <v>4526.0610269461122</v>
      </c>
      <c r="J187">
        <v>4443.3778590090933</v>
      </c>
      <c r="K187">
        <v>4433.5957379960519</v>
      </c>
      <c r="L187">
        <v>4548.6021133262639</v>
      </c>
      <c r="M187">
        <v>4853.2071532375558</v>
      </c>
      <c r="N187">
        <v>5224.7623562636536</v>
      </c>
      <c r="O187">
        <v>5385.7876429745902</v>
      </c>
      <c r="P187">
        <v>5981.4079959949859</v>
      </c>
      <c r="Q187">
        <v>6299.4099176999762</v>
      </c>
      <c r="R187">
        <v>6845.6113323106456</v>
      </c>
      <c r="S187">
        <v>7450.0547326422475</v>
      </c>
      <c r="T187">
        <v>8280.3043953238302</v>
      </c>
      <c r="U187">
        <v>7888.8958472339182</v>
      </c>
      <c r="V187">
        <v>7626.2941979664829</v>
      </c>
      <c r="W187">
        <v>7809.976846688025</v>
      </c>
      <c r="X187" s="111">
        <v>8004.9092060929988</v>
      </c>
      <c r="Y187">
        <v>8337.6736105950331</v>
      </c>
      <c r="Z187">
        <v>8670.9758071326833</v>
      </c>
      <c r="AA187">
        <v>8969.1489214619342</v>
      </c>
      <c r="AB187">
        <v>9444.9949165023172</v>
      </c>
      <c r="AC187">
        <v>10195.074728083826</v>
      </c>
      <c r="AD187">
        <v>10714.015359155099</v>
      </c>
      <c r="AE187">
        <v>11221.708391362761</v>
      </c>
      <c r="AF187">
        <v>10844.534839684671</v>
      </c>
    </row>
    <row r="188" spans="1:32" x14ac:dyDescent="0.3">
      <c r="A188" s="18" t="s">
        <v>23</v>
      </c>
      <c r="D188">
        <v>6654.9030815025417</v>
      </c>
      <c r="E188">
        <v>6755.5979039904287</v>
      </c>
      <c r="F188">
        <v>7146.6014378170175</v>
      </c>
      <c r="G188">
        <v>7542.1097867848994</v>
      </c>
      <c r="H188">
        <v>8024.3860855162075</v>
      </c>
      <c r="I188">
        <v>8484.2193346390995</v>
      </c>
      <c r="J188">
        <v>8818.2093855513685</v>
      </c>
      <c r="K188">
        <v>8799.8842310098989</v>
      </c>
      <c r="L188">
        <v>8914.5975428847869</v>
      </c>
      <c r="M188">
        <v>9221.5204169157896</v>
      </c>
      <c r="N188">
        <v>9640.86365054421</v>
      </c>
      <c r="O188">
        <v>10177.719767087108</v>
      </c>
      <c r="P188">
        <v>10717.171312391089</v>
      </c>
      <c r="Q188">
        <v>11425.898288722288</v>
      </c>
      <c r="R188">
        <v>12395.750116008638</v>
      </c>
      <c r="S188">
        <v>13734.453278741328</v>
      </c>
      <c r="T188">
        <v>14487.704262932391</v>
      </c>
      <c r="U188">
        <v>13679.082142268695</v>
      </c>
      <c r="V188">
        <v>14526.402250127709</v>
      </c>
      <c r="W188">
        <v>14890.309933182443</v>
      </c>
      <c r="X188" s="111">
        <v>15066.890867256698</v>
      </c>
      <c r="Y188">
        <v>15149.255801047653</v>
      </c>
      <c r="Z188">
        <v>15546.883297936089</v>
      </c>
      <c r="AA188">
        <v>16342.216262109338</v>
      </c>
      <c r="AB188">
        <v>16636.433806827492</v>
      </c>
      <c r="AC188">
        <v>17105.665650094943</v>
      </c>
      <c r="AD188">
        <v>17730.150113023021</v>
      </c>
      <c r="AE188">
        <v>18167.483657118919</v>
      </c>
      <c r="AF188">
        <v>17360.711193011044</v>
      </c>
    </row>
    <row r="189" spans="1:32" x14ac:dyDescent="0.3">
      <c r="A189" s="18" t="s">
        <v>24</v>
      </c>
      <c r="G189">
        <v>13276.073086570934</v>
      </c>
      <c r="H189">
        <v>13709.877425712712</v>
      </c>
      <c r="I189">
        <v>14421.575323424791</v>
      </c>
      <c r="J189">
        <v>14927.034496741688</v>
      </c>
      <c r="K189">
        <v>15711.816383060039</v>
      </c>
      <c r="L189">
        <v>16240.656886049459</v>
      </c>
      <c r="M189">
        <v>16736.666604882117</v>
      </c>
      <c r="N189">
        <v>17301.933807288315</v>
      </c>
      <c r="O189">
        <v>17803.377981898786</v>
      </c>
      <c r="P189">
        <v>18567.562205924507</v>
      </c>
      <c r="Q189">
        <v>19239.399907821837</v>
      </c>
      <c r="R189">
        <v>20280.151904595739</v>
      </c>
      <c r="S189">
        <v>21574.753436010633</v>
      </c>
      <c r="T189">
        <v>22296.704996823148</v>
      </c>
      <c r="U189">
        <v>20428.169859522081</v>
      </c>
      <c r="V189">
        <v>20612.589530530822</v>
      </c>
      <c r="W189">
        <v>20746.988405298998</v>
      </c>
      <c r="X189" s="111">
        <v>20157.005254466301</v>
      </c>
      <c r="Y189">
        <v>19922.474290455022</v>
      </c>
      <c r="Z189">
        <v>20453.833387718692</v>
      </c>
      <c r="AA189">
        <v>20890.166430417266</v>
      </c>
      <c r="AB189">
        <v>21541.176421948978</v>
      </c>
      <c r="AC189">
        <v>22563.758939811836</v>
      </c>
      <c r="AD189">
        <v>23476.369886192944</v>
      </c>
      <c r="AE189">
        <v>24071.282440194886</v>
      </c>
      <c r="AF189">
        <v>22899.360703212024</v>
      </c>
    </row>
    <row r="190" spans="1:32" x14ac:dyDescent="0.3">
      <c r="A190" s="18" t="s">
        <v>25</v>
      </c>
      <c r="B190">
        <v>18970.073522481274</v>
      </c>
      <c r="C190">
        <v>19403.601305956465</v>
      </c>
      <c r="D190">
        <v>19488.223364707446</v>
      </c>
      <c r="E190">
        <v>19187.450236723151</v>
      </c>
      <c r="F190">
        <v>19551.418316546155</v>
      </c>
      <c r="G190">
        <v>20002.070104974584</v>
      </c>
      <c r="H190">
        <v>20448.879631305572</v>
      </c>
      <c r="I190">
        <v>21117.323259743582</v>
      </c>
      <c r="J190">
        <v>21953.97094022801</v>
      </c>
      <c r="K190">
        <v>22847.019939298032</v>
      </c>
      <c r="L190">
        <v>23938.29674648694</v>
      </c>
      <c r="M190">
        <v>24707.692998298273</v>
      </c>
      <c r="N190">
        <v>25026.434603417212</v>
      </c>
      <c r="O190">
        <v>25310.798280580348</v>
      </c>
      <c r="P190">
        <v>25654.698445690199</v>
      </c>
      <c r="Q190">
        <v>26146.164410413887</v>
      </c>
      <c r="R190">
        <v>26762.642113865233</v>
      </c>
      <c r="S190">
        <v>27218.817242706853</v>
      </c>
      <c r="T190">
        <v>27025.681246226999</v>
      </c>
      <c r="U190">
        <v>25779.291499436644</v>
      </c>
      <c r="V190">
        <v>25702.704161305071</v>
      </c>
      <c r="W190">
        <v>25402.961120806867</v>
      </c>
      <c r="X190" s="111">
        <v>24635.175579204326</v>
      </c>
      <c r="Y190">
        <v>24361.257344136709</v>
      </c>
      <c r="Z190">
        <v>24772.341309031694</v>
      </c>
      <c r="AA190">
        <v>25742.368834676654</v>
      </c>
      <c r="AB190">
        <v>26500.313900727062</v>
      </c>
      <c r="AC190">
        <v>27224.398032041452</v>
      </c>
      <c r="AD190">
        <v>27725.805522073289</v>
      </c>
      <c r="AE190">
        <v>28101.527074586425</v>
      </c>
      <c r="AF190">
        <v>24939.18725684952</v>
      </c>
    </row>
    <row r="191" spans="1:32" x14ac:dyDescent="0.3">
      <c r="A191" s="18" t="s">
        <v>26</v>
      </c>
      <c r="B191">
        <v>34570.305733993948</v>
      </c>
      <c r="C191">
        <v>33941.985181910168</v>
      </c>
      <c r="D191">
        <v>33352.5383635834</v>
      </c>
      <c r="E191">
        <v>32474.429914667056</v>
      </c>
      <c r="F191">
        <v>33511.648722448095</v>
      </c>
      <c r="G191">
        <v>34648.118915457511</v>
      </c>
      <c r="H191">
        <v>35139.402991610761</v>
      </c>
      <c r="I191">
        <v>36197.63420648071</v>
      </c>
      <c r="J191">
        <v>37737.462275382473</v>
      </c>
      <c r="K191">
        <v>39309.597001651862</v>
      </c>
      <c r="L191">
        <v>41117.152430350419</v>
      </c>
      <c r="M191">
        <v>41601.30767828472</v>
      </c>
      <c r="N191">
        <v>42377.119637975018</v>
      </c>
      <c r="O191">
        <v>43194.926168404723</v>
      </c>
      <c r="P191">
        <v>44891.323206397021</v>
      </c>
      <c r="Q191">
        <v>45990.374326398385</v>
      </c>
      <c r="R191">
        <v>47864.810864230887</v>
      </c>
      <c r="S191">
        <v>49145.195833241189</v>
      </c>
      <c r="T191">
        <v>48544.115894103597</v>
      </c>
      <c r="U191">
        <v>46043.480944999355</v>
      </c>
      <c r="V191">
        <v>48369.91004078761</v>
      </c>
      <c r="W191">
        <v>49539.97260764923</v>
      </c>
      <c r="X191" s="111">
        <v>48885.548417972488</v>
      </c>
      <c r="Y191">
        <v>49048.818750023791</v>
      </c>
      <c r="Z191">
        <v>49855.301012312979</v>
      </c>
      <c r="AA191">
        <v>51545.483609532152</v>
      </c>
      <c r="AB191">
        <v>51955.861070363433</v>
      </c>
      <c r="AC191">
        <v>52576.810282105143</v>
      </c>
      <c r="AD191">
        <v>52983.006861748217</v>
      </c>
      <c r="AE191">
        <v>53490.351819874588</v>
      </c>
      <c r="AF191">
        <v>51539.56022040089</v>
      </c>
    </row>
    <row r="192" spans="1:32" x14ac:dyDescent="0.3">
      <c r="A192" s="14" t="s">
        <v>47</v>
      </c>
      <c r="B192">
        <v>31469.161292928227</v>
      </c>
      <c r="C192">
        <v>31025.922623473871</v>
      </c>
      <c r="D192">
        <v>31066.235549207511</v>
      </c>
      <c r="E192">
        <v>31763.489432766855</v>
      </c>
      <c r="F192">
        <v>32901.24730457033</v>
      </c>
      <c r="G192">
        <v>33645.073304611833</v>
      </c>
      <c r="H192">
        <v>34374.520216408731</v>
      </c>
      <c r="I192">
        <v>35969.214952395734</v>
      </c>
      <c r="J192">
        <v>36995.709434795906</v>
      </c>
      <c r="K192">
        <v>37975.099860658607</v>
      </c>
      <c r="L192">
        <v>39229.268464572895</v>
      </c>
      <c r="M192">
        <v>39888.499257411975</v>
      </c>
      <c r="N192">
        <v>40563.337319997991</v>
      </c>
      <c r="O192">
        <v>41598.211744860986</v>
      </c>
      <c r="P192">
        <v>42336.554181078202</v>
      </c>
      <c r="Q192">
        <v>43137.255154664694</v>
      </c>
      <c r="R192">
        <v>43927.886019565143</v>
      </c>
      <c r="S192">
        <v>44576.367664320256</v>
      </c>
      <c r="T192">
        <v>44120.929539741745</v>
      </c>
      <c r="U192">
        <v>41928.609847361258</v>
      </c>
      <c r="V192">
        <v>42487.925410278382</v>
      </c>
      <c r="W192">
        <v>42771.641120932349</v>
      </c>
      <c r="X192" s="111">
        <v>43099.597349483716</v>
      </c>
      <c r="Y192">
        <v>43621.05922501946</v>
      </c>
      <c r="Z192">
        <v>44596.189749876736</v>
      </c>
      <c r="AA192">
        <v>45404.567773472154</v>
      </c>
      <c r="AB192">
        <v>46081.715287555489</v>
      </c>
      <c r="AC192">
        <v>46746.641890498911</v>
      </c>
      <c r="AD192">
        <v>47231.336886846439</v>
      </c>
      <c r="AE192">
        <v>47750.879661959836</v>
      </c>
      <c r="AF192">
        <v>43020.203459700984</v>
      </c>
    </row>
    <row r="193" spans="1:32" x14ac:dyDescent="0.3">
      <c r="A193" s="14" t="s">
        <v>92</v>
      </c>
      <c r="B193">
        <v>1007.2926919515065</v>
      </c>
      <c r="C193">
        <v>1081.9590467169439</v>
      </c>
      <c r="D193">
        <v>1212.0443939292322</v>
      </c>
      <c r="E193">
        <v>1355.6307087544969</v>
      </c>
      <c r="F193">
        <v>1506.5630095550002</v>
      </c>
      <c r="G193">
        <v>1642.5372400015485</v>
      </c>
      <c r="H193">
        <v>1779.0816048925647</v>
      </c>
      <c r="I193">
        <v>1918.1408985962837</v>
      </c>
      <c r="J193">
        <v>2029.8922109383598</v>
      </c>
      <c r="K193">
        <v>2159.9065019220498</v>
      </c>
      <c r="L193">
        <v>2323.7958121291881</v>
      </c>
      <c r="M193">
        <v>2488.3636403293958</v>
      </c>
      <c r="N193">
        <v>2687.0536391942951</v>
      </c>
      <c r="O193">
        <v>2928.6548303760128</v>
      </c>
      <c r="P193">
        <v>3203.6683821866145</v>
      </c>
      <c r="Q193">
        <v>3541.5299405106134</v>
      </c>
      <c r="R193">
        <v>3960.2721529764435</v>
      </c>
      <c r="S193">
        <v>4486.3577198373123</v>
      </c>
      <c r="T193">
        <v>4879.9469560344178</v>
      </c>
      <c r="U193">
        <v>5289.4264001208494</v>
      </c>
      <c r="V193">
        <v>5816.523470770916</v>
      </c>
      <c r="W193">
        <v>6327.910786809608</v>
      </c>
      <c r="X193" s="111">
        <v>6766.529421138197</v>
      </c>
      <c r="Y193">
        <v>7234.0121794266361</v>
      </c>
      <c r="Z193">
        <v>7712.3906983572233</v>
      </c>
      <c r="AA193">
        <v>8197.3298131934844</v>
      </c>
      <c r="AB193">
        <v>8698.2989457365729</v>
      </c>
      <c r="AC193">
        <v>9239.2764372027596</v>
      </c>
      <c r="AD193">
        <v>9807.635834523875</v>
      </c>
      <c r="AE193">
        <v>10335.957024131585</v>
      </c>
      <c r="AF193">
        <v>10535.322386223392</v>
      </c>
    </row>
    <row r="194" spans="1:32" x14ac:dyDescent="0.3">
      <c r="A194" s="14" t="s">
        <v>93</v>
      </c>
      <c r="B194">
        <v>9151.9403612452861</v>
      </c>
      <c r="C194">
        <v>9357.509738955152</v>
      </c>
      <c r="D194">
        <v>9402.9732386567248</v>
      </c>
      <c r="E194">
        <v>9447.293515966323</v>
      </c>
      <c r="F194">
        <v>9606.7636336189407</v>
      </c>
      <c r="G194">
        <v>9882.5101076566643</v>
      </c>
      <c r="H194">
        <v>10178.239894931326</v>
      </c>
      <c r="I194">
        <v>10284.367968396484</v>
      </c>
      <c r="J194">
        <v>9953.3247240890523</v>
      </c>
      <c r="K194">
        <v>10052.320919352636</v>
      </c>
      <c r="L194">
        <v>10343.188995521357</v>
      </c>
      <c r="M194">
        <v>10381.723731548658</v>
      </c>
      <c r="N194">
        <v>10508.061444094714</v>
      </c>
      <c r="O194">
        <v>10674.54944979466</v>
      </c>
      <c r="P194">
        <v>10946.5734901004</v>
      </c>
      <c r="Q194">
        <v>11163.573029671166</v>
      </c>
      <c r="R194">
        <v>11372.458598328813</v>
      </c>
      <c r="S194">
        <v>11635.289453317424</v>
      </c>
      <c r="T194">
        <v>11633.907653329674</v>
      </c>
      <c r="U194">
        <v>11268.195926026441</v>
      </c>
      <c r="V194">
        <v>11706.898559520696</v>
      </c>
      <c r="W194">
        <v>11819.379115001055</v>
      </c>
      <c r="X194" s="111">
        <v>12043.588380432964</v>
      </c>
      <c r="Y194">
        <v>12276.666394227066</v>
      </c>
      <c r="Z194">
        <v>12409.95128799076</v>
      </c>
      <c r="AA194">
        <v>12613.857836926687</v>
      </c>
      <c r="AB194">
        <v>12797.966611615555</v>
      </c>
      <c r="AC194">
        <v>13058.286149078132</v>
      </c>
      <c r="AD194">
        <v>13262.093650003248</v>
      </c>
      <c r="AE194">
        <v>13405.979160923662</v>
      </c>
      <c r="AF194">
        <v>12885.833459349453</v>
      </c>
    </row>
    <row r="195" spans="1:32" x14ac:dyDescent="0.3">
      <c r="A195" s="14" t="s">
        <v>58</v>
      </c>
      <c r="B195">
        <v>532.75455001270029</v>
      </c>
      <c r="C195">
        <v>527.51451642508573</v>
      </c>
      <c r="D195">
        <v>545.39946456077359</v>
      </c>
      <c r="E195">
        <v>560.16194073415738</v>
      </c>
      <c r="F195">
        <v>585.96462110857647</v>
      </c>
      <c r="G195">
        <v>618.36776940409243</v>
      </c>
      <c r="H195">
        <v>652.56608150004945</v>
      </c>
      <c r="I195">
        <v>666.42015396900501</v>
      </c>
      <c r="J195">
        <v>694.73530310589763</v>
      </c>
      <c r="K195">
        <v>742.65895180814857</v>
      </c>
      <c r="L195">
        <v>757.66874718255769</v>
      </c>
      <c r="M195">
        <v>780.60623402833437</v>
      </c>
      <c r="N195">
        <v>796.72478558202124</v>
      </c>
      <c r="O195">
        <v>845.27484447419727</v>
      </c>
      <c r="P195">
        <v>897.62823269627643</v>
      </c>
      <c r="Q195">
        <v>953.56797296125637</v>
      </c>
      <c r="R195">
        <v>1014.6276406623309</v>
      </c>
      <c r="S195">
        <v>1075.9940873407422</v>
      </c>
      <c r="T195">
        <v>1093.0765512255632</v>
      </c>
      <c r="U195">
        <v>1162.4988078630765</v>
      </c>
      <c r="V195">
        <v>1244.3660155716032</v>
      </c>
      <c r="W195">
        <v>1292.8212056401994</v>
      </c>
      <c r="X195" s="111">
        <v>1346.6759102173537</v>
      </c>
      <c r="Y195">
        <v>1415.8287215669222</v>
      </c>
      <c r="Z195">
        <v>1503.421507018478</v>
      </c>
      <c r="AA195">
        <v>1605.6054445708705</v>
      </c>
      <c r="AB195">
        <v>1719.3180762421732</v>
      </c>
      <c r="AC195">
        <v>1816.7308756939071</v>
      </c>
      <c r="AD195">
        <v>1915.4352712463688</v>
      </c>
      <c r="AE195">
        <v>1972.7578208237649</v>
      </c>
      <c r="AF195">
        <v>1811.684237693253</v>
      </c>
    </row>
    <row r="196" spans="1:32" x14ac:dyDescent="0.3">
      <c r="A196" s="14" t="s">
        <v>51</v>
      </c>
      <c r="B196">
        <v>5744.9746221929363</v>
      </c>
      <c r="C196">
        <v>5813.4016368676685</v>
      </c>
      <c r="D196">
        <v>5840.4837519057919</v>
      </c>
      <c r="E196">
        <v>6074.4282098615313</v>
      </c>
      <c r="F196">
        <v>6335.6155754402644</v>
      </c>
      <c r="G196">
        <v>6435.1135664668782</v>
      </c>
      <c r="H196">
        <v>6532.255149217367</v>
      </c>
      <c r="I196">
        <v>6737.2459429258033</v>
      </c>
      <c r="J196">
        <v>6728.7527796090817</v>
      </c>
      <c r="K196">
        <v>6584.9579663102695</v>
      </c>
      <c r="L196">
        <v>6699.6339689033366</v>
      </c>
      <c r="M196">
        <v>6635.6740454087521</v>
      </c>
      <c r="N196">
        <v>6582.4557975730813</v>
      </c>
      <c r="O196">
        <v>6700.6328157006856</v>
      </c>
      <c r="P196">
        <v>7042.2860691838077</v>
      </c>
      <c r="Q196">
        <v>7290.0465991365063</v>
      </c>
      <c r="R196">
        <v>7596.9628001340352</v>
      </c>
      <c r="S196">
        <v>8026.1638591680912</v>
      </c>
      <c r="T196">
        <v>8328.1551266964925</v>
      </c>
      <c r="U196">
        <v>8146.6285461722564</v>
      </c>
      <c r="V196">
        <v>8688.5649597318388</v>
      </c>
      <c r="W196">
        <v>9026.4294076860333</v>
      </c>
      <c r="X196" s="111">
        <v>9124.3683682593419</v>
      </c>
      <c r="Y196">
        <v>9338.6737035080005</v>
      </c>
      <c r="Z196">
        <v>9300.6901881840804</v>
      </c>
      <c r="AA196">
        <v>9128.8665875333591</v>
      </c>
      <c r="AB196">
        <v>8891.2037471775857</v>
      </c>
      <c r="AC196">
        <v>8950.5035447613554</v>
      </c>
      <c r="AD196">
        <v>8977.0768882272096</v>
      </c>
      <c r="AE196">
        <v>8979.5744459263078</v>
      </c>
      <c r="AF196">
        <v>8371.5316003971748</v>
      </c>
    </row>
    <row r="197" spans="1:32" x14ac:dyDescent="0.3">
      <c r="A197" s="14" t="s">
        <v>59</v>
      </c>
      <c r="B197">
        <v>7849.5124026401609</v>
      </c>
      <c r="C197">
        <v>7432.0155088398496</v>
      </c>
      <c r="D197">
        <v>6345.9066717680098</v>
      </c>
      <c r="E197">
        <v>5798.9097372108499</v>
      </c>
      <c r="F197">
        <v>5071.7386146776498</v>
      </c>
      <c r="G197">
        <v>4862.6422724894201</v>
      </c>
      <c r="H197">
        <v>4686.8588318526499</v>
      </c>
      <c r="I197">
        <v>4760.3352230767796</v>
      </c>
      <c r="J197">
        <v>4515.5056395563797</v>
      </c>
      <c r="K197">
        <v>4819.3764028320402</v>
      </c>
      <c r="L197">
        <v>5323.6623587765798</v>
      </c>
      <c r="M197">
        <v>5618.95084642647</v>
      </c>
      <c r="N197">
        <v>5910.1668423555502</v>
      </c>
      <c r="O197">
        <v>6370.4485793981003</v>
      </c>
      <c r="P197">
        <v>6856.6725895229902</v>
      </c>
      <c r="Q197">
        <v>7323.3792889060496</v>
      </c>
      <c r="R197">
        <v>7949.8903560800409</v>
      </c>
      <c r="S197">
        <v>8640.3988012774498</v>
      </c>
      <c r="T197">
        <v>9093.6926157398102</v>
      </c>
      <c r="U197">
        <v>8381.8611745799608</v>
      </c>
      <c r="V197">
        <v>8755.1133678076403</v>
      </c>
      <c r="W197">
        <v>9124.4676007686703</v>
      </c>
      <c r="X197" s="111">
        <v>9475.6825593173598</v>
      </c>
      <c r="Y197">
        <v>9621.5098853456602</v>
      </c>
      <c r="Z197">
        <v>9520.9403351992205</v>
      </c>
      <c r="AA197">
        <v>9313.0136248499603</v>
      </c>
      <c r="AB197">
        <v>9313.9680655047705</v>
      </c>
      <c r="AC197">
        <v>9473.1800964106405</v>
      </c>
      <c r="AD197">
        <v>9739.8999158677998</v>
      </c>
      <c r="AE197">
        <v>9942.3740567947407</v>
      </c>
      <c r="AF197">
        <v>9666.8146642106494</v>
      </c>
    </row>
    <row r="198" spans="1:32" x14ac:dyDescent="0.3">
      <c r="A198" s="14" t="s">
        <v>53</v>
      </c>
      <c r="B198">
        <v>28874.477690830565</v>
      </c>
      <c r="C198">
        <v>28502.076594072929</v>
      </c>
      <c r="D198">
        <v>29075.684660172599</v>
      </c>
      <c r="E198">
        <v>29443.983474000732</v>
      </c>
      <c r="F198">
        <v>30241.723368395138</v>
      </c>
      <c r="G198">
        <v>30488.12455483992</v>
      </c>
      <c r="H198">
        <v>31294.202739410408</v>
      </c>
      <c r="I198">
        <v>34648.222019963701</v>
      </c>
      <c r="J198">
        <v>35734.520047680286</v>
      </c>
      <c r="K198">
        <v>36927.533670088967</v>
      </c>
      <c r="L198">
        <v>38037.097943093439</v>
      </c>
      <c r="M198">
        <v>37978.574037596205</v>
      </c>
      <c r="N198">
        <v>38242.987409490415</v>
      </c>
      <c r="O198">
        <v>38947.227780646048</v>
      </c>
      <c r="P198">
        <v>40015.347820269737</v>
      </c>
      <c r="Q198">
        <v>41005.939684345416</v>
      </c>
      <c r="R198">
        <v>41792.578569927937</v>
      </c>
      <c r="S198">
        <v>42272.744599999285</v>
      </c>
      <c r="T198">
        <v>41820.765314099423</v>
      </c>
      <c r="U198">
        <v>40262.281348579498</v>
      </c>
      <c r="V198">
        <v>40952.207086615308</v>
      </c>
      <c r="W198">
        <v>41304.271341476415</v>
      </c>
      <c r="X198" s="111">
        <v>41864.639614082014</v>
      </c>
      <c r="Y198">
        <v>42267.424992926084</v>
      </c>
      <c r="Z198">
        <v>42968.883389888433</v>
      </c>
      <c r="AA198">
        <v>43835.814941532881</v>
      </c>
      <c r="AB198">
        <v>44196.018885319616</v>
      </c>
      <c r="AC198">
        <v>44879.00113429928</v>
      </c>
      <c r="AD198">
        <v>45852.253169366988</v>
      </c>
      <c r="AE198">
        <v>46450.323269680484</v>
      </c>
      <c r="AF198">
        <v>44236.541508843809</v>
      </c>
    </row>
    <row r="199" spans="1:32" x14ac:dyDescent="0.3">
      <c r="A199" s="14" t="s">
        <v>54</v>
      </c>
      <c r="B199">
        <v>2555.1233828052855</v>
      </c>
      <c r="C199">
        <v>2515.3514003434216</v>
      </c>
      <c r="D199">
        <v>2495.5569374955217</v>
      </c>
      <c r="E199">
        <v>2453.9065108533082</v>
      </c>
      <c r="F199">
        <v>2412.0066093138976</v>
      </c>
      <c r="G199">
        <v>2567.3244519120003</v>
      </c>
      <c r="H199">
        <v>2619.6696218206571</v>
      </c>
      <c r="I199">
        <v>2669.6352004659652</v>
      </c>
      <c r="J199">
        <v>2705.6377326728284</v>
      </c>
      <c r="K199">
        <v>2717.9221101541511</v>
      </c>
      <c r="L199">
        <v>2825.024538349714</v>
      </c>
      <c r="M199">
        <v>2824.3730897793162</v>
      </c>
      <c r="N199">
        <v>2861.733512235392</v>
      </c>
      <c r="O199">
        <v>2919.7059166991194</v>
      </c>
      <c r="P199">
        <v>3060.5818960861461</v>
      </c>
      <c r="Q199">
        <v>3161.6399317853234</v>
      </c>
      <c r="R199">
        <v>3285.122610467472</v>
      </c>
      <c r="S199">
        <v>3396.5208855795172</v>
      </c>
      <c r="T199">
        <v>3472.3605909156822</v>
      </c>
      <c r="U199">
        <v>3412.4300428929364</v>
      </c>
      <c r="V199">
        <v>3510.956909408821</v>
      </c>
      <c r="W199">
        <v>3599.6308168665428</v>
      </c>
      <c r="X199" s="111">
        <v>3656.015530106346</v>
      </c>
      <c r="Y199">
        <v>3725.8664876046114</v>
      </c>
      <c r="Z199">
        <v>3779.5977970440813</v>
      </c>
      <c r="AA199">
        <v>3809.994096084552</v>
      </c>
      <c r="AB199">
        <v>3839.5465270155055</v>
      </c>
      <c r="AC199">
        <v>3876.7283646233909</v>
      </c>
      <c r="AD199">
        <v>3900.5536090500259</v>
      </c>
      <c r="AE199">
        <v>3884.1548327577825</v>
      </c>
      <c r="AF199">
        <v>3672.7366437540959</v>
      </c>
    </row>
    <row r="200" spans="1:32" x14ac:dyDescent="0.3">
      <c r="X200" s="111"/>
    </row>
    <row r="201" spans="1:32" x14ac:dyDescent="0.3">
      <c r="X201" s="111"/>
    </row>
    <row r="202" spans="1:32" x14ac:dyDescent="0.3">
      <c r="X202" s="111"/>
    </row>
    <row r="203" spans="1:32" x14ac:dyDescent="0.3">
      <c r="X203" s="111"/>
    </row>
    <row r="204" spans="1:32" x14ac:dyDescent="0.3">
      <c r="X204" s="111"/>
    </row>
    <row r="205" spans="1:32" x14ac:dyDescent="0.3">
      <c r="X205" s="111"/>
    </row>
    <row r="206" spans="1:32" x14ac:dyDescent="0.3">
      <c r="X206" s="111"/>
    </row>
    <row r="207" spans="1:32" x14ac:dyDescent="0.3">
      <c r="X207" s="111"/>
    </row>
    <row r="208" spans="1:32" x14ac:dyDescent="0.3">
      <c r="X208" s="111"/>
    </row>
    <row r="209" spans="24:38" x14ac:dyDescent="0.3">
      <c r="X209" s="111"/>
    </row>
    <row r="210" spans="24:38" x14ac:dyDescent="0.3">
      <c r="X210" s="111"/>
    </row>
    <row r="211" spans="24:38" x14ac:dyDescent="0.3">
      <c r="X211" s="111"/>
    </row>
    <row r="212" spans="24:38" x14ac:dyDescent="0.3">
      <c r="X212" s="111"/>
    </row>
    <row r="213" spans="24:38" x14ac:dyDescent="0.3">
      <c r="X213" s="111"/>
    </row>
    <row r="214" spans="24:38" x14ac:dyDescent="0.3">
      <c r="X214" s="111"/>
    </row>
    <row r="215" spans="24:38" x14ac:dyDescent="0.3">
      <c r="X215" s="111"/>
    </row>
    <row r="216" spans="24:38" x14ac:dyDescent="0.3">
      <c r="X216" s="111"/>
    </row>
    <row r="217" spans="24:38" x14ac:dyDescent="0.3">
      <c r="X217" s="111"/>
    </row>
    <row r="218" spans="24:38" x14ac:dyDescent="0.3">
      <c r="X218" s="111"/>
    </row>
    <row r="219" spans="24:38" x14ac:dyDescent="0.3">
      <c r="X219" s="111"/>
    </row>
    <row r="220" spans="24:38" x14ac:dyDescent="0.3">
      <c r="AH220" s="12"/>
      <c r="AL220" s="31"/>
    </row>
    <row r="221" spans="24:38" x14ac:dyDescent="0.3">
      <c r="AH221" s="12"/>
      <c r="AL221" s="31"/>
    </row>
    <row r="222" spans="24:38" x14ac:dyDescent="0.3">
      <c r="AH222" s="12"/>
      <c r="AL222" s="31"/>
    </row>
    <row r="223" spans="24:38" x14ac:dyDescent="0.3">
      <c r="AH223" s="12"/>
      <c r="AL223" s="31"/>
    </row>
    <row r="224" spans="24:38" x14ac:dyDescent="0.3">
      <c r="AH224" s="12"/>
      <c r="AL224" s="31"/>
    </row>
    <row r="225" spans="1:38" x14ac:dyDescent="0.3">
      <c r="AH225" s="12"/>
      <c r="AL225" s="31"/>
    </row>
    <row r="226" spans="1:38" x14ac:dyDescent="0.3">
      <c r="AH226" s="12"/>
      <c r="AL226" s="31"/>
    </row>
    <row r="227" spans="1:38" x14ac:dyDescent="0.3">
      <c r="AH227" s="12"/>
      <c r="AL227" s="31"/>
    </row>
    <row r="228" spans="1:38" x14ac:dyDescent="0.3">
      <c r="AH228" s="12"/>
      <c r="AL228" s="31"/>
    </row>
    <row r="229" spans="1:38" x14ac:dyDescent="0.3">
      <c r="AH229" s="12"/>
      <c r="AL229" s="31"/>
    </row>
    <row r="230" spans="1:38" x14ac:dyDescent="0.3">
      <c r="AH230" s="12"/>
      <c r="AL230" s="31"/>
    </row>
    <row r="231" spans="1:38" x14ac:dyDescent="0.3">
      <c r="AH231" s="12"/>
      <c r="AL231" s="31"/>
    </row>
    <row r="232" spans="1:38" x14ac:dyDescent="0.3">
      <c r="AH232" s="12"/>
      <c r="AL232" s="31"/>
    </row>
    <row r="233" spans="1:38" x14ac:dyDescent="0.3">
      <c r="AH233" s="12"/>
      <c r="AL233" s="31"/>
    </row>
    <row r="234" spans="1:38" x14ac:dyDescent="0.3">
      <c r="AH234" s="12"/>
      <c r="AL234" s="31"/>
    </row>
    <row r="235" spans="1:38" x14ac:dyDescent="0.3">
      <c r="AH235" s="12"/>
      <c r="AL235" s="31"/>
    </row>
    <row r="236" spans="1:38" x14ac:dyDescent="0.3">
      <c r="A236" s="9" t="s">
        <v>141</v>
      </c>
      <c r="B236" s="28"/>
      <c r="C236" s="28"/>
      <c r="D236" s="28"/>
      <c r="E236" s="28"/>
      <c r="F236" s="28"/>
      <c r="G236" s="28"/>
      <c r="AH236" s="12"/>
      <c r="AL236" s="31"/>
    </row>
    <row r="237" spans="1:38" x14ac:dyDescent="0.3">
      <c r="A237" s="9" t="s">
        <v>248</v>
      </c>
      <c r="B237" s="28"/>
      <c r="C237" s="28"/>
      <c r="D237" s="28"/>
      <c r="E237" s="28"/>
      <c r="F237" s="28"/>
      <c r="G237" s="28"/>
      <c r="AH237" s="12"/>
      <c r="AL237" s="31"/>
    </row>
    <row r="238" spans="1:38" x14ac:dyDescent="0.3">
      <c r="A238" s="9" t="s">
        <v>143</v>
      </c>
      <c r="B238" s="28"/>
      <c r="C238" s="18"/>
      <c r="F238" s="51" t="s">
        <v>166</v>
      </c>
      <c r="G238" s="52" t="s">
        <v>167</v>
      </c>
      <c r="H238" s="52" t="s">
        <v>168</v>
      </c>
      <c r="I238" s="51" t="s">
        <v>169</v>
      </c>
      <c r="J238" s="51" t="s">
        <v>170</v>
      </c>
      <c r="K238" s="51" t="s">
        <v>171</v>
      </c>
      <c r="L238" s="51" t="s">
        <v>172</v>
      </c>
      <c r="M238" s="51" t="s">
        <v>173</v>
      </c>
      <c r="N238" s="51" t="s">
        <v>174</v>
      </c>
      <c r="O238" s="51" t="s">
        <v>175</v>
      </c>
      <c r="P238" s="51" t="s">
        <v>176</v>
      </c>
      <c r="Q238" s="51" t="s">
        <v>177</v>
      </c>
      <c r="R238" s="51" t="s">
        <v>178</v>
      </c>
      <c r="S238" s="51" t="s">
        <v>179</v>
      </c>
      <c r="T238" s="51" t="s">
        <v>180</v>
      </c>
      <c r="U238" s="51" t="s">
        <v>181</v>
      </c>
      <c r="V238" s="52" t="s">
        <v>43</v>
      </c>
      <c r="AH238" s="12"/>
      <c r="AL238" s="31"/>
    </row>
    <row r="239" spans="1:38" x14ac:dyDescent="0.3">
      <c r="A239" s="9" t="s">
        <v>144</v>
      </c>
      <c r="B239" s="28"/>
      <c r="C239" t="s">
        <v>55</v>
      </c>
      <c r="D239" s="101" t="s">
        <v>135</v>
      </c>
      <c r="E239" s="11" t="s">
        <v>2</v>
      </c>
      <c r="F239">
        <v>1.3468265180689E-2</v>
      </c>
      <c r="G239">
        <v>-3.6635909367777032E-2</v>
      </c>
      <c r="H239">
        <v>1.128658573621555E-2</v>
      </c>
      <c r="I239">
        <v>5.9337588193517088E-2</v>
      </c>
      <c r="J239">
        <v>-2.4752302561153901E-2</v>
      </c>
      <c r="K239">
        <v>-7.3559690607813755E-2</v>
      </c>
      <c r="L239">
        <v>-0.157062699733166</v>
      </c>
      <c r="M239">
        <v>3.2484026060221723E-2</v>
      </c>
      <c r="N239">
        <v>0.25024065890999259</v>
      </c>
      <c r="O239">
        <v>-0.30490303334755747</v>
      </c>
      <c r="P239">
        <v>-0.38831695301886793</v>
      </c>
      <c r="Q239">
        <v>-0.1384241851160368</v>
      </c>
      <c r="R239">
        <v>-1.1365162013728529</v>
      </c>
      <c r="S239">
        <v>1.1710097385641201</v>
      </c>
      <c r="T239">
        <v>1.3305268336131559</v>
      </c>
      <c r="U239">
        <v>-1.0434264464769289</v>
      </c>
      <c r="V239">
        <v>8.7188365487633064</v>
      </c>
      <c r="AH239" s="12"/>
      <c r="AL239" s="31"/>
    </row>
    <row r="240" spans="1:38" x14ac:dyDescent="0.3">
      <c r="B240" s="28"/>
      <c r="C240" t="s">
        <v>55</v>
      </c>
      <c r="D240" s="102" t="s">
        <v>135</v>
      </c>
      <c r="E240" s="11" t="s">
        <v>27</v>
      </c>
      <c r="F240" s="28">
        <v>1.6889174630668299E-2</v>
      </c>
      <c r="G240" s="28">
        <v>4.0985047215100212E-3</v>
      </c>
      <c r="H240" s="28">
        <v>-1.9908703505925569E-2</v>
      </c>
      <c r="I240" s="28">
        <v>7.8417564514383753E-2</v>
      </c>
      <c r="J240" s="28">
        <v>4.9280317433861583E-2</v>
      </c>
      <c r="K240" s="28">
        <v>-8.0017488460463193E-2</v>
      </c>
      <c r="L240" s="28">
        <v>2.305806527233456E-2</v>
      </c>
      <c r="M240" s="28">
        <v>4.9585935456614161E-2</v>
      </c>
      <c r="N240" s="28">
        <v>2.602204694567023E-2</v>
      </c>
      <c r="O240" s="28">
        <v>-3.4420835290636109E-2</v>
      </c>
      <c r="P240" s="28">
        <v>-0.2398127859387498</v>
      </c>
      <c r="Q240" s="28">
        <v>-0.17856627516204521</v>
      </c>
      <c r="R240" s="28">
        <v>-0.58538761995105482</v>
      </c>
      <c r="S240" s="28">
        <v>0.39339181585427768</v>
      </c>
      <c r="T240" s="28">
        <v>1.740128955289951</v>
      </c>
      <c r="U240" s="28">
        <v>-0.1300214230243881</v>
      </c>
      <c r="V240" s="28">
        <v>3.250347614639324</v>
      </c>
      <c r="AH240" s="12"/>
      <c r="AL240" s="31"/>
    </row>
    <row r="241" spans="2:38" x14ac:dyDescent="0.3">
      <c r="B241" s="28"/>
      <c r="C241" t="s">
        <v>55</v>
      </c>
      <c r="D241" s="101" t="s">
        <v>136</v>
      </c>
      <c r="E241" s="11" t="s">
        <v>2</v>
      </c>
      <c r="F241">
        <v>-2.3572684155635102</v>
      </c>
      <c r="G241">
        <v>6.0763298508463102</v>
      </c>
      <c r="H241">
        <v>-1.875242198178348</v>
      </c>
      <c r="I241">
        <v>-9.9394470152881098</v>
      </c>
      <c r="J241">
        <v>4.0461552971649439</v>
      </c>
      <c r="K241">
        <v>12.20835596004946</v>
      </c>
      <c r="L241">
        <v>26.102886858190519</v>
      </c>
      <c r="M241">
        <v>-5.4201293351000004</v>
      </c>
      <c r="N241">
        <v>-41.683390102363262</v>
      </c>
      <c r="O241">
        <v>50.455351542558901</v>
      </c>
      <c r="P241">
        <v>64.081818010467714</v>
      </c>
      <c r="Q241">
        <v>22.634496658003851</v>
      </c>
      <c r="R241">
        <v>189.0783382244795</v>
      </c>
      <c r="S241">
        <v>-194.4302391703159</v>
      </c>
      <c r="T241">
        <v>-222.5870897561945</v>
      </c>
      <c r="U241">
        <v>169.34265459086421</v>
      </c>
      <c r="V241">
        <v>-1448.325101620459</v>
      </c>
      <c r="AH241" s="12"/>
      <c r="AL241" s="31"/>
    </row>
    <row r="242" spans="2:38" x14ac:dyDescent="0.3">
      <c r="B242" s="28"/>
      <c r="C242" t="s">
        <v>55</v>
      </c>
      <c r="D242" s="102" t="s">
        <v>136</v>
      </c>
      <c r="E242" s="11" t="s">
        <v>27</v>
      </c>
      <c r="F242">
        <v>-2.7357574761075649</v>
      </c>
      <c r="G242">
        <v>-0.65001681825669877</v>
      </c>
      <c r="H242">
        <v>3.0896283379356841</v>
      </c>
      <c r="I242">
        <v>-12.38063404642349</v>
      </c>
      <c r="J242">
        <v>-7.8532709479374461</v>
      </c>
      <c r="K242">
        <v>12.37596043809503</v>
      </c>
      <c r="L242">
        <v>-3.6687835169120149</v>
      </c>
      <c r="M242">
        <v>-7.8175383863748067</v>
      </c>
      <c r="N242">
        <v>-4.2143871204176548</v>
      </c>
      <c r="O242">
        <v>4.9367838807691564</v>
      </c>
      <c r="P242">
        <v>36.617183678438892</v>
      </c>
      <c r="Q242">
        <v>26.921747335584659</v>
      </c>
      <c r="R242">
        <v>90.752945101794694</v>
      </c>
      <c r="S242">
        <v>-61.39526870698819</v>
      </c>
      <c r="T242">
        <v>-273.46552058786853</v>
      </c>
      <c r="U242">
        <v>15.25589423555266</v>
      </c>
      <c r="V242">
        <v>-509.76083327780913</v>
      </c>
      <c r="AH242" s="12"/>
      <c r="AL242" s="31"/>
    </row>
    <row r="243" spans="2:38" x14ac:dyDescent="0.3">
      <c r="B243" s="28"/>
      <c r="C243" t="s">
        <v>55</v>
      </c>
      <c r="D243" s="101" t="s">
        <v>137</v>
      </c>
      <c r="E243" s="11" t="s">
        <v>2</v>
      </c>
      <c r="F243">
        <v>103.6384903767448</v>
      </c>
      <c r="G243">
        <v>-251.86309946406459</v>
      </c>
      <c r="H243">
        <v>77.979742859750104</v>
      </c>
      <c r="I243">
        <v>416.40620645030413</v>
      </c>
      <c r="J243">
        <v>-165.0610403556957</v>
      </c>
      <c r="K243">
        <v>-506.26509661479031</v>
      </c>
      <c r="L243">
        <v>-1084.1695547657689</v>
      </c>
      <c r="M243">
        <v>226.57881051110601</v>
      </c>
      <c r="N243">
        <v>1736.607213844321</v>
      </c>
      <c r="O243">
        <v>-2085.802697542455</v>
      </c>
      <c r="P243">
        <v>-2641.1417260759772</v>
      </c>
      <c r="Q243">
        <v>-921.15119477384724</v>
      </c>
      <c r="R243">
        <v>-7857.8958833142533</v>
      </c>
      <c r="S243">
        <v>8079.4836870711006</v>
      </c>
      <c r="T243">
        <v>9323.1717138976383</v>
      </c>
      <c r="U243">
        <v>-6840.0856737013091</v>
      </c>
      <c r="V243">
        <v>60245.116563091993</v>
      </c>
      <c r="AH243" s="12"/>
      <c r="AL243" s="31"/>
    </row>
    <row r="244" spans="2:38" x14ac:dyDescent="0.3">
      <c r="B244" s="28"/>
      <c r="C244" t="s">
        <v>55</v>
      </c>
      <c r="D244" s="102" t="s">
        <v>137</v>
      </c>
      <c r="E244" s="11" t="s">
        <v>27</v>
      </c>
      <c r="F244">
        <v>111.5496014609425</v>
      </c>
      <c r="G244">
        <v>25.853476532673369</v>
      </c>
      <c r="H244">
        <v>-119.74386131670521</v>
      </c>
      <c r="I244">
        <v>489.05187304486162</v>
      </c>
      <c r="J244">
        <v>313.40816068235841</v>
      </c>
      <c r="K244">
        <v>-477.81679682682721</v>
      </c>
      <c r="L244">
        <v>146.61608192951459</v>
      </c>
      <c r="M244">
        <v>309.05846053051761</v>
      </c>
      <c r="N244">
        <v>171.88068284706969</v>
      </c>
      <c r="O244">
        <v>-173.0196500370057</v>
      </c>
      <c r="P244">
        <v>-1392.4380591992301</v>
      </c>
      <c r="Q244">
        <v>-1005.778472776248</v>
      </c>
      <c r="R244">
        <v>-3504.838863383382</v>
      </c>
      <c r="S244">
        <v>2413.274175568687</v>
      </c>
      <c r="T244">
        <v>10769.681604515779</v>
      </c>
      <c r="U244">
        <v>-353.9649116054934</v>
      </c>
      <c r="V244">
        <v>20101.307142918809</v>
      </c>
      <c r="AH244" s="12"/>
      <c r="AL244" s="31"/>
    </row>
    <row r="245" spans="2:38" x14ac:dyDescent="0.3">
      <c r="AH245" s="12"/>
      <c r="AL245" s="31"/>
    </row>
    <row r="246" spans="2:38" x14ac:dyDescent="0.3">
      <c r="C246" s="18"/>
      <c r="F246" s="51" t="s">
        <v>166</v>
      </c>
      <c r="G246" s="52" t="s">
        <v>167</v>
      </c>
      <c r="H246" s="52" t="s">
        <v>168</v>
      </c>
      <c r="I246" s="51" t="s">
        <v>169</v>
      </c>
      <c r="J246" s="51" t="s">
        <v>170</v>
      </c>
      <c r="K246" s="51" t="s">
        <v>171</v>
      </c>
      <c r="L246" s="51" t="s">
        <v>172</v>
      </c>
      <c r="M246" s="51" t="s">
        <v>173</v>
      </c>
      <c r="N246" s="51" t="s">
        <v>174</v>
      </c>
      <c r="O246" s="51" t="s">
        <v>175</v>
      </c>
      <c r="P246" s="51" t="s">
        <v>176</v>
      </c>
      <c r="Q246" s="51" t="s">
        <v>177</v>
      </c>
      <c r="R246" s="51" t="s">
        <v>178</v>
      </c>
      <c r="S246" s="51" t="s">
        <v>179</v>
      </c>
      <c r="T246" s="51" t="s">
        <v>180</v>
      </c>
      <c r="U246" s="51" t="s">
        <v>181</v>
      </c>
      <c r="V246" s="52" t="s">
        <v>43</v>
      </c>
      <c r="AH246" s="12"/>
      <c r="AL246" s="31"/>
    </row>
    <row r="247" spans="2:38" x14ac:dyDescent="0.3">
      <c r="C247" t="s">
        <v>3</v>
      </c>
      <c r="D247" s="101" t="s">
        <v>135</v>
      </c>
      <c r="E247" s="11" t="s">
        <v>2</v>
      </c>
      <c r="F247">
        <v>-1.6705255101061019E-2</v>
      </c>
      <c r="G247">
        <v>-7.27496169127409E-3</v>
      </c>
      <c r="H247">
        <v>1.421021127928412E-3</v>
      </c>
      <c r="I247">
        <v>2.8347173194981281E-2</v>
      </c>
      <c r="J247">
        <v>-6.6163838273311515E-4</v>
      </c>
      <c r="K247">
        <v>2.253482235724524E-2</v>
      </c>
      <c r="L247" s="28">
        <v>1.6107802530147371E-2</v>
      </c>
      <c r="M247" s="28">
        <v>2.3494365985244898E-3</v>
      </c>
      <c r="N247" s="28">
        <v>4.2915346449210127E-2</v>
      </c>
      <c r="O247" s="28">
        <v>6.9133239735446494E-2</v>
      </c>
      <c r="P247" s="28">
        <v>0.1215302488875221</v>
      </c>
      <c r="Q247" s="28">
        <v>-0.30343861843291631</v>
      </c>
      <c r="R247" s="28">
        <v>-8.29205815850802E-2</v>
      </c>
      <c r="S247" s="28">
        <v>-0.88910989043193744</v>
      </c>
      <c r="T247" s="28">
        <v>-0.68787172521810369</v>
      </c>
      <c r="U247" s="28">
        <v>1.708378579109731</v>
      </c>
      <c r="V247" s="28">
        <v>3.8376455661180562</v>
      </c>
      <c r="AH247" s="12"/>
      <c r="AL247" s="31"/>
    </row>
    <row r="248" spans="2:38" x14ac:dyDescent="0.3">
      <c r="C248" t="s">
        <v>3</v>
      </c>
      <c r="D248" s="102" t="s">
        <v>135</v>
      </c>
      <c r="E248" s="11" t="s">
        <v>27</v>
      </c>
      <c r="F248" s="28">
        <v>-3.5844065645215313E-2</v>
      </c>
      <c r="G248" s="28">
        <v>-8.5061599051602307E-3</v>
      </c>
      <c r="H248" s="28">
        <v>-8.2441148221273908E-4</v>
      </c>
      <c r="I248" s="28">
        <v>1.9183985887161081E-2</v>
      </c>
      <c r="J248" s="28">
        <v>3.1155681252245271E-2</v>
      </c>
      <c r="K248" s="28">
        <v>8.6711405527589158E-3</v>
      </c>
      <c r="L248" s="28">
        <v>1.9982526644161839E-2</v>
      </c>
      <c r="M248" s="28">
        <v>2.1059137399904119E-2</v>
      </c>
      <c r="N248" s="28">
        <v>1.340069086642171E-2</v>
      </c>
      <c r="O248" s="28">
        <v>9.4276580511182262E-2</v>
      </c>
      <c r="P248" s="28">
        <v>0.12992993978362441</v>
      </c>
      <c r="Q248" s="28">
        <v>-0.1110860994063945</v>
      </c>
      <c r="R248" s="28">
        <v>0.10595272276092341</v>
      </c>
      <c r="S248" s="28">
        <v>-0.6061143275974139</v>
      </c>
      <c r="T248" s="28">
        <v>-0.52737932680872213</v>
      </c>
      <c r="U248" s="28">
        <v>1.0888048556616821</v>
      </c>
      <c r="V248" s="28">
        <v>0.98617233635182799</v>
      </c>
      <c r="AH248" s="12"/>
      <c r="AL248" s="31"/>
    </row>
    <row r="249" spans="2:38" x14ac:dyDescent="0.3">
      <c r="C249" t="s">
        <v>3</v>
      </c>
      <c r="D249" s="101" t="s">
        <v>136</v>
      </c>
      <c r="E249" s="11" t="s">
        <v>2</v>
      </c>
      <c r="F249" s="28">
        <v>2.597692159216678</v>
      </c>
      <c r="G249" s="28">
        <v>1.1897153034994421</v>
      </c>
      <c r="H249" s="28">
        <v>-0.25512484202146801</v>
      </c>
      <c r="I249" s="28">
        <v>-4.7430533329904421</v>
      </c>
      <c r="J249" s="28">
        <v>7.5270980592598846E-2</v>
      </c>
      <c r="K249" s="28">
        <v>-3.7909033217763199</v>
      </c>
      <c r="L249" s="28">
        <v>-2.7314699001473741</v>
      </c>
      <c r="M249" s="28">
        <v>-0.45560955394242342</v>
      </c>
      <c r="N249" s="28">
        <v>-7.2405849666104416</v>
      </c>
      <c r="O249" s="28">
        <v>-11.68917602673838</v>
      </c>
      <c r="P249" s="28">
        <v>-20.535136087991422</v>
      </c>
      <c r="Q249" s="28">
        <v>50.04678728130034</v>
      </c>
      <c r="R249" s="28">
        <v>13.28210488708862</v>
      </c>
      <c r="S249" s="28">
        <v>146.6801399828546</v>
      </c>
      <c r="T249" s="28">
        <v>113.04170955535621</v>
      </c>
      <c r="U249" s="28">
        <v>-286.74916568292929</v>
      </c>
      <c r="V249" s="28">
        <v>-638.89352685009544</v>
      </c>
      <c r="AH249" s="12"/>
      <c r="AL249" s="31"/>
    </row>
    <row r="250" spans="2:38" x14ac:dyDescent="0.3">
      <c r="C250" t="s">
        <v>3</v>
      </c>
      <c r="D250" s="102" t="s">
        <v>136</v>
      </c>
      <c r="E250" s="11" t="s">
        <v>27</v>
      </c>
      <c r="F250" s="28">
        <v>5.4291612340213291</v>
      </c>
      <c r="G250" s="28">
        <v>1.312668147663717</v>
      </c>
      <c r="H250" s="28">
        <v>0.1169977339746708</v>
      </c>
      <c r="I250" s="28">
        <v>-3.0423793129289649</v>
      </c>
      <c r="J250" s="28">
        <v>-4.9608240304680962</v>
      </c>
      <c r="K250" s="28">
        <v>-1.4290154935153581</v>
      </c>
      <c r="L250" s="28">
        <v>-3.204894150959845</v>
      </c>
      <c r="M250" s="28">
        <v>-3.3949894584329599</v>
      </c>
      <c r="N250" s="28">
        <v>-2.2457739492950282</v>
      </c>
      <c r="O250" s="28">
        <v>-15.00013659060912</v>
      </c>
      <c r="P250" s="28">
        <v>-20.76839617226312</v>
      </c>
      <c r="Q250" s="28">
        <v>16.71820988599427</v>
      </c>
      <c r="R250" s="28">
        <v>-17.461631627897081</v>
      </c>
      <c r="S250" s="28">
        <v>92.999941161257084</v>
      </c>
      <c r="T250" s="28">
        <v>80.166027291201772</v>
      </c>
      <c r="U250" s="28">
        <v>-174.13730575615</v>
      </c>
      <c r="V250" s="28">
        <v>-157.50330680152089</v>
      </c>
      <c r="AH250" s="12"/>
      <c r="AL250" s="31"/>
    </row>
    <row r="251" spans="2:38" x14ac:dyDescent="0.3">
      <c r="C251" t="s">
        <v>3</v>
      </c>
      <c r="D251" s="101" t="s">
        <v>137</v>
      </c>
      <c r="E251" s="11" t="s">
        <v>2</v>
      </c>
      <c r="F251">
        <v>-99.803928479490423</v>
      </c>
      <c r="G251">
        <v>-48.545302004503299</v>
      </c>
      <c r="H251">
        <v>11.46825458017781</v>
      </c>
      <c r="I251">
        <v>198.5734849910784</v>
      </c>
      <c r="J251">
        <v>-1.4588254484681329</v>
      </c>
      <c r="K251">
        <v>159.69462779471519</v>
      </c>
      <c r="L251">
        <v>116.1352604913468</v>
      </c>
      <c r="M251">
        <v>22.274081244800069</v>
      </c>
      <c r="N251">
        <v>306.33629744323031</v>
      </c>
      <c r="O251">
        <v>495.63735334386911</v>
      </c>
      <c r="P251">
        <v>869.99031173091862</v>
      </c>
      <c r="Q251">
        <v>-2059.0689152268569</v>
      </c>
      <c r="R251">
        <v>-524.80173691800155</v>
      </c>
      <c r="S251">
        <v>-6039.7440743602556</v>
      </c>
      <c r="T251">
        <v>-4628.7847671313211</v>
      </c>
      <c r="U251">
        <v>12056.24377272598</v>
      </c>
      <c r="V251">
        <v>26685.690144571709</v>
      </c>
      <c r="AH251" s="12"/>
      <c r="AL251" s="31"/>
    </row>
    <row r="252" spans="2:38" x14ac:dyDescent="0.3">
      <c r="C252" t="s">
        <v>3</v>
      </c>
      <c r="D252" s="102" t="s">
        <v>137</v>
      </c>
      <c r="E252" s="11" t="s">
        <v>27</v>
      </c>
      <c r="F252">
        <v>-204.4656723331789</v>
      </c>
      <c r="G252">
        <v>-50.536414498105927</v>
      </c>
      <c r="H252">
        <v>-3.9874723501013141</v>
      </c>
      <c r="I252">
        <v>120.9530323275123</v>
      </c>
      <c r="J252">
        <v>198.0462189387606</v>
      </c>
      <c r="K252">
        <v>59.463207265618387</v>
      </c>
      <c r="L252">
        <v>129.24767264368029</v>
      </c>
      <c r="M252">
        <v>137.7949270860108</v>
      </c>
      <c r="N252">
        <v>95.306906206625172</v>
      </c>
      <c r="O252">
        <v>599.02158491987757</v>
      </c>
      <c r="P252">
        <v>833.90624270422813</v>
      </c>
      <c r="Q252">
        <v>-620.52738864535786</v>
      </c>
      <c r="R252">
        <v>729.00462847871677</v>
      </c>
      <c r="S252">
        <v>-3548.460837968807</v>
      </c>
      <c r="T252">
        <v>-3017.0062787037168</v>
      </c>
      <c r="U252">
        <v>7002.0496549861709</v>
      </c>
      <c r="V252">
        <v>6400.9551940230303</v>
      </c>
      <c r="AH252" s="12"/>
      <c r="AL252" s="31"/>
    </row>
    <row r="253" spans="2:38" x14ac:dyDescent="0.3">
      <c r="AH253" s="12"/>
      <c r="AL253" s="31"/>
    </row>
    <row r="254" spans="2:38" x14ac:dyDescent="0.3">
      <c r="C254" s="18"/>
      <c r="F254" s="51" t="s">
        <v>166</v>
      </c>
      <c r="G254" s="52" t="s">
        <v>167</v>
      </c>
      <c r="H254" s="52" t="s">
        <v>168</v>
      </c>
      <c r="I254" s="51" t="s">
        <v>169</v>
      </c>
      <c r="J254" s="51" t="s">
        <v>170</v>
      </c>
      <c r="K254" s="51" t="s">
        <v>171</v>
      </c>
      <c r="L254" s="51" t="s">
        <v>172</v>
      </c>
      <c r="M254" s="51" t="s">
        <v>173</v>
      </c>
      <c r="N254" s="51" t="s">
        <v>174</v>
      </c>
      <c r="O254" s="51" t="s">
        <v>175</v>
      </c>
      <c r="P254" s="51" t="s">
        <v>176</v>
      </c>
      <c r="Q254" s="51" t="s">
        <v>177</v>
      </c>
      <c r="R254" s="51" t="s">
        <v>178</v>
      </c>
      <c r="S254" s="51" t="s">
        <v>179</v>
      </c>
      <c r="T254" s="51" t="s">
        <v>180</v>
      </c>
      <c r="U254" s="51" t="s">
        <v>181</v>
      </c>
      <c r="V254" s="52" t="s">
        <v>43</v>
      </c>
      <c r="AH254" s="12"/>
      <c r="AL254" s="31"/>
    </row>
    <row r="255" spans="2:38" x14ac:dyDescent="0.3">
      <c r="C255" t="s">
        <v>4</v>
      </c>
      <c r="D255" s="101" t="s">
        <v>135</v>
      </c>
      <c r="E255" s="11" t="s">
        <v>2</v>
      </c>
      <c r="F255">
        <v>8.548553336460285E-2</v>
      </c>
      <c r="G255">
        <v>-2.808608186094004E-2</v>
      </c>
      <c r="H255">
        <v>4.1062258269248253E-3</v>
      </c>
      <c r="I255">
        <v>-4.1745226974281291E-2</v>
      </c>
      <c r="J255">
        <v>-1.465393706552401E-2</v>
      </c>
      <c r="K255">
        <v>1.7917496857524251E-2</v>
      </c>
      <c r="L255" s="28">
        <v>-1.027676207024308E-2</v>
      </c>
      <c r="M255" s="28">
        <v>-5.8663470419931703E-2</v>
      </c>
      <c r="N255" s="28">
        <v>-7.9582440264198473E-2</v>
      </c>
      <c r="O255" s="28">
        <v>0.1821713469612791</v>
      </c>
      <c r="P255" s="28">
        <v>4.7732519179740862E-2</v>
      </c>
      <c r="Q255" s="28">
        <v>0.28438721899338493</v>
      </c>
      <c r="R255" s="28">
        <v>0.61318072087453501</v>
      </c>
      <c r="S255" s="28">
        <v>1.054394129494197</v>
      </c>
      <c r="T255" s="28">
        <v>0.7726572684769053</v>
      </c>
      <c r="U255" s="28">
        <v>0.5130245838451799</v>
      </c>
      <c r="V255" s="28">
        <v>-2.0398592304941299</v>
      </c>
      <c r="AH255" s="12"/>
      <c r="AL255" s="31"/>
    </row>
    <row r="256" spans="2:38" x14ac:dyDescent="0.3">
      <c r="C256" t="s">
        <v>4</v>
      </c>
      <c r="D256" s="102" t="s">
        <v>135</v>
      </c>
      <c r="E256" s="11" t="s">
        <v>27</v>
      </c>
      <c r="F256" s="28">
        <v>-6.0060858792078793E-2</v>
      </c>
      <c r="G256" s="28">
        <v>5.1878076908777833E-2</v>
      </c>
      <c r="H256" s="28">
        <v>-2.1869464102483419E-2</v>
      </c>
      <c r="I256" s="28">
        <v>-2.4750448605797001E-2</v>
      </c>
      <c r="J256" s="28">
        <v>3.2992310008241099E-2</v>
      </c>
      <c r="K256" s="28">
        <v>7.1848663599237361E-2</v>
      </c>
      <c r="L256" s="28">
        <v>-6.2275623378518219E-3</v>
      </c>
      <c r="M256" s="28">
        <v>0.25541091148343509</v>
      </c>
      <c r="N256" s="28">
        <v>0.25186782209927688</v>
      </c>
      <c r="O256" s="28">
        <v>0.23100277730425309</v>
      </c>
      <c r="P256" s="28">
        <v>0.36567596709677552</v>
      </c>
      <c r="Q256" s="28">
        <v>0.1186079841613381</v>
      </c>
      <c r="R256" s="28">
        <v>1.148218045372001</v>
      </c>
      <c r="S256" s="28">
        <v>2.513889560713217</v>
      </c>
      <c r="T256" s="28">
        <v>9.2573669052661955E-2</v>
      </c>
      <c r="U256" s="28">
        <v>-0.1764293356042117</v>
      </c>
      <c r="V256" s="28">
        <v>4.0961164877866736</v>
      </c>
      <c r="AH256" s="12"/>
      <c r="AL256" s="31"/>
    </row>
    <row r="257" spans="3:38" x14ac:dyDescent="0.3">
      <c r="C257" t="s">
        <v>4</v>
      </c>
      <c r="D257" s="101" t="s">
        <v>136</v>
      </c>
      <c r="E257" s="11" t="s">
        <v>2</v>
      </c>
      <c r="F257" s="28">
        <v>-13.856791503967861</v>
      </c>
      <c r="G257" s="28">
        <v>4.2602495808451692</v>
      </c>
      <c r="H257" s="28">
        <v>-0.70314044613741089</v>
      </c>
      <c r="I257" s="28">
        <v>6.4322094520623878</v>
      </c>
      <c r="J257" s="28">
        <v>2.2085612542080919</v>
      </c>
      <c r="K257" s="28">
        <v>-2.8249768631132501</v>
      </c>
      <c r="L257" s="28">
        <v>1.5142060288176109</v>
      </c>
      <c r="M257" s="28">
        <v>8.9302988653497835</v>
      </c>
      <c r="N257" s="28">
        <v>12.237062687043389</v>
      </c>
      <c r="O257" s="28">
        <v>-28.325820811513381</v>
      </c>
      <c r="P257" s="28">
        <v>-7.4480669048083428</v>
      </c>
      <c r="Q257" s="28">
        <v>-43.994280504284227</v>
      </c>
      <c r="R257" s="28">
        <v>-95.472745050737672</v>
      </c>
      <c r="S257" s="28">
        <v>-165.29997322654251</v>
      </c>
      <c r="T257" s="28">
        <v>-123.1563114682567</v>
      </c>
      <c r="U257" s="28">
        <v>-86.811694706711933</v>
      </c>
      <c r="V257" s="28">
        <v>313.2617578270565</v>
      </c>
      <c r="AH257" s="12"/>
      <c r="AL257" s="31"/>
    </row>
    <row r="258" spans="3:38" x14ac:dyDescent="0.3">
      <c r="C258" t="s">
        <v>4</v>
      </c>
      <c r="D258" s="102" t="s">
        <v>136</v>
      </c>
      <c r="E258" s="11" t="s">
        <v>27</v>
      </c>
      <c r="F258" s="28">
        <v>7.8469463974467706</v>
      </c>
      <c r="G258" s="28">
        <v>-7.4079510710115528</v>
      </c>
      <c r="H258" s="28">
        <v>3.0203683355683779</v>
      </c>
      <c r="I258" s="28">
        <v>3.461241597682772</v>
      </c>
      <c r="J258" s="28">
        <v>-4.8212268687950646</v>
      </c>
      <c r="K258" s="28">
        <v>-10.351834551265981</v>
      </c>
      <c r="L258" s="28">
        <v>0.77966330119124905</v>
      </c>
      <c r="M258" s="28">
        <v>-36.186263075926583</v>
      </c>
      <c r="N258" s="28">
        <v>-35.990164869009789</v>
      </c>
      <c r="O258" s="28">
        <v>-33.151855695622537</v>
      </c>
      <c r="P258" s="28">
        <v>-52.382070896703453</v>
      </c>
      <c r="Q258" s="28">
        <v>-17.634742200194299</v>
      </c>
      <c r="R258" s="28">
        <v>-163.00695897037619</v>
      </c>
      <c r="S258" s="28">
        <v>-355.93790499324132</v>
      </c>
      <c r="T258" s="28">
        <v>-15.52835508400403</v>
      </c>
      <c r="U258" s="28">
        <v>20.335609956271579</v>
      </c>
      <c r="V258" s="28">
        <v>-581.56799713831424</v>
      </c>
      <c r="AH258" s="12"/>
      <c r="AL258" s="31"/>
    </row>
    <row r="259" spans="3:38" x14ac:dyDescent="0.3">
      <c r="C259" t="s">
        <v>4</v>
      </c>
      <c r="D259" s="101" t="s">
        <v>137</v>
      </c>
      <c r="E259" s="11" t="s">
        <v>2</v>
      </c>
      <c r="F259">
        <v>562.16770558743428</v>
      </c>
      <c r="G259">
        <v>-161.27897612697589</v>
      </c>
      <c r="H259">
        <v>30.005264053830391</v>
      </c>
      <c r="I259">
        <v>-247.43009592023779</v>
      </c>
      <c r="J259">
        <v>-82.779952038452848</v>
      </c>
      <c r="K259">
        <v>111.7457285315711</v>
      </c>
      <c r="L259">
        <v>-54.980656926999927</v>
      </c>
      <c r="M259">
        <v>-338.70365993485711</v>
      </c>
      <c r="N259">
        <v>-468.59681471815747</v>
      </c>
      <c r="O259">
        <v>1103.8063513429611</v>
      </c>
      <c r="P259">
        <v>294.90657592901698</v>
      </c>
      <c r="Q259">
        <v>1707.817752947391</v>
      </c>
      <c r="R259">
        <v>3725.6649573748</v>
      </c>
      <c r="S259">
        <v>6492.6235317656028</v>
      </c>
      <c r="T259">
        <v>4930.6425785832689</v>
      </c>
      <c r="U259">
        <v>3697.5711072509289</v>
      </c>
      <c r="V259">
        <v>-11887.85956112319</v>
      </c>
      <c r="AH259" s="12"/>
      <c r="AL259" s="31"/>
    </row>
    <row r="260" spans="3:38" x14ac:dyDescent="0.3">
      <c r="C260" t="s">
        <v>4</v>
      </c>
      <c r="D260" s="102" t="s">
        <v>137</v>
      </c>
      <c r="E260" s="11" t="s">
        <v>27</v>
      </c>
      <c r="F260">
        <v>-252.4858137868687</v>
      </c>
      <c r="G260">
        <v>264.64033096793651</v>
      </c>
      <c r="H260">
        <v>-103.95101595015549</v>
      </c>
      <c r="I260">
        <v>-120.32377489946791</v>
      </c>
      <c r="J260">
        <v>176.873809377616</v>
      </c>
      <c r="K260">
        <v>373.7382831209452</v>
      </c>
      <c r="L260">
        <v>-22.563633518367169</v>
      </c>
      <c r="M260">
        <v>1283.644736221338</v>
      </c>
      <c r="N260">
        <v>1288.863966643383</v>
      </c>
      <c r="O260">
        <v>1195.3321960465471</v>
      </c>
      <c r="P260">
        <v>1885.9854827573581</v>
      </c>
      <c r="Q260">
        <v>670.29520094385953</v>
      </c>
      <c r="R260">
        <v>5809.2080673881574</v>
      </c>
      <c r="S260">
        <v>12632.775009066891</v>
      </c>
      <c r="T260">
        <v>685.19314548216062</v>
      </c>
      <c r="U260">
        <v>-479.72108654608019</v>
      </c>
      <c r="V260">
        <v>20794.75791618845</v>
      </c>
      <c r="AH260" s="12"/>
      <c r="AL260" s="31"/>
    </row>
    <row r="261" spans="3:38" x14ac:dyDescent="0.3">
      <c r="AH261" s="12"/>
      <c r="AL261" s="31"/>
    </row>
    <row r="262" spans="3:38" x14ac:dyDescent="0.3">
      <c r="C262" s="18"/>
      <c r="F262" s="51" t="s">
        <v>166</v>
      </c>
      <c r="G262" s="52" t="s">
        <v>167</v>
      </c>
      <c r="H262" s="52" t="s">
        <v>168</v>
      </c>
      <c r="I262" s="51" t="s">
        <v>169</v>
      </c>
      <c r="J262" s="51" t="s">
        <v>170</v>
      </c>
      <c r="K262" s="51" t="s">
        <v>171</v>
      </c>
      <c r="L262" s="51" t="s">
        <v>172</v>
      </c>
      <c r="M262" s="51" t="s">
        <v>173</v>
      </c>
      <c r="N262" s="51" t="s">
        <v>174</v>
      </c>
      <c r="O262" s="51" t="s">
        <v>175</v>
      </c>
      <c r="P262" s="51" t="s">
        <v>176</v>
      </c>
      <c r="Q262" s="51" t="s">
        <v>177</v>
      </c>
      <c r="R262" s="51" t="s">
        <v>178</v>
      </c>
      <c r="S262" s="51" t="s">
        <v>179</v>
      </c>
      <c r="T262" s="51" t="s">
        <v>180</v>
      </c>
      <c r="U262" s="51" t="s">
        <v>181</v>
      </c>
      <c r="V262" s="52" t="s">
        <v>43</v>
      </c>
      <c r="AH262" s="12"/>
      <c r="AL262" s="31"/>
    </row>
    <row r="263" spans="3:38" x14ac:dyDescent="0.3">
      <c r="C263" t="s">
        <v>5</v>
      </c>
      <c r="D263" s="101" t="s">
        <v>135</v>
      </c>
      <c r="E263" s="11" t="s">
        <v>2</v>
      </c>
      <c r="F263">
        <v>0.1952593009720226</v>
      </c>
      <c r="G263">
        <v>-8.63925502451722E-3</v>
      </c>
      <c r="H263">
        <v>8.3107177384091069E-3</v>
      </c>
      <c r="I263">
        <v>-1.8931497316577509E-2</v>
      </c>
      <c r="J263">
        <v>-8.9782156947347952E-3</v>
      </c>
      <c r="K263">
        <v>-1.0039162860775859E-2</v>
      </c>
      <c r="L263" s="28">
        <v>-1.3469814506528569E-2</v>
      </c>
      <c r="M263" s="28">
        <v>-1.5828549966749039E-2</v>
      </c>
      <c r="N263" s="28">
        <v>-4.0140812209251031E-2</v>
      </c>
      <c r="O263" s="28">
        <v>-0.18091400205794361</v>
      </c>
      <c r="P263" s="28">
        <v>-0.27549746309361978</v>
      </c>
      <c r="Q263" s="28">
        <v>-0.33247332841154309</v>
      </c>
      <c r="R263" s="28">
        <v>0.25660440040099258</v>
      </c>
      <c r="S263" s="28">
        <v>1.009404170833816</v>
      </c>
      <c r="T263" s="28">
        <v>1.420096818515395</v>
      </c>
      <c r="U263" s="28">
        <v>0.58490561054856371</v>
      </c>
      <c r="V263" s="28">
        <v>-3.0472609624401201</v>
      </c>
      <c r="AH263" s="12"/>
      <c r="AL263" s="31"/>
    </row>
    <row r="264" spans="3:38" x14ac:dyDescent="0.3">
      <c r="C264" t="s">
        <v>5</v>
      </c>
      <c r="D264" s="102" t="s">
        <v>135</v>
      </c>
      <c r="E264" s="11" t="s">
        <v>27</v>
      </c>
      <c r="F264" s="28">
        <v>2.4835334130655529E-2</v>
      </c>
      <c r="G264" s="28">
        <v>2.1867041274537261E-2</v>
      </c>
      <c r="H264" s="28">
        <v>1.247575359308613E-2</v>
      </c>
      <c r="I264" s="28">
        <v>9.0707005580936972E-3</v>
      </c>
      <c r="J264" s="28">
        <v>-1.7430881469814499E-2</v>
      </c>
      <c r="K264" s="28">
        <v>-3.3753489884874532E-2</v>
      </c>
      <c r="L264" s="28">
        <v>-4.0221250235035373E-2</v>
      </c>
      <c r="M264" s="28">
        <v>-7.1673086901103855E-2</v>
      </c>
      <c r="N264" s="28">
        <v>6.3804219808171192E-2</v>
      </c>
      <c r="O264" s="28">
        <v>-8.44325401471826E-2</v>
      </c>
      <c r="P264" s="28">
        <v>-0.30572782581175989</v>
      </c>
      <c r="Q264" s="28">
        <v>-0.24051991206891449</v>
      </c>
      <c r="R264" s="28">
        <v>-0.12729466591641711</v>
      </c>
      <c r="S264" s="28">
        <v>0.76941200836539281</v>
      </c>
      <c r="T264" s="28">
        <v>1.22675774471578</v>
      </c>
      <c r="U264" s="28">
        <v>2.919741334012357</v>
      </c>
      <c r="V264" s="28">
        <v>6.8589368228397163</v>
      </c>
      <c r="AH264" s="12"/>
      <c r="AL264" s="31"/>
    </row>
    <row r="265" spans="3:38" x14ac:dyDescent="0.3">
      <c r="C265" t="s">
        <v>5</v>
      </c>
      <c r="D265" s="101" t="s">
        <v>136</v>
      </c>
      <c r="E265" s="11" t="s">
        <v>2</v>
      </c>
      <c r="F265" s="28">
        <v>-31.633674076609012</v>
      </c>
      <c r="G265" s="28">
        <v>1.382364282557607</v>
      </c>
      <c r="H265" s="28">
        <v>-1.354865787227769</v>
      </c>
      <c r="I265" s="28">
        <v>2.9908226479995239</v>
      </c>
      <c r="J265" s="28">
        <v>1.3743056944056531</v>
      </c>
      <c r="K265" s="28">
        <v>1.565922806870351</v>
      </c>
      <c r="L265" s="28">
        <v>2.0996744836172501</v>
      </c>
      <c r="M265" s="28">
        <v>2.4548105751252791</v>
      </c>
      <c r="N265" s="28">
        <v>6.2927795657609096</v>
      </c>
      <c r="O265" s="28">
        <v>28.870660718065579</v>
      </c>
      <c r="P265" s="28">
        <v>43.999621269915018</v>
      </c>
      <c r="Q265" s="28">
        <v>53.111253582178342</v>
      </c>
      <c r="R265" s="28">
        <v>-41.971328613477233</v>
      </c>
      <c r="S265" s="28">
        <v>-163.62995316964131</v>
      </c>
      <c r="T265" s="28">
        <v>-231.80057389951659</v>
      </c>
      <c r="U265" s="28">
        <v>-100.5736298939987</v>
      </c>
      <c r="V265" s="28">
        <v>489.83313151337637</v>
      </c>
      <c r="AH265" s="12"/>
      <c r="AL265" s="31"/>
    </row>
    <row r="266" spans="3:38" x14ac:dyDescent="0.3">
      <c r="C266" t="s">
        <v>5</v>
      </c>
      <c r="D266" s="102" t="s">
        <v>136</v>
      </c>
      <c r="E266" s="11" t="s">
        <v>27</v>
      </c>
      <c r="F266" s="28">
        <v>-3.896754119409664</v>
      </c>
      <c r="G266" s="28">
        <v>-3.2498999871110699</v>
      </c>
      <c r="H266" s="28">
        <v>-1.8679964345261839</v>
      </c>
      <c r="I266" s="28">
        <v>-1.3916837139316449</v>
      </c>
      <c r="J266" s="28">
        <v>2.462290907528732</v>
      </c>
      <c r="K266" s="28">
        <v>4.8673652812279116</v>
      </c>
      <c r="L266" s="28">
        <v>5.8670092538326406</v>
      </c>
      <c r="M266" s="28">
        <v>10.42515535005734</v>
      </c>
      <c r="N266" s="28">
        <v>-9.7027650216663091</v>
      </c>
      <c r="O266" s="28">
        <v>11.93720925897472</v>
      </c>
      <c r="P266" s="28">
        <v>44.390409953364383</v>
      </c>
      <c r="Q266" s="28">
        <v>34.660196942246671</v>
      </c>
      <c r="R266" s="28">
        <v>17.079498239156688</v>
      </c>
      <c r="S266" s="28">
        <v>-115.81577939888641</v>
      </c>
      <c r="T266" s="28">
        <v>-185.2357685316592</v>
      </c>
      <c r="U266" s="28">
        <v>-435.76944324813712</v>
      </c>
      <c r="V266" s="28">
        <v>-1015.007665927533</v>
      </c>
      <c r="AH266" s="12"/>
      <c r="AL266" s="31"/>
    </row>
    <row r="267" spans="3:38" x14ac:dyDescent="0.3">
      <c r="C267" t="s">
        <v>5</v>
      </c>
      <c r="D267" s="101" t="s">
        <v>137</v>
      </c>
      <c r="E267" s="11" t="s">
        <v>2</v>
      </c>
      <c r="F267">
        <v>1282.062478386049</v>
      </c>
      <c r="G267">
        <v>-55.195321381087012</v>
      </c>
      <c r="H267">
        <v>55.29467550232016</v>
      </c>
      <c r="I267">
        <v>-117.9083178384445</v>
      </c>
      <c r="J267">
        <v>-52.230345027782157</v>
      </c>
      <c r="K267">
        <v>-60.727591406067177</v>
      </c>
      <c r="L267">
        <v>-81.362604924177049</v>
      </c>
      <c r="M267">
        <v>-94.43376207610163</v>
      </c>
      <c r="N267">
        <v>-245.4416241804129</v>
      </c>
      <c r="O267">
        <v>-1149.897941654935</v>
      </c>
      <c r="P267">
        <v>-1753.6886184204559</v>
      </c>
      <c r="Q267">
        <v>-2116.196495999026</v>
      </c>
      <c r="R267">
        <v>1723.015273619967</v>
      </c>
      <c r="S267">
        <v>6642.6267547640819</v>
      </c>
      <c r="T267">
        <v>9478.0416526494228</v>
      </c>
      <c r="U267">
        <v>4346.0925502952014</v>
      </c>
      <c r="V267">
        <v>-19565.63180946279</v>
      </c>
      <c r="AH267" s="12"/>
      <c r="AL267" s="31"/>
    </row>
    <row r="268" spans="3:38" x14ac:dyDescent="0.3">
      <c r="C268" t="s">
        <v>5</v>
      </c>
      <c r="D268" s="102" t="s">
        <v>137</v>
      </c>
      <c r="E268" s="11" t="s">
        <v>27</v>
      </c>
      <c r="F268">
        <v>153.44099508669771</v>
      </c>
      <c r="G268">
        <v>120.8625830027602</v>
      </c>
      <c r="H268">
        <v>70.058770538998544</v>
      </c>
      <c r="I268">
        <v>53.775696885002958</v>
      </c>
      <c r="J268">
        <v>-86.027349731723007</v>
      </c>
      <c r="K268">
        <v>-174.58940836329541</v>
      </c>
      <c r="L268">
        <v>-212.96778794832881</v>
      </c>
      <c r="M268">
        <v>-377.59215860112857</v>
      </c>
      <c r="N268">
        <v>370.71232895572848</v>
      </c>
      <c r="O268">
        <v>-416.98374714687998</v>
      </c>
      <c r="P268">
        <v>-1603.5813566108859</v>
      </c>
      <c r="Q268">
        <v>-1236.117555707016</v>
      </c>
      <c r="R268">
        <v>-548.16554278042167</v>
      </c>
      <c r="S268">
        <v>4384.1834747579414</v>
      </c>
      <c r="T268">
        <v>7030.5994829740957</v>
      </c>
      <c r="U268">
        <v>16325.750098758621</v>
      </c>
      <c r="V268">
        <v>37685.624471566931</v>
      </c>
      <c r="AH268" s="12"/>
      <c r="AL268" s="31"/>
    </row>
    <row r="269" spans="3:38" x14ac:dyDescent="0.3">
      <c r="AH269" s="12"/>
      <c r="AL269" s="31"/>
    </row>
    <row r="270" spans="3:38" x14ac:dyDescent="0.3">
      <c r="C270" s="18"/>
      <c r="F270" s="51" t="s">
        <v>166</v>
      </c>
      <c r="G270" s="52" t="s">
        <v>167</v>
      </c>
      <c r="H270" s="52" t="s">
        <v>168</v>
      </c>
      <c r="I270" s="51" t="s">
        <v>169</v>
      </c>
      <c r="J270" s="51" t="s">
        <v>170</v>
      </c>
      <c r="K270" s="51" t="s">
        <v>171</v>
      </c>
      <c r="L270" s="51" t="s">
        <v>172</v>
      </c>
      <c r="M270" s="51" t="s">
        <v>173</v>
      </c>
      <c r="N270" s="51" t="s">
        <v>174</v>
      </c>
      <c r="O270" s="51" t="s">
        <v>175</v>
      </c>
      <c r="P270" s="51" t="s">
        <v>176</v>
      </c>
      <c r="Q270" s="51" t="s">
        <v>177</v>
      </c>
      <c r="R270" s="51" t="s">
        <v>178</v>
      </c>
      <c r="S270" s="51" t="s">
        <v>179</v>
      </c>
      <c r="T270" s="51" t="s">
        <v>180</v>
      </c>
      <c r="U270" s="51" t="s">
        <v>181</v>
      </c>
      <c r="V270" s="52" t="s">
        <v>43</v>
      </c>
      <c r="AH270" s="12"/>
      <c r="AL270" s="31"/>
    </row>
    <row r="271" spans="3:38" x14ac:dyDescent="0.3">
      <c r="C271" t="s">
        <v>6</v>
      </c>
      <c r="D271" s="101" t="s">
        <v>135</v>
      </c>
      <c r="E271" s="11" t="s">
        <v>2</v>
      </c>
      <c r="F271">
        <v>-7.8093903191750247E-2</v>
      </c>
      <c r="G271">
        <v>6.634146279659997E-4</v>
      </c>
      <c r="H271">
        <v>-7.3956598243253534E-3</v>
      </c>
      <c r="I271">
        <v>5.6708959160598196E-3</v>
      </c>
      <c r="J271">
        <v>7.1629899195798244E-3</v>
      </c>
      <c r="K271">
        <v>3.2608211365616202E-3</v>
      </c>
      <c r="L271" s="28">
        <v>2.727148144514913E-3</v>
      </c>
      <c r="M271" s="28">
        <v>1.5706159157936491E-2</v>
      </c>
      <c r="N271" s="28">
        <v>4.9072011985165857E-2</v>
      </c>
      <c r="O271" s="28">
        <v>5.2113385054745387E-2</v>
      </c>
      <c r="P271" s="28">
        <v>0.1123174072014259</v>
      </c>
      <c r="Q271" s="28">
        <v>0.14594197409247789</v>
      </c>
      <c r="R271" s="28">
        <v>0.32104955596541501</v>
      </c>
      <c r="S271" s="28">
        <v>0.25591672784524988</v>
      </c>
      <c r="T271" s="28">
        <v>0.29232928736016639</v>
      </c>
      <c r="U271" s="28">
        <v>0.3328337530197345</v>
      </c>
      <c r="V271" s="28">
        <v>2.1805298600083352</v>
      </c>
      <c r="AH271" s="12"/>
      <c r="AL271" s="31"/>
    </row>
    <row r="272" spans="3:38" x14ac:dyDescent="0.3">
      <c r="C272" t="s">
        <v>6</v>
      </c>
      <c r="D272" s="102" t="s">
        <v>135</v>
      </c>
      <c r="E272" s="11" t="s">
        <v>27</v>
      </c>
      <c r="F272" s="28">
        <v>-0.11406149877655609</v>
      </c>
      <c r="G272" s="28">
        <v>-1.1182270782085739E-2</v>
      </c>
      <c r="H272" s="28">
        <v>1.5268035613507511E-4</v>
      </c>
      <c r="I272" s="28">
        <v>5.125684545577075E-3</v>
      </c>
      <c r="J272" s="28">
        <v>4.2080699625727516E-3</v>
      </c>
      <c r="K272" s="28">
        <v>-1.4413963567891871E-2</v>
      </c>
      <c r="L272" s="28">
        <v>1.038276677224653E-2</v>
      </c>
      <c r="M272" s="28">
        <v>2.728031231969269E-2</v>
      </c>
      <c r="N272" s="28">
        <v>-4.0785599589608923E-3</v>
      </c>
      <c r="O272" s="28">
        <v>8.9686249367038062E-3</v>
      </c>
      <c r="P272" s="28">
        <v>1.2537199784931291E-2</v>
      </c>
      <c r="Q272" s="28">
        <v>9.2335982190142829E-2</v>
      </c>
      <c r="R272" s="28">
        <v>0.2120618476157077</v>
      </c>
      <c r="S272" s="28">
        <v>-0.1395598538279543</v>
      </c>
      <c r="T272" s="28">
        <v>8.1182896142770744E-2</v>
      </c>
      <c r="U272" s="28">
        <v>-0.2575859409916248</v>
      </c>
      <c r="V272" s="28">
        <v>0.59201432019921185</v>
      </c>
      <c r="AH272" s="12"/>
      <c r="AL272" s="31"/>
    </row>
    <row r="273" spans="3:38" x14ac:dyDescent="0.3">
      <c r="C273" t="s">
        <v>6</v>
      </c>
      <c r="D273" s="101" t="s">
        <v>136</v>
      </c>
      <c r="E273" s="11" t="s">
        <v>2</v>
      </c>
      <c r="F273" s="28">
        <v>12.69992771322363</v>
      </c>
      <c r="G273" s="28">
        <v>-0.1121390320698321</v>
      </c>
      <c r="H273" s="28">
        <v>1.204883124739585</v>
      </c>
      <c r="I273" s="28">
        <v>-0.94162562239612768</v>
      </c>
      <c r="J273" s="28">
        <v>-1.2037616784346059</v>
      </c>
      <c r="K273" s="28">
        <v>-0.56909748845506059</v>
      </c>
      <c r="L273" s="28">
        <v>-0.49096336781108718</v>
      </c>
      <c r="M273" s="28">
        <v>-2.630440332750887</v>
      </c>
      <c r="N273" s="28">
        <v>-8.1150929714539615</v>
      </c>
      <c r="O273" s="28">
        <v>-8.6618502041845034</v>
      </c>
      <c r="P273" s="28">
        <v>-18.61997908363389</v>
      </c>
      <c r="Q273" s="28">
        <v>-24.31002795545697</v>
      </c>
      <c r="R273" s="28">
        <v>-53.346420769610177</v>
      </c>
      <c r="S273" s="28">
        <v>-43.321824483200771</v>
      </c>
      <c r="T273" s="28">
        <v>-50.346674735715617</v>
      </c>
      <c r="U273" s="28">
        <v>-58.672571159597283</v>
      </c>
      <c r="V273" s="28">
        <v>-365.13328543162788</v>
      </c>
      <c r="AH273" s="12"/>
      <c r="AL273" s="31"/>
    </row>
    <row r="274" spans="3:38" x14ac:dyDescent="0.3">
      <c r="C274" t="s">
        <v>6</v>
      </c>
      <c r="D274" s="102" t="s">
        <v>136</v>
      </c>
      <c r="E274" s="11" t="s">
        <v>27</v>
      </c>
      <c r="F274" s="28">
        <v>17.574583543209119</v>
      </c>
      <c r="G274" s="28">
        <v>1.7241044201660809</v>
      </c>
      <c r="H274" s="28">
        <v>-2.8418729844046808E-2</v>
      </c>
      <c r="I274" s="28">
        <v>-0.81318019049834156</v>
      </c>
      <c r="J274" s="28">
        <v>-0.68284028646494477</v>
      </c>
      <c r="K274" s="28">
        <v>2.186012967064805</v>
      </c>
      <c r="L274" s="28">
        <v>-1.7065752895702531</v>
      </c>
      <c r="M274" s="28">
        <v>-4.3513032340038356</v>
      </c>
      <c r="N274" s="28">
        <v>0.48415094567347688</v>
      </c>
      <c r="O274" s="28">
        <v>-1.620847948335864</v>
      </c>
      <c r="P274" s="28">
        <v>-2.395468360658811</v>
      </c>
      <c r="Q274" s="28">
        <v>-15.081625378560201</v>
      </c>
      <c r="R274" s="28">
        <v>-34.209842182927787</v>
      </c>
      <c r="S274" s="28">
        <v>19.58181281160455</v>
      </c>
      <c r="T274" s="28">
        <v>-16.036039227601581</v>
      </c>
      <c r="U274" s="28">
        <v>34.657750716228293</v>
      </c>
      <c r="V274" s="28">
        <v>-100.62042503960581</v>
      </c>
      <c r="AH274" s="12"/>
      <c r="AL274" s="31"/>
    </row>
    <row r="275" spans="3:38" x14ac:dyDescent="0.3">
      <c r="C275" t="s">
        <v>6</v>
      </c>
      <c r="D275" s="101" t="s">
        <v>137</v>
      </c>
      <c r="E275" s="11" t="s">
        <v>2</v>
      </c>
      <c r="F275">
        <v>-515.46455992698293</v>
      </c>
      <c r="G275">
        <v>4.7863672851552792</v>
      </c>
      <c r="H275">
        <v>-49.023557997740653</v>
      </c>
      <c r="I275">
        <v>39.174721393501272</v>
      </c>
      <c r="J275">
        <v>50.714063553508367</v>
      </c>
      <c r="K275">
        <v>24.970423271854539</v>
      </c>
      <c r="L275">
        <v>22.21015547005732</v>
      </c>
      <c r="M275">
        <v>110.4545673741204</v>
      </c>
      <c r="N275">
        <v>336.03256418663199</v>
      </c>
      <c r="O275">
        <v>360.80261219055319</v>
      </c>
      <c r="P275">
        <v>773.24036330016224</v>
      </c>
      <c r="Q275">
        <v>1015.065899890289</v>
      </c>
      <c r="R275">
        <v>2221.2766934950268</v>
      </c>
      <c r="S275">
        <v>1842.672867874571</v>
      </c>
      <c r="T275">
        <v>2183.7872015737812</v>
      </c>
      <c r="U275">
        <v>2611.634423458745</v>
      </c>
      <c r="V275">
        <v>15385.31771805184</v>
      </c>
      <c r="AH275" s="12"/>
      <c r="AL275" s="31"/>
    </row>
    <row r="276" spans="3:38" x14ac:dyDescent="0.3">
      <c r="C276" t="s">
        <v>6</v>
      </c>
      <c r="D276" s="102" t="s">
        <v>137</v>
      </c>
      <c r="E276" s="11" t="s">
        <v>27</v>
      </c>
      <c r="F276">
        <v>-675.80856123233298</v>
      </c>
      <c r="G276">
        <v>-66.351172497115272</v>
      </c>
      <c r="H276">
        <v>1.3602235376727949</v>
      </c>
      <c r="I276">
        <v>32.34510888939792</v>
      </c>
      <c r="J276">
        <v>27.88494092671419</v>
      </c>
      <c r="K276">
        <v>-82.418657371518293</v>
      </c>
      <c r="L276">
        <v>70.526178804963592</v>
      </c>
      <c r="M276">
        <v>174.235562883347</v>
      </c>
      <c r="N276">
        <v>-11.71234702656511</v>
      </c>
      <c r="O276">
        <v>73.870832403997156</v>
      </c>
      <c r="P276">
        <v>113.9528472126149</v>
      </c>
      <c r="Q276">
        <v>620.29549371258327</v>
      </c>
      <c r="R276">
        <v>1388.0237273960299</v>
      </c>
      <c r="S276">
        <v>-660.53624544975901</v>
      </c>
      <c r="T276">
        <v>788.7606140114658</v>
      </c>
      <c r="U276">
        <v>-1079.4345091843279</v>
      </c>
      <c r="V276">
        <v>4380.798417144455</v>
      </c>
      <c r="AH276" s="12"/>
      <c r="AL276" s="31"/>
    </row>
    <row r="277" spans="3:38" x14ac:dyDescent="0.3">
      <c r="AH277" s="12"/>
      <c r="AL277" s="31"/>
    </row>
    <row r="278" spans="3:38" x14ac:dyDescent="0.3">
      <c r="C278" s="18"/>
      <c r="F278" s="51" t="s">
        <v>166</v>
      </c>
      <c r="G278" s="52" t="s">
        <v>167</v>
      </c>
      <c r="H278" s="52" t="s">
        <v>168</v>
      </c>
      <c r="I278" s="51" t="s">
        <v>169</v>
      </c>
      <c r="J278" s="51" t="s">
        <v>170</v>
      </c>
      <c r="K278" s="51" t="s">
        <v>171</v>
      </c>
      <c r="L278" s="51" t="s">
        <v>172</v>
      </c>
      <c r="M278" s="51" t="s">
        <v>173</v>
      </c>
      <c r="N278" s="51" t="s">
        <v>174</v>
      </c>
      <c r="O278" s="51" t="s">
        <v>175</v>
      </c>
      <c r="P278" s="51" t="s">
        <v>176</v>
      </c>
      <c r="Q278" s="51" t="s">
        <v>177</v>
      </c>
      <c r="R278" s="51" t="s">
        <v>178</v>
      </c>
      <c r="S278" s="51" t="s">
        <v>179</v>
      </c>
      <c r="T278" s="51" t="s">
        <v>180</v>
      </c>
      <c r="U278" s="51" t="s">
        <v>181</v>
      </c>
      <c r="V278" s="52" t="s">
        <v>43</v>
      </c>
      <c r="AH278" s="12"/>
      <c r="AL278" s="31"/>
    </row>
    <row r="279" spans="3:38" x14ac:dyDescent="0.3">
      <c r="C279" t="s">
        <v>56</v>
      </c>
      <c r="D279" s="101" t="s">
        <v>135</v>
      </c>
      <c r="E279" s="11" t="s">
        <v>2</v>
      </c>
      <c r="F279">
        <v>9.272942284193858E-2</v>
      </c>
      <c r="G279">
        <v>-8.8576649025987053E-3</v>
      </c>
      <c r="H279">
        <v>-2.7660556711981699E-3</v>
      </c>
      <c r="I279">
        <v>-5.6652894944547727E-3</v>
      </c>
      <c r="J279">
        <v>1.3510003956947181E-3</v>
      </c>
      <c r="K279">
        <v>-9.133782656227496E-3</v>
      </c>
      <c r="L279" s="28">
        <v>1.9101499528200509E-2</v>
      </c>
      <c r="M279" s="28">
        <v>3.4873409052505577E-2</v>
      </c>
      <c r="N279" s="28">
        <v>1.8579788610055829E-2</v>
      </c>
      <c r="O279" s="28">
        <v>3.9976475211525253E-2</v>
      </c>
      <c r="P279" s="28">
        <v>7.670674414896661E-2</v>
      </c>
      <c r="Q279" s="28">
        <v>0.11823334072885761</v>
      </c>
      <c r="R279" s="28">
        <v>0.1658565834884822</v>
      </c>
      <c r="S279" s="28">
        <v>-0.15934039077473369</v>
      </c>
      <c r="T279" s="28">
        <v>-0.79306514718494014</v>
      </c>
      <c r="U279" s="28">
        <v>1.2061628818152139</v>
      </c>
      <c r="V279" s="28">
        <v>3.3402397869110558</v>
      </c>
      <c r="AH279" s="12"/>
      <c r="AL279" s="31"/>
    </row>
    <row r="280" spans="3:38" x14ac:dyDescent="0.3">
      <c r="C280" t="s">
        <v>56</v>
      </c>
      <c r="D280" s="102" t="s">
        <v>135</v>
      </c>
      <c r="E280" s="11" t="s">
        <v>27</v>
      </c>
      <c r="F280" s="28">
        <v>4.6846452164488787E-2</v>
      </c>
      <c r="G280" s="28">
        <v>3.8187283563114291E-3</v>
      </c>
      <c r="H280" s="28">
        <v>3.276284371248495E-3</v>
      </c>
      <c r="I280" s="28">
        <v>-7.6256320396668456E-3</v>
      </c>
      <c r="J280" s="28">
        <v>1.774763996971598E-2</v>
      </c>
      <c r="K280" s="28">
        <v>-3.080088364201677E-3</v>
      </c>
      <c r="L280" s="28">
        <v>-2.224276311255102E-4</v>
      </c>
      <c r="M280" s="28">
        <v>2.2640942773756612E-2</v>
      </c>
      <c r="N280" s="28">
        <v>-2.355404350815837E-2</v>
      </c>
      <c r="O280" s="28">
        <v>2.804129970591596E-2</v>
      </c>
      <c r="P280" s="28">
        <v>2.294910474216216E-2</v>
      </c>
      <c r="Q280" s="28">
        <v>6.0735330236935781E-2</v>
      </c>
      <c r="R280" s="28">
        <v>0.1530560226063464</v>
      </c>
      <c r="S280" s="28">
        <v>-0.17067395887792089</v>
      </c>
      <c r="T280" s="28">
        <v>-0.62165307632777278</v>
      </c>
      <c r="U280" s="28">
        <v>-0.17506563982260201</v>
      </c>
      <c r="V280" s="28">
        <v>0.68852932948953338</v>
      </c>
      <c r="AH280" s="12"/>
      <c r="AL280" s="31"/>
    </row>
    <row r="281" spans="3:38" x14ac:dyDescent="0.3">
      <c r="C281" t="s">
        <v>56</v>
      </c>
      <c r="D281" s="101" t="s">
        <v>136</v>
      </c>
      <c r="E281" s="11" t="s">
        <v>2</v>
      </c>
      <c r="F281" s="28">
        <v>-15.11281164723756</v>
      </c>
      <c r="G281" s="28">
        <v>1.4208097232771859</v>
      </c>
      <c r="H281" s="28">
        <v>0.43138106366624213</v>
      </c>
      <c r="I281" s="28">
        <v>0.90368453463561238</v>
      </c>
      <c r="J281" s="28">
        <v>-0.2427343157507664</v>
      </c>
      <c r="K281" s="28">
        <v>1.472408368360242</v>
      </c>
      <c r="L281" s="28">
        <v>-3.118642244148802</v>
      </c>
      <c r="M281" s="28">
        <v>-5.7156514112371042</v>
      </c>
      <c r="N281" s="28">
        <v>-3.1700498174915168</v>
      </c>
      <c r="O281" s="28">
        <v>-6.6536664207601461</v>
      </c>
      <c r="P281" s="28">
        <v>-12.707396504555851</v>
      </c>
      <c r="Q281" s="28">
        <v>-19.594232372372741</v>
      </c>
      <c r="R281" s="28">
        <v>-27.622875956484219</v>
      </c>
      <c r="S281" s="28">
        <v>24.39543603263019</v>
      </c>
      <c r="T281" s="28">
        <v>126.0950156951544</v>
      </c>
      <c r="U281" s="28">
        <v>-199.08005901370231</v>
      </c>
      <c r="V281" s="28">
        <v>-542.0362266676093</v>
      </c>
      <c r="AH281" s="12"/>
      <c r="AL281" s="31"/>
    </row>
    <row r="282" spans="3:38" x14ac:dyDescent="0.3">
      <c r="C282" t="s">
        <v>56</v>
      </c>
      <c r="D282" s="102" t="s">
        <v>136</v>
      </c>
      <c r="E282" s="11" t="s">
        <v>27</v>
      </c>
      <c r="F282" s="28">
        <v>-7.1433289874220476</v>
      </c>
      <c r="G282" s="28">
        <v>-0.59645663561247764</v>
      </c>
      <c r="H282" s="28">
        <v>-0.51766050927814611</v>
      </c>
      <c r="I282" s="28">
        <v>1.104104192524844</v>
      </c>
      <c r="J282" s="28">
        <v>-2.756276394132513</v>
      </c>
      <c r="K282" s="28">
        <v>0.391731104461293</v>
      </c>
      <c r="L282" s="28">
        <v>-3.975268121547515E-2</v>
      </c>
      <c r="M282" s="28">
        <v>-3.5713871733098022</v>
      </c>
      <c r="N282" s="28">
        <v>3.26749672395961</v>
      </c>
      <c r="O282" s="28">
        <v>-4.6582825880749112</v>
      </c>
      <c r="P282" s="28">
        <v>-4.291109176560667</v>
      </c>
      <c r="Q282" s="28">
        <v>-10.27228185389299</v>
      </c>
      <c r="R282" s="28">
        <v>-24.49848946945929</v>
      </c>
      <c r="S282" s="28">
        <v>23.44085251067952</v>
      </c>
      <c r="T282" s="28">
        <v>90.466538117856089</v>
      </c>
      <c r="U282" s="28">
        <v>22.390142253499111</v>
      </c>
      <c r="V282" s="28">
        <v>-107.59891401776891</v>
      </c>
      <c r="AH282" s="12"/>
      <c r="AL282" s="31"/>
    </row>
    <row r="283" spans="3:38" x14ac:dyDescent="0.3">
      <c r="C283" t="s">
        <v>56</v>
      </c>
      <c r="D283" s="101" t="s">
        <v>137</v>
      </c>
      <c r="E283" s="11" t="s">
        <v>2</v>
      </c>
      <c r="F283">
        <v>616.25690598479423</v>
      </c>
      <c r="G283">
        <v>-56.876990966330943</v>
      </c>
      <c r="H283">
        <v>-16.70388738578475</v>
      </c>
      <c r="I283">
        <v>-35.826648613029313</v>
      </c>
      <c r="J283">
        <v>11.03824107074092</v>
      </c>
      <c r="K283">
        <v>-59.06892997461</v>
      </c>
      <c r="L283">
        <v>127.6382214757125</v>
      </c>
      <c r="M283">
        <v>234.7283186001778</v>
      </c>
      <c r="N283">
        <v>135.898859616751</v>
      </c>
      <c r="O283">
        <v>278.40459146857762</v>
      </c>
      <c r="P283">
        <v>528.83950730995821</v>
      </c>
      <c r="Q283">
        <v>815.95176669555804</v>
      </c>
      <c r="R283">
        <v>1156.643132330471</v>
      </c>
      <c r="S283">
        <v>-918.17252611803269</v>
      </c>
      <c r="T283">
        <v>-4989.3473466232826</v>
      </c>
      <c r="U283">
        <v>8248.427860789292</v>
      </c>
      <c r="V283">
        <v>22101.429382864269</v>
      </c>
      <c r="AH283" s="12"/>
      <c r="AL283" s="31"/>
    </row>
    <row r="284" spans="3:38" x14ac:dyDescent="0.3">
      <c r="C284" t="s">
        <v>56</v>
      </c>
      <c r="D284" s="102" t="s">
        <v>137</v>
      </c>
      <c r="E284" s="11" t="s">
        <v>27</v>
      </c>
      <c r="F284">
        <v>272.92844965410842</v>
      </c>
      <c r="G284">
        <v>23.3475568168429</v>
      </c>
      <c r="H284">
        <v>20.52596015877111</v>
      </c>
      <c r="I284">
        <v>-39.443527320307908</v>
      </c>
      <c r="J284">
        <v>107.61814906818709</v>
      </c>
      <c r="K284">
        <v>-11.273997207114229</v>
      </c>
      <c r="L284">
        <v>5.1417645477918086</v>
      </c>
      <c r="M284">
        <v>141.76399875125529</v>
      </c>
      <c r="N284">
        <v>-110.41434906447741</v>
      </c>
      <c r="O284">
        <v>195.23713682571909</v>
      </c>
      <c r="P284">
        <v>198.89559093425669</v>
      </c>
      <c r="Q284">
        <v>439.09593768443852</v>
      </c>
      <c r="R284">
        <v>993.44018236957709</v>
      </c>
      <c r="S284">
        <v>-771.52254745044775</v>
      </c>
      <c r="T284">
        <v>-3248.2523478523221</v>
      </c>
      <c r="U284">
        <v>-633.49074196063157</v>
      </c>
      <c r="V284">
        <v>4328.9791709978308</v>
      </c>
      <c r="AH284" s="12"/>
      <c r="AL284" s="31"/>
    </row>
    <row r="285" spans="3:38" x14ac:dyDescent="0.3">
      <c r="AH285" s="12"/>
      <c r="AL285" s="31"/>
    </row>
    <row r="286" spans="3:38" x14ac:dyDescent="0.3">
      <c r="C286" s="18"/>
      <c r="F286" s="51" t="s">
        <v>166</v>
      </c>
      <c r="G286" s="52" t="s">
        <v>167</v>
      </c>
      <c r="H286" s="52" t="s">
        <v>168</v>
      </c>
      <c r="I286" s="51" t="s">
        <v>169</v>
      </c>
      <c r="J286" s="51" t="s">
        <v>170</v>
      </c>
      <c r="K286" s="51" t="s">
        <v>171</v>
      </c>
      <c r="L286" s="51" t="s">
        <v>172</v>
      </c>
      <c r="M286" s="51" t="s">
        <v>173</v>
      </c>
      <c r="N286" s="51" t="s">
        <v>174</v>
      </c>
      <c r="O286" s="51" t="s">
        <v>175</v>
      </c>
      <c r="P286" s="51" t="s">
        <v>176</v>
      </c>
      <c r="Q286" s="51" t="s">
        <v>177</v>
      </c>
      <c r="R286" s="51" t="s">
        <v>178</v>
      </c>
      <c r="S286" s="51" t="s">
        <v>179</v>
      </c>
      <c r="T286" s="51" t="s">
        <v>180</v>
      </c>
      <c r="U286" s="51" t="s">
        <v>181</v>
      </c>
      <c r="V286" s="52" t="s">
        <v>43</v>
      </c>
      <c r="AH286" s="12"/>
      <c r="AL286" s="31"/>
    </row>
    <row r="287" spans="3:38" x14ac:dyDescent="0.3">
      <c r="C287" t="s">
        <v>7</v>
      </c>
      <c r="D287" s="101" t="s">
        <v>135</v>
      </c>
      <c r="E287" s="11" t="s">
        <v>2</v>
      </c>
      <c r="F287">
        <v>1.1052280361786291E-3</v>
      </c>
      <c r="G287">
        <v>-1.8314228084564191E-3</v>
      </c>
      <c r="H287">
        <v>3.9998211987678223E-3</v>
      </c>
      <c r="I287">
        <v>2.1250434984312672E-2</v>
      </c>
      <c r="J287">
        <v>-1.553975027605081E-2</v>
      </c>
      <c r="K287">
        <v>1.3721179543350561E-2</v>
      </c>
      <c r="L287" s="28">
        <v>1.8901640238181421E-3</v>
      </c>
      <c r="M287" s="28">
        <v>3.669868677468735E-2</v>
      </c>
      <c r="N287" s="28">
        <v>5.5800416178260592E-2</v>
      </c>
      <c r="O287" s="28">
        <v>5.8626989180300182E-2</v>
      </c>
      <c r="P287" s="28">
        <v>0.13509334537322809</v>
      </c>
      <c r="Q287" s="28">
        <v>-2.6065739475318761E-2</v>
      </c>
      <c r="R287" s="28">
        <v>0.51003431382791931</v>
      </c>
      <c r="S287" s="28">
        <v>1.334553111195547E-2</v>
      </c>
      <c r="T287" s="28">
        <v>0.59761725105199659</v>
      </c>
      <c r="U287" s="28">
        <v>0.61518443400071021</v>
      </c>
      <c r="V287" s="28">
        <v>0.33001518919493827</v>
      </c>
      <c r="AH287" s="12"/>
      <c r="AL287" s="31"/>
    </row>
    <row r="288" spans="3:38" x14ac:dyDescent="0.3">
      <c r="C288" t="s">
        <v>7</v>
      </c>
      <c r="D288" s="102" t="s">
        <v>135</v>
      </c>
      <c r="E288" s="11" t="s">
        <v>27</v>
      </c>
      <c r="F288" s="28">
        <v>3.022576580515168E-2</v>
      </c>
      <c r="G288" s="28">
        <v>6.3715852542614235E-4</v>
      </c>
      <c r="H288" s="28">
        <v>5.2474908401666243E-3</v>
      </c>
      <c r="I288" s="28">
        <v>3.4205953163874273E-2</v>
      </c>
      <c r="J288" s="28">
        <v>5.2416683110261847E-2</v>
      </c>
      <c r="K288" s="28">
        <v>2.0437949232970321E-2</v>
      </c>
      <c r="L288" s="28">
        <v>3.2109048197155647E-2</v>
      </c>
      <c r="M288" s="28">
        <v>-1.1220158232918E-3</v>
      </c>
      <c r="N288" s="28">
        <v>7.2533656223498721E-2</v>
      </c>
      <c r="O288" s="28">
        <v>5.14963277755629E-2</v>
      </c>
      <c r="P288" s="28">
        <v>0.17083489058375489</v>
      </c>
      <c r="Q288" s="28">
        <v>-9.059276967686003E-2</v>
      </c>
      <c r="R288" s="28">
        <v>0.64870870407885572</v>
      </c>
      <c r="S288" s="28">
        <v>-0.27991598736487072</v>
      </c>
      <c r="T288" s="28">
        <v>0.44829657772194048</v>
      </c>
      <c r="U288" s="28">
        <v>0.97887976434439139</v>
      </c>
      <c r="V288" s="28">
        <v>1.056570593265072</v>
      </c>
      <c r="AH288" s="12"/>
      <c r="AL288" s="31"/>
    </row>
    <row r="289" spans="3:38" x14ac:dyDescent="0.3">
      <c r="C289" t="s">
        <v>7</v>
      </c>
      <c r="D289" s="101" t="s">
        <v>136</v>
      </c>
      <c r="E289" s="11" t="s">
        <v>2</v>
      </c>
      <c r="F289" s="28">
        <v>-0.2184388715580354</v>
      </c>
      <c r="G289" s="28">
        <v>0.28924981400481631</v>
      </c>
      <c r="H289" s="28">
        <v>-0.66778540984572121</v>
      </c>
      <c r="I289" s="28">
        <v>-3.5129920320781718</v>
      </c>
      <c r="J289" s="28">
        <v>2.5293641447789028</v>
      </c>
      <c r="K289" s="28">
        <v>-2.2922854061581539</v>
      </c>
      <c r="L289" s="28">
        <v>-0.33374081938686118</v>
      </c>
      <c r="M289" s="28">
        <v>-6.1062471077024014</v>
      </c>
      <c r="N289" s="28">
        <v>-9.2711948986159314</v>
      </c>
      <c r="O289" s="28">
        <v>-9.8581510525818885</v>
      </c>
      <c r="P289" s="28">
        <v>-22.507456033804029</v>
      </c>
      <c r="Q289" s="28">
        <v>3.8654728416961461</v>
      </c>
      <c r="R289" s="28">
        <v>-83.949071777306472</v>
      </c>
      <c r="S289" s="28">
        <v>-3.8001793958028429</v>
      </c>
      <c r="T289" s="28">
        <v>-100.416750903807</v>
      </c>
      <c r="U289" s="28">
        <v>-103.7214411579193</v>
      </c>
      <c r="V289" s="28">
        <v>-57.344003092321152</v>
      </c>
      <c r="AH289" s="12"/>
      <c r="AL289" s="31"/>
    </row>
    <row r="290" spans="3:38" x14ac:dyDescent="0.3">
      <c r="C290" t="s">
        <v>7</v>
      </c>
      <c r="D290" s="102" t="s">
        <v>136</v>
      </c>
      <c r="E290" s="11" t="s">
        <v>27</v>
      </c>
      <c r="F290" s="28">
        <v>-4.7646772491688756</v>
      </c>
      <c r="G290" s="28">
        <v>-0.111471374677671</v>
      </c>
      <c r="H290" s="28">
        <v>-0.83103282932763189</v>
      </c>
      <c r="I290" s="28">
        <v>-5.3833426949673964</v>
      </c>
      <c r="J290" s="28">
        <v>-8.2572771533346554</v>
      </c>
      <c r="K290" s="28">
        <v>-3.2690833827389061</v>
      </c>
      <c r="L290" s="28">
        <v>-5.064889300904639</v>
      </c>
      <c r="M290" s="28">
        <v>5.8414821847421187E-2</v>
      </c>
      <c r="N290" s="28">
        <v>-11.45395108114818</v>
      </c>
      <c r="O290" s="28">
        <v>-8.3604701368040537</v>
      </c>
      <c r="P290" s="28">
        <v>-27.09973894990685</v>
      </c>
      <c r="Q290" s="28">
        <v>13.618454773469351</v>
      </c>
      <c r="R290" s="28">
        <v>-101.3359715150405</v>
      </c>
      <c r="S290" s="28">
        <v>41.490635786145958</v>
      </c>
      <c r="T290" s="28">
        <v>-72.845255887736357</v>
      </c>
      <c r="U290" s="28">
        <v>-155.86085553083061</v>
      </c>
      <c r="V290" s="28">
        <v>-168.81022132106409</v>
      </c>
      <c r="AH290" s="12"/>
      <c r="AL290" s="31"/>
    </row>
    <row r="291" spans="3:38" x14ac:dyDescent="0.3">
      <c r="C291" t="s">
        <v>7</v>
      </c>
      <c r="D291" s="101" t="s">
        <v>137</v>
      </c>
      <c r="E291" s="11" t="s">
        <v>2</v>
      </c>
      <c r="F291">
        <v>11.21370282292582</v>
      </c>
      <c r="G291">
        <v>-11.342026112759919</v>
      </c>
      <c r="H291">
        <v>27.923711791603381</v>
      </c>
      <c r="I291">
        <v>145.30721347355521</v>
      </c>
      <c r="J291">
        <v>-102.7107597984572</v>
      </c>
      <c r="K291">
        <v>95.916616186881583</v>
      </c>
      <c r="L291">
        <v>14.99741767806699</v>
      </c>
      <c r="M291">
        <v>254.41351556519271</v>
      </c>
      <c r="N291">
        <v>385.92521525131502</v>
      </c>
      <c r="O291">
        <v>415.80692309833103</v>
      </c>
      <c r="P291">
        <v>940.16475549151073</v>
      </c>
      <c r="Q291">
        <v>-136.85752873137969</v>
      </c>
      <c r="R291">
        <v>3461.4027687767671</v>
      </c>
      <c r="S291">
        <v>233.26774717821539</v>
      </c>
      <c r="T291">
        <v>4234.5400792898436</v>
      </c>
      <c r="U291">
        <v>4402.9305693058704</v>
      </c>
      <c r="V291">
        <v>2587.072918893828</v>
      </c>
      <c r="AH291" s="12"/>
      <c r="AL291" s="31"/>
    </row>
    <row r="292" spans="3:38" x14ac:dyDescent="0.3">
      <c r="C292" t="s">
        <v>7</v>
      </c>
      <c r="D292" s="102" t="s">
        <v>137</v>
      </c>
      <c r="E292" s="11" t="s">
        <v>27</v>
      </c>
      <c r="F292">
        <v>188.55505398994271</v>
      </c>
      <c r="G292">
        <v>4.8866706325654263</v>
      </c>
      <c r="H292">
        <v>32.972258007988557</v>
      </c>
      <c r="I292">
        <v>212.0569644973998</v>
      </c>
      <c r="J292">
        <v>325.59452873807891</v>
      </c>
      <c r="K292">
        <v>131.14607509669531</v>
      </c>
      <c r="L292">
        <v>200.35271175116119</v>
      </c>
      <c r="M292">
        <v>3.246996409917756</v>
      </c>
      <c r="N292">
        <v>453.59117886324663</v>
      </c>
      <c r="O292">
        <v>341.43957344052069</v>
      </c>
      <c r="P292">
        <v>1079.0451414527031</v>
      </c>
      <c r="Q292">
        <v>-503.29691577463018</v>
      </c>
      <c r="R292">
        <v>3968.4680168249579</v>
      </c>
      <c r="S292">
        <v>-1515.494144835211</v>
      </c>
      <c r="T292">
        <v>2982.6798238123301</v>
      </c>
      <c r="U292">
        <v>6250.3781624460244</v>
      </c>
      <c r="V292">
        <v>6860.6244047162472</v>
      </c>
      <c r="AH292" s="12"/>
      <c r="AL292" s="31"/>
    </row>
    <row r="293" spans="3:38" x14ac:dyDescent="0.3">
      <c r="AH293" s="12"/>
      <c r="AL293" s="31"/>
    </row>
    <row r="294" spans="3:38" x14ac:dyDescent="0.3">
      <c r="C294" s="18"/>
      <c r="F294" s="51" t="s">
        <v>166</v>
      </c>
      <c r="G294" s="52" t="s">
        <v>167</v>
      </c>
      <c r="H294" s="52" t="s">
        <v>168</v>
      </c>
      <c r="I294" s="51" t="s">
        <v>169</v>
      </c>
      <c r="J294" s="51" t="s">
        <v>170</v>
      </c>
      <c r="K294" s="51" t="s">
        <v>171</v>
      </c>
      <c r="L294" s="51" t="s">
        <v>172</v>
      </c>
      <c r="M294" s="51" t="s">
        <v>173</v>
      </c>
      <c r="N294" s="51" t="s">
        <v>174</v>
      </c>
      <c r="O294" s="51" t="s">
        <v>175</v>
      </c>
      <c r="P294" s="51" t="s">
        <v>176</v>
      </c>
      <c r="Q294" s="51" t="s">
        <v>177</v>
      </c>
      <c r="R294" s="51" t="s">
        <v>178</v>
      </c>
      <c r="S294" s="51" t="s">
        <v>179</v>
      </c>
      <c r="T294" s="51" t="s">
        <v>180</v>
      </c>
      <c r="U294" s="51" t="s">
        <v>181</v>
      </c>
      <c r="V294" s="52" t="s">
        <v>43</v>
      </c>
      <c r="AH294" s="12"/>
      <c r="AL294" s="31"/>
    </row>
    <row r="295" spans="3:38" x14ac:dyDescent="0.3">
      <c r="C295" t="s">
        <v>8</v>
      </c>
      <c r="D295" s="101" t="s">
        <v>135</v>
      </c>
      <c r="E295" s="11" t="s">
        <v>2</v>
      </c>
      <c r="F295">
        <v>-3.6972024517368108E-3</v>
      </c>
      <c r="G295">
        <v>2.9046684999520228E-4</v>
      </c>
      <c r="H295">
        <v>2.0998692730572061E-4</v>
      </c>
      <c r="I295">
        <v>4.7316423567933599E-3</v>
      </c>
      <c r="J295">
        <v>5.2128146266837677E-2</v>
      </c>
      <c r="K295">
        <v>-2.6061395788462931E-2</v>
      </c>
      <c r="L295" s="28">
        <v>-2.420035019956104E-2</v>
      </c>
      <c r="M295" s="28">
        <v>-3.3959185476319237E-2</v>
      </c>
      <c r="N295" s="28">
        <v>-1.317589059391888E-3</v>
      </c>
      <c r="O295" s="28">
        <v>4.2283235273795183E-2</v>
      </c>
      <c r="P295" s="28">
        <v>9.9838630384257554E-2</v>
      </c>
      <c r="Q295" s="28">
        <v>6.7763531532745724E-2</v>
      </c>
      <c r="R295" s="28">
        <v>0.12611931568190229</v>
      </c>
      <c r="S295" s="28">
        <v>-1.742442293159074E-2</v>
      </c>
      <c r="T295" s="28">
        <v>2.4351372898143261E-2</v>
      </c>
      <c r="U295" s="28">
        <v>-1.2652341746695051E-2</v>
      </c>
      <c r="V295" s="28">
        <v>1.13878496090863</v>
      </c>
      <c r="AH295" s="12"/>
      <c r="AL295" s="31"/>
    </row>
    <row r="296" spans="3:38" x14ac:dyDescent="0.3">
      <c r="C296" t="s">
        <v>8</v>
      </c>
      <c r="D296" s="102" t="s">
        <v>135</v>
      </c>
      <c r="E296" s="11" t="s">
        <v>27</v>
      </c>
      <c r="F296" s="28">
        <v>7.6996993585265322E-3</v>
      </c>
      <c r="G296" s="28">
        <v>-1.6397786253345521E-3</v>
      </c>
      <c r="H296" s="28">
        <v>-3.7722884938822532E-3</v>
      </c>
      <c r="I296" s="28">
        <v>8.2739084820381767E-3</v>
      </c>
      <c r="J296" s="28">
        <v>1.5925533299652371E-2</v>
      </c>
      <c r="K296" s="28">
        <v>6.9066060685074593E-4</v>
      </c>
      <c r="L296" s="28">
        <v>-5.3830185552514481E-2</v>
      </c>
      <c r="M296" s="28">
        <v>2.2386735579726789E-2</v>
      </c>
      <c r="N296" s="28">
        <v>2.7964222443378178E-2</v>
      </c>
      <c r="O296" s="28">
        <v>5.9741474547587832E-2</v>
      </c>
      <c r="P296" s="28">
        <v>0.14688821455948731</v>
      </c>
      <c r="Q296" s="28">
        <v>0.12793135050018811</v>
      </c>
      <c r="R296" s="28">
        <v>4.9040018444296729E-2</v>
      </c>
      <c r="S296" s="28">
        <v>0.13810648249130869</v>
      </c>
      <c r="T296" s="28">
        <v>0.1967542667742577</v>
      </c>
      <c r="U296" s="28">
        <v>0.44285463160183269</v>
      </c>
      <c r="V296" s="28">
        <v>-6.6972817508768046E-2</v>
      </c>
      <c r="AH296" s="12"/>
      <c r="AL296" s="31"/>
    </row>
    <row r="297" spans="3:38" x14ac:dyDescent="0.3">
      <c r="C297" t="s">
        <v>8</v>
      </c>
      <c r="D297" s="101" t="s">
        <v>136</v>
      </c>
      <c r="E297" s="11" t="s">
        <v>2</v>
      </c>
      <c r="F297" s="28">
        <v>0.3850430505103013</v>
      </c>
      <c r="G297" s="28">
        <v>-7.7660823157940762E-2</v>
      </c>
      <c r="H297" s="28">
        <v>-2.506632521658592E-2</v>
      </c>
      <c r="I297" s="28">
        <v>-0.75895235734650512</v>
      </c>
      <c r="J297" s="28">
        <v>-8.4689883077250698</v>
      </c>
      <c r="K297" s="28">
        <v>4.1432810198929442</v>
      </c>
      <c r="L297" s="28">
        <v>3.8656191090357939</v>
      </c>
      <c r="M297" s="28">
        <v>5.3646223315088903</v>
      </c>
      <c r="N297" s="28">
        <v>3.6290955150235497E-2</v>
      </c>
      <c r="O297" s="28">
        <v>-7.1314990957024307</v>
      </c>
      <c r="P297" s="28">
        <v>-16.636556868383082</v>
      </c>
      <c r="Q297" s="28">
        <v>-11.675362671708999</v>
      </c>
      <c r="R297" s="28">
        <v>-21.121203339662198</v>
      </c>
      <c r="S297" s="28">
        <v>2.0690754929472628</v>
      </c>
      <c r="T297" s="28">
        <v>-5.8241983122933334</v>
      </c>
      <c r="U297" s="28">
        <v>-1.588408650678502</v>
      </c>
      <c r="V297" s="28">
        <v>-188.4146774651135</v>
      </c>
      <c r="AH297" s="12"/>
      <c r="AL297" s="31"/>
    </row>
    <row r="298" spans="3:38" x14ac:dyDescent="0.3">
      <c r="C298" t="s">
        <v>8</v>
      </c>
      <c r="D298" s="102" t="s">
        <v>136</v>
      </c>
      <c r="E298" s="11" t="s">
        <v>27</v>
      </c>
      <c r="F298" s="28">
        <v>-1.2452339926616021</v>
      </c>
      <c r="G298" s="28">
        <v>0.2102200632245543</v>
      </c>
      <c r="H298" s="28">
        <v>0.51461076529900063</v>
      </c>
      <c r="I298" s="28">
        <v>-1.2256547896145451</v>
      </c>
      <c r="J298" s="28">
        <v>-2.4870769735672789</v>
      </c>
      <c r="K298" s="28">
        <v>-0.37998552500492089</v>
      </c>
      <c r="L298" s="28">
        <v>7.4843501005939999</v>
      </c>
      <c r="M298" s="28">
        <v>-3.377706696465363</v>
      </c>
      <c r="N298" s="28">
        <v>-4.3892572629999869</v>
      </c>
      <c r="O298" s="28">
        <v>-9.2171032974132174</v>
      </c>
      <c r="P298" s="28">
        <v>-22.094983747249799</v>
      </c>
      <c r="Q298" s="28">
        <v>-19.670647948900719</v>
      </c>
      <c r="R298" s="28">
        <v>-8.6491481680151594</v>
      </c>
      <c r="S298" s="28">
        <v>-21.134341718167949</v>
      </c>
      <c r="T298" s="28">
        <v>-30.559554953231551</v>
      </c>
      <c r="U298" s="28">
        <v>-66.374747948393633</v>
      </c>
      <c r="V298" s="28">
        <v>4.4847056290179808</v>
      </c>
      <c r="AH298" s="12"/>
      <c r="AL298" s="31"/>
    </row>
    <row r="299" spans="3:38" x14ac:dyDescent="0.3">
      <c r="C299" t="s">
        <v>8</v>
      </c>
      <c r="D299" s="101" t="s">
        <v>137</v>
      </c>
      <c r="E299" s="11" t="s">
        <v>2</v>
      </c>
      <c r="F299">
        <v>-6.2275578396626088</v>
      </c>
      <c r="G299">
        <v>4.4960030026831959</v>
      </c>
      <c r="H299">
        <v>0.81887017462759104</v>
      </c>
      <c r="I299">
        <v>30.720831998600659</v>
      </c>
      <c r="J299">
        <v>344.26612882804761</v>
      </c>
      <c r="K299">
        <v>-164.123856526156</v>
      </c>
      <c r="L299">
        <v>-153.6562851606046</v>
      </c>
      <c r="M299">
        <v>-210.84286884257341</v>
      </c>
      <c r="N299">
        <v>6.9646916029148542</v>
      </c>
      <c r="O299">
        <v>302.22385618849597</v>
      </c>
      <c r="P299">
        <v>695.64761687701184</v>
      </c>
      <c r="Q299">
        <v>505.97439053905242</v>
      </c>
      <c r="R299">
        <v>890.89783533687842</v>
      </c>
      <c r="S299">
        <v>-41.583218557911103</v>
      </c>
      <c r="T299">
        <v>330.30905971949687</v>
      </c>
      <c r="U299">
        <v>244.76794519025131</v>
      </c>
      <c r="V299">
        <v>7891.1870353209088</v>
      </c>
      <c r="AH299" s="12"/>
      <c r="AL299" s="31"/>
    </row>
    <row r="300" spans="3:38" x14ac:dyDescent="0.3">
      <c r="C300" t="s">
        <v>8</v>
      </c>
      <c r="D300" s="102" t="s">
        <v>137</v>
      </c>
      <c r="E300" s="11" t="s">
        <v>27</v>
      </c>
      <c r="F300">
        <v>50.566811570845907</v>
      </c>
      <c r="G300">
        <v>-6.4826914593947151</v>
      </c>
      <c r="H300">
        <v>-17.315201403226592</v>
      </c>
      <c r="I300">
        <v>45.892101245181919</v>
      </c>
      <c r="J300">
        <v>97.541270443075121</v>
      </c>
      <c r="K300">
        <v>25.418190143445489</v>
      </c>
      <c r="L300">
        <v>-257.39217336951748</v>
      </c>
      <c r="M300">
        <v>129.59181153369411</v>
      </c>
      <c r="N300">
        <v>174.63717637786161</v>
      </c>
      <c r="O300">
        <v>359.40542816500971</v>
      </c>
      <c r="P300">
        <v>837.75909038982445</v>
      </c>
      <c r="Q300">
        <v>766.75080800265641</v>
      </c>
      <c r="R300">
        <v>390.54722621509882</v>
      </c>
      <c r="S300">
        <v>837.69517141333563</v>
      </c>
      <c r="T300">
        <v>1223.874365841953</v>
      </c>
      <c r="U300">
        <v>2546.6874843484661</v>
      </c>
      <c r="V300">
        <v>152.12031898223361</v>
      </c>
      <c r="AH300" s="12"/>
      <c r="AL300" s="31"/>
    </row>
    <row r="301" spans="3:38" x14ac:dyDescent="0.3">
      <c r="AH301" s="12"/>
      <c r="AL301" s="31"/>
    </row>
    <row r="302" spans="3:38" x14ac:dyDescent="0.3">
      <c r="C302" s="18"/>
      <c r="F302" s="51" t="s">
        <v>166</v>
      </c>
      <c r="G302" s="52" t="s">
        <v>167</v>
      </c>
      <c r="H302" s="52" t="s">
        <v>168</v>
      </c>
      <c r="I302" s="51" t="s">
        <v>169</v>
      </c>
      <c r="J302" s="51" t="s">
        <v>170</v>
      </c>
      <c r="K302" s="51" t="s">
        <v>171</v>
      </c>
      <c r="L302" s="51" t="s">
        <v>172</v>
      </c>
      <c r="M302" s="51" t="s">
        <v>173</v>
      </c>
      <c r="N302" s="51" t="s">
        <v>174</v>
      </c>
      <c r="O302" s="51" t="s">
        <v>175</v>
      </c>
      <c r="P302" s="51" t="s">
        <v>176</v>
      </c>
      <c r="Q302" s="51" t="s">
        <v>177</v>
      </c>
      <c r="R302" s="51" t="s">
        <v>178</v>
      </c>
      <c r="S302" s="51" t="s">
        <v>179</v>
      </c>
      <c r="T302" s="51" t="s">
        <v>180</v>
      </c>
      <c r="U302" s="51" t="s">
        <v>181</v>
      </c>
      <c r="V302" s="52" t="s">
        <v>43</v>
      </c>
      <c r="AH302" s="12"/>
      <c r="AL302" s="31"/>
    </row>
    <row r="303" spans="3:38" x14ac:dyDescent="0.3">
      <c r="C303" t="s">
        <v>9</v>
      </c>
      <c r="D303" s="101" t="s">
        <v>135</v>
      </c>
      <c r="E303" s="11" t="s">
        <v>2</v>
      </c>
      <c r="F303">
        <v>1.7146247870235221E-2</v>
      </c>
      <c r="G303">
        <v>5.6165268152558873E-3</v>
      </c>
      <c r="H303">
        <v>1.199279437363913E-3</v>
      </c>
      <c r="I303">
        <v>2.343196153236626E-2</v>
      </c>
      <c r="J303">
        <v>8.5600107608349574E-4</v>
      </c>
      <c r="K303">
        <v>-1.70080832526667E-2</v>
      </c>
      <c r="L303" s="28">
        <v>-9.8194812653639163E-3</v>
      </c>
      <c r="M303" s="28">
        <v>9.8586391525296024E-4</v>
      </c>
      <c r="N303" s="28">
        <v>0.12228172979547811</v>
      </c>
      <c r="O303" s="28">
        <v>0.18799135011162091</v>
      </c>
      <c r="P303" s="28">
        <v>0.1524602688178307</v>
      </c>
      <c r="Q303" s="28">
        <v>5.6176976136182777E-2</v>
      </c>
      <c r="R303" s="28">
        <v>0.15943543544600389</v>
      </c>
      <c r="S303" s="28">
        <v>-0.86610426692085607</v>
      </c>
      <c r="T303" s="28">
        <v>-0.96716535616886468</v>
      </c>
      <c r="U303" s="28">
        <v>-0.71850324659716591</v>
      </c>
      <c r="V303" s="28">
        <v>-0.65645324223886803</v>
      </c>
      <c r="AH303" s="12"/>
      <c r="AL303" s="31"/>
    </row>
    <row r="304" spans="3:38" x14ac:dyDescent="0.3">
      <c r="C304" t="s">
        <v>9</v>
      </c>
      <c r="D304" s="102" t="s">
        <v>135</v>
      </c>
      <c r="E304" s="11" t="s">
        <v>27</v>
      </c>
      <c r="F304" s="28">
        <v>1.4018592787643501E-2</v>
      </c>
      <c r="G304" s="28">
        <v>4.5780941122375426E-3</v>
      </c>
      <c r="H304" s="28">
        <v>5.800921841282624E-3</v>
      </c>
      <c r="I304" s="28">
        <v>4.498991786451409E-2</v>
      </c>
      <c r="J304" s="28">
        <v>3.0409296610136499E-2</v>
      </c>
      <c r="K304" s="28">
        <v>-1.5118543659190801E-2</v>
      </c>
      <c r="L304" s="28">
        <v>2.426232076912271E-2</v>
      </c>
      <c r="M304" s="28">
        <v>3.2133290284431633E-2</v>
      </c>
      <c r="N304" s="28">
        <v>8.7856697846534382E-2</v>
      </c>
      <c r="O304" s="28">
        <v>0.15911533645237791</v>
      </c>
      <c r="P304" s="28">
        <v>0.23839987663427281</v>
      </c>
      <c r="Q304" s="28">
        <v>0.10990353923585609</v>
      </c>
      <c r="R304" s="28">
        <v>0.32687853114036919</v>
      </c>
      <c r="S304" s="28">
        <v>-0.27780359095013291</v>
      </c>
      <c r="T304" s="28">
        <v>-0.51608955557478797</v>
      </c>
      <c r="U304" s="28">
        <v>0.26138291521812462</v>
      </c>
      <c r="V304" s="28">
        <v>6.9183135470645141E-2</v>
      </c>
      <c r="AH304" s="12"/>
      <c r="AL304" s="31"/>
    </row>
    <row r="305" spans="3:38" x14ac:dyDescent="0.3">
      <c r="C305" t="s">
        <v>9</v>
      </c>
      <c r="D305" s="101" t="s">
        <v>136</v>
      </c>
      <c r="E305" s="11" t="s">
        <v>2</v>
      </c>
      <c r="F305" s="28">
        <v>-3.0183835265851329</v>
      </c>
      <c r="G305" s="28">
        <v>-0.9608532686306841</v>
      </c>
      <c r="H305" s="28">
        <v>-0.21435364869579671</v>
      </c>
      <c r="I305" s="28">
        <v>-3.9538376470546051</v>
      </c>
      <c r="J305" s="28">
        <v>-0.1772148624962995</v>
      </c>
      <c r="K305" s="28">
        <v>2.8229810374989408</v>
      </c>
      <c r="L305" s="28">
        <v>1.6053042987215349</v>
      </c>
      <c r="M305" s="28">
        <v>-0.24865114409093539</v>
      </c>
      <c r="N305" s="28">
        <v>-20.627790207316909</v>
      </c>
      <c r="O305" s="28">
        <v>-31.724937519293722</v>
      </c>
      <c r="P305" s="28">
        <v>-25.885603929786608</v>
      </c>
      <c r="Q305" s="28">
        <v>-9.8128588700969317</v>
      </c>
      <c r="R305" s="28">
        <v>-27.2304153039554</v>
      </c>
      <c r="S305" s="28">
        <v>143.95914957405159</v>
      </c>
      <c r="T305" s="28">
        <v>160.3355554303491</v>
      </c>
      <c r="U305" s="28">
        <v>117.77305090498881</v>
      </c>
      <c r="V305" s="28">
        <v>108.23834187455211</v>
      </c>
      <c r="AH305" s="12"/>
      <c r="AL305" s="31"/>
    </row>
    <row r="306" spans="3:38" x14ac:dyDescent="0.3">
      <c r="C306" t="s">
        <v>9</v>
      </c>
      <c r="D306" s="102" t="s">
        <v>136</v>
      </c>
      <c r="E306" s="11" t="s">
        <v>27</v>
      </c>
      <c r="F306" s="28">
        <v>-2.2939276583887391</v>
      </c>
      <c r="G306" s="28">
        <v>-0.72564524418874488</v>
      </c>
      <c r="H306" s="28">
        <v>-0.91523631990556975</v>
      </c>
      <c r="I306" s="28">
        <v>-7.0499024898948797</v>
      </c>
      <c r="J306" s="28">
        <v>-4.8072829282432394</v>
      </c>
      <c r="K306" s="28">
        <v>2.2923711785926741</v>
      </c>
      <c r="L306" s="28">
        <v>-3.868354274525331</v>
      </c>
      <c r="M306" s="28">
        <v>-5.1528479635661668</v>
      </c>
      <c r="N306" s="28">
        <v>-13.845786911027741</v>
      </c>
      <c r="O306" s="28">
        <v>-25.043714392075511</v>
      </c>
      <c r="P306" s="28">
        <v>-37.588161255640237</v>
      </c>
      <c r="Q306" s="28">
        <v>-17.715329589178449</v>
      </c>
      <c r="R306" s="28">
        <v>-51.661542790510786</v>
      </c>
      <c r="S306" s="28">
        <v>41.20995732286849</v>
      </c>
      <c r="T306" s="28">
        <v>77.443803795340273</v>
      </c>
      <c r="U306" s="28">
        <v>-44.189207888841338</v>
      </c>
      <c r="V306" s="28">
        <v>-14.509946754504201</v>
      </c>
      <c r="AH306" s="12"/>
      <c r="AL306" s="31"/>
    </row>
    <row r="307" spans="3:38" x14ac:dyDescent="0.3">
      <c r="C307" t="s">
        <v>9</v>
      </c>
      <c r="D307" s="101" t="s">
        <v>137</v>
      </c>
      <c r="E307" s="11" t="s">
        <v>2</v>
      </c>
      <c r="F307">
        <v>132.9933539352385</v>
      </c>
      <c r="G307">
        <v>41.163241364949037</v>
      </c>
      <c r="H307">
        <v>9.6267927868197489</v>
      </c>
      <c r="I307">
        <v>166.97545719635659</v>
      </c>
      <c r="J307">
        <v>9.1378368900502664</v>
      </c>
      <c r="K307">
        <v>-116.7931837702843</v>
      </c>
      <c r="L307">
        <v>-65.158501861099921</v>
      </c>
      <c r="M307">
        <v>14.459133179950641</v>
      </c>
      <c r="N307">
        <v>870.69601821214155</v>
      </c>
      <c r="O307">
        <v>1339.717426775444</v>
      </c>
      <c r="P307">
        <v>1100.86829869336</v>
      </c>
      <c r="Q307">
        <v>431.35865532571921</v>
      </c>
      <c r="R307">
        <v>1167.5846209359549</v>
      </c>
      <c r="S307">
        <v>-5972.9911335757861</v>
      </c>
      <c r="T307">
        <v>-6630.6629099787897</v>
      </c>
      <c r="U307">
        <v>-4799.0669275985574</v>
      </c>
      <c r="V307">
        <v>-4364.5181554382434</v>
      </c>
      <c r="AH307" s="12"/>
      <c r="AL307" s="31"/>
    </row>
    <row r="308" spans="3:38" x14ac:dyDescent="0.3">
      <c r="C308" t="s">
        <v>9</v>
      </c>
      <c r="D308" s="102" t="s">
        <v>137</v>
      </c>
      <c r="E308" s="11" t="s">
        <v>27</v>
      </c>
      <c r="F308">
        <v>94.142385590102549</v>
      </c>
      <c r="G308">
        <v>28.822489947155759</v>
      </c>
      <c r="H308">
        <v>36.184989116318746</v>
      </c>
      <c r="I308">
        <v>276.56762008662167</v>
      </c>
      <c r="J308">
        <v>190.74981866987511</v>
      </c>
      <c r="K308">
        <v>-85.85200282106257</v>
      </c>
      <c r="L308">
        <v>155.15592180964541</v>
      </c>
      <c r="M308">
        <v>207.71501826826719</v>
      </c>
      <c r="N308">
        <v>547.28281122516955</v>
      </c>
      <c r="O308">
        <v>988.30012317421279</v>
      </c>
      <c r="P308">
        <v>1486.0481401127361</v>
      </c>
      <c r="Q308">
        <v>720.79025215113506</v>
      </c>
      <c r="R308">
        <v>2052.1957393658809</v>
      </c>
      <c r="S308">
        <v>-1506.884052239202</v>
      </c>
      <c r="T308">
        <v>-2874.1820935887808</v>
      </c>
      <c r="U308">
        <v>1900.240610969151</v>
      </c>
      <c r="V308">
        <v>824.2411462663149</v>
      </c>
      <c r="AH308" s="12"/>
      <c r="AL308" s="31"/>
    </row>
    <row r="309" spans="3:38" x14ac:dyDescent="0.3">
      <c r="AH309" s="12"/>
      <c r="AL309" s="31"/>
    </row>
    <row r="310" spans="3:38" x14ac:dyDescent="0.3">
      <c r="C310" s="18"/>
      <c r="F310" s="51" t="s">
        <v>166</v>
      </c>
      <c r="G310" s="52" t="s">
        <v>167</v>
      </c>
      <c r="H310" s="52" t="s">
        <v>168</v>
      </c>
      <c r="I310" s="51" t="s">
        <v>169</v>
      </c>
      <c r="J310" s="51" t="s">
        <v>170</v>
      </c>
      <c r="K310" s="51" t="s">
        <v>171</v>
      </c>
      <c r="L310" s="51" t="s">
        <v>172</v>
      </c>
      <c r="M310" s="51" t="s">
        <v>173</v>
      </c>
      <c r="N310" s="51" t="s">
        <v>174</v>
      </c>
      <c r="O310" s="51" t="s">
        <v>175</v>
      </c>
      <c r="P310" s="51" t="s">
        <v>176</v>
      </c>
      <c r="Q310" s="51" t="s">
        <v>177</v>
      </c>
      <c r="R310" s="51" t="s">
        <v>178</v>
      </c>
      <c r="S310" s="51" t="s">
        <v>179</v>
      </c>
      <c r="T310" s="51" t="s">
        <v>180</v>
      </c>
      <c r="U310" s="51" t="s">
        <v>181</v>
      </c>
      <c r="V310" s="52" t="s">
        <v>43</v>
      </c>
      <c r="AH310" s="12"/>
      <c r="AL310" s="31"/>
    </row>
    <row r="311" spans="3:38" x14ac:dyDescent="0.3">
      <c r="C311" t="s">
        <v>10</v>
      </c>
      <c r="D311" s="101" t="s">
        <v>135</v>
      </c>
      <c r="E311" s="11" t="s">
        <v>2</v>
      </c>
      <c r="F311">
        <v>-0.14173974275505549</v>
      </c>
      <c r="G311">
        <v>-7.892932351303783E-3</v>
      </c>
      <c r="H311">
        <v>-6.2391972282036801E-3</v>
      </c>
      <c r="I311">
        <v>6.2990685957211023E-3</v>
      </c>
      <c r="J311">
        <v>8.2424300276027762E-3</v>
      </c>
      <c r="K311">
        <v>-3.3858442010013201E-2</v>
      </c>
      <c r="L311" s="28">
        <v>-1.221110550687177E-2</v>
      </c>
      <c r="M311" s="28">
        <v>0.105072121326764</v>
      </c>
      <c r="N311" s="28">
        <v>0.1957864296833822</v>
      </c>
      <c r="O311" s="28">
        <v>0.31951246659511151</v>
      </c>
      <c r="P311" s="28">
        <v>0.22234812071123061</v>
      </c>
      <c r="Q311" s="28">
        <v>-0.24240896239222559</v>
      </c>
      <c r="R311" s="28">
        <v>0.16089276238880679</v>
      </c>
      <c r="S311" s="28">
        <v>-1.237293390883915</v>
      </c>
      <c r="T311" s="28">
        <v>-0.35805395964831283</v>
      </c>
      <c r="U311" s="28">
        <v>2.7647249167555259</v>
      </c>
      <c r="V311" s="28">
        <v>9.3024787270892091</v>
      </c>
      <c r="AH311" s="12"/>
      <c r="AL311" s="31"/>
    </row>
    <row r="312" spans="3:38" x14ac:dyDescent="0.3">
      <c r="C312" t="s">
        <v>10</v>
      </c>
      <c r="D312" s="102" t="s">
        <v>135</v>
      </c>
      <c r="E312" s="11" t="s">
        <v>27</v>
      </c>
      <c r="F312" s="28">
        <v>-4.1452682820835203E-2</v>
      </c>
      <c r="G312" s="28">
        <v>-6.8382537958007472E-3</v>
      </c>
      <c r="H312" s="28">
        <v>6.8423306885635748E-4</v>
      </c>
      <c r="I312" s="28">
        <v>1.9698463591042409E-2</v>
      </c>
      <c r="J312" s="28">
        <v>9.6033075723062078E-3</v>
      </c>
      <c r="K312" s="28">
        <v>-2.323562135897694E-2</v>
      </c>
      <c r="L312" s="28">
        <v>-6.4188421453665157E-2</v>
      </c>
      <c r="M312" s="28">
        <v>2.3435068119563862E-3</v>
      </c>
      <c r="N312" s="28">
        <v>3.4680258141092657E-2</v>
      </c>
      <c r="O312" s="28">
        <v>0.19225490930052261</v>
      </c>
      <c r="P312" s="28">
        <v>0.2834034030325947</v>
      </c>
      <c r="Q312" s="28">
        <v>-0.13432085088001511</v>
      </c>
      <c r="R312" s="28">
        <v>-0.1043396076995267</v>
      </c>
      <c r="S312" s="28">
        <v>-0.722528234453506</v>
      </c>
      <c r="T312" s="28">
        <v>-8.8700696387839173E-2</v>
      </c>
      <c r="U312" s="28">
        <v>1.9962776271696361</v>
      </c>
      <c r="V312" s="28">
        <v>2.87137107430059</v>
      </c>
      <c r="AH312" s="12"/>
      <c r="AL312" s="31"/>
    </row>
    <row r="313" spans="3:38" x14ac:dyDescent="0.3">
      <c r="C313" t="s">
        <v>10</v>
      </c>
      <c r="D313" s="101" t="s">
        <v>136</v>
      </c>
      <c r="E313" s="11" t="s">
        <v>2</v>
      </c>
      <c r="F313" s="28">
        <v>23.902117412923591</v>
      </c>
      <c r="G313" s="28">
        <v>1.323217022236125</v>
      </c>
      <c r="H313" s="28">
        <v>1.0437721678055709</v>
      </c>
      <c r="I313" s="28">
        <v>-1.0995385422841151</v>
      </c>
      <c r="J313" s="28">
        <v>-1.438220371146784</v>
      </c>
      <c r="K313" s="28">
        <v>5.6871425961501103</v>
      </c>
      <c r="L313" s="28">
        <v>1.9935182715410631</v>
      </c>
      <c r="M313" s="28">
        <v>-17.904820113503749</v>
      </c>
      <c r="N313" s="28">
        <v>-33.321060455138422</v>
      </c>
      <c r="O313" s="28">
        <v>-54.33303098874967</v>
      </c>
      <c r="P313" s="28">
        <v>-37.862519352281417</v>
      </c>
      <c r="Q313" s="28">
        <v>41.008534787297783</v>
      </c>
      <c r="R313" s="28">
        <v>-27.71821670400141</v>
      </c>
      <c r="S313" s="28">
        <v>208.91368250643251</v>
      </c>
      <c r="T313" s="28">
        <v>59.953818275173937</v>
      </c>
      <c r="U313" s="28">
        <v>-470.7821627093017</v>
      </c>
      <c r="V313" s="28">
        <v>-1577.2718867858059</v>
      </c>
      <c r="AH313" s="12"/>
      <c r="AL313" s="31"/>
    </row>
    <row r="314" spans="3:38" x14ac:dyDescent="0.3">
      <c r="C314" t="s">
        <v>10</v>
      </c>
      <c r="D314" s="102" t="s">
        <v>136</v>
      </c>
      <c r="E314" s="11" t="s">
        <v>27</v>
      </c>
      <c r="F314" s="28">
        <v>6.372841225558517</v>
      </c>
      <c r="G314" s="28">
        <v>1.0609726596760931</v>
      </c>
      <c r="H314" s="28">
        <v>-0.1240849026064605</v>
      </c>
      <c r="I314" s="28">
        <v>-3.1476002084458021</v>
      </c>
      <c r="J314" s="28">
        <v>-1.603379606540976</v>
      </c>
      <c r="K314" s="28">
        <v>3.5336554926881618</v>
      </c>
      <c r="L314" s="28">
        <v>9.9425450146622723</v>
      </c>
      <c r="M314" s="28">
        <v>-0.52244795799704491</v>
      </c>
      <c r="N314" s="28">
        <v>-5.663527171543933</v>
      </c>
      <c r="O314" s="28">
        <v>-30.46446429022151</v>
      </c>
      <c r="P314" s="28">
        <v>-44.853632234437271</v>
      </c>
      <c r="Q314" s="28">
        <v>20.663656422527989</v>
      </c>
      <c r="R314" s="28">
        <v>15.441686155982319</v>
      </c>
      <c r="S314" s="28">
        <v>111.6713776502595</v>
      </c>
      <c r="T314" s="28">
        <v>12.214515624207481</v>
      </c>
      <c r="U314" s="28">
        <v>-315.84408197325769</v>
      </c>
      <c r="V314" s="28">
        <v>-452.43576131780719</v>
      </c>
      <c r="AH314" s="12"/>
      <c r="AL314" s="31"/>
    </row>
    <row r="315" spans="3:38" x14ac:dyDescent="0.3">
      <c r="C315" t="s">
        <v>10</v>
      </c>
      <c r="D315" s="101" t="s">
        <v>137</v>
      </c>
      <c r="E315" s="11" t="s">
        <v>2</v>
      </c>
      <c r="F315">
        <v>-1006.867169987798</v>
      </c>
      <c r="G315">
        <v>-55.375716306158097</v>
      </c>
      <c r="H315">
        <v>-43.562464533405091</v>
      </c>
      <c r="I315">
        <v>48.114121745958983</v>
      </c>
      <c r="J315">
        <v>62.916651364385871</v>
      </c>
      <c r="K315">
        <v>-238.5118231151605</v>
      </c>
      <c r="L315">
        <v>-80.865813020494898</v>
      </c>
      <c r="M315">
        <v>763.34947937286597</v>
      </c>
      <c r="N315">
        <v>1418.716534616224</v>
      </c>
      <c r="O315">
        <v>2311.4812436767638</v>
      </c>
      <c r="P315">
        <v>1614.433216865684</v>
      </c>
      <c r="Q315">
        <v>-1730.6468178606301</v>
      </c>
      <c r="R315">
        <v>1198.520642651725</v>
      </c>
      <c r="S315">
        <v>-8810.9835893208074</v>
      </c>
      <c r="T315">
        <v>-2497.9355914793559</v>
      </c>
      <c r="U315">
        <v>20060.323518848982</v>
      </c>
      <c r="V315">
        <v>66939.796357516432</v>
      </c>
      <c r="AH315" s="12"/>
      <c r="AL315" s="31"/>
    </row>
    <row r="316" spans="3:38" x14ac:dyDescent="0.3">
      <c r="C316" t="s">
        <v>10</v>
      </c>
      <c r="D316" s="102" t="s">
        <v>137</v>
      </c>
      <c r="E316" s="11" t="s">
        <v>27</v>
      </c>
      <c r="F316">
        <v>-243.91823536134871</v>
      </c>
      <c r="G316">
        <v>-41.055493317890637</v>
      </c>
      <c r="H316">
        <v>5.6280813147186004</v>
      </c>
      <c r="I316">
        <v>126.0705289034054</v>
      </c>
      <c r="J316">
        <v>67.349266736532854</v>
      </c>
      <c r="K316">
        <v>-133.43221148674641</v>
      </c>
      <c r="L316">
        <v>-384.01647846497741</v>
      </c>
      <c r="M316">
        <v>27.822928562708508</v>
      </c>
      <c r="N316">
        <v>232.83662960251331</v>
      </c>
      <c r="O316">
        <v>1209.9667750247411</v>
      </c>
      <c r="P316">
        <v>1779.962994813244</v>
      </c>
      <c r="Q316">
        <v>-786.04300772116767</v>
      </c>
      <c r="R316">
        <v>-557.79147979227128</v>
      </c>
      <c r="S316">
        <v>-4297.4605605005563</v>
      </c>
      <c r="T316">
        <v>-388.61649346932239</v>
      </c>
      <c r="U316">
        <v>12528.94927127248</v>
      </c>
      <c r="V316">
        <v>17925.36138587922</v>
      </c>
      <c r="AH316" s="12"/>
      <c r="AL316" s="31"/>
    </row>
    <row r="317" spans="3:38" x14ac:dyDescent="0.3">
      <c r="AH317" s="12"/>
      <c r="AL317" s="31"/>
    </row>
    <row r="318" spans="3:38" x14ac:dyDescent="0.3">
      <c r="C318" s="18"/>
      <c r="F318" s="51" t="s">
        <v>166</v>
      </c>
      <c r="G318" s="52" t="s">
        <v>167</v>
      </c>
      <c r="H318" s="52" t="s">
        <v>168</v>
      </c>
      <c r="I318" s="51" t="s">
        <v>169</v>
      </c>
      <c r="J318" s="51" t="s">
        <v>170</v>
      </c>
      <c r="K318" s="51" t="s">
        <v>171</v>
      </c>
      <c r="L318" s="51" t="s">
        <v>172</v>
      </c>
      <c r="M318" s="51" t="s">
        <v>173</v>
      </c>
      <c r="N318" s="51" t="s">
        <v>174</v>
      </c>
      <c r="O318" s="51" t="s">
        <v>175</v>
      </c>
      <c r="P318" s="51" t="s">
        <v>176</v>
      </c>
      <c r="Q318" s="51" t="s">
        <v>177</v>
      </c>
      <c r="R318" s="51" t="s">
        <v>178</v>
      </c>
      <c r="S318" s="51" t="s">
        <v>179</v>
      </c>
      <c r="T318" s="51" t="s">
        <v>180</v>
      </c>
      <c r="U318" s="51" t="s">
        <v>181</v>
      </c>
      <c r="V318" s="52" t="s">
        <v>43</v>
      </c>
      <c r="AH318" s="12"/>
      <c r="AL318" s="31"/>
    </row>
    <row r="319" spans="3:38" x14ac:dyDescent="0.3">
      <c r="C319" t="s">
        <v>11</v>
      </c>
      <c r="D319" s="101" t="s">
        <v>135</v>
      </c>
      <c r="E319" s="11" t="s">
        <v>2</v>
      </c>
      <c r="F319">
        <v>8.4772246231713533E-3</v>
      </c>
      <c r="G319">
        <v>-3.1986573112028953E-2</v>
      </c>
      <c r="H319">
        <v>2.605134269813611E-3</v>
      </c>
      <c r="I319">
        <v>1.520318577514021E-2</v>
      </c>
      <c r="J319">
        <v>1.843072252706629E-2</v>
      </c>
      <c r="K319">
        <v>-6.8853498983934003E-4</v>
      </c>
      <c r="L319" s="28">
        <v>-2.750593641453225E-2</v>
      </c>
      <c r="M319" s="28">
        <v>-1.9846896900210802E-3</v>
      </c>
      <c r="N319" s="28">
        <v>0.215848012713757</v>
      </c>
      <c r="O319" s="28">
        <v>0.40574415666141661</v>
      </c>
      <c r="P319" s="28">
        <v>-7.8497685720438248E-2</v>
      </c>
      <c r="Q319" s="28">
        <v>-0.36332296908925432</v>
      </c>
      <c r="R319" s="28">
        <v>-1.2544114223172891</v>
      </c>
      <c r="S319" s="28">
        <v>-1.5545314246161941</v>
      </c>
      <c r="T319" s="28">
        <v>3.9515898966304661</v>
      </c>
      <c r="U319" s="28">
        <v>3.268043343673035</v>
      </c>
      <c r="V319" s="28">
        <v>-14.43086580511911</v>
      </c>
      <c r="AH319" s="12"/>
      <c r="AL319" s="31"/>
    </row>
    <row r="320" spans="3:38" x14ac:dyDescent="0.3">
      <c r="C320" t="s">
        <v>11</v>
      </c>
      <c r="D320" s="102" t="s">
        <v>135</v>
      </c>
      <c r="E320" s="11" t="s">
        <v>27</v>
      </c>
      <c r="F320" s="28">
        <v>1.176906630036278E-2</v>
      </c>
      <c r="G320" s="28">
        <v>-5.6481811897142881E-3</v>
      </c>
      <c r="H320" s="28">
        <v>1.220211059366608E-2</v>
      </c>
      <c r="I320" s="28">
        <v>8.0007424033939983E-2</v>
      </c>
      <c r="J320" s="28">
        <v>8.7701096948679669E-2</v>
      </c>
      <c r="K320" s="28">
        <v>1.905925194315455E-2</v>
      </c>
      <c r="L320" s="28">
        <v>-2.9617065659500119E-2</v>
      </c>
      <c r="M320" s="28">
        <v>1.3072403765256761E-2</v>
      </c>
      <c r="N320" s="28">
        <v>0.26399662182578648</v>
      </c>
      <c r="O320" s="28">
        <v>0.4314025307967253</v>
      </c>
      <c r="P320" s="28">
        <v>0.20313646971272889</v>
      </c>
      <c r="Q320" s="28">
        <v>-0.1699507329395038</v>
      </c>
      <c r="R320" s="28">
        <v>-0.50019632220972809</v>
      </c>
      <c r="S320" s="28">
        <v>-0.41000091291038387</v>
      </c>
      <c r="T320" s="28">
        <v>2.4034561779654808</v>
      </c>
      <c r="U320" s="28">
        <v>0.79111858642266952</v>
      </c>
      <c r="V320" s="28">
        <v>-9.0248643879851045</v>
      </c>
      <c r="AH320" s="12"/>
      <c r="AL320" s="31"/>
    </row>
    <row r="321" spans="3:38" x14ac:dyDescent="0.3">
      <c r="C321" t="s">
        <v>11</v>
      </c>
      <c r="D321" s="101" t="s">
        <v>136</v>
      </c>
      <c r="E321" s="11" t="s">
        <v>2</v>
      </c>
      <c r="F321" s="28">
        <v>-1.4516427243440551</v>
      </c>
      <c r="G321" s="28">
        <v>5.2826594584551154</v>
      </c>
      <c r="H321" s="28">
        <v>-0.45922714122632691</v>
      </c>
      <c r="I321" s="28">
        <v>-2.543512046585704</v>
      </c>
      <c r="J321" s="28">
        <v>-3.0874611316615561</v>
      </c>
      <c r="K321" s="28">
        <v>7.7939302652850984E-2</v>
      </c>
      <c r="L321" s="28">
        <v>4.523942692423276</v>
      </c>
      <c r="M321" s="28">
        <v>0.30804080904299269</v>
      </c>
      <c r="N321" s="28">
        <v>-35.798844075253527</v>
      </c>
      <c r="O321" s="28">
        <v>-67.438381253025682</v>
      </c>
      <c r="P321" s="28">
        <v>12.68289491242786</v>
      </c>
      <c r="Q321" s="28">
        <v>59.698508745624508</v>
      </c>
      <c r="R321" s="28">
        <v>207.3051887230381</v>
      </c>
      <c r="S321" s="28">
        <v>257.61669201550939</v>
      </c>
      <c r="T321" s="28">
        <v>-656.06074628053057</v>
      </c>
      <c r="U321" s="28">
        <v>-544.80895416336443</v>
      </c>
      <c r="V321" s="28">
        <v>2382.4795665749039</v>
      </c>
      <c r="AH321" s="12"/>
      <c r="AL321" s="31"/>
    </row>
    <row r="322" spans="3:38" x14ac:dyDescent="0.3">
      <c r="C322" t="s">
        <v>11</v>
      </c>
      <c r="D322" s="102" t="s">
        <v>136</v>
      </c>
      <c r="E322" s="11" t="s">
        <v>27</v>
      </c>
      <c r="F322" s="28">
        <v>-1.8818179139800859</v>
      </c>
      <c r="G322" s="28">
        <v>0.86668949629339309</v>
      </c>
      <c r="H322" s="28">
        <v>-1.9071956122455771</v>
      </c>
      <c r="I322" s="28">
        <v>-12.447872142321961</v>
      </c>
      <c r="J322" s="28">
        <v>-13.66777711381935</v>
      </c>
      <c r="K322" s="28">
        <v>-3.0412006288490399</v>
      </c>
      <c r="L322" s="28">
        <v>4.5271433716227696</v>
      </c>
      <c r="M322" s="28">
        <v>-2.0738551106791761</v>
      </c>
      <c r="N322" s="28">
        <v>-41.103073857177009</v>
      </c>
      <c r="O322" s="28">
        <v>-67.34156010584735</v>
      </c>
      <c r="P322" s="28">
        <v>-32.067221901133912</v>
      </c>
      <c r="Q322" s="28">
        <v>25.85946805578487</v>
      </c>
      <c r="R322" s="28">
        <v>77.158581362328505</v>
      </c>
      <c r="S322" s="28">
        <v>63.215671994804097</v>
      </c>
      <c r="T322" s="28">
        <v>-376.31691739231559</v>
      </c>
      <c r="U322" s="28">
        <v>-129.12814224243081</v>
      </c>
      <c r="V322" s="28">
        <v>1392.1955378370219</v>
      </c>
      <c r="AH322" s="12"/>
      <c r="AL322" s="31"/>
    </row>
    <row r="323" spans="3:38" x14ac:dyDescent="0.3">
      <c r="C323" t="s">
        <v>11</v>
      </c>
      <c r="D323" s="101" t="s">
        <v>137</v>
      </c>
      <c r="E323" s="11" t="s">
        <v>2</v>
      </c>
      <c r="F323">
        <v>62.822540360617502</v>
      </c>
      <c r="G323">
        <v>-218.0309574074395</v>
      </c>
      <c r="H323">
        <v>20.241857210314041</v>
      </c>
      <c r="I323">
        <v>106.54088507879671</v>
      </c>
      <c r="J323">
        <v>129.4866423643418</v>
      </c>
      <c r="K323">
        <v>-1.4907354929134731</v>
      </c>
      <c r="L323">
        <v>-185.65886066055549</v>
      </c>
      <c r="M323">
        <v>-11.364044506767639</v>
      </c>
      <c r="N323">
        <v>1485.185567414663</v>
      </c>
      <c r="O323">
        <v>2803.6989143520041</v>
      </c>
      <c r="P323">
        <v>-509.28162904889177</v>
      </c>
      <c r="Q323">
        <v>-2447.9700897741709</v>
      </c>
      <c r="R323">
        <v>-8558.3235187199389</v>
      </c>
      <c r="S323">
        <v>-10663.515073557881</v>
      </c>
      <c r="T323">
        <v>27244.585795598949</v>
      </c>
      <c r="U323">
        <v>22733.225515009952</v>
      </c>
      <c r="V323">
        <v>-98229.200537726516</v>
      </c>
      <c r="AH323" s="12"/>
      <c r="AL323" s="31"/>
    </row>
    <row r="324" spans="3:38" x14ac:dyDescent="0.3">
      <c r="C324" t="s">
        <v>11</v>
      </c>
      <c r="D324" s="102" t="s">
        <v>137</v>
      </c>
      <c r="E324" s="11" t="s">
        <v>27</v>
      </c>
      <c r="F324">
        <v>76.067076718478802</v>
      </c>
      <c r="G324">
        <v>-33.145661518703548</v>
      </c>
      <c r="H324">
        <v>74.616906375607869</v>
      </c>
      <c r="I324">
        <v>484.49862526663759</v>
      </c>
      <c r="J324">
        <v>533.00232095322622</v>
      </c>
      <c r="K324">
        <v>121.8046349725555</v>
      </c>
      <c r="L324">
        <v>-172.21930601474969</v>
      </c>
      <c r="M324">
        <v>83.207730374043422</v>
      </c>
      <c r="N324">
        <v>1601.3886080823031</v>
      </c>
      <c r="O324">
        <v>2630.6362761037958</v>
      </c>
      <c r="P324">
        <v>1270.206121410625</v>
      </c>
      <c r="Q324">
        <v>-975.00911751412787</v>
      </c>
      <c r="R324">
        <v>-2962.8434660823109</v>
      </c>
      <c r="S324">
        <v>-2418.2873017566599</v>
      </c>
      <c r="T324">
        <v>14756.379004459801</v>
      </c>
      <c r="U324">
        <v>5304.8165018173167</v>
      </c>
      <c r="V324">
        <v>-53566.843932898832</v>
      </c>
      <c r="AH324" s="12"/>
      <c r="AL324" s="31"/>
    </row>
    <row r="325" spans="3:38" x14ac:dyDescent="0.3">
      <c r="AH325" s="12"/>
      <c r="AL325" s="31"/>
    </row>
    <row r="326" spans="3:38" x14ac:dyDescent="0.3">
      <c r="C326" s="18"/>
      <c r="F326" s="51" t="s">
        <v>166</v>
      </c>
      <c r="G326" s="52" t="s">
        <v>167</v>
      </c>
      <c r="H326" s="52" t="s">
        <v>168</v>
      </c>
      <c r="I326" s="51" t="s">
        <v>169</v>
      </c>
      <c r="J326" s="51" t="s">
        <v>170</v>
      </c>
      <c r="K326" s="51" t="s">
        <v>171</v>
      </c>
      <c r="L326" s="51" t="s">
        <v>172</v>
      </c>
      <c r="M326" s="51" t="s">
        <v>173</v>
      </c>
      <c r="N326" s="51" t="s">
        <v>174</v>
      </c>
      <c r="O326" s="51" t="s">
        <v>175</v>
      </c>
      <c r="P326" s="51" t="s">
        <v>176</v>
      </c>
      <c r="Q326" s="51" t="s">
        <v>177</v>
      </c>
      <c r="R326" s="51" t="s">
        <v>178</v>
      </c>
      <c r="S326" s="51" t="s">
        <v>179</v>
      </c>
      <c r="T326" s="51" t="s">
        <v>180</v>
      </c>
      <c r="U326" s="51" t="s">
        <v>181</v>
      </c>
      <c r="V326" s="52" t="s">
        <v>43</v>
      </c>
      <c r="AH326" s="12"/>
      <c r="AL326" s="31"/>
    </row>
    <row r="327" spans="3:38" x14ac:dyDescent="0.3">
      <c r="C327" t="s">
        <v>12</v>
      </c>
      <c r="D327" s="101" t="s">
        <v>135</v>
      </c>
      <c r="E327" s="11" t="s">
        <v>2</v>
      </c>
      <c r="F327">
        <v>3.7559836820219239E-2</v>
      </c>
      <c r="G327">
        <v>-2.6522326494546541E-3</v>
      </c>
      <c r="H327">
        <v>7.5399904511432025E-4</v>
      </c>
      <c r="I327">
        <v>1.1438342741593929E-2</v>
      </c>
      <c r="J327">
        <v>9.311631063662007E-3</v>
      </c>
      <c r="K327">
        <v>4.4152167584195601E-2</v>
      </c>
      <c r="L327" s="28">
        <v>-2.4238889558665382E-3</v>
      </c>
      <c r="M327" s="28">
        <v>-7.852170252019619E-3</v>
      </c>
      <c r="N327" s="28">
        <v>-1.109832251602216E-2</v>
      </c>
      <c r="O327" s="28">
        <v>-1.840352595542372E-2</v>
      </c>
      <c r="P327" s="28">
        <v>9.7034250011698298E-3</v>
      </c>
      <c r="Q327" s="28">
        <v>-0.1280321417893093</v>
      </c>
      <c r="R327" s="28">
        <v>0.1174275168200878</v>
      </c>
      <c r="S327" s="28">
        <v>-0.73822986021816384</v>
      </c>
      <c r="T327" s="28">
        <v>0.1622708757506697</v>
      </c>
      <c r="U327" s="28">
        <v>1.384781182761976</v>
      </c>
      <c r="V327" s="28">
        <v>2.404511437750358</v>
      </c>
      <c r="AH327" s="12"/>
      <c r="AL327" s="31"/>
    </row>
    <row r="328" spans="3:38" x14ac:dyDescent="0.3">
      <c r="C328" t="s">
        <v>12</v>
      </c>
      <c r="D328" s="102" t="s">
        <v>135</v>
      </c>
      <c r="E328" s="11" t="s">
        <v>27</v>
      </c>
      <c r="F328" s="28">
        <v>-3.3004293837518572E-4</v>
      </c>
      <c r="G328" s="28">
        <v>2.7776259925223899E-3</v>
      </c>
      <c r="H328" s="28">
        <v>5.2060493558217791E-3</v>
      </c>
      <c r="I328" s="28">
        <v>4.9394674884601857E-2</v>
      </c>
      <c r="J328" s="28">
        <v>7.9336271806725978E-2</v>
      </c>
      <c r="K328" s="28">
        <v>0.1113227706651463</v>
      </c>
      <c r="L328" s="28">
        <v>4.5557138400451003E-2</v>
      </c>
      <c r="M328" s="28">
        <v>4.0005957890019712E-2</v>
      </c>
      <c r="N328" s="28">
        <v>6.8990949418918479E-2</v>
      </c>
      <c r="O328" s="28">
        <v>-3.8775906599589849E-2</v>
      </c>
      <c r="P328" s="28">
        <v>1.546636205098295E-2</v>
      </c>
      <c r="Q328" s="28">
        <v>-0.17697297870132811</v>
      </c>
      <c r="R328" s="28">
        <v>8.3364635787443575E-2</v>
      </c>
      <c r="S328" s="28">
        <v>-0.83848063203499112</v>
      </c>
      <c r="T328" s="28">
        <v>0.30630987998419279</v>
      </c>
      <c r="U328" s="28">
        <v>0.77973287966679905</v>
      </c>
      <c r="V328" s="28">
        <v>3.341395325069541</v>
      </c>
      <c r="AH328" s="12"/>
      <c r="AL328" s="31"/>
    </row>
    <row r="329" spans="3:38" x14ac:dyDescent="0.3">
      <c r="C329" t="s">
        <v>12</v>
      </c>
      <c r="D329" s="101" t="s">
        <v>136</v>
      </c>
      <c r="E329" s="11" t="s">
        <v>2</v>
      </c>
      <c r="F329" s="28">
        <v>-6.4028117912540097</v>
      </c>
      <c r="G329" s="28">
        <v>0.43157304320871859</v>
      </c>
      <c r="H329" s="28">
        <v>-0.1326310829148607</v>
      </c>
      <c r="I329" s="28">
        <v>-1.9633871329209249</v>
      </c>
      <c r="J329" s="28">
        <v>-1.600719060227785</v>
      </c>
      <c r="K329" s="28">
        <v>-7.4508405625788008</v>
      </c>
      <c r="L329" s="28">
        <v>0.38471069942232822</v>
      </c>
      <c r="M329" s="28">
        <v>1.2635258560672331</v>
      </c>
      <c r="N329" s="28">
        <v>1.839063740789967</v>
      </c>
      <c r="O329" s="28">
        <v>2.9804681831608661</v>
      </c>
      <c r="P329" s="28">
        <v>-1.663186353325784</v>
      </c>
      <c r="Q329" s="28">
        <v>21.495671369614971</v>
      </c>
      <c r="R329" s="28">
        <v>-20.009120040212789</v>
      </c>
      <c r="S329" s="28">
        <v>122.7723088496878</v>
      </c>
      <c r="T329" s="28">
        <v>-29.28614747780216</v>
      </c>
      <c r="U329" s="28">
        <v>-237.1375742345717</v>
      </c>
      <c r="V329" s="28">
        <v>-409.69595234954983</v>
      </c>
      <c r="AH329" s="12"/>
      <c r="AL329" s="31"/>
    </row>
    <row r="330" spans="3:38" x14ac:dyDescent="0.3">
      <c r="C330" t="s">
        <v>12</v>
      </c>
      <c r="D330" s="102" t="s">
        <v>136</v>
      </c>
      <c r="E330" s="11" t="s">
        <v>27</v>
      </c>
      <c r="F330" s="28">
        <v>-5.7333458852504293E-2</v>
      </c>
      <c r="G330" s="28">
        <v>-0.45017662977500361</v>
      </c>
      <c r="H330" s="28">
        <v>-0.84066575740228799</v>
      </c>
      <c r="I330" s="28">
        <v>-7.8742681251833666</v>
      </c>
      <c r="J330" s="28">
        <v>-12.64994370087236</v>
      </c>
      <c r="K330" s="28">
        <v>-17.663931991440389</v>
      </c>
      <c r="L330" s="28">
        <v>-7.2722819463352693</v>
      </c>
      <c r="M330" s="28">
        <v>-6.4305303894698804</v>
      </c>
      <c r="N330" s="28">
        <v>-11.04660233345164</v>
      </c>
      <c r="O330" s="28">
        <v>5.9521543566944217</v>
      </c>
      <c r="P330" s="28">
        <v>-2.614873200013164</v>
      </c>
      <c r="Q330" s="28">
        <v>27.812666907150401</v>
      </c>
      <c r="R330" s="28">
        <v>-13.26866035391174</v>
      </c>
      <c r="S330" s="28">
        <v>130.95742766986379</v>
      </c>
      <c r="T330" s="28">
        <v>-50.63050124211577</v>
      </c>
      <c r="U330" s="28">
        <v>-126.881988344338</v>
      </c>
      <c r="V330" s="28">
        <v>-532.1153790092967</v>
      </c>
      <c r="AH330" s="12"/>
      <c r="AL330" s="31"/>
    </row>
    <row r="331" spans="3:38" x14ac:dyDescent="0.3">
      <c r="C331" t="s">
        <v>12</v>
      </c>
      <c r="D331" s="101" t="s">
        <v>137</v>
      </c>
      <c r="E331" s="11" t="s">
        <v>2</v>
      </c>
      <c r="F331">
        <v>273.42940526384882</v>
      </c>
      <c r="G331">
        <v>-17.457817289058308</v>
      </c>
      <c r="H331">
        <v>5.9092210903638147</v>
      </c>
      <c r="I331">
        <v>84.326402419833698</v>
      </c>
      <c r="J331">
        <v>68.948896353754549</v>
      </c>
      <c r="K331">
        <v>314.52302176200129</v>
      </c>
      <c r="L331">
        <v>-14.862405295216149</v>
      </c>
      <c r="M331">
        <v>-50.263514525849587</v>
      </c>
      <c r="N331">
        <v>-75.328790393768031</v>
      </c>
      <c r="O331">
        <v>-119.2123536315094</v>
      </c>
      <c r="P331">
        <v>73.414963379767869</v>
      </c>
      <c r="Q331">
        <v>-898.84897391126651</v>
      </c>
      <c r="R331">
        <v>856.63946398776534</v>
      </c>
      <c r="S331">
        <v>-5096.7086088240903</v>
      </c>
      <c r="T331">
        <v>1326.571671875085</v>
      </c>
      <c r="U331">
        <v>10172.00443532869</v>
      </c>
      <c r="V331">
        <v>17543.474321770191</v>
      </c>
      <c r="AH331" s="12"/>
      <c r="AL331" s="31"/>
    </row>
    <row r="332" spans="3:38" x14ac:dyDescent="0.3">
      <c r="C332" t="s">
        <v>12</v>
      </c>
      <c r="D332" s="102" t="s">
        <v>137</v>
      </c>
      <c r="E332" s="11" t="s">
        <v>27</v>
      </c>
      <c r="F332">
        <v>7.2971673740496499</v>
      </c>
      <c r="G332">
        <v>18.329278366532488</v>
      </c>
      <c r="H332">
        <v>34.01504048924096</v>
      </c>
      <c r="I332">
        <v>314.07732079071292</v>
      </c>
      <c r="J332">
        <v>504.756028801821</v>
      </c>
      <c r="K332">
        <v>701.3287331721524</v>
      </c>
      <c r="L332">
        <v>291.00731922267317</v>
      </c>
      <c r="M332">
        <v>259.32451742383961</v>
      </c>
      <c r="N332">
        <v>443.64935878718097</v>
      </c>
      <c r="O332">
        <v>-225.19119851117009</v>
      </c>
      <c r="P332">
        <v>114.791508105689</v>
      </c>
      <c r="Q332">
        <v>-1084.673113400175</v>
      </c>
      <c r="R332">
        <v>539.22781427041991</v>
      </c>
      <c r="S332">
        <v>-5095.9097067806433</v>
      </c>
      <c r="T332">
        <v>2110.9788939532009</v>
      </c>
      <c r="U332">
        <v>5196.2808945325087</v>
      </c>
      <c r="V332">
        <v>21283.936950527481</v>
      </c>
      <c r="AH332" s="12"/>
      <c r="AL332" s="31"/>
    </row>
    <row r="333" spans="3:38" x14ac:dyDescent="0.3">
      <c r="AH333" s="12"/>
      <c r="AL333" s="31"/>
    </row>
    <row r="334" spans="3:38" x14ac:dyDescent="0.3">
      <c r="C334" s="18"/>
      <c r="F334" s="51" t="s">
        <v>166</v>
      </c>
      <c r="G334" s="52" t="s">
        <v>167</v>
      </c>
      <c r="H334" s="52" t="s">
        <v>168</v>
      </c>
      <c r="I334" s="51" t="s">
        <v>169</v>
      </c>
      <c r="J334" s="51" t="s">
        <v>170</v>
      </c>
      <c r="K334" s="51" t="s">
        <v>171</v>
      </c>
      <c r="L334" s="51" t="s">
        <v>172</v>
      </c>
      <c r="M334" s="51" t="s">
        <v>173</v>
      </c>
      <c r="N334" s="51" t="s">
        <v>174</v>
      </c>
      <c r="O334" s="51" t="s">
        <v>175</v>
      </c>
      <c r="P334" s="51" t="s">
        <v>176</v>
      </c>
      <c r="Q334" s="51" t="s">
        <v>177</v>
      </c>
      <c r="R334" s="51" t="s">
        <v>178</v>
      </c>
      <c r="S334" s="51" t="s">
        <v>179</v>
      </c>
      <c r="T334" s="51" t="s">
        <v>180</v>
      </c>
      <c r="U334" s="51" t="s">
        <v>181</v>
      </c>
      <c r="V334" s="52" t="s">
        <v>43</v>
      </c>
      <c r="AH334" s="12"/>
      <c r="AL334" s="31"/>
    </row>
    <row r="335" spans="3:38" x14ac:dyDescent="0.3">
      <c r="C335" t="s">
        <v>13</v>
      </c>
      <c r="D335" s="101" t="s">
        <v>135</v>
      </c>
      <c r="E335" s="11" t="s">
        <v>2</v>
      </c>
      <c r="F335">
        <v>2.8753232698228048E-2</v>
      </c>
      <c r="G335">
        <v>-2.7812988508116449E-3</v>
      </c>
      <c r="H335">
        <v>5.1305909916975062E-3</v>
      </c>
      <c r="I335">
        <v>9.7771293068393827E-3</v>
      </c>
      <c r="J335">
        <v>-9.5092315840147462E-3</v>
      </c>
      <c r="K335">
        <v>-8.2998635312245272E-3</v>
      </c>
      <c r="L335" s="28">
        <v>1.3645371449804881E-2</v>
      </c>
      <c r="M335" s="28">
        <v>5.235956648959153E-2</v>
      </c>
      <c r="N335" s="28">
        <v>6.4629823537087461E-2</v>
      </c>
      <c r="O335" s="28">
        <v>1.0742318989863549E-2</v>
      </c>
      <c r="P335" s="28">
        <v>9.4159865140308607E-2</v>
      </c>
      <c r="Q335" s="28">
        <v>0.29883531367848798</v>
      </c>
      <c r="R335" s="28">
        <v>-5.1666742663526673E-2</v>
      </c>
      <c r="S335" s="28">
        <v>-0.17256394805861669</v>
      </c>
      <c r="T335" s="28">
        <v>-0.12893753325032259</v>
      </c>
      <c r="U335" s="28">
        <v>-5.3890723908041949E-2</v>
      </c>
      <c r="V335" s="28">
        <v>-3.6764000114402289</v>
      </c>
      <c r="AH335" s="12"/>
      <c r="AL335" s="31"/>
    </row>
    <row r="336" spans="3:38" x14ac:dyDescent="0.3">
      <c r="C336" t="s">
        <v>13</v>
      </c>
      <c r="D336" s="102" t="s">
        <v>135</v>
      </c>
      <c r="E336" s="11" t="s">
        <v>27</v>
      </c>
      <c r="F336" s="28">
        <v>2.5284224322835312E-2</v>
      </c>
      <c r="G336" s="28">
        <v>2.9987583830559522E-3</v>
      </c>
      <c r="H336" s="28">
        <v>4.4569809715707878E-4</v>
      </c>
      <c r="I336" s="28">
        <v>1.594990120310134E-2</v>
      </c>
      <c r="J336" s="28">
        <v>6.1004845652681966E-3</v>
      </c>
      <c r="K336" s="28">
        <v>-6.5169733594885454E-3</v>
      </c>
      <c r="L336" s="28">
        <v>2.378278197995495E-2</v>
      </c>
      <c r="M336" s="28">
        <v>5.4011413219272247E-2</v>
      </c>
      <c r="N336" s="28">
        <v>0.10666548020801581</v>
      </c>
      <c r="O336" s="28">
        <v>9.5132359907601494E-2</v>
      </c>
      <c r="P336" s="28">
        <v>0.20325134310679441</v>
      </c>
      <c r="Q336" s="28">
        <v>0.44691169554523918</v>
      </c>
      <c r="R336" s="28">
        <v>-3.7279614095708347E-2</v>
      </c>
      <c r="S336" s="28">
        <v>0.10232867176079451</v>
      </c>
      <c r="T336" s="28">
        <v>0.18481105694515951</v>
      </c>
      <c r="U336" s="28">
        <v>-8.2805320539717897E-2</v>
      </c>
      <c r="V336" s="28">
        <v>-0.94669875646842527</v>
      </c>
      <c r="AH336" s="12"/>
      <c r="AL336" s="31"/>
    </row>
    <row r="337" spans="3:38" x14ac:dyDescent="0.3">
      <c r="C337" t="s">
        <v>13</v>
      </c>
      <c r="D337" s="101" t="s">
        <v>136</v>
      </c>
      <c r="E337" s="11" t="s">
        <v>2</v>
      </c>
      <c r="F337" s="28">
        <v>-4.7231938231609476</v>
      </c>
      <c r="G337" s="28">
        <v>0.41438022626864379</v>
      </c>
      <c r="H337" s="28">
        <v>-0.83409930402936716</v>
      </c>
      <c r="I337" s="28">
        <v>-1.583401576386763</v>
      </c>
      <c r="J337" s="28">
        <v>1.4575777576779421</v>
      </c>
      <c r="K337" s="28">
        <v>1.288835924036029</v>
      </c>
      <c r="L337" s="28">
        <v>-2.2337629105293959</v>
      </c>
      <c r="M337" s="28">
        <v>-8.4755669120657586</v>
      </c>
      <c r="N337" s="28">
        <v>-10.667454264194079</v>
      </c>
      <c r="O337" s="28">
        <v>-2.34578911986867</v>
      </c>
      <c r="P337" s="28">
        <v>-15.373086931383</v>
      </c>
      <c r="Q337" s="28">
        <v>-47.641690865807561</v>
      </c>
      <c r="R337" s="28">
        <v>7.5251724006459426</v>
      </c>
      <c r="S337" s="28">
        <v>26.053969123754769</v>
      </c>
      <c r="T337" s="28">
        <v>17.697756418610648</v>
      </c>
      <c r="U337" s="28">
        <v>3.817414696525248</v>
      </c>
      <c r="V337" s="28">
        <v>575.92494764335424</v>
      </c>
      <c r="AH337" s="12"/>
      <c r="AL337" s="31"/>
    </row>
    <row r="338" spans="3:38" x14ac:dyDescent="0.3">
      <c r="C338" t="s">
        <v>13</v>
      </c>
      <c r="D338" s="102" t="s">
        <v>136</v>
      </c>
      <c r="E338" s="11" t="s">
        <v>27</v>
      </c>
      <c r="F338" s="28">
        <v>-3.7339690323215891</v>
      </c>
      <c r="G338" s="28">
        <v>-0.44647466152382581</v>
      </c>
      <c r="H338" s="28">
        <v>-7.8775655678892775E-2</v>
      </c>
      <c r="I338" s="28">
        <v>-2.3314493039384012</v>
      </c>
      <c r="J338" s="28">
        <v>-0.93932167052787818</v>
      </c>
      <c r="K338" s="28">
        <v>0.83566450456207875</v>
      </c>
      <c r="L338" s="28">
        <v>-3.543031958980261</v>
      </c>
      <c r="M338" s="28">
        <v>-8.0567774578495914</v>
      </c>
      <c r="N338" s="28">
        <v>-16.01539933586135</v>
      </c>
      <c r="O338" s="28">
        <v>-14.83631303575609</v>
      </c>
      <c r="P338" s="28">
        <v>-30.104322041907491</v>
      </c>
      <c r="Q338" s="28">
        <v>-64.993656202038437</v>
      </c>
      <c r="R338" s="28">
        <v>3.6219969398082408</v>
      </c>
      <c r="S338" s="28">
        <v>-16.874622335415669</v>
      </c>
      <c r="T338" s="28">
        <v>-29.118335094168511</v>
      </c>
      <c r="U338" s="28">
        <v>8.3158874934918003</v>
      </c>
      <c r="V338" s="28">
        <v>132.40099754274249</v>
      </c>
      <c r="AH338" s="12"/>
      <c r="AL338" s="31"/>
    </row>
    <row r="339" spans="3:38" x14ac:dyDescent="0.3">
      <c r="C339" t="s">
        <v>13</v>
      </c>
      <c r="D339" s="101" t="s">
        <v>137</v>
      </c>
      <c r="E339" s="11" t="s">
        <v>2</v>
      </c>
      <c r="F339">
        <v>194.66888954671779</v>
      </c>
      <c r="G339">
        <v>-15.29517661920249</v>
      </c>
      <c r="H339">
        <v>33.969591889433673</v>
      </c>
      <c r="I339">
        <v>64.243120009195081</v>
      </c>
      <c r="J339">
        <v>-55.592389937257913</v>
      </c>
      <c r="K339">
        <v>-49.717807442183471</v>
      </c>
      <c r="L339">
        <v>91.691201883596477</v>
      </c>
      <c r="M339">
        <v>343.4516861633806</v>
      </c>
      <c r="N339">
        <v>440.68945096982452</v>
      </c>
      <c r="O339">
        <v>121.098864516166</v>
      </c>
      <c r="P339">
        <v>631.6229742140622</v>
      </c>
      <c r="Q339">
        <v>1905.7381569239819</v>
      </c>
      <c r="R339">
        <v>-261.24196442248649</v>
      </c>
      <c r="S339">
        <v>-965.88446508129709</v>
      </c>
      <c r="T339">
        <v>-569.46297753627732</v>
      </c>
      <c r="U339">
        <v>76.831419705107692</v>
      </c>
      <c r="V339">
        <v>-22433.655978098421</v>
      </c>
      <c r="AH339" s="12"/>
      <c r="AL339" s="31"/>
    </row>
    <row r="340" spans="3:38" x14ac:dyDescent="0.3">
      <c r="C340" t="s">
        <v>13</v>
      </c>
      <c r="D340" s="102" t="s">
        <v>137</v>
      </c>
      <c r="E340" s="11" t="s">
        <v>27</v>
      </c>
      <c r="F340">
        <v>138.87555265559041</v>
      </c>
      <c r="G340">
        <v>16.688439703904109</v>
      </c>
      <c r="H340">
        <v>3.522527609147033</v>
      </c>
      <c r="I340">
        <v>85.540040384793542</v>
      </c>
      <c r="J340">
        <v>36.575036165681809</v>
      </c>
      <c r="K340">
        <v>-25.708284027680289</v>
      </c>
      <c r="L340">
        <v>132.6451778634729</v>
      </c>
      <c r="M340">
        <v>301.4135248619873</v>
      </c>
      <c r="N340">
        <v>602.78286624686689</v>
      </c>
      <c r="O340">
        <v>580.86042506719423</v>
      </c>
      <c r="P340">
        <v>1124.9546155251519</v>
      </c>
      <c r="Q340">
        <v>2379.6551686085108</v>
      </c>
      <c r="R340">
        <v>-42.957473315000243</v>
      </c>
      <c r="S340">
        <v>717.27351863782314</v>
      </c>
      <c r="T340">
        <v>1185.5965306694779</v>
      </c>
      <c r="U340">
        <v>-98.993330989702372</v>
      </c>
      <c r="V340">
        <v>-4483.381603650254</v>
      </c>
      <c r="AH340" s="12"/>
      <c r="AL340" s="31"/>
    </row>
    <row r="341" spans="3:38" x14ac:dyDescent="0.3">
      <c r="AH341" s="12"/>
      <c r="AL341" s="31"/>
    </row>
    <row r="342" spans="3:38" x14ac:dyDescent="0.3">
      <c r="C342" s="18"/>
      <c r="F342" s="51" t="s">
        <v>166</v>
      </c>
      <c r="G342" s="52" t="s">
        <v>167</v>
      </c>
      <c r="H342" s="52" t="s">
        <v>168</v>
      </c>
      <c r="I342" s="51" t="s">
        <v>169</v>
      </c>
      <c r="J342" s="51" t="s">
        <v>170</v>
      </c>
      <c r="K342" s="51" t="s">
        <v>171</v>
      </c>
      <c r="L342" s="51" t="s">
        <v>172</v>
      </c>
      <c r="M342" s="51" t="s">
        <v>173</v>
      </c>
      <c r="N342" s="51" t="s">
        <v>174</v>
      </c>
      <c r="O342" s="51" t="s">
        <v>175</v>
      </c>
      <c r="P342" s="51" t="s">
        <v>176</v>
      </c>
      <c r="Q342" s="51" t="s">
        <v>177</v>
      </c>
      <c r="R342" s="51" t="s">
        <v>178</v>
      </c>
      <c r="S342" s="51" t="s">
        <v>179</v>
      </c>
      <c r="T342" s="51" t="s">
        <v>180</v>
      </c>
      <c r="U342" s="51" t="s">
        <v>181</v>
      </c>
      <c r="V342" s="52" t="s">
        <v>43</v>
      </c>
      <c r="AH342" s="12"/>
      <c r="AL342" s="31"/>
    </row>
    <row r="343" spans="3:38" x14ac:dyDescent="0.3">
      <c r="C343" t="s">
        <v>14</v>
      </c>
      <c r="D343" s="101" t="s">
        <v>135</v>
      </c>
      <c r="E343" s="11" t="s">
        <v>2</v>
      </c>
      <c r="F343">
        <v>-3.6887578012540001E-2</v>
      </c>
      <c r="G343">
        <v>-1.3685045857178521E-2</v>
      </c>
      <c r="H343">
        <v>1.9575365561053729E-3</v>
      </c>
      <c r="I343">
        <v>1.8937549687502438E-2</v>
      </c>
      <c r="J343">
        <v>-3.1792228880938432E-2</v>
      </c>
      <c r="K343">
        <v>1.9160113953544219E-2</v>
      </c>
      <c r="L343" s="28">
        <v>1.90159873657969E-3</v>
      </c>
      <c r="M343" s="28">
        <v>-5.4767959799170707E-3</v>
      </c>
      <c r="N343" s="28">
        <v>-2.3742869297407491E-2</v>
      </c>
      <c r="O343" s="28">
        <v>6.6718220338339074E-2</v>
      </c>
      <c r="P343" s="28">
        <v>-5.7143244692992479E-2</v>
      </c>
      <c r="Q343" s="28">
        <v>-7.9315803275191499E-2</v>
      </c>
      <c r="R343" s="28">
        <v>9.5350799881055437E-4</v>
      </c>
      <c r="S343" s="28">
        <v>-0.61786591246176581</v>
      </c>
      <c r="T343" s="28">
        <v>-0.66230797058962843</v>
      </c>
      <c r="U343" s="28">
        <v>-0.79276829760599909</v>
      </c>
      <c r="V343" s="28">
        <v>-6.2765483687847237</v>
      </c>
      <c r="AH343" s="12"/>
      <c r="AL343" s="31"/>
    </row>
    <row r="344" spans="3:38" x14ac:dyDescent="0.3">
      <c r="C344" t="s">
        <v>14</v>
      </c>
      <c r="D344" s="102" t="s">
        <v>135</v>
      </c>
      <c r="E344" s="11" t="s">
        <v>27</v>
      </c>
      <c r="F344" s="28">
        <v>2.743711849266139E-3</v>
      </c>
      <c r="G344" s="28">
        <v>-2.0000182238945688E-3</v>
      </c>
      <c r="H344" s="28">
        <v>4.0024467782280929E-3</v>
      </c>
      <c r="I344" s="28">
        <v>1.6100115355388762E-2</v>
      </c>
      <c r="J344" s="28">
        <v>-1.1991392111605549E-2</v>
      </c>
      <c r="K344" s="28">
        <v>1.021580887706486E-3</v>
      </c>
      <c r="L344" s="28">
        <v>-2.8680723840758811E-3</v>
      </c>
      <c r="M344" s="28">
        <v>7.4676542532151344E-3</v>
      </c>
      <c r="N344" s="28">
        <v>-5.4188754857206756E-3</v>
      </c>
      <c r="O344" s="28">
        <v>1.234271150340677E-2</v>
      </c>
      <c r="P344" s="28">
        <v>-3.8346181915651423E-2</v>
      </c>
      <c r="Q344" s="28">
        <v>-2.7187382806764578E-2</v>
      </c>
      <c r="R344" s="28">
        <v>8.4247209915067067E-3</v>
      </c>
      <c r="S344" s="28">
        <v>-9.8492486215652431E-2</v>
      </c>
      <c r="T344" s="28">
        <v>-0.1276704518564786</v>
      </c>
      <c r="U344" s="28">
        <v>8.093809160975951E-2</v>
      </c>
      <c r="V344" s="28">
        <v>-0.96555037841745772</v>
      </c>
      <c r="AH344" s="12"/>
      <c r="AL344" s="31"/>
    </row>
    <row r="345" spans="3:38" x14ac:dyDescent="0.3">
      <c r="C345" t="s">
        <v>14</v>
      </c>
      <c r="D345" s="101" t="s">
        <v>136</v>
      </c>
      <c r="E345" s="11" t="s">
        <v>2</v>
      </c>
      <c r="F345" s="28">
        <v>5.9434177901231564</v>
      </c>
      <c r="G345" s="28">
        <v>2.2592632543666542</v>
      </c>
      <c r="H345" s="28">
        <v>-0.34598221860245282</v>
      </c>
      <c r="I345" s="28">
        <v>-3.1868406094515538</v>
      </c>
      <c r="J345" s="28">
        <v>5.2456296772552307</v>
      </c>
      <c r="K345" s="28">
        <v>-3.190011609840798</v>
      </c>
      <c r="L345" s="28">
        <v>-0.34065479052395631</v>
      </c>
      <c r="M345" s="28">
        <v>0.80535974280187617</v>
      </c>
      <c r="N345" s="28">
        <v>3.8163989748539682</v>
      </c>
      <c r="O345" s="28">
        <v>-11.23452595056202</v>
      </c>
      <c r="P345" s="28">
        <v>9.1984562152586307</v>
      </c>
      <c r="Q345" s="28">
        <v>12.82188331317184</v>
      </c>
      <c r="R345" s="28">
        <v>-0.78167318863279434</v>
      </c>
      <c r="S345" s="28">
        <v>101.1114091886041</v>
      </c>
      <c r="T345" s="28">
        <v>107.39363733259729</v>
      </c>
      <c r="U345" s="28">
        <v>126.98793200744061</v>
      </c>
      <c r="V345" s="28">
        <v>1034.316813955815</v>
      </c>
      <c r="AH345" s="12"/>
      <c r="AL345" s="31"/>
    </row>
    <row r="346" spans="3:38" x14ac:dyDescent="0.3">
      <c r="C346" t="s">
        <v>14</v>
      </c>
      <c r="D346" s="102" t="s">
        <v>136</v>
      </c>
      <c r="E346" s="11" t="s">
        <v>27</v>
      </c>
      <c r="F346" s="28">
        <v>-0.57934378370808659</v>
      </c>
      <c r="G346" s="28">
        <v>0.30394757397196331</v>
      </c>
      <c r="H346" s="28">
        <v>-0.64849599649083611</v>
      </c>
      <c r="I346" s="28">
        <v>-2.628698050459048</v>
      </c>
      <c r="J346" s="28">
        <v>1.8437357627307409</v>
      </c>
      <c r="K346" s="28">
        <v>-0.2119109568732718</v>
      </c>
      <c r="L346" s="28">
        <v>0.39791166559307461</v>
      </c>
      <c r="M346" s="28">
        <v>-1.2489965217368211</v>
      </c>
      <c r="N346" s="28">
        <v>0.74092926032145812</v>
      </c>
      <c r="O346" s="28">
        <v>-2.0786137087823988</v>
      </c>
      <c r="P346" s="28">
        <v>5.7737171218262233</v>
      </c>
      <c r="Q346" s="28">
        <v>3.802715564441002</v>
      </c>
      <c r="R346" s="28">
        <v>-2.246985747408246</v>
      </c>
      <c r="S346" s="28">
        <v>13.65101164000896</v>
      </c>
      <c r="T346" s="28">
        <v>16.998657882944599</v>
      </c>
      <c r="U346" s="28">
        <v>-18.050570604960509</v>
      </c>
      <c r="V346" s="28">
        <v>145.033136357225</v>
      </c>
      <c r="AH346" s="12"/>
      <c r="AL346" s="31"/>
    </row>
    <row r="347" spans="3:38" x14ac:dyDescent="0.3">
      <c r="C347" t="s">
        <v>14</v>
      </c>
      <c r="D347" s="101" t="s">
        <v>137</v>
      </c>
      <c r="E347" s="11" t="s">
        <v>2</v>
      </c>
      <c r="F347">
        <v>-238.5045037904242</v>
      </c>
      <c r="G347">
        <v>-93.167694947670839</v>
      </c>
      <c r="H347">
        <v>15.31129913989173</v>
      </c>
      <c r="I347">
        <v>134.23138150576301</v>
      </c>
      <c r="J347">
        <v>-216.1402145363638</v>
      </c>
      <c r="K347">
        <v>133.04578759025779</v>
      </c>
      <c r="L347">
        <v>15.55430229714784</v>
      </c>
      <c r="M347">
        <v>-28.5917403855583</v>
      </c>
      <c r="N347">
        <v>-152.2939157541864</v>
      </c>
      <c r="O347">
        <v>474.34384896061061</v>
      </c>
      <c r="P347">
        <v>-367.38480538475051</v>
      </c>
      <c r="Q347">
        <v>-513.97221368333157</v>
      </c>
      <c r="R347">
        <v>64.303227130389132</v>
      </c>
      <c r="S347">
        <v>-4126.0070513009487</v>
      </c>
      <c r="T347">
        <v>-4334.9425716838741</v>
      </c>
      <c r="U347">
        <v>-5048.7549702327087</v>
      </c>
      <c r="V347">
        <v>-42506.58828743</v>
      </c>
      <c r="AH347" s="12"/>
      <c r="AL347" s="31"/>
    </row>
    <row r="348" spans="3:38" x14ac:dyDescent="0.3">
      <c r="C348" t="s">
        <v>14</v>
      </c>
      <c r="D348" s="102" t="s">
        <v>137</v>
      </c>
      <c r="E348" s="11" t="s">
        <v>27</v>
      </c>
      <c r="F348">
        <v>29.40982879786463</v>
      </c>
      <c r="G348">
        <v>-11.44402093439234</v>
      </c>
      <c r="H348">
        <v>26.360747653550689</v>
      </c>
      <c r="I348">
        <v>107.58669449791491</v>
      </c>
      <c r="J348">
        <v>-69.98560951242473</v>
      </c>
      <c r="K348">
        <v>11.13660267832927</v>
      </c>
      <c r="L348">
        <v>-12.670841001627419</v>
      </c>
      <c r="M348">
        <v>53.113957224614978</v>
      </c>
      <c r="N348">
        <v>-23.215098314849229</v>
      </c>
      <c r="O348">
        <v>89.524489764155078</v>
      </c>
      <c r="P348">
        <v>-213.1848746499254</v>
      </c>
      <c r="Q348">
        <v>-125.09350262728459</v>
      </c>
      <c r="R348">
        <v>134.0192534120433</v>
      </c>
      <c r="S348">
        <v>-448.79858335067911</v>
      </c>
      <c r="T348">
        <v>-520.93590479061822</v>
      </c>
      <c r="U348">
        <v>964.57650904210459</v>
      </c>
      <c r="V348">
        <v>-5313.9762132237374</v>
      </c>
      <c r="AH348" s="12"/>
      <c r="AL348" s="31"/>
    </row>
    <row r="349" spans="3:38" x14ac:dyDescent="0.3">
      <c r="AH349" s="12"/>
      <c r="AL349" s="31"/>
    </row>
    <row r="350" spans="3:38" x14ac:dyDescent="0.3">
      <c r="C350" s="18"/>
      <c r="F350" s="51" t="s">
        <v>166</v>
      </c>
      <c r="G350" s="52" t="s">
        <v>167</v>
      </c>
      <c r="H350" s="52" t="s">
        <v>168</v>
      </c>
      <c r="I350" s="51" t="s">
        <v>169</v>
      </c>
      <c r="J350" s="51" t="s">
        <v>170</v>
      </c>
      <c r="K350" s="51" t="s">
        <v>171</v>
      </c>
      <c r="L350" s="51" t="s">
        <v>172</v>
      </c>
      <c r="M350" s="51" t="s">
        <v>173</v>
      </c>
      <c r="N350" s="51" t="s">
        <v>174</v>
      </c>
      <c r="O350" s="51" t="s">
        <v>175</v>
      </c>
      <c r="P350" s="51" t="s">
        <v>176</v>
      </c>
      <c r="Q350" s="51" t="s">
        <v>177</v>
      </c>
      <c r="R350" s="51" t="s">
        <v>178</v>
      </c>
      <c r="S350" s="51" t="s">
        <v>179</v>
      </c>
      <c r="T350" s="51" t="s">
        <v>180</v>
      </c>
      <c r="U350" s="51" t="s">
        <v>181</v>
      </c>
      <c r="V350" s="52" t="s">
        <v>43</v>
      </c>
      <c r="AH350" s="12"/>
      <c r="AL350" s="31"/>
    </row>
    <row r="351" spans="3:38" x14ac:dyDescent="0.3">
      <c r="C351" t="s">
        <v>15</v>
      </c>
      <c r="D351" s="101" t="s">
        <v>135</v>
      </c>
      <c r="E351" s="11" t="s">
        <v>2</v>
      </c>
      <c r="F351">
        <v>-3.8101999612506492E-3</v>
      </c>
      <c r="G351">
        <v>-2.3970491314845989E-3</v>
      </c>
      <c r="H351">
        <v>-3.7793126599052619E-3</v>
      </c>
      <c r="I351">
        <v>2.8109913728539802E-2</v>
      </c>
      <c r="J351">
        <v>5.7355774297648543E-3</v>
      </c>
      <c r="K351">
        <v>-3.6938293129393511E-3</v>
      </c>
      <c r="L351" s="28">
        <v>-1.559378690136198E-2</v>
      </c>
      <c r="M351" s="28">
        <v>-2.0933833685528421E-2</v>
      </c>
      <c r="N351" s="28">
        <v>-1.310748325783595E-2</v>
      </c>
      <c r="O351" s="28">
        <v>8.76242981404185E-3</v>
      </c>
      <c r="P351" s="28">
        <v>-5.3432269444527503E-2</v>
      </c>
      <c r="Q351" s="28">
        <v>-0.20013097126295909</v>
      </c>
      <c r="R351" s="28">
        <v>0.25039356943400032</v>
      </c>
      <c r="S351" s="28">
        <v>-0.65974266494515987</v>
      </c>
      <c r="T351" s="28">
        <v>2.6867776793821459E-2</v>
      </c>
      <c r="U351" s="28">
        <v>-0.19773246062632671</v>
      </c>
      <c r="V351" s="28">
        <v>-0.6378294689196764</v>
      </c>
      <c r="AH351" s="12"/>
      <c r="AL351" s="31"/>
    </row>
    <row r="352" spans="3:38" x14ac:dyDescent="0.3">
      <c r="C352" t="s">
        <v>15</v>
      </c>
      <c r="D352" s="102" t="s">
        <v>135</v>
      </c>
      <c r="E352" s="11" t="s">
        <v>27</v>
      </c>
      <c r="F352" s="28">
        <v>8.418747955772965E-3</v>
      </c>
      <c r="G352" s="28">
        <v>-2.3190783655190998E-3</v>
      </c>
      <c r="H352" s="28">
        <v>1.8196357986265399E-3</v>
      </c>
      <c r="I352" s="28">
        <v>1.7400099435215199E-2</v>
      </c>
      <c r="J352" s="28">
        <v>1.6749318024238818E-2</v>
      </c>
      <c r="K352" s="28">
        <v>1.9961203410425451E-2</v>
      </c>
      <c r="L352" s="28">
        <v>8.925515799797501E-3</v>
      </c>
      <c r="M352" s="28">
        <v>5.8436414471120801E-3</v>
      </c>
      <c r="N352" s="28">
        <v>1.783670732440279E-2</v>
      </c>
      <c r="O352" s="28">
        <v>1.3225612125219889E-2</v>
      </c>
      <c r="P352" s="28">
        <v>-3.4375468074575137E-2</v>
      </c>
      <c r="Q352" s="28">
        <v>-0.1472165742395839</v>
      </c>
      <c r="R352" s="28">
        <v>0.11914965423786091</v>
      </c>
      <c r="S352" s="28">
        <v>-0.52845337018328919</v>
      </c>
      <c r="T352" s="28">
        <v>-0.16797769798707751</v>
      </c>
      <c r="U352" s="28">
        <v>8.6658401547532904E-2</v>
      </c>
      <c r="V352" s="28">
        <v>-0.98468312435872463</v>
      </c>
      <c r="AH352" s="12"/>
      <c r="AL352" s="31"/>
    </row>
    <row r="353" spans="3:38" x14ac:dyDescent="0.3">
      <c r="C353" t="s">
        <v>15</v>
      </c>
      <c r="D353" s="101" t="s">
        <v>136</v>
      </c>
      <c r="E353" s="11" t="s">
        <v>2</v>
      </c>
      <c r="F353" s="28">
        <v>0.48607928655913207</v>
      </c>
      <c r="G353" s="28">
        <v>0.3947275451788812</v>
      </c>
      <c r="H353" s="28">
        <v>0.62521909932957342</v>
      </c>
      <c r="I353" s="28">
        <v>-4.7973440527933562</v>
      </c>
      <c r="J353" s="28">
        <v>-1.0106220458111499</v>
      </c>
      <c r="K353" s="28">
        <v>0.57645934738881621</v>
      </c>
      <c r="L353" s="28">
        <v>2.595288798133474</v>
      </c>
      <c r="M353" s="28">
        <v>3.4706350977433971</v>
      </c>
      <c r="N353" s="28">
        <v>2.0980948327131439</v>
      </c>
      <c r="O353" s="28">
        <v>-1.638049423136295</v>
      </c>
      <c r="P353" s="28">
        <v>8.8208155880764707</v>
      </c>
      <c r="Q353" s="28">
        <v>33.611650050805338</v>
      </c>
      <c r="R353" s="28">
        <v>-42.866507121413861</v>
      </c>
      <c r="S353" s="28">
        <v>110.83868974582511</v>
      </c>
      <c r="T353" s="28">
        <v>-6.2533256125461776</v>
      </c>
      <c r="U353" s="28">
        <v>30.008410578493571</v>
      </c>
      <c r="V353" s="28">
        <v>105.9652788297462</v>
      </c>
      <c r="AH353" s="12"/>
      <c r="AL353" s="31"/>
    </row>
    <row r="354" spans="3:38" x14ac:dyDescent="0.3">
      <c r="C354" t="s">
        <v>15</v>
      </c>
      <c r="D354" s="102" t="s">
        <v>136</v>
      </c>
      <c r="E354" s="11" t="s">
        <v>27</v>
      </c>
      <c r="F354" s="28">
        <v>-1.4666604024166929</v>
      </c>
      <c r="G354" s="28">
        <v>0.35485146749799318</v>
      </c>
      <c r="H354" s="28">
        <v>-0.30983849862981661</v>
      </c>
      <c r="I354" s="28">
        <v>-2.85728748206559</v>
      </c>
      <c r="J354" s="28">
        <v>-2.7836996602524771</v>
      </c>
      <c r="K354" s="28">
        <v>-3.301936132972259</v>
      </c>
      <c r="L354" s="28">
        <v>-1.5272564340943691</v>
      </c>
      <c r="M354" s="28">
        <v>-1.0603828188441611</v>
      </c>
      <c r="N354" s="28">
        <v>-3.0279927488301368</v>
      </c>
      <c r="O354" s="28">
        <v>-2.335670106330852</v>
      </c>
      <c r="P354" s="28">
        <v>5.1480800377954949</v>
      </c>
      <c r="Q354" s="28">
        <v>23.006766902000489</v>
      </c>
      <c r="R354" s="28">
        <v>-19.89836876725548</v>
      </c>
      <c r="S354" s="28">
        <v>82.956769016118983</v>
      </c>
      <c r="T354" s="28">
        <v>24.120515226918311</v>
      </c>
      <c r="U354" s="28">
        <v>-18.56542229034358</v>
      </c>
      <c r="V354" s="28">
        <v>153.50670759628611</v>
      </c>
      <c r="AH354" s="12"/>
      <c r="AL354" s="31"/>
    </row>
    <row r="355" spans="3:38" x14ac:dyDescent="0.3">
      <c r="C355" t="s">
        <v>15</v>
      </c>
      <c r="D355" s="101" t="s">
        <v>137</v>
      </c>
      <c r="E355" s="11" t="s">
        <v>2</v>
      </c>
      <c r="F355">
        <v>-13.20738021672423</v>
      </c>
      <c r="G355">
        <v>-16.165487907784382</v>
      </c>
      <c r="H355">
        <v>-25.766136712711049</v>
      </c>
      <c r="I355">
        <v>204.8075899456214</v>
      </c>
      <c r="J355">
        <v>44.619786737573349</v>
      </c>
      <c r="K355">
        <v>-22.14935588314415</v>
      </c>
      <c r="L355">
        <v>-107.6859766349321</v>
      </c>
      <c r="M355">
        <v>-143.3690713321935</v>
      </c>
      <c r="N355">
        <v>-82.969169269973463</v>
      </c>
      <c r="O355">
        <v>77.09984893148976</v>
      </c>
      <c r="P355">
        <v>-361.80354066730621</v>
      </c>
      <c r="Q355">
        <v>-1408.107474789424</v>
      </c>
      <c r="R355">
        <v>1839.0026310874021</v>
      </c>
      <c r="S355">
        <v>-4647.5839336340214</v>
      </c>
      <c r="T355">
        <v>348.90776138925872</v>
      </c>
      <c r="U355">
        <v>-1100.225020760176</v>
      </c>
      <c r="V355">
        <v>-4308.3366284403019</v>
      </c>
      <c r="AH355" s="12"/>
      <c r="AL355" s="31"/>
    </row>
    <row r="356" spans="3:38" x14ac:dyDescent="0.3">
      <c r="C356" t="s">
        <v>15</v>
      </c>
      <c r="D356" s="102" t="s">
        <v>137</v>
      </c>
      <c r="E356" s="11" t="s">
        <v>27</v>
      </c>
      <c r="F356">
        <v>64.161999258679089</v>
      </c>
      <c r="G356">
        <v>-13.46938017471521</v>
      </c>
      <c r="H356">
        <v>13.238145548808941</v>
      </c>
      <c r="I356">
        <v>117.5372749733109</v>
      </c>
      <c r="J356">
        <v>115.96924342769501</v>
      </c>
      <c r="K356">
        <v>136.9022752247931</v>
      </c>
      <c r="L356">
        <v>65.625116220053769</v>
      </c>
      <c r="M356">
        <v>48.176252621133699</v>
      </c>
      <c r="N356">
        <v>129.24185457943801</v>
      </c>
      <c r="O356">
        <v>104.1874597742553</v>
      </c>
      <c r="P356">
        <v>-188.54623137617909</v>
      </c>
      <c r="Q356">
        <v>-892.91850915973009</v>
      </c>
      <c r="R356">
        <v>837.96150970746748</v>
      </c>
      <c r="S356">
        <v>-3240.1072295023509</v>
      </c>
      <c r="T356">
        <v>-831.95029425173561</v>
      </c>
      <c r="U356">
        <v>970.48366528715997</v>
      </c>
      <c r="V356">
        <v>-5865.43780140538</v>
      </c>
      <c r="AH356" s="12"/>
      <c r="AL356" s="31"/>
    </row>
    <row r="357" spans="3:38" x14ac:dyDescent="0.3">
      <c r="AH357" s="12"/>
      <c r="AL357" s="31"/>
    </row>
    <row r="358" spans="3:38" x14ac:dyDescent="0.3">
      <c r="C358" s="18"/>
      <c r="F358" s="51" t="s">
        <v>166</v>
      </c>
      <c r="G358" s="52" t="s">
        <v>167</v>
      </c>
      <c r="H358" s="52" t="s">
        <v>168</v>
      </c>
      <c r="I358" s="51" t="s">
        <v>169</v>
      </c>
      <c r="J358" s="51" t="s">
        <v>170</v>
      </c>
      <c r="K358" s="51" t="s">
        <v>171</v>
      </c>
      <c r="L358" s="51" t="s">
        <v>172</v>
      </c>
      <c r="M358" s="51" t="s">
        <v>173</v>
      </c>
      <c r="N358" s="51" t="s">
        <v>174</v>
      </c>
      <c r="O358" s="51" t="s">
        <v>175</v>
      </c>
      <c r="P358" s="51" t="s">
        <v>176</v>
      </c>
      <c r="Q358" s="51" t="s">
        <v>177</v>
      </c>
      <c r="R358" s="51" t="s">
        <v>178</v>
      </c>
      <c r="S358" s="51" t="s">
        <v>179</v>
      </c>
      <c r="T358" s="51" t="s">
        <v>180</v>
      </c>
      <c r="U358" s="51" t="s">
        <v>181</v>
      </c>
      <c r="V358" s="52" t="s">
        <v>43</v>
      </c>
      <c r="AH358" s="12"/>
      <c r="AL358" s="31"/>
    </row>
    <row r="359" spans="3:38" x14ac:dyDescent="0.3">
      <c r="C359" t="s">
        <v>16</v>
      </c>
      <c r="D359" s="101" t="s">
        <v>135</v>
      </c>
      <c r="E359" s="11" t="s">
        <v>2</v>
      </c>
      <c r="F359">
        <v>7.0842947077624563E-2</v>
      </c>
      <c r="G359">
        <v>1.9025476954707101E-2</v>
      </c>
      <c r="H359">
        <v>-3.734398321393384E-3</v>
      </c>
      <c r="I359">
        <v>3.0665729725270902E-2</v>
      </c>
      <c r="J359">
        <v>1.087591283337591E-2</v>
      </c>
      <c r="K359">
        <v>4.6614188147207913E-3</v>
      </c>
      <c r="L359" s="28">
        <v>-3.7412468805795129E-2</v>
      </c>
      <c r="M359" s="28">
        <v>4.5488334383788742E-2</v>
      </c>
      <c r="N359" s="28">
        <v>-8.2221970607888606E-3</v>
      </c>
      <c r="O359" s="28">
        <v>0.19729352188794061</v>
      </c>
      <c r="P359" s="28">
        <v>0.20459202645531649</v>
      </c>
      <c r="Q359" s="28">
        <v>0.24289273190701441</v>
      </c>
      <c r="R359" s="28">
        <v>-0.18638001824939149</v>
      </c>
      <c r="S359" s="28">
        <v>4.4792136512726621E-2</v>
      </c>
      <c r="T359" s="28">
        <v>0.48346193266884541</v>
      </c>
      <c r="U359" s="28">
        <v>0.81527362024647942</v>
      </c>
      <c r="V359" s="28">
        <v>4.4458230103943954</v>
      </c>
      <c r="AH359" s="12"/>
      <c r="AL359" s="31"/>
    </row>
    <row r="360" spans="3:38" x14ac:dyDescent="0.3">
      <c r="C360" t="s">
        <v>16</v>
      </c>
      <c r="D360" s="102" t="s">
        <v>135</v>
      </c>
      <c r="E360" s="11" t="s">
        <v>27</v>
      </c>
      <c r="F360" s="28">
        <v>6.1641601705187933E-2</v>
      </c>
      <c r="G360" s="28">
        <v>-9.1417274335994052E-3</v>
      </c>
      <c r="H360" s="28">
        <v>9.8825292130782574E-3</v>
      </c>
      <c r="I360" s="28">
        <v>5.0494830831397386E-3</v>
      </c>
      <c r="J360" s="28">
        <v>7.8716210899387712E-2</v>
      </c>
      <c r="K360" s="28">
        <v>0.13197653814105001</v>
      </c>
      <c r="L360" s="28">
        <v>8.6416019124068544E-2</v>
      </c>
      <c r="M360" s="28">
        <v>0.12635030282192281</v>
      </c>
      <c r="N360" s="28">
        <v>0.17229344819663331</v>
      </c>
      <c r="O360" s="28">
        <v>0.12301430913245</v>
      </c>
      <c r="P360" s="28">
        <v>0.1489621078292844</v>
      </c>
      <c r="Q360" s="28">
        <v>0.35693048504069669</v>
      </c>
      <c r="R360" s="28">
        <v>0.12724132114661829</v>
      </c>
      <c r="S360" s="28">
        <v>0.48861857766554451</v>
      </c>
      <c r="T360" s="28">
        <v>0.72034078835763893</v>
      </c>
      <c r="U360" s="28">
        <v>1.020461043358267</v>
      </c>
      <c r="V360" s="28">
        <v>1.7089061525946541</v>
      </c>
      <c r="AH360" s="12"/>
      <c r="AL360" s="31"/>
    </row>
    <row r="361" spans="3:38" x14ac:dyDescent="0.3">
      <c r="C361" t="s">
        <v>16</v>
      </c>
      <c r="D361" s="101" t="s">
        <v>136</v>
      </c>
      <c r="E361" s="11" t="s">
        <v>2</v>
      </c>
      <c r="F361" s="28">
        <v>-11.33537137895865</v>
      </c>
      <c r="G361" s="28">
        <v>-2.994491248217297</v>
      </c>
      <c r="H361" s="28">
        <v>0.57702492477743483</v>
      </c>
      <c r="I361" s="28">
        <v>-4.8337686713180883</v>
      </c>
      <c r="J361" s="28">
        <v>-1.729624662761335</v>
      </c>
      <c r="K361" s="28">
        <v>-0.77320789832124959</v>
      </c>
      <c r="L361" s="28">
        <v>5.8042640392578377</v>
      </c>
      <c r="M361" s="28">
        <v>-7.281460046816342</v>
      </c>
      <c r="N361" s="28">
        <v>1.1409228650795029</v>
      </c>
      <c r="O361" s="28">
        <v>-31.081569593766659</v>
      </c>
      <c r="P361" s="28">
        <v>-32.649381953813361</v>
      </c>
      <c r="Q361" s="28">
        <v>-38.691446788166097</v>
      </c>
      <c r="R361" s="28">
        <v>28.424329290893301</v>
      </c>
      <c r="S361" s="28">
        <v>-7.0768874066758372</v>
      </c>
      <c r="T361" s="28">
        <v>-77.678329808028366</v>
      </c>
      <c r="U361" s="28">
        <v>-130.02614224866559</v>
      </c>
      <c r="V361" s="28">
        <v>-707.69973666934493</v>
      </c>
      <c r="AH361" s="12"/>
      <c r="AL361" s="31"/>
    </row>
    <row r="362" spans="3:38" x14ac:dyDescent="0.3">
      <c r="C362" t="s">
        <v>16</v>
      </c>
      <c r="D362" s="102" t="s">
        <v>136</v>
      </c>
      <c r="E362" s="11" t="s">
        <v>27</v>
      </c>
      <c r="F362" s="28">
        <v>-8.6534276477900569</v>
      </c>
      <c r="G362" s="28">
        <v>1.169860891608705</v>
      </c>
      <c r="H362" s="28">
        <v>-1.3820371825386799</v>
      </c>
      <c r="I362" s="28">
        <v>-0.72999274574863904</v>
      </c>
      <c r="J362" s="28">
        <v>-10.853190667137239</v>
      </c>
      <c r="K362" s="28">
        <v>-18.175026443488822</v>
      </c>
      <c r="L362" s="28">
        <v>-11.96626539707891</v>
      </c>
      <c r="M362" s="28">
        <v>-17.500367985520612</v>
      </c>
      <c r="N362" s="28">
        <v>-23.861728585546128</v>
      </c>
      <c r="O362" s="28">
        <v>-17.55345011781279</v>
      </c>
      <c r="P362" s="28">
        <v>-21.742711490269532</v>
      </c>
      <c r="Q362" s="28">
        <v>-50.273051178932462</v>
      </c>
      <c r="R362" s="28">
        <v>-19.32698350554222</v>
      </c>
      <c r="S362" s="28">
        <v>-67.005182216019648</v>
      </c>
      <c r="T362" s="28">
        <v>-100.65921331407939</v>
      </c>
      <c r="U362" s="28">
        <v>-142.61176589885369</v>
      </c>
      <c r="V362" s="28">
        <v>-241.7614521424307</v>
      </c>
      <c r="AH362" s="12"/>
      <c r="AL362" s="31"/>
    </row>
    <row r="363" spans="3:38" x14ac:dyDescent="0.3">
      <c r="C363" t="s">
        <v>16</v>
      </c>
      <c r="D363" s="101" t="s">
        <v>137</v>
      </c>
      <c r="E363" s="11" t="s">
        <v>2</v>
      </c>
      <c r="F363">
        <v>454.66869040378742</v>
      </c>
      <c r="G363">
        <v>117.9873621686684</v>
      </c>
      <c r="H363">
        <v>-22.09153949367516</v>
      </c>
      <c r="I363">
        <v>190.73225357765051</v>
      </c>
      <c r="J363">
        <v>69.137001430596911</v>
      </c>
      <c r="K363">
        <v>32.529949368072607</v>
      </c>
      <c r="L363">
        <v>-224.2382932454309</v>
      </c>
      <c r="M363">
        <v>292.57832367438692</v>
      </c>
      <c r="N363">
        <v>-36.806451412529441</v>
      </c>
      <c r="O363">
        <v>1227.158207585748</v>
      </c>
      <c r="P363">
        <v>1306.668254530477</v>
      </c>
      <c r="Q363">
        <v>1547.452483362704</v>
      </c>
      <c r="R363">
        <v>-1072.0681290246539</v>
      </c>
      <c r="S363">
        <v>295.1606297968392</v>
      </c>
      <c r="T363">
        <v>3142.7054312796322</v>
      </c>
      <c r="U363">
        <v>5226.0316955660674</v>
      </c>
      <c r="V363">
        <v>28259.90482704886</v>
      </c>
      <c r="AH363" s="12"/>
      <c r="AL363" s="31"/>
    </row>
    <row r="364" spans="3:38" x14ac:dyDescent="0.3">
      <c r="C364" t="s">
        <v>16</v>
      </c>
      <c r="D364" s="102" t="s">
        <v>137</v>
      </c>
      <c r="E364" s="11" t="s">
        <v>27</v>
      </c>
      <c r="F364">
        <v>304.84822208712791</v>
      </c>
      <c r="G364">
        <v>-36.984565167770633</v>
      </c>
      <c r="H364">
        <v>48.505983309273887</v>
      </c>
      <c r="I364">
        <v>27.02828000002955</v>
      </c>
      <c r="J364">
        <v>375.18224050995582</v>
      </c>
      <c r="K364">
        <v>627.45010152300665</v>
      </c>
      <c r="L364">
        <v>416.94721390129371</v>
      </c>
      <c r="M364">
        <v>609.92269489974296</v>
      </c>
      <c r="N364">
        <v>831.73373190900338</v>
      </c>
      <c r="O364">
        <v>633.64087407807165</v>
      </c>
      <c r="P364">
        <v>803.24492804229158</v>
      </c>
      <c r="Q364">
        <v>1787.9634413961389</v>
      </c>
      <c r="R364">
        <v>755.90753540882724</v>
      </c>
      <c r="S364">
        <v>2337.1519378971461</v>
      </c>
      <c r="T364">
        <v>3568.5626007123428</v>
      </c>
      <c r="U364">
        <v>5057.6177839649235</v>
      </c>
      <c r="V364">
        <v>8673.272150439283</v>
      </c>
      <c r="AH364" s="12"/>
      <c r="AL364" s="31"/>
    </row>
    <row r="365" spans="3:38" x14ac:dyDescent="0.3">
      <c r="AH365" s="12"/>
      <c r="AL365" s="31"/>
    </row>
    <row r="366" spans="3:38" x14ac:dyDescent="0.3">
      <c r="C366" s="18"/>
      <c r="F366" s="51" t="s">
        <v>166</v>
      </c>
      <c r="G366" s="52" t="s">
        <v>167</v>
      </c>
      <c r="H366" s="52" t="s">
        <v>168</v>
      </c>
      <c r="I366" s="51" t="s">
        <v>169</v>
      </c>
      <c r="J366" s="51" t="s">
        <v>170</v>
      </c>
      <c r="K366" s="51" t="s">
        <v>171</v>
      </c>
      <c r="L366" s="51" t="s">
        <v>172</v>
      </c>
      <c r="M366" s="51" t="s">
        <v>173</v>
      </c>
      <c r="N366" s="51" t="s">
        <v>174</v>
      </c>
      <c r="O366" s="51" t="s">
        <v>175</v>
      </c>
      <c r="P366" s="51" t="s">
        <v>176</v>
      </c>
      <c r="Q366" s="51" t="s">
        <v>177</v>
      </c>
      <c r="R366" s="51" t="s">
        <v>178</v>
      </c>
      <c r="S366" s="51" t="s">
        <v>179</v>
      </c>
      <c r="T366" s="51" t="s">
        <v>180</v>
      </c>
      <c r="U366" s="51" t="s">
        <v>181</v>
      </c>
      <c r="V366" s="52" t="s">
        <v>43</v>
      </c>
      <c r="AH366" s="12"/>
      <c r="AL366" s="31"/>
    </row>
    <row r="367" spans="3:38" x14ac:dyDescent="0.3">
      <c r="C367" t="s">
        <v>57</v>
      </c>
      <c r="D367" s="101" t="s">
        <v>135</v>
      </c>
      <c r="E367" s="11" t="s">
        <v>2</v>
      </c>
      <c r="F367">
        <v>8.9622314410566173E-2</v>
      </c>
      <c r="G367">
        <v>-2.3557244302283439E-2</v>
      </c>
      <c r="H367">
        <v>2.3539640270049109E-2</v>
      </c>
      <c r="I367">
        <v>-5.7089295556026903E-3</v>
      </c>
      <c r="J367">
        <v>3.104569440252343E-3</v>
      </c>
      <c r="K367">
        <v>-2.7350689315496519E-2</v>
      </c>
      <c r="L367" s="28">
        <v>4.2362670397118191E-2</v>
      </c>
      <c r="M367" s="28">
        <v>2.3599392167657631E-2</v>
      </c>
      <c r="N367" s="28">
        <v>-6.0876292024412693E-3</v>
      </c>
      <c r="O367" s="28">
        <v>3.5169378934715501E-2</v>
      </c>
      <c r="P367" s="28">
        <v>0.120760864256083</v>
      </c>
      <c r="Q367" s="28">
        <v>0.2172969331584127</v>
      </c>
      <c r="R367" s="28">
        <v>0.10290034854804</v>
      </c>
      <c r="S367" s="28">
        <v>0.31794094467630712</v>
      </c>
      <c r="T367" s="28">
        <v>0.84583495660735109</v>
      </c>
      <c r="U367" s="28">
        <v>1.429716978402817</v>
      </c>
      <c r="V367" s="28">
        <v>-2.3600205935849949</v>
      </c>
      <c r="AH367" s="12"/>
      <c r="AL367" s="31"/>
    </row>
    <row r="368" spans="3:38" x14ac:dyDescent="0.3">
      <c r="C368" t="s">
        <v>57</v>
      </c>
      <c r="D368" s="102" t="s">
        <v>135</v>
      </c>
      <c r="E368" s="11" t="s">
        <v>27</v>
      </c>
      <c r="F368" s="28">
        <v>9.3004101097476366E-3</v>
      </c>
      <c r="G368" s="28">
        <v>-5.1331203434817473E-2</v>
      </c>
      <c r="H368" s="28">
        <v>1.378887075923212E-2</v>
      </c>
      <c r="I368" s="28">
        <v>-1.9800108513798851E-2</v>
      </c>
      <c r="J368" s="28">
        <v>-6.1307777671330527E-2</v>
      </c>
      <c r="K368" s="28">
        <v>-1.1837123706162359E-2</v>
      </c>
      <c r="L368" s="28">
        <v>4.1509900535363409E-2</v>
      </c>
      <c r="M368" s="28">
        <v>2.6528319926605759E-2</v>
      </c>
      <c r="N368" s="28">
        <v>4.670812297561644E-2</v>
      </c>
      <c r="O368" s="28">
        <v>0.12520406003692691</v>
      </c>
      <c r="P368" s="28">
        <v>0.19736056892091389</v>
      </c>
      <c r="Q368" s="28">
        <v>0.25622436062207399</v>
      </c>
      <c r="R368" s="28">
        <v>2.051909492625725E-2</v>
      </c>
      <c r="S368" s="28">
        <v>0.30155657256304907</v>
      </c>
      <c r="T368" s="28">
        <v>2.3720680066812379</v>
      </c>
      <c r="U368" s="28">
        <v>3.664226833226806</v>
      </c>
      <c r="V368" s="28">
        <v>2.9117603576046922</v>
      </c>
      <c r="AH368" s="12"/>
      <c r="AL368" s="31"/>
    </row>
    <row r="369" spans="3:38" x14ac:dyDescent="0.3">
      <c r="C369" t="s">
        <v>57</v>
      </c>
      <c r="D369" s="101" t="s">
        <v>136</v>
      </c>
      <c r="E369" s="11" t="s">
        <v>2</v>
      </c>
      <c r="F369" s="28">
        <v>-14.392185952769671</v>
      </c>
      <c r="G369" s="28">
        <v>3.7268422384880351</v>
      </c>
      <c r="H369" s="28">
        <v>-3.76347997083576</v>
      </c>
      <c r="I369" s="28">
        <v>0.86143377916057862</v>
      </c>
      <c r="J369" s="28">
        <v>-0.55506732558867</v>
      </c>
      <c r="K369" s="28">
        <v>4.2765338802277171</v>
      </c>
      <c r="L369" s="28">
        <v>-6.7599716716820204</v>
      </c>
      <c r="M369" s="28">
        <v>-3.8510032876262339</v>
      </c>
      <c r="N369" s="28">
        <v>0.74657842430138999</v>
      </c>
      <c r="O369" s="28">
        <v>-5.7877599124027768</v>
      </c>
      <c r="P369" s="28">
        <v>-19.700462669856211</v>
      </c>
      <c r="Q369" s="28">
        <v>-35.243013957254789</v>
      </c>
      <c r="R369" s="28">
        <v>-17.017526547188421</v>
      </c>
      <c r="S369" s="28">
        <v>-50.630009744530298</v>
      </c>
      <c r="T369" s="28">
        <v>-135.684348126701</v>
      </c>
      <c r="U369" s="28">
        <v>-229.93317051450751</v>
      </c>
      <c r="V369" s="28">
        <v>363.40131787651222</v>
      </c>
      <c r="AH369" s="12"/>
      <c r="AL369" s="31"/>
    </row>
    <row r="370" spans="3:38" x14ac:dyDescent="0.3">
      <c r="C370" t="s">
        <v>57</v>
      </c>
      <c r="D370" s="102" t="s">
        <v>136</v>
      </c>
      <c r="E370" s="11" t="s">
        <v>27</v>
      </c>
      <c r="F370" s="28">
        <v>-1.4820906832004499</v>
      </c>
      <c r="G370" s="28">
        <v>6.9077045044811687</v>
      </c>
      <c r="H370" s="28">
        <v>-1.879084278915941</v>
      </c>
      <c r="I370" s="28">
        <v>2.5791864465924248</v>
      </c>
      <c r="J370" s="28">
        <v>8.105768240065327</v>
      </c>
      <c r="K370" s="28">
        <v>1.3457343714106571</v>
      </c>
      <c r="L370" s="28">
        <v>-5.8567291576735059</v>
      </c>
      <c r="M370" s="28">
        <v>-3.8794741648016919</v>
      </c>
      <c r="N370" s="28">
        <v>-6.7041082532081049</v>
      </c>
      <c r="O370" s="28">
        <v>-17.605494527126471</v>
      </c>
      <c r="P370" s="28">
        <v>-28.223131279387729</v>
      </c>
      <c r="Q370" s="28">
        <v>-36.32524288715598</v>
      </c>
      <c r="R370" s="28">
        <v>-4.0596911439713486</v>
      </c>
      <c r="S370" s="28">
        <v>-41.177164512152672</v>
      </c>
      <c r="T370" s="28">
        <v>-326.0385571415402</v>
      </c>
      <c r="U370" s="28">
        <v>-506.06496780319799</v>
      </c>
      <c r="V370" s="28">
        <v>-411.89549302400428</v>
      </c>
      <c r="AH370" s="12"/>
      <c r="AL370" s="31"/>
    </row>
    <row r="371" spans="3:38" x14ac:dyDescent="0.3">
      <c r="C371" t="s">
        <v>57</v>
      </c>
      <c r="D371" s="101" t="s">
        <v>137</v>
      </c>
      <c r="E371" s="11" t="s">
        <v>2</v>
      </c>
      <c r="F371">
        <v>578.69307416814718</v>
      </c>
      <c r="G371">
        <v>-147.19481809121569</v>
      </c>
      <c r="H371">
        <v>150.52142907033269</v>
      </c>
      <c r="I371">
        <v>-32.103152224726387</v>
      </c>
      <c r="J371">
        <v>24.803018999107849</v>
      </c>
      <c r="K371">
        <v>-166.54599584877519</v>
      </c>
      <c r="L371">
        <v>270.46944760553771</v>
      </c>
      <c r="M371">
        <v>158.27310359831591</v>
      </c>
      <c r="N371">
        <v>-18.974406250137921</v>
      </c>
      <c r="O371">
        <v>240.878650735528</v>
      </c>
      <c r="P371">
        <v>807.19540134761519</v>
      </c>
      <c r="Q371">
        <v>1434.7539149393699</v>
      </c>
      <c r="R371">
        <v>711.89754540636386</v>
      </c>
      <c r="S371">
        <v>2029.2061256590709</v>
      </c>
      <c r="T371">
        <v>5460.8766213562303</v>
      </c>
      <c r="U371">
        <v>9278.7651591500544</v>
      </c>
      <c r="V371">
        <v>-13867.161831729039</v>
      </c>
      <c r="AH371" s="12"/>
      <c r="AL371" s="31"/>
    </row>
    <row r="372" spans="3:38" x14ac:dyDescent="0.3">
      <c r="C372" t="s">
        <v>57</v>
      </c>
      <c r="D372" s="102" t="s">
        <v>137</v>
      </c>
      <c r="E372" s="11" t="s">
        <v>27</v>
      </c>
      <c r="F372">
        <v>59.051666149591597</v>
      </c>
      <c r="G372">
        <v>-231.99633213232491</v>
      </c>
      <c r="H372">
        <v>64.257645198150186</v>
      </c>
      <c r="I372">
        <v>-82.933189268823583</v>
      </c>
      <c r="J372">
        <v>-266.04084705446832</v>
      </c>
      <c r="K372">
        <v>-34.515326010676972</v>
      </c>
      <c r="L372">
        <v>209.4989841060619</v>
      </c>
      <c r="M372">
        <v>145.74747886808839</v>
      </c>
      <c r="N372">
        <v>246.37739870127101</v>
      </c>
      <c r="O372">
        <v>627.6181456540653</v>
      </c>
      <c r="P372">
        <v>1020.002251850854</v>
      </c>
      <c r="Q372">
        <v>1305.3344477396861</v>
      </c>
      <c r="R372">
        <v>210.65868291177691</v>
      </c>
      <c r="S372">
        <v>1444.4813380164201</v>
      </c>
      <c r="T372">
        <v>11250.457537555591</v>
      </c>
      <c r="U372">
        <v>17538.94111531019</v>
      </c>
      <c r="V372">
        <v>14680.52384228862</v>
      </c>
      <c r="AH372" s="12"/>
      <c r="AL372" s="31"/>
    </row>
    <row r="373" spans="3:38" x14ac:dyDescent="0.3">
      <c r="AH373" s="12"/>
      <c r="AL373" s="31"/>
    </row>
    <row r="374" spans="3:38" x14ac:dyDescent="0.3">
      <c r="C374" s="18"/>
      <c r="F374" s="51" t="s">
        <v>166</v>
      </c>
      <c r="G374" s="52" t="s">
        <v>167</v>
      </c>
      <c r="H374" s="52" t="s">
        <v>168</v>
      </c>
      <c r="I374" s="51" t="s">
        <v>169</v>
      </c>
      <c r="J374" s="51" t="s">
        <v>170</v>
      </c>
      <c r="K374" s="51" t="s">
        <v>171</v>
      </c>
      <c r="L374" s="51" t="s">
        <v>172</v>
      </c>
      <c r="M374" s="51" t="s">
        <v>173</v>
      </c>
      <c r="N374" s="51" t="s">
        <v>174</v>
      </c>
      <c r="O374" s="51" t="s">
        <v>175</v>
      </c>
      <c r="P374" s="51" t="s">
        <v>176</v>
      </c>
      <c r="Q374" s="51" t="s">
        <v>177</v>
      </c>
      <c r="R374" s="51" t="s">
        <v>178</v>
      </c>
      <c r="S374" s="51" t="s">
        <v>179</v>
      </c>
      <c r="T374" s="51" t="s">
        <v>180</v>
      </c>
      <c r="U374" s="51" t="s">
        <v>181</v>
      </c>
      <c r="V374" s="52" t="s">
        <v>43</v>
      </c>
      <c r="AH374" s="12"/>
      <c r="AL374" s="31"/>
    </row>
    <row r="375" spans="3:38" x14ac:dyDescent="0.3">
      <c r="C375" t="s">
        <v>17</v>
      </c>
      <c r="D375" s="101" t="s">
        <v>135</v>
      </c>
      <c r="E375" s="11" t="s">
        <v>2</v>
      </c>
      <c r="F375">
        <v>-8.2669450928831656E-2</v>
      </c>
      <c r="G375">
        <v>5.224649044813276E-2</v>
      </c>
      <c r="H375">
        <v>4.6879000562583123E-2</v>
      </c>
      <c r="I375">
        <v>-0.1013160602352044</v>
      </c>
      <c r="J375">
        <v>4.9978333488102239E-2</v>
      </c>
      <c r="K375">
        <v>5.3788968098533702E-2</v>
      </c>
      <c r="L375" s="28">
        <v>-7.2076067872371558E-2</v>
      </c>
      <c r="M375" s="28">
        <v>0.1070066485921207</v>
      </c>
      <c r="N375" s="28">
        <v>8.0172395065276902E-2</v>
      </c>
      <c r="O375" s="28">
        <v>-0.16248230397566821</v>
      </c>
      <c r="P375" s="28">
        <v>7.3770759764352434E-2</v>
      </c>
      <c r="Q375" s="28">
        <v>0.40391116403574218</v>
      </c>
      <c r="R375" s="28">
        <v>6.0057084556687901E-2</v>
      </c>
      <c r="S375" s="28">
        <v>7.6879927093590261E-2</v>
      </c>
      <c r="T375" s="28">
        <v>0.59826896848612598</v>
      </c>
      <c r="U375" s="28">
        <v>2.4293580075668531</v>
      </c>
      <c r="V375" s="28">
        <v>0.8646158151885146</v>
      </c>
      <c r="AH375" s="12"/>
      <c r="AL375" s="31"/>
    </row>
    <row r="376" spans="3:38" x14ac:dyDescent="0.3">
      <c r="C376" t="s">
        <v>17</v>
      </c>
      <c r="D376" s="102" t="s">
        <v>135</v>
      </c>
      <c r="E376" s="11" t="s">
        <v>27</v>
      </c>
      <c r="F376" s="28">
        <v>-6.7541752914775544E-2</v>
      </c>
      <c r="G376" s="28">
        <v>4.2783366733478261E-3</v>
      </c>
      <c r="H376" s="28">
        <v>4.5491144973785341E-3</v>
      </c>
      <c r="I376" s="28">
        <v>-5.1187208330813347E-2</v>
      </c>
      <c r="J376" s="28">
        <v>3.7454904417104501E-2</v>
      </c>
      <c r="K376" s="28">
        <v>2.5689260672454989E-2</v>
      </c>
      <c r="L376" s="28">
        <v>5.0435827960393892E-2</v>
      </c>
      <c r="M376" s="28">
        <v>3.7299722273801933E-2</v>
      </c>
      <c r="N376" s="28">
        <v>0.1010727804534183</v>
      </c>
      <c r="O376" s="28">
        <v>7.1317916977037488E-2</v>
      </c>
      <c r="P376" s="28">
        <v>-3.7995426632806077E-2</v>
      </c>
      <c r="Q376" s="28">
        <v>-1.3116316664634199E-2</v>
      </c>
      <c r="R376" s="28">
        <v>0.28153443716982812</v>
      </c>
      <c r="S376" s="28">
        <v>0.12421607758394521</v>
      </c>
      <c r="T376" s="28">
        <v>0.16889639370765769</v>
      </c>
      <c r="U376" s="28">
        <v>1.828307214691492</v>
      </c>
      <c r="V376" s="28">
        <v>0.66942562142116202</v>
      </c>
      <c r="AH376" s="12"/>
      <c r="AL376" s="31"/>
    </row>
    <row r="377" spans="3:38" x14ac:dyDescent="0.3">
      <c r="C377" t="s">
        <v>17</v>
      </c>
      <c r="D377" s="101" t="s">
        <v>136</v>
      </c>
      <c r="E377" s="11" t="s">
        <v>2</v>
      </c>
      <c r="F377" s="28">
        <v>13.74256481160106</v>
      </c>
      <c r="G377" s="28">
        <v>-8.7306089484114544</v>
      </c>
      <c r="H377" s="28">
        <v>-7.8314748526645408</v>
      </c>
      <c r="I377" s="28">
        <v>16.807727150825301</v>
      </c>
      <c r="J377" s="28">
        <v>-8.3617051301983309</v>
      </c>
      <c r="K377" s="28">
        <v>-9.0324069940605121</v>
      </c>
      <c r="L377" s="28">
        <v>11.991969213496439</v>
      </c>
      <c r="M377" s="28">
        <v>-17.950452734569719</v>
      </c>
      <c r="N377" s="28">
        <v>-13.372716784679399</v>
      </c>
      <c r="O377" s="28">
        <v>26.791715997049721</v>
      </c>
      <c r="P377" s="28">
        <v>-12.70036718388147</v>
      </c>
      <c r="Q377" s="28">
        <v>-67.648632840445316</v>
      </c>
      <c r="R377" s="28">
        <v>-10.881790757070799</v>
      </c>
      <c r="S377" s="28">
        <v>-13.93222480791826</v>
      </c>
      <c r="T377" s="28">
        <v>-100.9091496813339</v>
      </c>
      <c r="U377" s="28">
        <v>-408.32799386259558</v>
      </c>
      <c r="V377" s="28">
        <v>-146.89483993794241</v>
      </c>
      <c r="AH377" s="12"/>
      <c r="AL377" s="31"/>
    </row>
    <row r="378" spans="3:38" x14ac:dyDescent="0.3">
      <c r="C378" t="s">
        <v>17</v>
      </c>
      <c r="D378" s="102" t="s">
        <v>136</v>
      </c>
      <c r="E378" s="11" t="s">
        <v>27</v>
      </c>
      <c r="F378" s="28">
        <v>10.588905339675099</v>
      </c>
      <c r="G378" s="28">
        <v>-0.67848545670139648</v>
      </c>
      <c r="H378" s="28">
        <v>-0.72973650881730334</v>
      </c>
      <c r="I378" s="28">
        <v>7.9945976808863506</v>
      </c>
      <c r="J378" s="28">
        <v>-6.0399635361738309</v>
      </c>
      <c r="K378" s="28">
        <v>-4.0695870076923626</v>
      </c>
      <c r="L378" s="28">
        <v>-8.0300048721730661</v>
      </c>
      <c r="M378" s="28">
        <v>-6.0167244174100958</v>
      </c>
      <c r="N378" s="28">
        <v>-16.026299421722271</v>
      </c>
      <c r="O378" s="28">
        <v>-11.51990367750548</v>
      </c>
      <c r="P378" s="28">
        <v>5.4384099740969418</v>
      </c>
      <c r="Q378" s="28">
        <v>1.4881368071379479</v>
      </c>
      <c r="R378" s="28">
        <v>-45.293581937573613</v>
      </c>
      <c r="S378" s="28">
        <v>-21.067217702367429</v>
      </c>
      <c r="T378" s="28">
        <v>-29.224097563070131</v>
      </c>
      <c r="U378" s="28">
        <v>-290.3122452605005</v>
      </c>
      <c r="V378" s="28">
        <v>-110.44884599806851</v>
      </c>
      <c r="AH378" s="12"/>
      <c r="AL378" s="31"/>
    </row>
    <row r="379" spans="3:38" x14ac:dyDescent="0.3">
      <c r="C379" t="s">
        <v>17</v>
      </c>
      <c r="D379" s="101" t="s">
        <v>137</v>
      </c>
      <c r="E379" s="11" t="s">
        <v>2</v>
      </c>
      <c r="F379">
        <v>-570.42005619937345</v>
      </c>
      <c r="G379">
        <v>364.753966918983</v>
      </c>
      <c r="H379">
        <v>327.12556351649192</v>
      </c>
      <c r="I379">
        <v>-696.80863157557133</v>
      </c>
      <c r="J379">
        <v>349.95917641876611</v>
      </c>
      <c r="K379">
        <v>379.48685103710181</v>
      </c>
      <c r="L379">
        <v>-498.37167402257961</v>
      </c>
      <c r="M379">
        <v>753.27080511614713</v>
      </c>
      <c r="N379">
        <v>558.31939550035077</v>
      </c>
      <c r="O379">
        <v>-1102.672673382461</v>
      </c>
      <c r="P379">
        <v>548.55577168353921</v>
      </c>
      <c r="Q379">
        <v>2835.936937086391</v>
      </c>
      <c r="R379">
        <v>495.83321797539247</v>
      </c>
      <c r="S379">
        <v>636.3146551582613</v>
      </c>
      <c r="T379">
        <v>4268.6172966700324</v>
      </c>
      <c r="U379">
        <v>17181.610096480261</v>
      </c>
      <c r="V379">
        <v>6331.8984480485087</v>
      </c>
      <c r="AH379" s="12"/>
      <c r="AL379" s="31"/>
    </row>
    <row r="380" spans="3:38" x14ac:dyDescent="0.3">
      <c r="C380" t="s">
        <v>17</v>
      </c>
      <c r="D380" s="102" t="s">
        <v>137</v>
      </c>
      <c r="E380" s="11" t="s">
        <v>27</v>
      </c>
      <c r="F380">
        <v>-414.11319150182862</v>
      </c>
      <c r="G380">
        <v>26.961805168936351</v>
      </c>
      <c r="H380">
        <v>29.338442571003611</v>
      </c>
      <c r="I380">
        <v>-311.80842280969563</v>
      </c>
      <c r="J380">
        <v>243.87754900015901</v>
      </c>
      <c r="K380">
        <v>161.6815194581103</v>
      </c>
      <c r="L380">
        <v>320.21637588385403</v>
      </c>
      <c r="M380">
        <v>243.3706825206032</v>
      </c>
      <c r="N380">
        <v>636.39441096075711</v>
      </c>
      <c r="O380">
        <v>467.11843074328948</v>
      </c>
      <c r="P380">
        <v>-188.30852851579311</v>
      </c>
      <c r="Q380">
        <v>-28.852083011941431</v>
      </c>
      <c r="R380">
        <v>1831.493061636518</v>
      </c>
      <c r="S380">
        <v>905.03894396228497</v>
      </c>
      <c r="T380">
        <v>1280.123295620891</v>
      </c>
      <c r="U380">
        <v>11563.070208279711</v>
      </c>
      <c r="V380">
        <v>4658.6912302472629</v>
      </c>
      <c r="AH380" s="12"/>
      <c r="AL380" s="31"/>
    </row>
    <row r="381" spans="3:38" x14ac:dyDescent="0.3">
      <c r="AH381" s="12"/>
      <c r="AL381" s="31"/>
    </row>
    <row r="382" spans="3:38" x14ac:dyDescent="0.3">
      <c r="C382" s="18"/>
      <c r="F382" s="51" t="s">
        <v>166</v>
      </c>
      <c r="G382" s="52" t="s">
        <v>167</v>
      </c>
      <c r="H382" s="52" t="s">
        <v>168</v>
      </c>
      <c r="I382" s="51" t="s">
        <v>169</v>
      </c>
      <c r="J382" s="51" t="s">
        <v>170</v>
      </c>
      <c r="K382" s="51" t="s">
        <v>171</v>
      </c>
      <c r="L382" s="51" t="s">
        <v>172</v>
      </c>
      <c r="M382" s="51" t="s">
        <v>173</v>
      </c>
      <c r="N382" s="51" t="s">
        <v>174</v>
      </c>
      <c r="O382" s="51" t="s">
        <v>175</v>
      </c>
      <c r="P382" s="51" t="s">
        <v>176</v>
      </c>
      <c r="Q382" s="51" t="s">
        <v>177</v>
      </c>
      <c r="R382" s="51" t="s">
        <v>178</v>
      </c>
      <c r="S382" s="51" t="s">
        <v>179</v>
      </c>
      <c r="T382" s="51" t="s">
        <v>180</v>
      </c>
      <c r="U382" s="51" t="s">
        <v>181</v>
      </c>
      <c r="V382" s="52" t="s">
        <v>43</v>
      </c>
      <c r="AH382" s="12"/>
      <c r="AL382" s="31"/>
    </row>
    <row r="383" spans="3:38" x14ac:dyDescent="0.3">
      <c r="C383" t="s">
        <v>18</v>
      </c>
      <c r="D383" s="101" t="s">
        <v>135</v>
      </c>
      <c r="E383" s="11" t="s">
        <v>2</v>
      </c>
      <c r="F383">
        <v>-9.8427823209459864E-2</v>
      </c>
      <c r="G383">
        <v>2.5734397525184419E-2</v>
      </c>
      <c r="H383">
        <v>-7.2188695738363206E-3</v>
      </c>
      <c r="I383">
        <v>-4.391674889921969E-2</v>
      </c>
      <c r="J383">
        <v>1.869897328879544E-2</v>
      </c>
      <c r="K383">
        <v>2.0184864780951332E-2</v>
      </c>
      <c r="L383" s="28">
        <v>-3.0330735261533761E-2</v>
      </c>
      <c r="M383" s="28">
        <v>6.5821001484972108E-2</v>
      </c>
      <c r="N383" s="28">
        <v>-8.4736391295152591E-2</v>
      </c>
      <c r="O383" s="28">
        <v>2.8952662214981831E-2</v>
      </c>
      <c r="P383" s="28">
        <v>8.2252567863266179E-2</v>
      </c>
      <c r="Q383" s="28">
        <v>-0.16850396480694879</v>
      </c>
      <c r="R383" s="28">
        <v>0.43838712067393448</v>
      </c>
      <c r="S383" s="28">
        <v>-0.38348162843197109</v>
      </c>
      <c r="T383" s="28">
        <v>-1.073221291115557</v>
      </c>
      <c r="U383" s="28">
        <v>-1.125124024803981E-2</v>
      </c>
      <c r="V383" s="28">
        <v>5.0175341563058424</v>
      </c>
      <c r="AH383" s="12"/>
      <c r="AL383" s="31"/>
    </row>
    <row r="384" spans="3:38" x14ac:dyDescent="0.3">
      <c r="C384" t="s">
        <v>18</v>
      </c>
      <c r="D384" s="102" t="s">
        <v>135</v>
      </c>
      <c r="E384" s="11" t="s">
        <v>27</v>
      </c>
      <c r="F384" s="28">
        <v>-7.2864509629487761E-2</v>
      </c>
      <c r="G384" s="28">
        <v>-2.6380078582727978E-4</v>
      </c>
      <c r="H384" s="28">
        <v>1.4131766725591079E-3</v>
      </c>
      <c r="I384" s="28">
        <v>5.0380635797039337E-2</v>
      </c>
      <c r="J384" s="28">
        <v>9.492393943893726E-2</v>
      </c>
      <c r="K384" s="28">
        <v>5.1325979418938017E-2</v>
      </c>
      <c r="L384" s="28">
        <v>-6.0447904303910283E-2</v>
      </c>
      <c r="M384" s="28">
        <v>-5.4029776462317318E-2</v>
      </c>
      <c r="N384" s="28">
        <v>2.8099699881890539E-3</v>
      </c>
      <c r="O384" s="28">
        <v>-0.20852534946065571</v>
      </c>
      <c r="P384" s="28">
        <v>0.121021705865527</v>
      </c>
      <c r="Q384" s="28">
        <v>-0.2848952395815052</v>
      </c>
      <c r="R384" s="28">
        <v>-2.2275312185904279E-3</v>
      </c>
      <c r="S384" s="28">
        <v>0.29910291378122361</v>
      </c>
      <c r="T384" s="28">
        <v>-0.1103218270176676</v>
      </c>
      <c r="U384" s="28">
        <v>1.3461733976251331</v>
      </c>
      <c r="V384" s="28">
        <v>1.764863112623978</v>
      </c>
      <c r="AH384" s="12"/>
      <c r="AL384" s="31"/>
    </row>
    <row r="385" spans="3:38" x14ac:dyDescent="0.3">
      <c r="C385" t="s">
        <v>18</v>
      </c>
      <c r="D385" s="101" t="s">
        <v>136</v>
      </c>
      <c r="E385" s="11" t="s">
        <v>2</v>
      </c>
      <c r="F385" s="28">
        <v>16.289188404518601</v>
      </c>
      <c r="G385" s="28">
        <v>-4.2869527576948769</v>
      </c>
      <c r="H385" s="28">
        <v>1.189625605731669</v>
      </c>
      <c r="I385" s="28">
        <v>7.2983656291474368</v>
      </c>
      <c r="J385" s="28">
        <v>-3.1270484761176611</v>
      </c>
      <c r="K385" s="28">
        <v>-3.3816385527160939</v>
      </c>
      <c r="L385" s="28">
        <v>5.0347859141851714</v>
      </c>
      <c r="M385" s="28">
        <v>-11.01323019122929</v>
      </c>
      <c r="N385" s="28">
        <v>14.059266657143571</v>
      </c>
      <c r="O385" s="28">
        <v>-4.9066659025091184</v>
      </c>
      <c r="P385" s="28">
        <v>-13.911035716846101</v>
      </c>
      <c r="Q385" s="28">
        <v>27.73170831737167</v>
      </c>
      <c r="R385" s="28">
        <v>-73.550507330821574</v>
      </c>
      <c r="S385" s="28">
        <v>62.346033581893828</v>
      </c>
      <c r="T385" s="28">
        <v>176.9999863074984</v>
      </c>
      <c r="U385" s="28">
        <v>-1.7894181254373509</v>
      </c>
      <c r="V385" s="28">
        <v>-841.28340768856833</v>
      </c>
      <c r="AH385" s="12"/>
      <c r="AL385" s="31"/>
    </row>
    <row r="386" spans="3:38" x14ac:dyDescent="0.3">
      <c r="C386" t="s">
        <v>18</v>
      </c>
      <c r="D386" s="102" t="s">
        <v>136</v>
      </c>
      <c r="E386" s="11" t="s">
        <v>27</v>
      </c>
      <c r="F386" s="28">
        <v>11.422460601582131</v>
      </c>
      <c r="G386" s="28">
        <v>5.1275010465037241E-2</v>
      </c>
      <c r="H386" s="28">
        <v>-0.2121662090699967</v>
      </c>
      <c r="I386" s="28">
        <v>-8.066924734700077</v>
      </c>
      <c r="J386" s="28">
        <v>-15.132022102388101</v>
      </c>
      <c r="K386" s="28">
        <v>-8.2823173258480125</v>
      </c>
      <c r="L386" s="28">
        <v>9.6431013013942177</v>
      </c>
      <c r="M386" s="28">
        <v>8.5320317074193355</v>
      </c>
      <c r="N386" s="28">
        <v>-0.45137266144321592</v>
      </c>
      <c r="O386" s="28">
        <v>32.977288601357174</v>
      </c>
      <c r="P386" s="28">
        <v>-19.335767774718821</v>
      </c>
      <c r="Q386" s="28">
        <v>44.798071666582082</v>
      </c>
      <c r="R386" s="28">
        <v>-0.68171438938003348</v>
      </c>
      <c r="S386" s="28">
        <v>-50.490495891239107</v>
      </c>
      <c r="T386" s="28">
        <v>14.06098980383649</v>
      </c>
      <c r="U386" s="28">
        <v>-218.5530489218263</v>
      </c>
      <c r="V386" s="28">
        <v>-285.56007111985667</v>
      </c>
      <c r="AH386" s="12"/>
      <c r="AL386" s="31"/>
    </row>
    <row r="387" spans="3:38" x14ac:dyDescent="0.3">
      <c r="C387" t="s">
        <v>18</v>
      </c>
      <c r="D387" s="101" t="s">
        <v>137</v>
      </c>
      <c r="E387" s="11" t="s">
        <v>2</v>
      </c>
      <c r="F387">
        <v>-672.74451901157499</v>
      </c>
      <c r="G387">
        <v>178.66184305477179</v>
      </c>
      <c r="H387">
        <v>-48.930473592863052</v>
      </c>
      <c r="I387">
        <v>-303.09462598391519</v>
      </c>
      <c r="J387">
        <v>130.9124434886331</v>
      </c>
      <c r="K387">
        <v>141.84366224546099</v>
      </c>
      <c r="L387">
        <v>-208.66521111145829</v>
      </c>
      <c r="M387">
        <v>461.10972488669307</v>
      </c>
      <c r="N387">
        <v>-582.53445549447179</v>
      </c>
      <c r="O387">
        <v>208.8892363981513</v>
      </c>
      <c r="P387">
        <v>589.90361719328939</v>
      </c>
      <c r="Q387">
        <v>-1137.7984135635361</v>
      </c>
      <c r="R387">
        <v>3089.9519192266489</v>
      </c>
      <c r="S387">
        <v>-2523.410553657312</v>
      </c>
      <c r="T387">
        <v>-7281.049573145996</v>
      </c>
      <c r="U387">
        <v>257.55494261492282</v>
      </c>
      <c r="V387">
        <v>35355.596107947582</v>
      </c>
      <c r="AH387" s="12"/>
      <c r="AL387" s="31"/>
    </row>
    <row r="388" spans="3:38" x14ac:dyDescent="0.3">
      <c r="C388" t="s">
        <v>18</v>
      </c>
      <c r="D388" s="102" t="s">
        <v>137</v>
      </c>
      <c r="E388" s="11" t="s">
        <v>27</v>
      </c>
      <c r="F388">
        <v>-446.19515524236749</v>
      </c>
      <c r="G388">
        <v>-2.2868727142634948</v>
      </c>
      <c r="H388">
        <v>8.118645118866084</v>
      </c>
      <c r="I388">
        <v>323.1213634756291</v>
      </c>
      <c r="J388">
        <v>603.51902653268166</v>
      </c>
      <c r="K388">
        <v>334.51450128388518</v>
      </c>
      <c r="L388">
        <v>-383.62370905932579</v>
      </c>
      <c r="M388">
        <v>-335.87684349622799</v>
      </c>
      <c r="N388">
        <v>19.47932383146053</v>
      </c>
      <c r="O388">
        <v>-1302.0992162445771</v>
      </c>
      <c r="P388">
        <v>775.31656339441724</v>
      </c>
      <c r="Q388">
        <v>-1755.586034256303</v>
      </c>
      <c r="R388">
        <v>76.152683051263011</v>
      </c>
      <c r="S388">
        <v>2136.8461952969878</v>
      </c>
      <c r="T388">
        <v>-396.62893295235699</v>
      </c>
      <c r="U388">
        <v>8912.5615131339291</v>
      </c>
      <c r="V388">
        <v>11660.97058660549</v>
      </c>
      <c r="AH388" s="12"/>
      <c r="AL388" s="31"/>
    </row>
    <row r="389" spans="3:38" x14ac:dyDescent="0.3">
      <c r="AH389" s="12"/>
      <c r="AL389" s="31"/>
    </row>
    <row r="390" spans="3:38" x14ac:dyDescent="0.3">
      <c r="C390" s="18"/>
      <c r="F390" s="51" t="s">
        <v>166</v>
      </c>
      <c r="G390" s="52" t="s">
        <v>167</v>
      </c>
      <c r="H390" s="52" t="s">
        <v>168</v>
      </c>
      <c r="I390" s="51" t="s">
        <v>169</v>
      </c>
      <c r="J390" s="51" t="s">
        <v>170</v>
      </c>
      <c r="K390" s="51" t="s">
        <v>171</v>
      </c>
      <c r="L390" s="51" t="s">
        <v>172</v>
      </c>
      <c r="M390" s="51" t="s">
        <v>173</v>
      </c>
      <c r="N390" s="51" t="s">
        <v>174</v>
      </c>
      <c r="O390" s="51" t="s">
        <v>175</v>
      </c>
      <c r="P390" s="51" t="s">
        <v>176</v>
      </c>
      <c r="Q390" s="51" t="s">
        <v>177</v>
      </c>
      <c r="R390" s="51" t="s">
        <v>178</v>
      </c>
      <c r="S390" s="51" t="s">
        <v>179</v>
      </c>
      <c r="T390" s="51" t="s">
        <v>180</v>
      </c>
      <c r="U390" s="51" t="s">
        <v>181</v>
      </c>
      <c r="V390" s="52" t="s">
        <v>43</v>
      </c>
      <c r="AH390" s="12"/>
      <c r="AL390" s="31"/>
    </row>
    <row r="391" spans="3:38" x14ac:dyDescent="0.3">
      <c r="C391" t="s">
        <v>19</v>
      </c>
      <c r="D391" s="101" t="s">
        <v>135</v>
      </c>
      <c r="E391" s="11" t="s">
        <v>2</v>
      </c>
      <c r="F391">
        <v>-8.2997084709917068E-2</v>
      </c>
      <c r="G391">
        <v>-1.0316136027684671E-2</v>
      </c>
      <c r="H391">
        <v>-1.04522568567914E-2</v>
      </c>
      <c r="I391">
        <v>1.0536725463576591E-4</v>
      </c>
      <c r="J391">
        <v>-4.4149209884092322E-4</v>
      </c>
      <c r="K391">
        <v>-4.4594327235544804E-3</v>
      </c>
      <c r="L391" s="28">
        <v>-1.1399033517837109E-3</v>
      </c>
      <c r="M391" s="28">
        <v>-6.6154659331924548E-3</v>
      </c>
      <c r="N391" s="28">
        <v>-4.2515957936396287E-2</v>
      </c>
      <c r="O391" s="28">
        <v>-0.13988361712900141</v>
      </c>
      <c r="P391" s="28">
        <v>-0.354170130187619</v>
      </c>
      <c r="Q391" s="28">
        <v>-0.50485158797666774</v>
      </c>
      <c r="R391" s="28">
        <v>-0.22041210729260549</v>
      </c>
      <c r="S391" s="28">
        <v>-0.28279250771999109</v>
      </c>
      <c r="T391" s="28">
        <v>2.015633149600049E-2</v>
      </c>
      <c r="U391" s="28">
        <v>1.954649557623984</v>
      </c>
      <c r="V391" s="28">
        <v>4.7280414508520039</v>
      </c>
      <c r="AH391" s="12"/>
      <c r="AL391" s="31"/>
    </row>
    <row r="392" spans="3:38" x14ac:dyDescent="0.3">
      <c r="C392" t="s">
        <v>19</v>
      </c>
      <c r="D392" s="102" t="s">
        <v>135</v>
      </c>
      <c r="E392" s="11" t="s">
        <v>27</v>
      </c>
      <c r="F392" s="28">
        <v>-6.6497442794149431E-2</v>
      </c>
      <c r="G392" s="28">
        <v>-4.2234054835568087E-3</v>
      </c>
      <c r="H392" s="28">
        <v>6.2403027905564429E-4</v>
      </c>
      <c r="I392" s="28">
        <v>1.4498259593029221E-2</v>
      </c>
      <c r="J392" s="28">
        <v>1.1153729362037181E-2</v>
      </c>
      <c r="K392" s="28">
        <v>3.878005954927571E-3</v>
      </c>
      <c r="L392" s="28">
        <v>-1.1459172959024651E-3</v>
      </c>
      <c r="M392" s="28">
        <v>6.9763044604493904E-3</v>
      </c>
      <c r="N392" s="28">
        <v>5.2327386893576411E-2</v>
      </c>
      <c r="O392" s="28">
        <v>0.1029498866726352</v>
      </c>
      <c r="P392" s="28">
        <v>0.17077549767667419</v>
      </c>
      <c r="Q392" s="28">
        <v>0.22196525567606321</v>
      </c>
      <c r="R392" s="28">
        <v>0.57164415517948397</v>
      </c>
      <c r="S392" s="28">
        <v>0.33319427840245019</v>
      </c>
      <c r="T392" s="28">
        <v>-0.24450773360241479</v>
      </c>
      <c r="U392" s="28">
        <v>-0.52959524310160688</v>
      </c>
      <c r="V392" s="28">
        <v>-2.4300485438764809</v>
      </c>
      <c r="AH392" s="12"/>
      <c r="AL392" s="31"/>
    </row>
    <row r="393" spans="3:38" x14ac:dyDescent="0.3">
      <c r="C393" t="s">
        <v>19</v>
      </c>
      <c r="D393" s="101" t="s">
        <v>136</v>
      </c>
      <c r="E393" s="11" t="s">
        <v>2</v>
      </c>
      <c r="F393" s="28">
        <v>13.58208998543445</v>
      </c>
      <c r="G393" s="28">
        <v>1.6897351476740941</v>
      </c>
      <c r="H393" s="28">
        <v>1.711405326461771</v>
      </c>
      <c r="I393" s="28">
        <v>-3.7506205454384663E-2</v>
      </c>
      <c r="J393" s="28">
        <v>4.7379564132462797E-2</v>
      </c>
      <c r="K393" s="28">
        <v>0.70757382172274319</v>
      </c>
      <c r="L393" s="28">
        <v>0.15872823204774991</v>
      </c>
      <c r="M393" s="28">
        <v>1.046825407420201</v>
      </c>
      <c r="N393" s="28">
        <v>6.923094378947269</v>
      </c>
      <c r="O393" s="28">
        <v>22.913532354410339</v>
      </c>
      <c r="P393" s="28">
        <v>58.174808912821497</v>
      </c>
      <c r="Q393" s="28">
        <v>83.033694395123689</v>
      </c>
      <c r="R393" s="28">
        <v>35.539697619782601</v>
      </c>
      <c r="S393" s="28">
        <v>45.542907728040518</v>
      </c>
      <c r="T393" s="28">
        <v>-4.7073177057354769</v>
      </c>
      <c r="U393" s="28">
        <v>-325.74217693576202</v>
      </c>
      <c r="V393" s="28">
        <v>-784.96195937549601</v>
      </c>
      <c r="AH393" s="12"/>
      <c r="AL393" s="31"/>
    </row>
    <row r="394" spans="3:38" x14ac:dyDescent="0.3">
      <c r="C394" t="s">
        <v>19</v>
      </c>
      <c r="D394" s="102" t="s">
        <v>136</v>
      </c>
      <c r="E394" s="11" t="s">
        <v>27</v>
      </c>
      <c r="F394" s="28">
        <v>10.338639903191901</v>
      </c>
      <c r="G394" s="28">
        <v>0.65233318469227619</v>
      </c>
      <c r="H394" s="28">
        <v>-0.10855719993613459</v>
      </c>
      <c r="I394" s="28">
        <v>-2.3144724492804158</v>
      </c>
      <c r="J394" s="28">
        <v>-1.808507434203364</v>
      </c>
      <c r="K394" s="28">
        <v>-0.66497596857403707</v>
      </c>
      <c r="L394" s="28">
        <v>0.1214868530946376</v>
      </c>
      <c r="M394" s="28">
        <v>-1.1789439460535081</v>
      </c>
      <c r="N394" s="28">
        <v>-8.3560750119712992</v>
      </c>
      <c r="O394" s="28">
        <v>-16.415280456188849</v>
      </c>
      <c r="P394" s="28">
        <v>-27.240210221346931</v>
      </c>
      <c r="Q394" s="28">
        <v>-35.391010697605907</v>
      </c>
      <c r="R394" s="28">
        <v>-91.023907377335945</v>
      </c>
      <c r="S394" s="28">
        <v>-54.233571284899647</v>
      </c>
      <c r="T394" s="28">
        <v>35.932652709661852</v>
      </c>
      <c r="U394" s="28">
        <v>78.575785169791288</v>
      </c>
      <c r="V394" s="28">
        <v>375.74254597055278</v>
      </c>
      <c r="AH394" s="12"/>
      <c r="AL394" s="31"/>
    </row>
    <row r="395" spans="3:38" x14ac:dyDescent="0.3">
      <c r="C395" t="s">
        <v>19</v>
      </c>
      <c r="D395" s="101" t="s">
        <v>137</v>
      </c>
      <c r="E395" s="11" t="s">
        <v>2</v>
      </c>
      <c r="F395">
        <v>-554.80574109659119</v>
      </c>
      <c r="G395">
        <v>-69.108495944872573</v>
      </c>
      <c r="H395">
        <v>-69.949268330526706</v>
      </c>
      <c r="I395">
        <v>2.5314257171386321</v>
      </c>
      <c r="J395">
        <v>-0.70291459421707714</v>
      </c>
      <c r="K395">
        <v>-27.772491298589561</v>
      </c>
      <c r="L395">
        <v>-4.9773384583204461</v>
      </c>
      <c r="M395">
        <v>-40.77600061438261</v>
      </c>
      <c r="N395">
        <v>-280.78028157667359</v>
      </c>
      <c r="O395">
        <v>-936.48400563625</v>
      </c>
      <c r="P395">
        <v>-2385.8263349720869</v>
      </c>
      <c r="Q395">
        <v>-3409.7740333331171</v>
      </c>
      <c r="R395">
        <v>-1425.361755360354</v>
      </c>
      <c r="S395">
        <v>-1822.736689960373</v>
      </c>
      <c r="T395">
        <v>267.33593543386093</v>
      </c>
      <c r="U395">
        <v>13598.59509716797</v>
      </c>
      <c r="V395">
        <v>32678.14773372305</v>
      </c>
      <c r="AH395" s="12"/>
      <c r="AL395" s="31"/>
    </row>
    <row r="396" spans="3:38" x14ac:dyDescent="0.3">
      <c r="C396" t="s">
        <v>19</v>
      </c>
      <c r="D396" s="102" t="s">
        <v>137</v>
      </c>
      <c r="E396" s="11" t="s">
        <v>27</v>
      </c>
      <c r="F396">
        <v>-400.81005542377562</v>
      </c>
      <c r="G396">
        <v>-25.090983108859181</v>
      </c>
      <c r="H396">
        <v>4.7817406038034562</v>
      </c>
      <c r="I396">
        <v>92.616835963269978</v>
      </c>
      <c r="J396">
        <v>73.67073838903093</v>
      </c>
      <c r="K396">
        <v>28.758287081092249</v>
      </c>
      <c r="L396">
        <v>-1.9175672016697261</v>
      </c>
      <c r="M396">
        <v>50.340603955689183</v>
      </c>
      <c r="N396">
        <v>334.65962044782958</v>
      </c>
      <c r="O396">
        <v>656.2027690035261</v>
      </c>
      <c r="P396">
        <v>1089.495927773133</v>
      </c>
      <c r="Q396">
        <v>1416.125314369272</v>
      </c>
      <c r="R396">
        <v>3632.273177836476</v>
      </c>
      <c r="S396">
        <v>2220.3447990337409</v>
      </c>
      <c r="T396">
        <v>-1285.39230814339</v>
      </c>
      <c r="U396">
        <v>-2853.759044250502</v>
      </c>
      <c r="V396">
        <v>-14396.15148157632</v>
      </c>
      <c r="AH396" s="12"/>
      <c r="AL396" s="31"/>
    </row>
    <row r="397" spans="3:38" x14ac:dyDescent="0.3">
      <c r="AH397" s="12"/>
      <c r="AL397" s="31"/>
    </row>
    <row r="398" spans="3:38" x14ac:dyDescent="0.3">
      <c r="C398" s="18"/>
      <c r="F398" s="51" t="s">
        <v>166</v>
      </c>
      <c r="G398" s="52" t="s">
        <v>167</v>
      </c>
      <c r="H398" s="52" t="s">
        <v>168</v>
      </c>
      <c r="I398" s="51" t="s">
        <v>169</v>
      </c>
      <c r="J398" s="51" t="s">
        <v>170</v>
      </c>
      <c r="K398" s="51" t="s">
        <v>171</v>
      </c>
      <c r="L398" s="51" t="s">
        <v>172</v>
      </c>
      <c r="M398" s="51" t="s">
        <v>173</v>
      </c>
      <c r="N398" s="51" t="s">
        <v>174</v>
      </c>
      <c r="O398" s="51" t="s">
        <v>175</v>
      </c>
      <c r="P398" s="51" t="s">
        <v>176</v>
      </c>
      <c r="Q398" s="51" t="s">
        <v>177</v>
      </c>
      <c r="R398" s="51" t="s">
        <v>178</v>
      </c>
      <c r="S398" s="51" t="s">
        <v>179</v>
      </c>
      <c r="T398" s="51" t="s">
        <v>180</v>
      </c>
      <c r="U398" s="51" t="s">
        <v>181</v>
      </c>
      <c r="V398" s="52" t="s">
        <v>43</v>
      </c>
      <c r="AH398" s="12"/>
      <c r="AL398" s="31"/>
    </row>
    <row r="399" spans="3:38" x14ac:dyDescent="0.3">
      <c r="C399" t="s">
        <v>20</v>
      </c>
      <c r="D399" s="101" t="s">
        <v>135</v>
      </c>
      <c r="E399" s="11" t="s">
        <v>2</v>
      </c>
      <c r="F399">
        <v>5.5206149815256962E-2</v>
      </c>
      <c r="G399">
        <v>6.7523925625952164E-4</v>
      </c>
      <c r="H399">
        <v>3.6609735349002401E-3</v>
      </c>
      <c r="I399">
        <v>3.2556943194788079E-3</v>
      </c>
      <c r="J399">
        <v>-2.035220677473748E-4</v>
      </c>
      <c r="K399">
        <v>5.3673542005419211E-3</v>
      </c>
      <c r="L399" s="28">
        <v>1.064191342755164E-3</v>
      </c>
      <c r="M399" s="28">
        <v>4.8358404685192036E-3</v>
      </c>
      <c r="N399" s="28">
        <v>1.1048201552154141E-2</v>
      </c>
      <c r="O399" s="28">
        <v>3.1780511854632272E-2</v>
      </c>
      <c r="P399" s="28">
        <v>0.1310195853354541</v>
      </c>
      <c r="Q399" s="28">
        <v>0.1002160782455626</v>
      </c>
      <c r="R399" s="28">
        <v>0.1036865711932093</v>
      </c>
      <c r="S399" s="28">
        <v>-0.65076518647387394</v>
      </c>
      <c r="T399" s="28">
        <v>-0.15131301686710771</v>
      </c>
      <c r="U399" s="28">
        <v>0.57707259099743169</v>
      </c>
      <c r="V399" s="28">
        <v>2.0582117562231939</v>
      </c>
      <c r="AH399" s="12"/>
      <c r="AL399" s="31"/>
    </row>
    <row r="400" spans="3:38" x14ac:dyDescent="0.3">
      <c r="C400" t="s">
        <v>20</v>
      </c>
      <c r="D400" s="102" t="s">
        <v>135</v>
      </c>
      <c r="E400" s="11" t="s">
        <v>27</v>
      </c>
      <c r="F400" s="28">
        <v>4.3878438955292809E-2</v>
      </c>
      <c r="G400" s="28">
        <v>1.3204567312810609E-5</v>
      </c>
      <c r="H400" s="28">
        <v>2.0162779095779931E-3</v>
      </c>
      <c r="I400" s="28">
        <v>1.5837008716780909E-2</v>
      </c>
      <c r="J400" s="28">
        <v>1.6997255559644819E-3</v>
      </c>
      <c r="K400" s="28">
        <v>-3.802202041749192E-3</v>
      </c>
      <c r="L400" s="28">
        <v>1.8118189895487411E-3</v>
      </c>
      <c r="M400" s="28">
        <v>2.9115020840472291E-2</v>
      </c>
      <c r="N400" s="28">
        <v>5.1716200764421738E-2</v>
      </c>
      <c r="O400" s="28">
        <v>9.5799312409131865E-2</v>
      </c>
      <c r="P400" s="28">
        <v>0.2562030554036574</v>
      </c>
      <c r="Q400" s="28">
        <v>0.17151103331287751</v>
      </c>
      <c r="R400" s="28">
        <v>0.21915982581511789</v>
      </c>
      <c r="S400" s="28">
        <v>-0.52866589348843895</v>
      </c>
      <c r="T400" s="28">
        <v>-6.9066935602680957E-2</v>
      </c>
      <c r="U400" s="28">
        <v>0.91475003742310612</v>
      </c>
      <c r="V400" s="28">
        <v>1.2961909088551451</v>
      </c>
      <c r="AH400" s="12"/>
      <c r="AL400" s="31"/>
    </row>
    <row r="401" spans="3:38" x14ac:dyDescent="0.3">
      <c r="C401" t="s">
        <v>20</v>
      </c>
      <c r="D401" s="101" t="s">
        <v>136</v>
      </c>
      <c r="E401" s="11" t="s">
        <v>2</v>
      </c>
      <c r="F401" s="28">
        <v>-9.186620973634767</v>
      </c>
      <c r="G401" s="28">
        <v>-0.12911614826499651</v>
      </c>
      <c r="H401" s="28">
        <v>-0.60732777773515778</v>
      </c>
      <c r="I401" s="28">
        <v>-0.55070490570276043</v>
      </c>
      <c r="J401" s="28">
        <v>1.296538201812325E-2</v>
      </c>
      <c r="K401" s="28">
        <v>-0.8990971662631928</v>
      </c>
      <c r="L401" s="28">
        <v>-0.22097526327193859</v>
      </c>
      <c r="M401" s="28">
        <v>-0.87522203043773672</v>
      </c>
      <c r="N401" s="28">
        <v>-1.9553818437691179</v>
      </c>
      <c r="O401" s="28">
        <v>-5.3849826137627161</v>
      </c>
      <c r="P401" s="28">
        <v>-21.54733235756245</v>
      </c>
      <c r="Q401" s="28">
        <v>-16.728363293845351</v>
      </c>
      <c r="R401" s="28">
        <v>-17.556139765570261</v>
      </c>
      <c r="S401" s="28">
        <v>104.6372647932549</v>
      </c>
      <c r="T401" s="28">
        <v>23.171907215986831</v>
      </c>
      <c r="U401" s="28">
        <v>-97.130939503281979</v>
      </c>
      <c r="V401" s="28">
        <v>-340.11589331090448</v>
      </c>
      <c r="AH401" s="12"/>
      <c r="AL401" s="31"/>
    </row>
    <row r="402" spans="3:38" x14ac:dyDescent="0.3">
      <c r="C402" t="s">
        <v>20</v>
      </c>
      <c r="D402" s="102" t="s">
        <v>136</v>
      </c>
      <c r="E402" s="11" t="s">
        <v>27</v>
      </c>
      <c r="F402" s="28">
        <v>-6.6286718015961874</v>
      </c>
      <c r="G402" s="28">
        <v>-2.5514350921334032E-2</v>
      </c>
      <c r="H402" s="28">
        <v>-0.31393352502923122</v>
      </c>
      <c r="I402" s="28">
        <v>-2.3693520399252939</v>
      </c>
      <c r="J402" s="28">
        <v>-0.32125581407034082</v>
      </c>
      <c r="K402" s="28">
        <v>0.48186273454044581</v>
      </c>
      <c r="L402" s="28">
        <v>-0.39961204523265081</v>
      </c>
      <c r="M402" s="28">
        <v>-4.5031346602701836</v>
      </c>
      <c r="N402" s="28">
        <v>-7.9441491765797849</v>
      </c>
      <c r="O402" s="28">
        <v>-14.52405718779119</v>
      </c>
      <c r="P402" s="28">
        <v>-38.137145377325282</v>
      </c>
      <c r="Q402" s="28">
        <v>-26.1760690389325</v>
      </c>
      <c r="R402" s="28">
        <v>-33.673811467888193</v>
      </c>
      <c r="S402" s="28">
        <v>75.04527578487</v>
      </c>
      <c r="T402" s="28">
        <v>8.0926897014669521</v>
      </c>
      <c r="U402" s="28">
        <v>-137.07569189994339</v>
      </c>
      <c r="V402" s="28">
        <v>-196.34605945118159</v>
      </c>
      <c r="AH402" s="12"/>
      <c r="AL402" s="31"/>
    </row>
    <row r="403" spans="3:38" x14ac:dyDescent="0.3">
      <c r="C403" t="s">
        <v>20</v>
      </c>
      <c r="D403" s="101" t="s">
        <v>137</v>
      </c>
      <c r="E403" s="11" t="s">
        <v>2</v>
      </c>
      <c r="F403">
        <v>382.80409112098101</v>
      </c>
      <c r="G403">
        <v>6.1209755172476434</v>
      </c>
      <c r="H403">
        <v>25.284662638325301</v>
      </c>
      <c r="I403">
        <v>23.462712094001969</v>
      </c>
      <c r="J403">
        <v>0.51295027067754972</v>
      </c>
      <c r="K403">
        <v>37.867403821933351</v>
      </c>
      <c r="L403">
        <v>11.305019810579671</v>
      </c>
      <c r="M403">
        <v>39.822392526223439</v>
      </c>
      <c r="N403">
        <v>87.07577258296169</v>
      </c>
      <c r="O403">
        <v>229.72054794060659</v>
      </c>
      <c r="P403">
        <v>889.05909620938564</v>
      </c>
      <c r="Q403">
        <v>702.90979132650318</v>
      </c>
      <c r="R403">
        <v>750.25337267423311</v>
      </c>
      <c r="S403">
        <v>-4192.5921719745311</v>
      </c>
      <c r="T403">
        <v>-864.25750037132821</v>
      </c>
      <c r="U403">
        <v>4115.0679827855929</v>
      </c>
      <c r="V403">
        <v>14143.379332099341</v>
      </c>
      <c r="AH403" s="12"/>
      <c r="AL403" s="31"/>
    </row>
    <row r="404" spans="3:38" x14ac:dyDescent="0.3">
      <c r="C404" t="s">
        <v>20</v>
      </c>
      <c r="D404" s="102" t="s">
        <v>137</v>
      </c>
      <c r="E404" s="11" t="s">
        <v>27</v>
      </c>
      <c r="F404">
        <v>251.12160741292479</v>
      </c>
      <c r="G404">
        <v>1.9120256569267871</v>
      </c>
      <c r="H404">
        <v>12.330574703036939</v>
      </c>
      <c r="I404">
        <v>89.107378981115062</v>
      </c>
      <c r="J404">
        <v>15.337629218394801</v>
      </c>
      <c r="K404">
        <v>-13.86383981251902</v>
      </c>
      <c r="L404">
        <v>20.896211117199531</v>
      </c>
      <c r="M404">
        <v>175.65615422063411</v>
      </c>
      <c r="N404">
        <v>307.70426422944138</v>
      </c>
      <c r="O404">
        <v>555.27364043720263</v>
      </c>
      <c r="P404">
        <v>1427.371876600675</v>
      </c>
      <c r="Q404">
        <v>1010.420753681825</v>
      </c>
      <c r="R404">
        <v>1310.7563999675151</v>
      </c>
      <c r="S404">
        <v>-2630.315045336793</v>
      </c>
      <c r="T404">
        <v>-180.32250629291229</v>
      </c>
      <c r="U404">
        <v>5192.5356326897454</v>
      </c>
      <c r="V404">
        <v>7546.1892628446221</v>
      </c>
      <c r="AH404" s="12"/>
      <c r="AL404" s="31"/>
    </row>
    <row r="405" spans="3:38" x14ac:dyDescent="0.3">
      <c r="AH405" s="12"/>
      <c r="AL405" s="31"/>
    </row>
    <row r="406" spans="3:38" x14ac:dyDescent="0.3">
      <c r="C406" s="18"/>
      <c r="F406" s="51" t="s">
        <v>166</v>
      </c>
      <c r="G406" s="52" t="s">
        <v>167</v>
      </c>
      <c r="H406" s="52" t="s">
        <v>168</v>
      </c>
      <c r="I406" s="51" t="s">
        <v>169</v>
      </c>
      <c r="J406" s="51" t="s">
        <v>170</v>
      </c>
      <c r="K406" s="51" t="s">
        <v>171</v>
      </c>
      <c r="L406" s="51" t="s">
        <v>172</v>
      </c>
      <c r="M406" s="51" t="s">
        <v>173</v>
      </c>
      <c r="N406" s="51" t="s">
        <v>174</v>
      </c>
      <c r="O406" s="51" t="s">
        <v>175</v>
      </c>
      <c r="P406" s="51" t="s">
        <v>176</v>
      </c>
      <c r="Q406" s="51" t="s">
        <v>177</v>
      </c>
      <c r="R406" s="51" t="s">
        <v>178</v>
      </c>
      <c r="S406" s="51" t="s">
        <v>179</v>
      </c>
      <c r="T406" s="51" t="s">
        <v>180</v>
      </c>
      <c r="U406" s="51" t="s">
        <v>181</v>
      </c>
      <c r="V406" s="52" t="s">
        <v>43</v>
      </c>
      <c r="AH406" s="12"/>
      <c r="AL406" s="31"/>
    </row>
    <row r="407" spans="3:38" x14ac:dyDescent="0.3">
      <c r="C407" t="s">
        <v>21</v>
      </c>
      <c r="D407" s="101" t="s">
        <v>135</v>
      </c>
      <c r="E407" s="11" t="s">
        <v>2</v>
      </c>
      <c r="F407">
        <v>3.545867424913357E-2</v>
      </c>
      <c r="G407">
        <v>-1.21815604927967E-2</v>
      </c>
      <c r="H407">
        <v>1.484379012271214E-2</v>
      </c>
      <c r="I407">
        <v>6.3943603457904596E-3</v>
      </c>
      <c r="J407">
        <v>1.260115263339023E-2</v>
      </c>
      <c r="K407">
        <v>-5.5218147483544339E-3</v>
      </c>
      <c r="L407" s="28">
        <v>1.4508594147485119E-2</v>
      </c>
      <c r="M407" s="28">
        <v>5.3212364567674253E-2</v>
      </c>
      <c r="N407" s="28">
        <v>4.0317706238737214E-3</v>
      </c>
      <c r="O407" s="28">
        <v>3.252142874159003E-2</v>
      </c>
      <c r="P407" s="28">
        <v>-3.8240723409577182E-2</v>
      </c>
      <c r="Q407" s="28">
        <v>-9.9499416927831819E-2</v>
      </c>
      <c r="R407" s="28">
        <v>-5.8127815068218743E-2</v>
      </c>
      <c r="S407" s="28">
        <v>-0.1240617950077483</v>
      </c>
      <c r="T407" s="28">
        <v>-0.1174927259144765</v>
      </c>
      <c r="U407" s="28">
        <v>0.49288647429985838</v>
      </c>
      <c r="V407" s="28">
        <v>-0.38743012839560009</v>
      </c>
      <c r="AH407" s="12"/>
      <c r="AL407" s="31"/>
    </row>
    <row r="408" spans="3:38" x14ac:dyDescent="0.3">
      <c r="C408" t="s">
        <v>21</v>
      </c>
      <c r="D408" s="102" t="s">
        <v>135</v>
      </c>
      <c r="E408" s="11" t="s">
        <v>27</v>
      </c>
      <c r="F408" s="28">
        <v>6.4756152385513632E-3</v>
      </c>
      <c r="G408" s="28">
        <v>-1.372066206937878E-3</v>
      </c>
      <c r="H408" s="28">
        <v>-1.6380250517206501E-3</v>
      </c>
      <c r="I408" s="28">
        <v>1.7524441273734519E-2</v>
      </c>
      <c r="J408" s="28">
        <v>1.574145004463923E-2</v>
      </c>
      <c r="K408" s="28">
        <v>1.3211642558032029E-2</v>
      </c>
      <c r="L408" s="28">
        <v>5.6026811593634929E-2</v>
      </c>
      <c r="M408" s="28">
        <v>5.0558268722974642E-2</v>
      </c>
      <c r="N408" s="28">
        <v>-9.556369672367504E-3</v>
      </c>
      <c r="O408" s="28">
        <v>-1.2051244075285791E-2</v>
      </c>
      <c r="P408" s="28">
        <v>2.6481185900006921E-3</v>
      </c>
      <c r="Q408" s="28">
        <v>-0.26864424224239869</v>
      </c>
      <c r="R408" s="28">
        <v>6.2680845308733968E-2</v>
      </c>
      <c r="S408" s="28">
        <v>-0.26987326656919919</v>
      </c>
      <c r="T408" s="28">
        <v>-7.1082024603716931E-2</v>
      </c>
      <c r="U408" s="28">
        <v>1.021126398031228</v>
      </c>
      <c r="V408" s="28">
        <v>-0.34415224715812093</v>
      </c>
      <c r="AH408" s="12"/>
      <c r="AL408" s="31"/>
    </row>
    <row r="409" spans="3:38" x14ac:dyDescent="0.3">
      <c r="C409" t="s">
        <v>21</v>
      </c>
      <c r="D409" s="101" t="s">
        <v>136</v>
      </c>
      <c r="E409" s="11" t="s">
        <v>2</v>
      </c>
      <c r="F409" s="28">
        <v>-5.9889351497615726</v>
      </c>
      <c r="G409" s="28">
        <v>2.0143674641825449</v>
      </c>
      <c r="H409" s="28">
        <v>-2.5080423621593551</v>
      </c>
      <c r="I409" s="28">
        <v>-1.1037017124605799</v>
      </c>
      <c r="J409" s="28">
        <v>-2.1537151540249622</v>
      </c>
      <c r="K409" s="28">
        <v>0.87528569907766851</v>
      </c>
      <c r="L409" s="28">
        <v>-2.4887480026410209</v>
      </c>
      <c r="M409" s="28">
        <v>-8.993857130186953</v>
      </c>
      <c r="N409" s="28">
        <v>-0.79335885905659609</v>
      </c>
      <c r="O409" s="28">
        <v>-5.5684659924399256</v>
      </c>
      <c r="P409" s="28">
        <v>6.1666971413187346</v>
      </c>
      <c r="Q409" s="28">
        <v>16.31502020398656</v>
      </c>
      <c r="R409" s="28">
        <v>9.173299312348945</v>
      </c>
      <c r="S409" s="28">
        <v>19.711256131184602</v>
      </c>
      <c r="T409" s="28">
        <v>17.846066485391251</v>
      </c>
      <c r="U409" s="28">
        <v>-85.90247082081919</v>
      </c>
      <c r="V409" s="28">
        <v>60.000576063155677</v>
      </c>
      <c r="AH409" s="12"/>
      <c r="AL409" s="31"/>
    </row>
    <row r="410" spans="3:38" x14ac:dyDescent="0.3">
      <c r="C410" t="s">
        <v>21</v>
      </c>
      <c r="D410" s="102" t="s">
        <v>136</v>
      </c>
      <c r="E410" s="11" t="s">
        <v>27</v>
      </c>
      <c r="F410" s="28">
        <v>-1.04773641382647</v>
      </c>
      <c r="G410" s="28">
        <v>0.18765185910502291</v>
      </c>
      <c r="H410" s="28">
        <v>0.2250461241199484</v>
      </c>
      <c r="I410" s="28">
        <v>-2.8032374793548041</v>
      </c>
      <c r="J410" s="28">
        <v>-2.5630971916581409</v>
      </c>
      <c r="K410" s="28">
        <v>-2.178863835254198</v>
      </c>
      <c r="L410" s="28">
        <v>-8.8377500902522854</v>
      </c>
      <c r="M410" s="28">
        <v>-8.1303267740785188</v>
      </c>
      <c r="N410" s="28">
        <v>1.071648920179868</v>
      </c>
      <c r="O410" s="28">
        <v>1.47148335808356</v>
      </c>
      <c r="P410" s="28">
        <v>-0.64973139101340394</v>
      </c>
      <c r="Q410" s="28">
        <v>41.115788498186532</v>
      </c>
      <c r="R410" s="28">
        <v>-10.25754277778776</v>
      </c>
      <c r="S410" s="28">
        <v>40.11631692519984</v>
      </c>
      <c r="T410" s="28">
        <v>8.6606035749114199</v>
      </c>
      <c r="U410" s="28">
        <v>-162.1169317440654</v>
      </c>
      <c r="V410" s="28">
        <v>48.946681424801682</v>
      </c>
      <c r="AH410" s="12"/>
      <c r="AL410" s="31"/>
    </row>
    <row r="411" spans="3:38" x14ac:dyDescent="0.3">
      <c r="C411" t="s">
        <v>21</v>
      </c>
      <c r="D411" s="101" t="s">
        <v>137</v>
      </c>
      <c r="E411" s="11" t="s">
        <v>2</v>
      </c>
      <c r="F411">
        <v>253.45775568893399</v>
      </c>
      <c r="G411">
        <v>-83.166252260863615</v>
      </c>
      <c r="H411">
        <v>106.0080689917195</v>
      </c>
      <c r="I411">
        <v>47.738137673092808</v>
      </c>
      <c r="J411">
        <v>92.200264607935424</v>
      </c>
      <c r="K411">
        <v>-34.326649488186717</v>
      </c>
      <c r="L411">
        <v>107.0201523556532</v>
      </c>
      <c r="M411">
        <v>380.56330555909813</v>
      </c>
      <c r="N411">
        <v>39.138168807451621</v>
      </c>
      <c r="O411">
        <v>239.7683288003573</v>
      </c>
      <c r="P411">
        <v>-246.0227596431605</v>
      </c>
      <c r="Q411">
        <v>-665.33529740707127</v>
      </c>
      <c r="R411">
        <v>-355.94355435631587</v>
      </c>
      <c r="S411">
        <v>-773.24654497328811</v>
      </c>
      <c r="T411">
        <v>-657.52421777923882</v>
      </c>
      <c r="U411">
        <v>3762.0977462701699</v>
      </c>
      <c r="V411">
        <v>-2211.134859458718</v>
      </c>
      <c r="AH411" s="12"/>
      <c r="AL411" s="31"/>
    </row>
    <row r="412" spans="3:38" x14ac:dyDescent="0.3">
      <c r="C412" t="s">
        <v>21</v>
      </c>
      <c r="D412" s="102" t="s">
        <v>137</v>
      </c>
      <c r="E412" s="11" t="s">
        <v>27</v>
      </c>
      <c r="F412">
        <v>43.082206331890568</v>
      </c>
      <c r="G412">
        <v>-6.2014895371806062</v>
      </c>
      <c r="H412">
        <v>-7.4802741556463559</v>
      </c>
      <c r="I412">
        <v>112.3053006983817</v>
      </c>
      <c r="J412">
        <v>104.62864966555129</v>
      </c>
      <c r="K412">
        <v>90.131906440380021</v>
      </c>
      <c r="L412">
        <v>349.23508420551121</v>
      </c>
      <c r="M412">
        <v>327.69577778453959</v>
      </c>
      <c r="N412">
        <v>-23.422004546309839</v>
      </c>
      <c r="O412">
        <v>-37.968361962631207</v>
      </c>
      <c r="P412">
        <v>40.310621082013313</v>
      </c>
      <c r="Q412">
        <v>-1564.6095449834991</v>
      </c>
      <c r="R412">
        <v>429.81244278430682</v>
      </c>
      <c r="S412">
        <v>-1471.198642318428</v>
      </c>
      <c r="T412">
        <v>-217.6304487091038</v>
      </c>
      <c r="U412">
        <v>6475.5155594507523</v>
      </c>
      <c r="V412">
        <v>-1605.4801557460451</v>
      </c>
      <c r="AH412" s="12"/>
      <c r="AL412" s="31"/>
    </row>
    <row r="413" spans="3:38" x14ac:dyDescent="0.3">
      <c r="AH413" s="12"/>
      <c r="AL413" s="31"/>
    </row>
    <row r="414" spans="3:38" x14ac:dyDescent="0.3">
      <c r="C414" s="18"/>
      <c r="F414" s="51" t="s">
        <v>166</v>
      </c>
      <c r="G414" s="52" t="s">
        <v>167</v>
      </c>
      <c r="H414" s="52" t="s">
        <v>168</v>
      </c>
      <c r="I414" s="51" t="s">
        <v>169</v>
      </c>
      <c r="J414" s="51" t="s">
        <v>170</v>
      </c>
      <c r="K414" s="51" t="s">
        <v>171</v>
      </c>
      <c r="L414" s="51" t="s">
        <v>172</v>
      </c>
      <c r="M414" s="51" t="s">
        <v>173</v>
      </c>
      <c r="N414" s="51" t="s">
        <v>174</v>
      </c>
      <c r="O414" s="51" t="s">
        <v>175</v>
      </c>
      <c r="P414" s="51" t="s">
        <v>176</v>
      </c>
      <c r="Q414" s="51" t="s">
        <v>177</v>
      </c>
      <c r="R414" s="51" t="s">
        <v>178</v>
      </c>
      <c r="S414" s="51" t="s">
        <v>179</v>
      </c>
      <c r="T414" s="51" t="s">
        <v>180</v>
      </c>
      <c r="U414" s="51" t="s">
        <v>181</v>
      </c>
      <c r="V414" s="52" t="s">
        <v>43</v>
      </c>
      <c r="AH414" s="12"/>
      <c r="AL414" s="31"/>
    </row>
    <row r="415" spans="3:38" x14ac:dyDescent="0.3">
      <c r="C415" t="s">
        <v>22</v>
      </c>
      <c r="D415" s="101" t="s">
        <v>135</v>
      </c>
      <c r="E415" s="11" t="s">
        <v>2</v>
      </c>
      <c r="F415">
        <v>8.6889863790104771E-2</v>
      </c>
      <c r="G415">
        <v>5.1738983943944994E-3</v>
      </c>
      <c r="H415">
        <v>2.3771729599982171E-3</v>
      </c>
      <c r="I415">
        <v>2.8324070856797362E-3</v>
      </c>
      <c r="J415">
        <v>-2.506964625038538E-2</v>
      </c>
      <c r="K415">
        <v>-3.5997465532325579E-2</v>
      </c>
      <c r="L415" s="28">
        <v>-3.1258049076290928E-3</v>
      </c>
      <c r="M415" s="28">
        <v>-2.0462876791641601E-2</v>
      </c>
      <c r="N415" s="28">
        <v>6.3696319165604975E-2</v>
      </c>
      <c r="O415" s="28">
        <v>-0.12852998813567351</v>
      </c>
      <c r="P415" s="28">
        <v>-1.7783495946857911E-2</v>
      </c>
      <c r="Q415" s="28">
        <v>0.17983139708343021</v>
      </c>
      <c r="R415" s="28">
        <v>0.25797903313296849</v>
      </c>
      <c r="S415" s="28">
        <v>-0.41383406232763148</v>
      </c>
      <c r="T415" s="28">
        <v>0.6184557641987567</v>
      </c>
      <c r="U415" s="28">
        <v>0.89043154746914865</v>
      </c>
      <c r="V415" s="28">
        <v>1.74449411476467</v>
      </c>
      <c r="AH415" s="12"/>
      <c r="AL415" s="31"/>
    </row>
    <row r="416" spans="3:38" x14ac:dyDescent="0.3">
      <c r="C416" t="s">
        <v>22</v>
      </c>
      <c r="D416" s="102" t="s">
        <v>135</v>
      </c>
      <c r="E416" s="11" t="s">
        <v>27</v>
      </c>
      <c r="F416" s="28">
        <v>0.14299038647296411</v>
      </c>
      <c r="G416" s="28">
        <v>7.4670052097688608E-3</v>
      </c>
      <c r="H416" s="28">
        <v>7.2604468166407726E-3</v>
      </c>
      <c r="I416" s="28">
        <v>3.9334176253244812E-3</v>
      </c>
      <c r="J416" s="28">
        <v>-2.2125845833259859E-2</v>
      </c>
      <c r="K416" s="28">
        <v>-4.5895656360401597E-2</v>
      </c>
      <c r="L416" s="28">
        <v>-9.8110521747708512E-3</v>
      </c>
      <c r="M416" s="28">
        <v>-2.316214663092619E-3</v>
      </c>
      <c r="N416" s="28">
        <v>0.163829137297725</v>
      </c>
      <c r="O416" s="28">
        <v>-9.5889399989688817E-2</v>
      </c>
      <c r="P416" s="28">
        <v>3.3699804823168027E-2</v>
      </c>
      <c r="Q416" s="28">
        <v>0.30525867054336242</v>
      </c>
      <c r="R416" s="28">
        <v>0.32852078804512802</v>
      </c>
      <c r="S416" s="28">
        <v>-0.32720004838098399</v>
      </c>
      <c r="T416" s="28">
        <v>0.54521967255180392</v>
      </c>
      <c r="U416" s="28">
        <v>1.1915022411223499</v>
      </c>
      <c r="V416" s="28">
        <v>1.5219481752570729</v>
      </c>
      <c r="AH416" s="12"/>
      <c r="AL416" s="31"/>
    </row>
    <row r="417" spans="3:38" x14ac:dyDescent="0.3">
      <c r="C417" t="s">
        <v>22</v>
      </c>
      <c r="D417" s="101" t="s">
        <v>136</v>
      </c>
      <c r="E417" s="11" t="s">
        <v>2</v>
      </c>
      <c r="F417" s="28">
        <v>-14.01655728752802</v>
      </c>
      <c r="G417" s="28">
        <v>-0.85353793000701206</v>
      </c>
      <c r="H417" s="28">
        <v>-0.40411504164497097</v>
      </c>
      <c r="I417" s="28">
        <v>-0.49836978054425002</v>
      </c>
      <c r="J417" s="28">
        <v>3.8691576754192671</v>
      </c>
      <c r="K417" s="28">
        <v>5.6017030520624864</v>
      </c>
      <c r="L417" s="28">
        <v>0.43914276946761183</v>
      </c>
      <c r="M417" s="28">
        <v>3.0968903197000661</v>
      </c>
      <c r="N417" s="28">
        <v>-10.115048668846709</v>
      </c>
      <c r="O417" s="28">
        <v>19.626859034056199</v>
      </c>
      <c r="P417" s="28">
        <v>2.549346382629238</v>
      </c>
      <c r="Q417" s="28">
        <v>-28.434859305978481</v>
      </c>
      <c r="R417" s="28">
        <v>-41.004045878253812</v>
      </c>
      <c r="S417" s="28">
        <v>63.213207924392009</v>
      </c>
      <c r="T417" s="28">
        <v>-98.733170133810972</v>
      </c>
      <c r="U417" s="28">
        <v>-143.6041167440703</v>
      </c>
      <c r="V417" s="28">
        <v>-276.75726135026429</v>
      </c>
      <c r="AH417" s="12"/>
      <c r="AL417" s="31"/>
    </row>
    <row r="418" spans="3:38" x14ac:dyDescent="0.3">
      <c r="C418" t="s">
        <v>22</v>
      </c>
      <c r="D418" s="102" t="s">
        <v>136</v>
      </c>
      <c r="E418" s="11" t="s">
        <v>27</v>
      </c>
      <c r="F418" s="28">
        <v>-20.792260400989921</v>
      </c>
      <c r="G418" s="28">
        <v>-1.119801055268284</v>
      </c>
      <c r="H418" s="28">
        <v>-1.0689225311683259</v>
      </c>
      <c r="I418" s="28">
        <v>-0.64395091044427133</v>
      </c>
      <c r="J418" s="28">
        <v>3.044399160553489</v>
      </c>
      <c r="K418" s="28">
        <v>6.4479491515636127</v>
      </c>
      <c r="L418" s="28">
        <v>1.2185932615008781</v>
      </c>
      <c r="M418" s="28">
        <v>4.6732771467588918E-2</v>
      </c>
      <c r="N418" s="28">
        <v>-23.76533190782223</v>
      </c>
      <c r="O418" s="28">
        <v>12.53457621994505</v>
      </c>
      <c r="P418" s="28">
        <v>-5.7150050818123077</v>
      </c>
      <c r="Q418" s="28">
        <v>-43.772834938088408</v>
      </c>
      <c r="R418" s="28">
        <v>-47.525877756367549</v>
      </c>
      <c r="S418" s="28">
        <v>44.672565199761493</v>
      </c>
      <c r="T418" s="28">
        <v>-79.207951162577274</v>
      </c>
      <c r="U418" s="28">
        <v>-171.84651691490629</v>
      </c>
      <c r="V418" s="28">
        <v>-219.47488193871601</v>
      </c>
      <c r="AH418" s="12"/>
      <c r="AL418" s="31"/>
    </row>
    <row r="419" spans="3:38" x14ac:dyDescent="0.3">
      <c r="C419" t="s">
        <v>22</v>
      </c>
      <c r="D419" s="101" t="s">
        <v>137</v>
      </c>
      <c r="E419" s="11" t="s">
        <v>2</v>
      </c>
      <c r="F419">
        <v>566.47078321613344</v>
      </c>
      <c r="G419">
        <v>35.266938952945452</v>
      </c>
      <c r="H419">
        <v>17.238211281459769</v>
      </c>
      <c r="I419">
        <v>21.934496035334458</v>
      </c>
      <c r="J419">
        <v>-148.94229630784241</v>
      </c>
      <c r="K419">
        <v>-217.48946837274119</v>
      </c>
      <c r="L419">
        <v>-14.688506417430061</v>
      </c>
      <c r="M419">
        <v>-116.1776191787515</v>
      </c>
      <c r="N419">
        <v>402.92451320945969</v>
      </c>
      <c r="O419">
        <v>-746.15725210442724</v>
      </c>
      <c r="P419">
        <v>-86.330407469165948</v>
      </c>
      <c r="Q419">
        <v>1130.0872159389151</v>
      </c>
      <c r="R419">
        <v>1638.5284984150819</v>
      </c>
      <c r="S419">
        <v>-2396.878947506822</v>
      </c>
      <c r="T419">
        <v>3963.9844056002771</v>
      </c>
      <c r="U419">
        <v>5830.4695405564707</v>
      </c>
      <c r="V419">
        <v>11096.037986675099</v>
      </c>
      <c r="AH419" s="12"/>
      <c r="AL419" s="31"/>
    </row>
    <row r="420" spans="3:38" x14ac:dyDescent="0.3">
      <c r="C420" t="s">
        <v>22</v>
      </c>
      <c r="D420" s="102" t="s">
        <v>137</v>
      </c>
      <c r="E420" s="11" t="s">
        <v>27</v>
      </c>
      <c r="F420">
        <v>757.59004060090638</v>
      </c>
      <c r="G420">
        <v>42.088037089448449</v>
      </c>
      <c r="H420">
        <v>39.579174885730197</v>
      </c>
      <c r="I420">
        <v>26.49071892481788</v>
      </c>
      <c r="J420">
        <v>-103.75708375691239</v>
      </c>
      <c r="K420">
        <v>-225.40528945403869</v>
      </c>
      <c r="L420">
        <v>-35.802279467975268</v>
      </c>
      <c r="M420">
        <v>10.35659706734123</v>
      </c>
      <c r="N420">
        <v>864.93966672720217</v>
      </c>
      <c r="O420">
        <v>-400.02943057428462</v>
      </c>
      <c r="P420">
        <v>246.55829446148161</v>
      </c>
      <c r="Q420">
        <v>1585.311006802433</v>
      </c>
      <c r="R420">
        <v>1741.856433587229</v>
      </c>
      <c r="S420">
        <v>-1488.6974836567611</v>
      </c>
      <c r="T420">
        <v>2921.998446010824</v>
      </c>
      <c r="U420">
        <v>6264.6780816274259</v>
      </c>
      <c r="V420">
        <v>8047.3356809379466</v>
      </c>
      <c r="AH420" s="12"/>
      <c r="AL420" s="31"/>
    </row>
    <row r="421" spans="3:38" x14ac:dyDescent="0.3">
      <c r="AH421" s="12"/>
      <c r="AL421" s="31"/>
    </row>
    <row r="422" spans="3:38" x14ac:dyDescent="0.3">
      <c r="C422" s="18"/>
      <c r="F422" s="51" t="s">
        <v>166</v>
      </c>
      <c r="G422" s="52" t="s">
        <v>167</v>
      </c>
      <c r="H422" s="52" t="s">
        <v>168</v>
      </c>
      <c r="I422" s="51" t="s">
        <v>169</v>
      </c>
      <c r="J422" s="51" t="s">
        <v>170</v>
      </c>
      <c r="K422" s="51" t="s">
        <v>171</v>
      </c>
      <c r="L422" s="51" t="s">
        <v>172</v>
      </c>
      <c r="M422" s="51" t="s">
        <v>173</v>
      </c>
      <c r="N422" s="51" t="s">
        <v>174</v>
      </c>
      <c r="O422" s="51" t="s">
        <v>175</v>
      </c>
      <c r="P422" s="51" t="s">
        <v>176</v>
      </c>
      <c r="Q422" s="51" t="s">
        <v>177</v>
      </c>
      <c r="R422" s="51" t="s">
        <v>178</v>
      </c>
      <c r="S422" s="51" t="s">
        <v>179</v>
      </c>
      <c r="T422" s="51" t="s">
        <v>180</v>
      </c>
      <c r="U422" s="51" t="s">
        <v>181</v>
      </c>
      <c r="V422" s="52" t="s">
        <v>43</v>
      </c>
      <c r="AH422" s="12"/>
      <c r="AL422" s="31"/>
    </row>
    <row r="423" spans="3:38" x14ac:dyDescent="0.3">
      <c r="C423" t="s">
        <v>23</v>
      </c>
      <c r="D423" s="101" t="s">
        <v>135</v>
      </c>
      <c r="E423" s="11" t="s">
        <v>2</v>
      </c>
      <c r="F423">
        <v>2.1208766207592489E-2</v>
      </c>
      <c r="G423">
        <v>5.6102228338188731E-3</v>
      </c>
      <c r="H423">
        <v>-1.951173311947101E-3</v>
      </c>
      <c r="I423">
        <v>-5.3428602088418384E-3</v>
      </c>
      <c r="J423">
        <v>-9.3127770753060751E-3</v>
      </c>
      <c r="K423">
        <v>-1.2143469812013421E-2</v>
      </c>
      <c r="L423" s="28">
        <v>9.0834785959099107E-3</v>
      </c>
      <c r="M423" s="28">
        <v>1.4894153587162061E-2</v>
      </c>
      <c r="N423" s="28">
        <v>2.4267537741616271E-2</v>
      </c>
      <c r="O423" s="28">
        <v>4.8601394947100141E-2</v>
      </c>
      <c r="P423" s="28">
        <v>5.9226379824858233E-2</v>
      </c>
      <c r="Q423" s="28">
        <v>0.13300697379700521</v>
      </c>
      <c r="R423" s="28">
        <v>-4.6657999904662788E-2</v>
      </c>
      <c r="S423" s="28">
        <v>-8.2893880353778648E-2</v>
      </c>
      <c r="T423" s="28">
        <v>0.27865224045457992</v>
      </c>
      <c r="U423" s="28">
        <v>1.0079286411204289</v>
      </c>
      <c r="V423" s="28">
        <v>0.83619948080645656</v>
      </c>
      <c r="AH423" s="12"/>
      <c r="AL423" s="31"/>
    </row>
    <row r="424" spans="3:38" x14ac:dyDescent="0.3">
      <c r="C424" t="s">
        <v>23</v>
      </c>
      <c r="D424" s="102" t="s">
        <v>135</v>
      </c>
      <c r="E424" s="11" t="s">
        <v>27</v>
      </c>
      <c r="F424" s="28">
        <v>2.9225697952903421E-2</v>
      </c>
      <c r="G424" s="28">
        <v>2.4339813529021472E-3</v>
      </c>
      <c r="H424" s="28">
        <v>-1.5621097178597501E-4</v>
      </c>
      <c r="I424" s="28">
        <v>3.316672846148117E-3</v>
      </c>
      <c r="J424" s="28">
        <v>1.3137813221191841E-2</v>
      </c>
      <c r="K424" s="28">
        <v>-9.2892161647108729E-3</v>
      </c>
      <c r="L424" s="28">
        <v>9.2185773161709283E-3</v>
      </c>
      <c r="M424" s="28">
        <v>3.7401201739609043E-2</v>
      </c>
      <c r="N424" s="28">
        <v>1.1517400967744781E-2</v>
      </c>
      <c r="O424" s="28">
        <v>0.1045120909056603</v>
      </c>
      <c r="P424" s="28">
        <v>0.12390759924207551</v>
      </c>
      <c r="Q424" s="28">
        <v>0.22254735434027409</v>
      </c>
      <c r="R424" s="28">
        <v>-7.8962173693959414E-3</v>
      </c>
      <c r="S424" s="28">
        <v>-3.037726228539395E-2</v>
      </c>
      <c r="T424" s="28">
        <v>-6.5859075245615628E-3</v>
      </c>
      <c r="U424" s="28">
        <v>0.71363843818805606</v>
      </c>
      <c r="V424" s="28">
        <v>0.80907089434152368</v>
      </c>
      <c r="AH424" s="12"/>
      <c r="AL424" s="31"/>
    </row>
    <row r="425" spans="3:38" x14ac:dyDescent="0.3">
      <c r="C425" t="s">
        <v>23</v>
      </c>
      <c r="D425" s="101" t="s">
        <v>136</v>
      </c>
      <c r="E425" s="11" t="s">
        <v>2</v>
      </c>
      <c r="F425" s="28">
        <v>-3.5953954038512852</v>
      </c>
      <c r="G425" s="28">
        <v>-0.91793305744822806</v>
      </c>
      <c r="H425" s="28">
        <v>0.29577328675210879</v>
      </c>
      <c r="I425" s="28">
        <v>0.8452801547116664</v>
      </c>
      <c r="J425" s="28">
        <v>1.480920067195967</v>
      </c>
      <c r="K425" s="28">
        <v>1.9467878564298859</v>
      </c>
      <c r="L425" s="28">
        <v>-1.4646198782200881</v>
      </c>
      <c r="M425" s="28">
        <v>-2.4472684230951458</v>
      </c>
      <c r="N425" s="28">
        <v>-4.0555033806029144</v>
      </c>
      <c r="O425" s="28">
        <v>-7.9756850915742348</v>
      </c>
      <c r="P425" s="28">
        <v>-9.7074336275252051</v>
      </c>
      <c r="Q425" s="28">
        <v>-21.813503462251109</v>
      </c>
      <c r="R425" s="28">
        <v>6.6014274960214152</v>
      </c>
      <c r="S425" s="28">
        <v>11.6021499810106</v>
      </c>
      <c r="T425" s="28">
        <v>-47.631682141110332</v>
      </c>
      <c r="U425" s="28">
        <v>-166.55489931794179</v>
      </c>
      <c r="V425" s="28">
        <v>-136.55102107725361</v>
      </c>
      <c r="AH425" s="12"/>
      <c r="AL425" s="31"/>
    </row>
    <row r="426" spans="3:38" x14ac:dyDescent="0.3">
      <c r="C426" t="s">
        <v>23</v>
      </c>
      <c r="D426" s="102" t="s">
        <v>136</v>
      </c>
      <c r="E426" s="11" t="s">
        <v>27</v>
      </c>
      <c r="F426" s="28">
        <v>-4.3862305307138172</v>
      </c>
      <c r="G426" s="28">
        <v>-0.38368240116625868</v>
      </c>
      <c r="H426" s="28">
        <v>3.8110595476368299E-3</v>
      </c>
      <c r="I426" s="28">
        <v>-0.49775929931944057</v>
      </c>
      <c r="J426" s="28">
        <v>-1.97492859612872</v>
      </c>
      <c r="K426" s="28">
        <v>1.2720167656778649</v>
      </c>
      <c r="L426" s="28">
        <v>-1.441571495986018</v>
      </c>
      <c r="M426" s="28">
        <v>-5.6669446458726114</v>
      </c>
      <c r="N426" s="28">
        <v>-2.070109409125422</v>
      </c>
      <c r="O426" s="28">
        <v>-15.77010190925515</v>
      </c>
      <c r="P426" s="28">
        <v>-18.840235050657778</v>
      </c>
      <c r="Q426" s="28">
        <v>-33.545762984473129</v>
      </c>
      <c r="R426" s="28">
        <v>-0.63905120988579256</v>
      </c>
      <c r="S426" s="28">
        <v>1.734792744955939</v>
      </c>
      <c r="T426" s="28">
        <v>-2.4282225696042592</v>
      </c>
      <c r="U426" s="28">
        <v>-107.7260865484</v>
      </c>
      <c r="V426" s="28">
        <v>-121.91825602786869</v>
      </c>
      <c r="AH426" s="12"/>
      <c r="AL426" s="31"/>
    </row>
    <row r="427" spans="3:38" x14ac:dyDescent="0.3">
      <c r="C427" t="s">
        <v>23</v>
      </c>
      <c r="D427" s="101" t="s">
        <v>137</v>
      </c>
      <c r="E427" s="11" t="s">
        <v>2</v>
      </c>
      <c r="F427">
        <v>152.9607939753723</v>
      </c>
      <c r="G427">
        <v>37.643408049973232</v>
      </c>
      <c r="H427">
        <v>-11.057803578850949</v>
      </c>
      <c r="I427">
        <v>-33.207215259570262</v>
      </c>
      <c r="J427">
        <v>-58.623873744623438</v>
      </c>
      <c r="K427">
        <v>-77.707003524725337</v>
      </c>
      <c r="L427">
        <v>59.449689323862231</v>
      </c>
      <c r="M427">
        <v>101.1414084321277</v>
      </c>
      <c r="N427">
        <v>170.2722047623997</v>
      </c>
      <c r="O427">
        <v>328.99401033595859</v>
      </c>
      <c r="P427">
        <v>400.86434161447869</v>
      </c>
      <c r="Q427">
        <v>898.9000138257652</v>
      </c>
      <c r="R427">
        <v>-221.20939630497739</v>
      </c>
      <c r="S427">
        <v>-384.61730221782642</v>
      </c>
      <c r="T427">
        <v>2048.880100056354</v>
      </c>
      <c r="U427">
        <v>6912.7870800665114</v>
      </c>
      <c r="V427">
        <v>5691.9887983257067</v>
      </c>
      <c r="AH427" s="12"/>
      <c r="AL427" s="31"/>
    </row>
    <row r="428" spans="3:38" x14ac:dyDescent="0.3">
      <c r="C428" t="s">
        <v>23</v>
      </c>
      <c r="D428" s="102" t="s">
        <v>137</v>
      </c>
      <c r="E428" s="11" t="s">
        <v>27</v>
      </c>
      <c r="F428">
        <v>165.8292364512449</v>
      </c>
      <c r="G428">
        <v>15.1751700660792</v>
      </c>
      <c r="H428">
        <v>0.72231362136909638</v>
      </c>
      <c r="I428">
        <v>19.148982849886689</v>
      </c>
      <c r="J428">
        <v>74.908428780953273</v>
      </c>
      <c r="K428">
        <v>-42.522941610154248</v>
      </c>
      <c r="L428">
        <v>57.185623882173331</v>
      </c>
      <c r="M428">
        <v>215.9652313110696</v>
      </c>
      <c r="N428">
        <v>92.540541514728375</v>
      </c>
      <c r="O428">
        <v>599.04387171410053</v>
      </c>
      <c r="P428">
        <v>723.20991701137245</v>
      </c>
      <c r="Q428">
        <v>1275.661629823891</v>
      </c>
      <c r="R428">
        <v>109.63666764747541</v>
      </c>
      <c r="S428">
        <v>65.426487438198819</v>
      </c>
      <c r="T428">
        <v>257.44960572944552</v>
      </c>
      <c r="U428">
        <v>4129.5849598779023</v>
      </c>
      <c r="V428">
        <v>4727.4161907290109</v>
      </c>
      <c r="AH428" s="12"/>
      <c r="AL428" s="31"/>
    </row>
    <row r="429" spans="3:38" x14ac:dyDescent="0.3">
      <c r="AH429" s="12"/>
      <c r="AL429" s="31"/>
    </row>
    <row r="430" spans="3:38" x14ac:dyDescent="0.3">
      <c r="C430" s="18"/>
      <c r="F430" s="51" t="s">
        <v>166</v>
      </c>
      <c r="G430" s="52" t="s">
        <v>167</v>
      </c>
      <c r="H430" s="52" t="s">
        <v>168</v>
      </c>
      <c r="I430" s="51" t="s">
        <v>169</v>
      </c>
      <c r="J430" s="51" t="s">
        <v>170</v>
      </c>
      <c r="K430" s="51" t="s">
        <v>171</v>
      </c>
      <c r="L430" s="51" t="s">
        <v>172</v>
      </c>
      <c r="M430" s="51" t="s">
        <v>173</v>
      </c>
      <c r="N430" s="51" t="s">
        <v>174</v>
      </c>
      <c r="O430" s="51" t="s">
        <v>175</v>
      </c>
      <c r="P430" s="51" t="s">
        <v>176</v>
      </c>
      <c r="Q430" s="51" t="s">
        <v>177</v>
      </c>
      <c r="R430" s="51" t="s">
        <v>178</v>
      </c>
      <c r="S430" s="51" t="s">
        <v>179</v>
      </c>
      <c r="T430" s="51" t="s">
        <v>180</v>
      </c>
      <c r="U430" s="51" t="s">
        <v>181</v>
      </c>
      <c r="V430" s="52" t="s">
        <v>43</v>
      </c>
      <c r="AH430" s="12"/>
      <c r="AL430" s="31"/>
    </row>
    <row r="431" spans="3:38" x14ac:dyDescent="0.3">
      <c r="C431" t="s">
        <v>24</v>
      </c>
      <c r="D431" s="101" t="s">
        <v>135</v>
      </c>
      <c r="E431" s="11" t="s">
        <v>2</v>
      </c>
      <c r="F431">
        <v>-2.8189862035468138E-3</v>
      </c>
      <c r="G431">
        <v>6.6097037729492963E-3</v>
      </c>
      <c r="H431">
        <v>-1.059073498820093E-2</v>
      </c>
      <c r="I431">
        <v>7.4673052201808962E-2</v>
      </c>
      <c r="J431">
        <v>3.7658953242157088E-2</v>
      </c>
      <c r="K431">
        <v>3.8734210234582428E-2</v>
      </c>
      <c r="L431" s="28">
        <v>-2.5722590814628989E-2</v>
      </c>
      <c r="M431" s="28">
        <v>-4.9610445925815323E-2</v>
      </c>
      <c r="N431" s="28">
        <v>-5.5697500404865319E-2</v>
      </c>
      <c r="O431" s="28">
        <v>-5.9091383830216497E-2</v>
      </c>
      <c r="P431" s="28">
        <v>8.1835592449250649E-2</v>
      </c>
      <c r="Q431" s="28">
        <v>3.2640029785020008E-2</v>
      </c>
      <c r="R431" s="28">
        <v>-7.4427653865265508E-2</v>
      </c>
      <c r="S431" s="28">
        <v>3.9507460111155801E-2</v>
      </c>
      <c r="T431" s="28">
        <v>0.63560235497651263</v>
      </c>
      <c r="U431" s="28">
        <v>-0.14454366976367439</v>
      </c>
      <c r="V431" s="28">
        <v>1.9042492723170601</v>
      </c>
      <c r="AH431" s="12"/>
      <c r="AL431" s="31"/>
    </row>
    <row r="432" spans="3:38" x14ac:dyDescent="0.3">
      <c r="C432" t="s">
        <v>24</v>
      </c>
      <c r="D432" s="102" t="s">
        <v>135</v>
      </c>
      <c r="E432" s="11" t="s">
        <v>27</v>
      </c>
      <c r="F432" s="28">
        <v>1.4040168005593981E-2</v>
      </c>
      <c r="G432" s="28">
        <v>-7.11194118964204E-3</v>
      </c>
      <c r="H432" s="28">
        <v>4.3533958944045499E-3</v>
      </c>
      <c r="I432" s="28">
        <v>1.4734946235335651E-2</v>
      </c>
      <c r="J432" s="28">
        <v>2.889691277372948E-2</v>
      </c>
      <c r="K432" s="28">
        <v>5.4305977383852837E-2</v>
      </c>
      <c r="L432" s="28">
        <v>1.7381816837890168E-2</v>
      </c>
      <c r="M432" s="28">
        <v>-2.285546566164243E-2</v>
      </c>
      <c r="N432" s="28">
        <v>-1.6267645426837399E-2</v>
      </c>
      <c r="O432" s="28">
        <v>2.9094485615696389E-2</v>
      </c>
      <c r="P432" s="28">
        <v>1.208635001178004E-2</v>
      </c>
      <c r="Q432" s="28">
        <v>1.117929038621579E-2</v>
      </c>
      <c r="R432" s="28">
        <v>-8.0115615430997433E-2</v>
      </c>
      <c r="S432" s="28">
        <v>6.0595879842697542E-3</v>
      </c>
      <c r="T432" s="28">
        <v>0.29967966614598568</v>
      </c>
      <c r="U432" s="28">
        <v>0.26763617757304198</v>
      </c>
      <c r="V432" s="28">
        <v>1.045238798188642</v>
      </c>
      <c r="AH432" s="12"/>
      <c r="AL432" s="31"/>
    </row>
    <row r="433" spans="3:38" x14ac:dyDescent="0.3">
      <c r="C433" t="s">
        <v>24</v>
      </c>
      <c r="D433" s="101" t="s">
        <v>136</v>
      </c>
      <c r="E433" s="11" t="s">
        <v>2</v>
      </c>
      <c r="F433" s="28">
        <v>0.2971354759624063</v>
      </c>
      <c r="G433" s="28">
        <v>-1.10440317170108</v>
      </c>
      <c r="H433" s="28">
        <v>1.74331922224365</v>
      </c>
      <c r="I433" s="28">
        <v>-12.385634605741419</v>
      </c>
      <c r="J433" s="28">
        <v>-6.2159677136846376</v>
      </c>
      <c r="K433" s="28">
        <v>-6.449490641167241</v>
      </c>
      <c r="L433" s="28">
        <v>4.2239570555002253</v>
      </c>
      <c r="M433" s="28">
        <v>8.1532555605304395</v>
      </c>
      <c r="N433" s="28">
        <v>9.1021367153748969</v>
      </c>
      <c r="O433" s="28">
        <v>9.5662970157439133</v>
      </c>
      <c r="P433" s="28">
        <v>-14.004664819453721</v>
      </c>
      <c r="Q433" s="28">
        <v>-5.7763641982201079</v>
      </c>
      <c r="R433" s="28">
        <v>11.99372073133088</v>
      </c>
      <c r="S433" s="28">
        <v>-7.029300589214813</v>
      </c>
      <c r="T433" s="28">
        <v>-106.9587959085427</v>
      </c>
      <c r="U433" s="28">
        <v>19.820753614181289</v>
      </c>
      <c r="V433" s="28">
        <v>-318.04424995090079</v>
      </c>
      <c r="AH433" s="12"/>
      <c r="AL433" s="31"/>
    </row>
    <row r="434" spans="3:38" x14ac:dyDescent="0.3">
      <c r="C434" t="s">
        <v>24</v>
      </c>
      <c r="D434" s="102" t="s">
        <v>136</v>
      </c>
      <c r="E434" s="11" t="s">
        <v>27</v>
      </c>
      <c r="F434" s="28">
        <v>-2.3004762032758812</v>
      </c>
      <c r="G434" s="28">
        <v>1.067166876844361</v>
      </c>
      <c r="H434" s="28">
        <v>-0.66690195999822155</v>
      </c>
      <c r="I434" s="28">
        <v>-2.3097691108920699</v>
      </c>
      <c r="J434" s="28">
        <v>-4.5486267933731064</v>
      </c>
      <c r="K434" s="28">
        <v>-8.3974539895716909</v>
      </c>
      <c r="L434" s="28">
        <v>-2.7401985823828738</v>
      </c>
      <c r="M434" s="28">
        <v>3.3365282909563199</v>
      </c>
      <c r="N434" s="28">
        <v>2.117868628118543</v>
      </c>
      <c r="O434" s="28">
        <v>-4.9978712085223256</v>
      </c>
      <c r="P434" s="28">
        <v>-2.4529274970840329</v>
      </c>
      <c r="Q434" s="28">
        <v>-2.671660889528908</v>
      </c>
      <c r="R434" s="28">
        <v>11.18475005737889</v>
      </c>
      <c r="S434" s="28">
        <v>-2.1753263609648461</v>
      </c>
      <c r="T434" s="28">
        <v>-48.134016921066973</v>
      </c>
      <c r="U434" s="28">
        <v>-45.522606047388308</v>
      </c>
      <c r="V434" s="28">
        <v>-163.30847880544249</v>
      </c>
      <c r="AH434" s="12"/>
      <c r="AL434" s="31"/>
    </row>
    <row r="435" spans="3:38" x14ac:dyDescent="0.3">
      <c r="C435" t="s">
        <v>24</v>
      </c>
      <c r="D435" s="101" t="s">
        <v>137</v>
      </c>
      <c r="E435" s="11" t="s">
        <v>2</v>
      </c>
      <c r="F435">
        <v>-4.672498641065431</v>
      </c>
      <c r="G435">
        <v>46.205618472463023</v>
      </c>
      <c r="H435">
        <v>-71.644479475334947</v>
      </c>
      <c r="I435">
        <v>513.71838330178866</v>
      </c>
      <c r="J435">
        <v>256.72314398204571</v>
      </c>
      <c r="K435">
        <v>268.62353253018313</v>
      </c>
      <c r="L435">
        <v>-173.06800608719411</v>
      </c>
      <c r="M435">
        <v>-334.44719988265621</v>
      </c>
      <c r="N435">
        <v>-370.94503978926292</v>
      </c>
      <c r="O435">
        <v>-385.4414005845465</v>
      </c>
      <c r="P435">
        <v>600.98939749975762</v>
      </c>
      <c r="Q435">
        <v>258.52324825317743</v>
      </c>
      <c r="R435">
        <v>-476.6733217080473</v>
      </c>
      <c r="S435">
        <v>320.40997418839828</v>
      </c>
      <c r="T435">
        <v>4513.4864042368636</v>
      </c>
      <c r="U435">
        <v>-621.33134806618909</v>
      </c>
      <c r="V435">
        <v>13375.45181499241</v>
      </c>
      <c r="AH435" s="12"/>
      <c r="AL435" s="31"/>
    </row>
    <row r="436" spans="3:38" x14ac:dyDescent="0.3">
      <c r="C436" t="s">
        <v>24</v>
      </c>
      <c r="D436" s="102" t="s">
        <v>137</v>
      </c>
      <c r="E436" s="11" t="s">
        <v>27</v>
      </c>
      <c r="F436">
        <v>94.443642045203092</v>
      </c>
      <c r="G436">
        <v>-39.919405861652621</v>
      </c>
      <c r="H436">
        <v>25.651399597457569</v>
      </c>
      <c r="I436">
        <v>90.850406361459136</v>
      </c>
      <c r="J436">
        <v>179.55322294074179</v>
      </c>
      <c r="K436">
        <v>325.24967808413919</v>
      </c>
      <c r="L436">
        <v>108.7399240790127</v>
      </c>
      <c r="M436">
        <v>-120.32086922126931</v>
      </c>
      <c r="N436">
        <v>-64.899711170156024</v>
      </c>
      <c r="O436">
        <v>215.1991644702853</v>
      </c>
      <c r="P436">
        <v>122.50230985049259</v>
      </c>
      <c r="Q436">
        <v>148.14753103765</v>
      </c>
      <c r="R436">
        <v>-372.41051373315349</v>
      </c>
      <c r="S436">
        <v>151.63070001509189</v>
      </c>
      <c r="T436">
        <v>1960.449822297611</v>
      </c>
      <c r="U436">
        <v>1968.0335602689231</v>
      </c>
      <c r="V436">
        <v>6496.621196752938</v>
      </c>
      <c r="AH436" s="12"/>
      <c r="AL436" s="31"/>
    </row>
    <row r="437" spans="3:38" x14ac:dyDescent="0.3">
      <c r="AH437" s="12"/>
      <c r="AL437" s="31"/>
    </row>
    <row r="438" spans="3:38" x14ac:dyDescent="0.3">
      <c r="C438" s="18"/>
      <c r="F438" s="51" t="s">
        <v>166</v>
      </c>
      <c r="G438" s="52" t="s">
        <v>167</v>
      </c>
      <c r="H438" s="52" t="s">
        <v>168</v>
      </c>
      <c r="I438" s="51" t="s">
        <v>169</v>
      </c>
      <c r="J438" s="51" t="s">
        <v>170</v>
      </c>
      <c r="K438" s="51" t="s">
        <v>171</v>
      </c>
      <c r="L438" s="51" t="s">
        <v>172</v>
      </c>
      <c r="M438" s="51" t="s">
        <v>173</v>
      </c>
      <c r="N438" s="51" t="s">
        <v>174</v>
      </c>
      <c r="O438" s="51" t="s">
        <v>175</v>
      </c>
      <c r="P438" s="51" t="s">
        <v>176</v>
      </c>
      <c r="Q438" s="51" t="s">
        <v>177</v>
      </c>
      <c r="R438" s="51" t="s">
        <v>178</v>
      </c>
      <c r="S438" s="51" t="s">
        <v>179</v>
      </c>
      <c r="T438" s="51" t="s">
        <v>180</v>
      </c>
      <c r="U438" s="51" t="s">
        <v>181</v>
      </c>
      <c r="V438" s="52" t="s">
        <v>43</v>
      </c>
      <c r="AH438" s="12"/>
      <c r="AL438" s="31"/>
    </row>
    <row r="439" spans="3:38" x14ac:dyDescent="0.3">
      <c r="C439" t="s">
        <v>25</v>
      </c>
      <c r="D439" s="101" t="s">
        <v>135</v>
      </c>
      <c r="E439" s="11" t="s">
        <v>2</v>
      </c>
      <c r="F439">
        <v>2.8403135424153569E-2</v>
      </c>
      <c r="G439">
        <v>-6.117165306856423E-3</v>
      </c>
      <c r="H439">
        <v>-5.8029059685941325E-4</v>
      </c>
      <c r="I439">
        <v>8.3730628704788423E-3</v>
      </c>
      <c r="J439">
        <v>6.4242096342125299E-3</v>
      </c>
      <c r="K439">
        <v>2.1504399625430909E-3</v>
      </c>
      <c r="L439" s="28">
        <v>1.526205230011651E-2</v>
      </c>
      <c r="M439" s="28">
        <v>3.2495061072787712E-2</v>
      </c>
      <c r="N439" s="28">
        <v>3.1663260742068162E-2</v>
      </c>
      <c r="O439" s="28">
        <v>2.7793542876766161E-2</v>
      </c>
      <c r="P439" s="28">
        <v>-4.1831805916134453E-2</v>
      </c>
      <c r="Q439" s="28">
        <v>-0.24118256637386179</v>
      </c>
      <c r="R439" s="28">
        <v>-0.14561073629252119</v>
      </c>
      <c r="S439" s="28">
        <v>8.8869498622735854E-2</v>
      </c>
      <c r="T439" s="28">
        <v>-0.35754575692389251</v>
      </c>
      <c r="U439" s="28">
        <v>1.089316217654442</v>
      </c>
      <c r="V439" s="28">
        <v>5.6418958188814443</v>
      </c>
      <c r="AH439" s="12"/>
      <c r="AL439" s="31"/>
    </row>
    <row r="440" spans="3:38" x14ac:dyDescent="0.3">
      <c r="C440" t="s">
        <v>25</v>
      </c>
      <c r="D440" s="102" t="s">
        <v>135</v>
      </c>
      <c r="E440" s="11" t="s">
        <v>27</v>
      </c>
      <c r="F440" s="28">
        <v>1.9827565663742549E-2</v>
      </c>
      <c r="G440" s="28">
        <v>1.213251329079641E-3</v>
      </c>
      <c r="H440" s="28">
        <v>4.0158915023696456E-3</v>
      </c>
      <c r="I440" s="28">
        <v>3.6928317477836217E-2</v>
      </c>
      <c r="J440" s="28">
        <v>2.1179025777286271E-2</v>
      </c>
      <c r="K440" s="28">
        <v>2.8969239405925801E-2</v>
      </c>
      <c r="L440" s="28">
        <v>3.0334020516012111E-2</v>
      </c>
      <c r="M440" s="28">
        <v>6.924952690559627E-2</v>
      </c>
      <c r="N440" s="28">
        <v>7.5501122423642153E-2</v>
      </c>
      <c r="O440" s="28">
        <v>6.8880471129602827E-2</v>
      </c>
      <c r="P440" s="28">
        <v>6.3768889290289232E-2</v>
      </c>
      <c r="Q440" s="28">
        <v>-6.9592051184463877E-2</v>
      </c>
      <c r="R440" s="28">
        <v>-4.4723867051559292E-2</v>
      </c>
      <c r="S440" s="28">
        <v>0.1017832948405655</v>
      </c>
      <c r="T440" s="28">
        <v>-0.52839074479274917</v>
      </c>
      <c r="U440" s="28">
        <v>0.53075923926983926</v>
      </c>
      <c r="V440" s="28">
        <v>2.69105462736308</v>
      </c>
      <c r="AH440" s="12"/>
      <c r="AL440" s="31"/>
    </row>
    <row r="441" spans="3:38" x14ac:dyDescent="0.3">
      <c r="C441" t="s">
        <v>25</v>
      </c>
      <c r="D441" s="101" t="s">
        <v>136</v>
      </c>
      <c r="E441" s="11" t="s">
        <v>2</v>
      </c>
      <c r="F441" s="28">
        <v>-5.0010944099106922</v>
      </c>
      <c r="G441" s="28">
        <v>1.02806721228955</v>
      </c>
      <c r="H441" s="28">
        <v>8.4802835334912174E-2</v>
      </c>
      <c r="I441" s="28">
        <v>-1.4595329371646371</v>
      </c>
      <c r="J441" s="28">
        <v>-1.1284168472644009</v>
      </c>
      <c r="K441" s="28">
        <v>-0.39605177850648232</v>
      </c>
      <c r="L441" s="28">
        <v>-2.654655412672891</v>
      </c>
      <c r="M441" s="28">
        <v>-5.6286775150941679</v>
      </c>
      <c r="N441" s="28">
        <v>-5.5214152920973447</v>
      </c>
      <c r="O441" s="28">
        <v>-4.8793718001955142</v>
      </c>
      <c r="P441" s="28">
        <v>6.9527147727858107</v>
      </c>
      <c r="Q441" s="28">
        <v>40.928381608786253</v>
      </c>
      <c r="R441" s="28">
        <v>24.532873477008138</v>
      </c>
      <c r="S441" s="28">
        <v>-15.92220516170323</v>
      </c>
      <c r="T441" s="28">
        <v>59.480660888333198</v>
      </c>
      <c r="U441" s="28">
        <v>-188.02361761927071</v>
      </c>
      <c r="V441" s="28">
        <v>-964.15071791762057</v>
      </c>
      <c r="AH441" s="12"/>
      <c r="AL441" s="31"/>
    </row>
    <row r="442" spans="3:38" x14ac:dyDescent="0.3">
      <c r="C442" t="s">
        <v>25</v>
      </c>
      <c r="D442" s="102" t="s">
        <v>136</v>
      </c>
      <c r="E442" s="11" t="s">
        <v>27</v>
      </c>
      <c r="F442" s="28">
        <v>-3.2864445271761582</v>
      </c>
      <c r="G442" s="28">
        <v>-0.20832165743075309</v>
      </c>
      <c r="H442" s="28">
        <v>-0.65473360583122719</v>
      </c>
      <c r="I442" s="28">
        <v>-5.9373404687470437</v>
      </c>
      <c r="J442" s="28">
        <v>-3.439595802761112</v>
      </c>
      <c r="K442" s="28">
        <v>-4.6790164607815434</v>
      </c>
      <c r="L442" s="28">
        <v>-4.9078558178567953</v>
      </c>
      <c r="M442" s="28">
        <v>-11.166040960101549</v>
      </c>
      <c r="N442" s="28">
        <v>-12.22436104410809</v>
      </c>
      <c r="O442" s="28">
        <v>-11.19811242598027</v>
      </c>
      <c r="P442" s="28">
        <v>-10.516762652162299</v>
      </c>
      <c r="Q442" s="28">
        <v>10.549543373011939</v>
      </c>
      <c r="R442" s="28">
        <v>6.4377571963932496</v>
      </c>
      <c r="S442" s="28">
        <v>-17.550303738084491</v>
      </c>
      <c r="T442" s="28">
        <v>81.716508745123974</v>
      </c>
      <c r="U442" s="28">
        <v>-87.368903766110634</v>
      </c>
      <c r="V442" s="28">
        <v>-430.58544675123721</v>
      </c>
      <c r="AH442" s="12"/>
      <c r="AL442" s="31"/>
    </row>
    <row r="443" spans="3:38" x14ac:dyDescent="0.3">
      <c r="C443" t="s">
        <v>25</v>
      </c>
      <c r="D443" s="101" t="s">
        <v>137</v>
      </c>
      <c r="E443" s="11" t="s">
        <v>2</v>
      </c>
      <c r="F443">
        <v>220.5313598599414</v>
      </c>
      <c r="G443">
        <v>-43.113185294732659</v>
      </c>
      <c r="H443">
        <v>-2.9306730318990049</v>
      </c>
      <c r="I443">
        <v>63.703457437209067</v>
      </c>
      <c r="J443">
        <v>49.66035114094268</v>
      </c>
      <c r="K443">
        <v>18.31597768405641</v>
      </c>
      <c r="L443">
        <v>115.63929361192341</v>
      </c>
      <c r="M443">
        <v>244.11269303234079</v>
      </c>
      <c r="N443">
        <v>241.3356170573006</v>
      </c>
      <c r="O443">
        <v>215.24638697046609</v>
      </c>
      <c r="P443">
        <v>-286.70035176946658</v>
      </c>
      <c r="Q443">
        <v>-1733.389185385679</v>
      </c>
      <c r="R443">
        <v>-1029.1382001052079</v>
      </c>
      <c r="S443">
        <v>717.54484749106632</v>
      </c>
      <c r="T443">
        <v>-2461.5430671891522</v>
      </c>
      <c r="U443">
        <v>8132.5841217138513</v>
      </c>
      <c r="V443">
        <v>41275.222207004837</v>
      </c>
      <c r="AH443" s="12"/>
      <c r="AL443" s="31"/>
    </row>
    <row r="444" spans="3:38" x14ac:dyDescent="0.3">
      <c r="C444" t="s">
        <v>25</v>
      </c>
      <c r="D444" s="102" t="s">
        <v>137</v>
      </c>
      <c r="E444" s="11" t="s">
        <v>27</v>
      </c>
      <c r="F444">
        <v>136.64220253112151</v>
      </c>
      <c r="G444">
        <v>8.9858485109686512</v>
      </c>
      <c r="H444">
        <v>26.773291525384511</v>
      </c>
      <c r="I444">
        <v>238.85358472024629</v>
      </c>
      <c r="J444">
        <v>139.97366099790469</v>
      </c>
      <c r="K444">
        <v>189.2953513672384</v>
      </c>
      <c r="L444">
        <v>198.97806861633509</v>
      </c>
      <c r="M444">
        <v>450.75602743020391</v>
      </c>
      <c r="N444">
        <v>496.00547446927197</v>
      </c>
      <c r="O444">
        <v>457.4052549557282</v>
      </c>
      <c r="P444">
        <v>437.27471342274839</v>
      </c>
      <c r="Q444">
        <v>-392.08032213205843</v>
      </c>
      <c r="R444">
        <v>-218.99370376071971</v>
      </c>
      <c r="S444">
        <v>766.91157969757842</v>
      </c>
      <c r="T444">
        <v>-3132.7046004331792</v>
      </c>
      <c r="U444">
        <v>3630.797787873395</v>
      </c>
      <c r="V444">
        <v>17327.94463446716</v>
      </c>
      <c r="AH444" s="12"/>
      <c r="AL444" s="31"/>
    </row>
    <row r="445" spans="3:38" x14ac:dyDescent="0.3">
      <c r="AH445" s="12"/>
      <c r="AL445" s="31"/>
    </row>
    <row r="446" spans="3:38" x14ac:dyDescent="0.3">
      <c r="C446" s="18"/>
      <c r="F446" s="51" t="s">
        <v>166</v>
      </c>
      <c r="G446" s="52" t="s">
        <v>167</v>
      </c>
      <c r="H446" s="52" t="s">
        <v>168</v>
      </c>
      <c r="I446" s="51" t="s">
        <v>169</v>
      </c>
      <c r="J446" s="51" t="s">
        <v>170</v>
      </c>
      <c r="K446" s="51" t="s">
        <v>171</v>
      </c>
      <c r="L446" s="51" t="s">
        <v>172</v>
      </c>
      <c r="M446" s="51" t="s">
        <v>173</v>
      </c>
      <c r="N446" s="51" t="s">
        <v>174</v>
      </c>
      <c r="O446" s="51" t="s">
        <v>175</v>
      </c>
      <c r="P446" s="51" t="s">
        <v>176</v>
      </c>
      <c r="Q446" s="51" t="s">
        <v>177</v>
      </c>
      <c r="R446" s="51" t="s">
        <v>178</v>
      </c>
      <c r="S446" s="51" t="s">
        <v>179</v>
      </c>
      <c r="T446" s="51" t="s">
        <v>180</v>
      </c>
      <c r="U446" s="51" t="s">
        <v>181</v>
      </c>
      <c r="V446" s="52" t="s">
        <v>43</v>
      </c>
      <c r="AH446" s="12"/>
      <c r="AL446" s="31"/>
    </row>
    <row r="447" spans="3:38" x14ac:dyDescent="0.3">
      <c r="C447" t="s">
        <v>26</v>
      </c>
      <c r="D447" s="101" t="s">
        <v>135</v>
      </c>
      <c r="E447" s="11" t="s">
        <v>2</v>
      </c>
      <c r="F447">
        <v>5.9538223838689557E-2</v>
      </c>
      <c r="G447">
        <v>-1.448168190046013E-2</v>
      </c>
      <c r="H447">
        <v>-2.5391589846105751E-2</v>
      </c>
      <c r="I447">
        <v>2.7430310515023371E-2</v>
      </c>
      <c r="J447">
        <v>1.3878690380114689E-4</v>
      </c>
      <c r="K447">
        <v>-5.5822744312905508E-2</v>
      </c>
      <c r="L447" s="28">
        <v>-5.6149101117805127E-2</v>
      </c>
      <c r="M447" s="28">
        <v>-1.2834264632031189E-3</v>
      </c>
      <c r="N447" s="28">
        <v>6.7160978969551643E-2</v>
      </c>
      <c r="O447" s="28">
        <v>2.3906292027736201E-2</v>
      </c>
      <c r="P447" s="28">
        <v>0.1010435223450963</v>
      </c>
      <c r="Q447" s="28">
        <v>-3.8013959179930452E-2</v>
      </c>
      <c r="R447" s="28">
        <v>0.52368739361092675</v>
      </c>
      <c r="S447" s="28">
        <v>-4.3139784241397186E-3</v>
      </c>
      <c r="T447" s="28">
        <v>-0.78326451881009618</v>
      </c>
      <c r="U447" s="28">
        <v>-0.60325909965787616</v>
      </c>
      <c r="V447" s="28">
        <v>-1.1684166165361769</v>
      </c>
      <c r="AH447" s="12"/>
      <c r="AL447" s="31"/>
    </row>
    <row r="448" spans="3:38" x14ac:dyDescent="0.3">
      <c r="C448" t="s">
        <v>26</v>
      </c>
      <c r="D448" s="102" t="s">
        <v>135</v>
      </c>
      <c r="E448" s="11" t="s">
        <v>27</v>
      </c>
      <c r="F448" s="28">
        <v>-1.7511668004565221E-2</v>
      </c>
      <c r="G448" s="28">
        <v>1.032473748068315E-2</v>
      </c>
      <c r="H448" s="28">
        <v>5.2669927078687756E-4</v>
      </c>
      <c r="I448" s="28">
        <v>2.8736171526376392E-2</v>
      </c>
      <c r="J448" s="28">
        <v>-2.0106024911850651E-3</v>
      </c>
      <c r="K448" s="28">
        <v>-5.7568372441684217E-2</v>
      </c>
      <c r="L448" s="28">
        <v>-8.2011816010280458E-2</v>
      </c>
      <c r="M448" s="28">
        <v>-1.4688269556707489E-2</v>
      </c>
      <c r="N448" s="28">
        <v>4.1755526273315691E-2</v>
      </c>
      <c r="O448" s="28">
        <v>3.6788942192080838E-3</v>
      </c>
      <c r="P448" s="28">
        <v>0.1356192044241489</v>
      </c>
      <c r="Q448" s="28">
        <v>-1.8626914368485181E-2</v>
      </c>
      <c r="R448" s="28">
        <v>0.37894288658049202</v>
      </c>
      <c r="S448" s="28">
        <v>0.38045454540600859</v>
      </c>
      <c r="T448" s="28">
        <v>2.9038763037771531E-2</v>
      </c>
      <c r="U448" s="28">
        <v>-0.1076309814452152</v>
      </c>
      <c r="V448" s="28">
        <v>-1.313946509745278E-2</v>
      </c>
      <c r="AH448" s="12"/>
      <c r="AL448" s="31"/>
    </row>
    <row r="449" spans="3:38" x14ac:dyDescent="0.3">
      <c r="C449" t="s">
        <v>26</v>
      </c>
      <c r="D449" s="101" t="s">
        <v>136</v>
      </c>
      <c r="E449" s="11" t="s">
        <v>2</v>
      </c>
      <c r="F449" s="28">
        <v>-10.11971152419126</v>
      </c>
      <c r="G449" s="28">
        <v>2.416627049786463</v>
      </c>
      <c r="H449" s="28">
        <v>4.2483132119194744</v>
      </c>
      <c r="I449" s="28">
        <v>-4.6134896346025016</v>
      </c>
      <c r="J449" s="28">
        <v>-5.6211543049286661E-2</v>
      </c>
      <c r="K449" s="28">
        <v>9.3334906445222217</v>
      </c>
      <c r="L449" s="28">
        <v>9.3873405421891718</v>
      </c>
      <c r="M449" s="28">
        <v>0.1604211544080556</v>
      </c>
      <c r="N449" s="28">
        <v>-11.3789407884427</v>
      </c>
      <c r="O449" s="28">
        <v>-4.2129389577948757</v>
      </c>
      <c r="P449" s="28">
        <v>-17.236117928129261</v>
      </c>
      <c r="Q449" s="28">
        <v>5.9755306696572461</v>
      </c>
      <c r="R449" s="28">
        <v>-88.289225590977026</v>
      </c>
      <c r="S449" s="28">
        <v>-0.57297919511961481</v>
      </c>
      <c r="T449" s="28">
        <v>129.00673368135679</v>
      </c>
      <c r="U449" s="28">
        <v>98.340655194707324</v>
      </c>
      <c r="V449" s="28">
        <v>193.83248620396631</v>
      </c>
      <c r="AH449" s="12"/>
      <c r="AL449" s="31"/>
    </row>
    <row r="450" spans="3:38" x14ac:dyDescent="0.3">
      <c r="C450" t="s">
        <v>26</v>
      </c>
      <c r="D450" s="102" t="s">
        <v>136</v>
      </c>
      <c r="E450" s="11" t="s">
        <v>27</v>
      </c>
      <c r="F450" s="28">
        <v>2.6997203270474301</v>
      </c>
      <c r="G450" s="28">
        <v>-1.6704985862887549</v>
      </c>
      <c r="H450" s="28">
        <v>-0.1001218092526326</v>
      </c>
      <c r="I450" s="28">
        <v>-4.6267951435317798</v>
      </c>
      <c r="J450" s="28">
        <v>0.25220976855916177</v>
      </c>
      <c r="K450" s="28">
        <v>9.1560679907967426</v>
      </c>
      <c r="L450" s="28">
        <v>13.09614541954765</v>
      </c>
      <c r="M450" s="28">
        <v>2.2841632335478148</v>
      </c>
      <c r="N450" s="28">
        <v>-6.8260004910632261</v>
      </c>
      <c r="O450" s="28">
        <v>-0.82278106044202559</v>
      </c>
      <c r="P450" s="28">
        <v>-22.09625474869193</v>
      </c>
      <c r="Q450" s="28">
        <v>2.5037857887463129</v>
      </c>
      <c r="R450" s="28">
        <v>-61.239782534104961</v>
      </c>
      <c r="S450" s="28">
        <v>-62.589991477582089</v>
      </c>
      <c r="T450" s="28">
        <v>-7.9483250737066564</v>
      </c>
      <c r="U450" s="28">
        <v>13.09164766657341</v>
      </c>
      <c r="V450" s="28">
        <v>-1.9006727596315609</v>
      </c>
      <c r="AH450" s="12"/>
      <c r="AL450" s="31"/>
    </row>
    <row r="451" spans="3:38" x14ac:dyDescent="0.3">
      <c r="C451" t="s">
        <v>26</v>
      </c>
      <c r="D451" s="101" t="s">
        <v>137</v>
      </c>
      <c r="E451" s="11" t="s">
        <v>2</v>
      </c>
      <c r="F451">
        <v>430.42456495736178</v>
      </c>
      <c r="G451">
        <v>-100.74114898646749</v>
      </c>
      <c r="H451">
        <v>-177.61313444615999</v>
      </c>
      <c r="I451">
        <v>194.15222464915971</v>
      </c>
      <c r="J451">
        <v>3.9688872982296739</v>
      </c>
      <c r="K451">
        <v>-389.85064589080321</v>
      </c>
      <c r="L451">
        <v>-392.00560280947371</v>
      </c>
      <c r="M451">
        <v>-3.9761468421006612</v>
      </c>
      <c r="N451">
        <v>482.58992694468452</v>
      </c>
      <c r="O451">
        <v>186.35875894154921</v>
      </c>
      <c r="P451">
        <v>736.87822253771083</v>
      </c>
      <c r="Q451">
        <v>-230.45704718254271</v>
      </c>
      <c r="R451">
        <v>3726.353869560437</v>
      </c>
      <c r="S451">
        <v>87.124370729579823</v>
      </c>
      <c r="T451">
        <v>-5295.5843767625047</v>
      </c>
      <c r="U451">
        <v>-3978.3098620081441</v>
      </c>
      <c r="V451">
        <v>-7936.3047237625578</v>
      </c>
      <c r="AH451" s="12"/>
      <c r="AL451" s="31"/>
    </row>
    <row r="452" spans="3:38" x14ac:dyDescent="0.3">
      <c r="C452" t="s">
        <v>26</v>
      </c>
      <c r="D452" s="102" t="s">
        <v>137</v>
      </c>
      <c r="E452" s="11" t="s">
        <v>27</v>
      </c>
      <c r="F452">
        <v>-103.2790316484043</v>
      </c>
      <c r="G452">
        <v>67.628035495339418</v>
      </c>
      <c r="H452">
        <v>4.7355135310499463</v>
      </c>
      <c r="I452">
        <v>186.54150192256839</v>
      </c>
      <c r="J452">
        <v>-6.6818399691323984</v>
      </c>
      <c r="K452">
        <v>-363.31872866862341</v>
      </c>
      <c r="L452">
        <v>-522.08254116031867</v>
      </c>
      <c r="M452">
        <v>-87.963142638230693</v>
      </c>
      <c r="N452">
        <v>279.92116984006771</v>
      </c>
      <c r="O452">
        <v>44.087693105720057</v>
      </c>
      <c r="P452">
        <v>902.79619586353147</v>
      </c>
      <c r="Q452">
        <v>-76.00491391389005</v>
      </c>
      <c r="R452">
        <v>2482.1227455783701</v>
      </c>
      <c r="S452">
        <v>2585.751155214341</v>
      </c>
      <c r="T452">
        <v>472.80367886165908</v>
      </c>
      <c r="U452">
        <v>-317.43866343863192</v>
      </c>
      <c r="V452">
        <v>355.24379142862739</v>
      </c>
      <c r="AH452" s="12"/>
      <c r="AL452" s="31"/>
    </row>
    <row r="453" spans="3:38" x14ac:dyDescent="0.3">
      <c r="AH453" s="12"/>
      <c r="AL453" s="31"/>
    </row>
    <row r="454" spans="3:38" x14ac:dyDescent="0.3">
      <c r="C454" s="41" t="s">
        <v>47</v>
      </c>
      <c r="F454" s="51" t="s">
        <v>64</v>
      </c>
      <c r="G454" s="52" t="s">
        <v>65</v>
      </c>
      <c r="H454" s="52" t="s">
        <v>66</v>
      </c>
      <c r="I454" s="51" t="s">
        <v>122</v>
      </c>
      <c r="J454" s="51" t="s">
        <v>121</v>
      </c>
      <c r="K454" s="51" t="s">
        <v>123</v>
      </c>
      <c r="L454" s="51" t="s">
        <v>126</v>
      </c>
      <c r="M454" s="51" t="s">
        <v>124</v>
      </c>
      <c r="N454" s="51" t="s">
        <v>127</v>
      </c>
      <c r="O454" s="51" t="s">
        <v>125</v>
      </c>
      <c r="P454" s="51" t="s">
        <v>130</v>
      </c>
      <c r="Q454" s="51" t="s">
        <v>132</v>
      </c>
      <c r="R454" s="51" t="s">
        <v>129</v>
      </c>
      <c r="S454" s="51" t="s">
        <v>131</v>
      </c>
      <c r="T454" s="51" t="s">
        <v>128</v>
      </c>
      <c r="U454" s="51" t="s">
        <v>133</v>
      </c>
      <c r="V454" s="52" t="s">
        <v>140</v>
      </c>
      <c r="AH454" s="12"/>
      <c r="AL454" s="31"/>
    </row>
    <row r="455" spans="3:38" x14ac:dyDescent="0.3">
      <c r="C455" s="28"/>
      <c r="D455" s="175" t="s">
        <v>135</v>
      </c>
      <c r="E455" s="11" t="s">
        <v>81</v>
      </c>
      <c r="F455" s="28">
        <v>-5.8699572252081882E-2</v>
      </c>
      <c r="G455" s="28">
        <v>-2.1195421132032401E-2</v>
      </c>
      <c r="H455" s="28">
        <v>9.4848444435912133E-3</v>
      </c>
      <c r="I455" s="28">
        <v>1.4829466178269687E-2</v>
      </c>
      <c r="J455" s="28">
        <v>2.5635438723065306E-2</v>
      </c>
      <c r="K455" s="28">
        <v>8.8356903585181164E-3</v>
      </c>
      <c r="L455" s="28">
        <v>5.1071076227686913E-3</v>
      </c>
      <c r="M455" s="28">
        <v>-1.8468747576456321E-2</v>
      </c>
      <c r="N455" s="28">
        <v>8.2261559185318356E-2</v>
      </c>
      <c r="O455" s="28">
        <v>0.15255998367989304</v>
      </c>
      <c r="P455" s="28">
        <v>-9.2453472523924621E-2</v>
      </c>
      <c r="Q455" s="28">
        <v>-0.29596750871475913</v>
      </c>
      <c r="R455" s="28">
        <v>1.1377138447792505</v>
      </c>
      <c r="S455" s="28">
        <v>-0.16899536984510274</v>
      </c>
      <c r="T455" s="28">
        <v>-0.47243647970495611</v>
      </c>
      <c r="U455" s="28">
        <v>2.3246587498953684</v>
      </c>
      <c r="V455" s="28">
        <v>8.8165723497511035</v>
      </c>
      <c r="AH455" s="12"/>
      <c r="AL455" s="31"/>
    </row>
    <row r="456" spans="3:38" x14ac:dyDescent="0.3">
      <c r="C456" s="28"/>
      <c r="D456" s="176"/>
      <c r="E456" s="11" t="s">
        <v>80</v>
      </c>
      <c r="F456" s="28">
        <v>-2.3027712528429167E-2</v>
      </c>
      <c r="G456" s="28">
        <v>-5.9278926862517956E-3</v>
      </c>
      <c r="H456" s="28">
        <v>9.8448847013661543E-3</v>
      </c>
      <c r="I456" s="28">
        <v>3.1604930262374639E-2</v>
      </c>
      <c r="J456" s="28">
        <v>2.7363424499234588E-2</v>
      </c>
      <c r="K456" s="28">
        <v>3.8824135135606237E-2</v>
      </c>
      <c r="L456" s="28">
        <v>3.2162744489401922E-2</v>
      </c>
      <c r="M456" s="28">
        <v>-2.4104885048966706E-3</v>
      </c>
      <c r="N456" s="28">
        <v>5.2285039231511954E-2</v>
      </c>
      <c r="O456" s="28">
        <v>0.11319646073104866</v>
      </c>
      <c r="P456" s="28">
        <v>5.6735846420186767E-2</v>
      </c>
      <c r="Q456" s="28">
        <v>-0.20439572714649737</v>
      </c>
      <c r="R456" s="28">
        <v>0.60004447545863604</v>
      </c>
      <c r="S456" s="28">
        <v>0.11440140522747382</v>
      </c>
      <c r="T456" s="28">
        <v>-0.61982548338228383</v>
      </c>
      <c r="U456" s="28">
        <v>1.4674810985462052</v>
      </c>
      <c r="V456" s="28">
        <v>3.5812559635271293</v>
      </c>
      <c r="AH456" s="12"/>
      <c r="AL456" s="31"/>
    </row>
    <row r="457" spans="3:38" x14ac:dyDescent="0.3">
      <c r="C457" s="28"/>
      <c r="D457" s="175" t="s">
        <v>136</v>
      </c>
      <c r="E457" s="11" t="s">
        <v>81</v>
      </c>
      <c r="F457" s="28">
        <v>9.4086446984618508</v>
      </c>
      <c r="G457" s="28">
        <v>3.4733418217588503</v>
      </c>
      <c r="H457" s="28">
        <v>-1.5787330435735707</v>
      </c>
      <c r="I457" s="28">
        <v>-2.4885598458973637</v>
      </c>
      <c r="J457" s="28">
        <v>-4.2538323541567564</v>
      </c>
      <c r="K457" s="28">
        <v>-1.4880737204061092</v>
      </c>
      <c r="L457" s="28">
        <v>-0.86208009649545081</v>
      </c>
      <c r="M457" s="28">
        <v>3.0212400724572999</v>
      </c>
      <c r="N457" s="28">
        <v>-13.593018027751947</v>
      </c>
      <c r="O457" s="28">
        <v>-25.287458103070861</v>
      </c>
      <c r="P457" s="28">
        <v>14.852749988913391</v>
      </c>
      <c r="Q457" s="28">
        <v>48.486181546677223</v>
      </c>
      <c r="R457" s="28">
        <v>-187.91123236876791</v>
      </c>
      <c r="S457" s="28">
        <v>26.368155655186577</v>
      </c>
      <c r="T457" s="28">
        <v>76.007131964053656</v>
      </c>
      <c r="U457" s="28">
        <v>-386.2322123561691</v>
      </c>
      <c r="V457" s="28">
        <v>-1453.8778792432518</v>
      </c>
      <c r="AH457" s="12"/>
      <c r="AL457" s="31"/>
    </row>
    <row r="458" spans="3:38" x14ac:dyDescent="0.3">
      <c r="C458" s="28"/>
      <c r="D458" s="176"/>
      <c r="E458" s="11" t="s">
        <v>80</v>
      </c>
      <c r="F458" s="28">
        <v>3.418375794673699</v>
      </c>
      <c r="G458" s="28">
        <v>0.91621470311710829</v>
      </c>
      <c r="H458" s="28">
        <v>-1.5556175080951049</v>
      </c>
      <c r="I458" s="28">
        <v>-5.0438495364451876</v>
      </c>
      <c r="J458" s="28">
        <v>-4.4106849831308583</v>
      </c>
      <c r="K458" s="28">
        <v>-6.1792103364553537</v>
      </c>
      <c r="L458" s="28">
        <v>-5.1525772144754383</v>
      </c>
      <c r="M458" s="28">
        <v>0.30232933153624758</v>
      </c>
      <c r="N458" s="28">
        <v>-8.2397921813399417</v>
      </c>
      <c r="O458" s="28">
        <v>-17.900477073324918</v>
      </c>
      <c r="P458" s="28">
        <v>-9.3329447743497784</v>
      </c>
      <c r="Q458" s="28">
        <v>31.63467649450067</v>
      </c>
      <c r="R458" s="28">
        <v>-94.926269437941301</v>
      </c>
      <c r="S458" s="28">
        <v>-19.964956902953475</v>
      </c>
      <c r="T458" s="28">
        <v>94.952759913026597</v>
      </c>
      <c r="U458" s="28">
        <v>-234.59609261896523</v>
      </c>
      <c r="V458" s="28">
        <v>-566.5388367001874</v>
      </c>
      <c r="AH458" s="12"/>
      <c r="AL458" s="31"/>
    </row>
    <row r="459" spans="3:38" x14ac:dyDescent="0.3">
      <c r="C459" s="28"/>
      <c r="D459" s="175" t="s">
        <v>137</v>
      </c>
      <c r="E459" s="11" t="s">
        <v>81</v>
      </c>
      <c r="F459" s="28">
        <v>-375.77884460242655</v>
      </c>
      <c r="G459" s="28">
        <v>-142.20797506236428</v>
      </c>
      <c r="H459" s="28">
        <v>65.774594251151768</v>
      </c>
      <c r="I459" s="28">
        <v>104.54846426496989</v>
      </c>
      <c r="J459" s="28">
        <v>176.68133233915961</v>
      </c>
      <c r="K459" s="28">
        <v>62.92960547262107</v>
      </c>
      <c r="L459" s="28">
        <v>36.81763740659985</v>
      </c>
      <c r="M459" s="28">
        <v>-122.85085525886419</v>
      </c>
      <c r="N459" s="28">
        <v>562.60017442243918</v>
      </c>
      <c r="O459" s="28">
        <v>1049.4994911435645</v>
      </c>
      <c r="P459" s="28">
        <v>-593.36193100451192</v>
      </c>
      <c r="Q459" s="28">
        <v>-1981.4188641288329</v>
      </c>
      <c r="R459" s="28">
        <v>7765.3568240786281</v>
      </c>
      <c r="S459" s="28">
        <v>-1014.8496677202136</v>
      </c>
      <c r="T459" s="28">
        <v>-3037.5753411161168</v>
      </c>
      <c r="U459" s="28">
        <v>16071.752047377318</v>
      </c>
      <c r="V459" s="28">
        <v>60035.4776993376</v>
      </c>
      <c r="AH459" s="12"/>
      <c r="AL459" s="31"/>
    </row>
    <row r="460" spans="3:38" x14ac:dyDescent="0.3">
      <c r="C460" s="28"/>
      <c r="D460" s="176"/>
      <c r="E460" s="11" t="s">
        <v>80</v>
      </c>
      <c r="F460" s="28">
        <v>-125.2961394739155</v>
      </c>
      <c r="G460" s="28">
        <v>-35.292528738764354</v>
      </c>
      <c r="H460" s="28">
        <v>61.555760562896218</v>
      </c>
      <c r="I460" s="28">
        <v>201.5353287610686</v>
      </c>
      <c r="J460" s="28">
        <v>178.17988300508483</v>
      </c>
      <c r="K460" s="28">
        <v>246.49896665993091</v>
      </c>
      <c r="L460" s="28">
        <v>207.17834763660292</v>
      </c>
      <c r="M460" s="28">
        <v>-7.6160414632355327</v>
      </c>
      <c r="N460" s="28">
        <v>326.41032029698022</v>
      </c>
      <c r="O460" s="28">
        <v>710.20965778906077</v>
      </c>
      <c r="P460" s="28">
        <v>387.05069100443365</v>
      </c>
      <c r="Q460" s="28">
        <v>-1217.2634577177078</v>
      </c>
      <c r="R460" s="28">
        <v>3763.8999013708176</v>
      </c>
      <c r="S460" s="28">
        <v>878.36652692798941</v>
      </c>
      <c r="T460" s="28">
        <v>-3607.1382219611396</v>
      </c>
      <c r="U460" s="28">
        <v>9416.8297237963143</v>
      </c>
      <c r="V460" s="28">
        <v>22517.373748529502</v>
      </c>
      <c r="AH460" s="12"/>
      <c r="AL460" s="31"/>
    </row>
    <row r="461" spans="3:38" x14ac:dyDescent="0.3">
      <c r="C461" s="28"/>
      <c r="E461" s="28"/>
      <c r="AH461" s="12"/>
      <c r="AL461" s="31"/>
    </row>
    <row r="462" spans="3:38" x14ac:dyDescent="0.3">
      <c r="C462" s="43" t="s">
        <v>92</v>
      </c>
      <c r="F462" s="51" t="s">
        <v>64</v>
      </c>
      <c r="G462" s="52" t="s">
        <v>65</v>
      </c>
      <c r="H462" s="52" t="s">
        <v>66</v>
      </c>
      <c r="I462" s="51" t="s">
        <v>122</v>
      </c>
      <c r="J462" s="51" t="s">
        <v>121</v>
      </c>
      <c r="K462" s="51" t="s">
        <v>123</v>
      </c>
      <c r="L462" s="51" t="s">
        <v>126</v>
      </c>
      <c r="M462" s="51" t="s">
        <v>124</v>
      </c>
      <c r="N462" s="51" t="s">
        <v>127</v>
      </c>
      <c r="O462" s="51" t="s">
        <v>125</v>
      </c>
      <c r="P462" s="51" t="s">
        <v>130</v>
      </c>
      <c r="Q462" s="51" t="s">
        <v>132</v>
      </c>
      <c r="R462" s="51" t="s">
        <v>129</v>
      </c>
      <c r="S462" s="51" t="s">
        <v>131</v>
      </c>
      <c r="T462" s="51" t="s">
        <v>128</v>
      </c>
      <c r="U462" s="51" t="s">
        <v>133</v>
      </c>
      <c r="V462" s="52" t="s">
        <v>140</v>
      </c>
      <c r="AH462" s="12"/>
      <c r="AL462" s="31"/>
    </row>
    <row r="463" spans="3:38" x14ac:dyDescent="0.3">
      <c r="C463" s="28"/>
      <c r="D463" s="175" t="s">
        <v>135</v>
      </c>
      <c r="E463" s="11" t="s">
        <v>81</v>
      </c>
      <c r="F463" s="28">
        <v>0.15287392878267667</v>
      </c>
      <c r="G463" s="28">
        <v>4.4595198211730526E-3</v>
      </c>
      <c r="H463" s="28">
        <v>9.0834266025466605E-3</v>
      </c>
      <c r="I463" s="28">
        <v>1.9694973171718883E-3</v>
      </c>
      <c r="J463" s="28">
        <v>2.6107156332753879E-2</v>
      </c>
      <c r="K463" s="28">
        <v>8.5347405734725358E-3</v>
      </c>
      <c r="L463" s="28">
        <v>-1.0561425373988339E-3</v>
      </c>
      <c r="M463" s="28">
        <v>2.8444754134568553E-2</v>
      </c>
      <c r="N463" s="28">
        <v>4.2635637376473842E-2</v>
      </c>
      <c r="O463" s="28">
        <v>3.6530986816675076E-2</v>
      </c>
      <c r="P463" s="28">
        <v>-4.4661015624328192E-2</v>
      </c>
      <c r="Q463" s="28">
        <v>6.8758323461178605E-2</v>
      </c>
      <c r="R463" s="28">
        <v>-7.8205359771185506E-2</v>
      </c>
      <c r="S463" s="28">
        <v>-0.70990503112323755</v>
      </c>
      <c r="T463" s="28">
        <v>-0.24364768337904488</v>
      </c>
      <c r="U463" s="28">
        <v>-8.2560604617484615E-2</v>
      </c>
      <c r="V463" s="28">
        <v>-0.53190547150519185</v>
      </c>
      <c r="AH463" s="12"/>
      <c r="AL463" s="31"/>
    </row>
    <row r="464" spans="3:38" x14ac:dyDescent="0.3">
      <c r="C464" s="28"/>
      <c r="D464" s="176"/>
      <c r="E464" s="11" t="s">
        <v>80</v>
      </c>
      <c r="F464" s="28">
        <v>0.26082062770567682</v>
      </c>
      <c r="G464" s="28">
        <v>1.2347406275605797E-2</v>
      </c>
      <c r="H464" s="28">
        <v>5.3382034588920829E-4</v>
      </c>
      <c r="I464" s="28">
        <v>3.0084260013852064E-3</v>
      </c>
      <c r="J464" s="28">
        <v>2.2574542190857586E-2</v>
      </c>
      <c r="K464" s="28">
        <v>-9.6811066559156049E-3</v>
      </c>
      <c r="L464" s="28">
        <v>4.4056943645023935E-3</v>
      </c>
      <c r="M464" s="28">
        <v>6.4527642825665421E-2</v>
      </c>
      <c r="N464" s="28">
        <v>6.2291834004962306E-2</v>
      </c>
      <c r="O464" s="28">
        <v>-2.8780804629825071E-2</v>
      </c>
      <c r="P464" s="28">
        <v>-0.24068715490406986</v>
      </c>
      <c r="Q464" s="28">
        <v>-3.3598571720056085E-2</v>
      </c>
      <c r="R464" s="28">
        <v>-0.46428147497693412</v>
      </c>
      <c r="S464" s="28">
        <v>-1.6463096840344502</v>
      </c>
      <c r="T464" s="28">
        <v>-0.78000831920593827</v>
      </c>
      <c r="U464" s="28">
        <v>-0.59273011312152191</v>
      </c>
      <c r="V464" s="28">
        <v>-2.0029059553556783</v>
      </c>
      <c r="AH464" s="12"/>
      <c r="AL464" s="31"/>
    </row>
    <row r="465" spans="3:38" x14ac:dyDescent="0.3">
      <c r="C465" s="28"/>
      <c r="D465" s="175" t="s">
        <v>136</v>
      </c>
      <c r="E465" s="11" t="s">
        <v>81</v>
      </c>
      <c r="F465" s="28">
        <v>-25.819732528029459</v>
      </c>
      <c r="G465" s="28">
        <v>-0.78880152341806598</v>
      </c>
      <c r="H465" s="28">
        <v>-1.525642576070642</v>
      </c>
      <c r="I465" s="28">
        <v>-0.36056890334701824</v>
      </c>
      <c r="J465" s="28">
        <v>-4.3417912018220299</v>
      </c>
      <c r="K465" s="28">
        <v>-1.4813578850228244</v>
      </c>
      <c r="L465" s="28">
        <v>9.1369138921441204E-2</v>
      </c>
      <c r="M465" s="28">
        <v>-4.7596931852896951</v>
      </c>
      <c r="N465" s="28">
        <v>-7.1740976981968565</v>
      </c>
      <c r="O465" s="28">
        <v>-6.2894967361134837</v>
      </c>
      <c r="P465" s="28">
        <v>6.9864620278590355</v>
      </c>
      <c r="Q465" s="28">
        <v>-11.755898047030373</v>
      </c>
      <c r="R465" s="28">
        <v>11.654257059388156</v>
      </c>
      <c r="S465" s="28">
        <v>114.86627891590889</v>
      </c>
      <c r="T465" s="28">
        <v>37.513887028707536</v>
      </c>
      <c r="U465" s="28">
        <v>8.6952806639992275</v>
      </c>
      <c r="V465" s="28">
        <v>78.057191944362771</v>
      </c>
      <c r="AH465" s="12"/>
      <c r="AL465" s="31"/>
    </row>
    <row r="466" spans="3:38" x14ac:dyDescent="0.3">
      <c r="C466" s="28"/>
      <c r="D466" s="176"/>
      <c r="E466" s="11" t="s">
        <v>80</v>
      </c>
      <c r="F466" s="28">
        <v>-40.978034982689373</v>
      </c>
      <c r="G466" s="28">
        <v>-1.9678503451450713</v>
      </c>
      <c r="H466" s="28">
        <v>-0.1145805418887688</v>
      </c>
      <c r="I466" s="28">
        <v>-0.51827966271811665</v>
      </c>
      <c r="J466" s="28">
        <v>-3.5431337646369334</v>
      </c>
      <c r="K466" s="28">
        <v>1.3679369504288628</v>
      </c>
      <c r="L466" s="28">
        <v>-0.82614210767213037</v>
      </c>
      <c r="M466" s="28">
        <v>-10.091402415084019</v>
      </c>
      <c r="N466" s="28">
        <v>-9.8512030933969843</v>
      </c>
      <c r="O466" s="28">
        <v>4.101371960033644</v>
      </c>
      <c r="P466" s="28">
        <v>36.724052980150695</v>
      </c>
      <c r="Q466" s="28">
        <v>4.6519074991646043</v>
      </c>
      <c r="R466" s="28">
        <v>70.102641965196611</v>
      </c>
      <c r="S466" s="28">
        <v>251.72060846656183</v>
      </c>
      <c r="T466" s="28">
        <v>117.40597752080389</v>
      </c>
      <c r="U466" s="28">
        <v>85.209606796550517</v>
      </c>
      <c r="V466" s="28">
        <v>299.98954618962023</v>
      </c>
      <c r="AH466" s="12"/>
      <c r="AL466" s="31"/>
    </row>
    <row r="467" spans="3:38" x14ac:dyDescent="0.3">
      <c r="C467" s="28"/>
      <c r="D467" s="175" t="s">
        <v>137</v>
      </c>
      <c r="E467" s="11" t="s">
        <v>81</v>
      </c>
      <c r="F467" s="28">
        <v>1091.876992176595</v>
      </c>
      <c r="G467" s="28">
        <v>35.042294314781756</v>
      </c>
      <c r="H467" s="28">
        <v>64.247630271342302</v>
      </c>
      <c r="I467" s="28">
        <v>16.647539034426043</v>
      </c>
      <c r="J467" s="28">
        <v>180.88681992626496</v>
      </c>
      <c r="K467" s="28">
        <v>64.621496565068668</v>
      </c>
      <c r="L467" s="28">
        <v>0.33718704989721537</v>
      </c>
      <c r="M467" s="28">
        <v>199.92080999770289</v>
      </c>
      <c r="N467" s="28">
        <v>302.89245987856759</v>
      </c>
      <c r="O467" s="28">
        <v>272.04277453099724</v>
      </c>
      <c r="P467" s="28">
        <v>-269.35994446189807</v>
      </c>
      <c r="Q467" s="28">
        <v>506.86634697328753</v>
      </c>
      <c r="R467" s="28">
        <v>-419.64135102840248</v>
      </c>
      <c r="S467" s="28">
        <v>-4626.5825799460263</v>
      </c>
      <c r="T467" s="28">
        <v>-1403.7835753618842</v>
      </c>
      <c r="U467" s="28">
        <v>-101.19789070657646</v>
      </c>
      <c r="V467" s="28">
        <v>-2699.2897293462152</v>
      </c>
      <c r="AH467" s="12"/>
      <c r="AL467" s="31"/>
    </row>
    <row r="468" spans="3:38" x14ac:dyDescent="0.3">
      <c r="C468" s="28"/>
      <c r="D468" s="176"/>
      <c r="E468" s="11" t="s">
        <v>80</v>
      </c>
      <c r="F468" s="28">
        <v>1612.0961726281812</v>
      </c>
      <c r="G468" s="28">
        <v>78.71492469164383</v>
      </c>
      <c r="H468" s="28">
        <v>5.9649327204836506</v>
      </c>
      <c r="I468" s="28">
        <v>22.518581629018655</v>
      </c>
      <c r="J468" s="28">
        <v>139.59439867091524</v>
      </c>
      <c r="K468" s="28">
        <v>-47.023306768136067</v>
      </c>
      <c r="L468" s="28">
        <v>38.640582285706529</v>
      </c>
      <c r="M468" s="28">
        <v>395.82596443948466</v>
      </c>
      <c r="N468" s="28">
        <v>391.11245161165004</v>
      </c>
      <c r="O468" s="28">
        <v>-142.22929965184352</v>
      </c>
      <c r="P468" s="28">
        <v>-1395.6139566831525</v>
      </c>
      <c r="Q468" s="28">
        <v>-150.75243895238546</v>
      </c>
      <c r="R468" s="28">
        <v>-2629.2103309849458</v>
      </c>
      <c r="S468" s="28">
        <v>-9591.5286803997642</v>
      </c>
      <c r="T468" s="28">
        <v>-4362.6928325264944</v>
      </c>
      <c r="U468" s="28">
        <v>-2959.3492428849704</v>
      </c>
      <c r="V468" s="28">
        <v>-11071.011606960532</v>
      </c>
      <c r="AH468" s="12"/>
      <c r="AL468" s="31"/>
    </row>
    <row r="469" spans="3:38" x14ac:dyDescent="0.3">
      <c r="C469" s="28"/>
      <c r="D469" s="28"/>
      <c r="E469" s="28"/>
      <c r="F469" s="28"/>
      <c r="AH469" s="12"/>
      <c r="AL469" s="31"/>
    </row>
    <row r="470" spans="3:38" x14ac:dyDescent="0.3">
      <c r="C470" s="44" t="s">
        <v>93</v>
      </c>
      <c r="F470" s="51" t="s">
        <v>64</v>
      </c>
      <c r="G470" s="52" t="s">
        <v>65</v>
      </c>
      <c r="H470" s="52" t="s">
        <v>66</v>
      </c>
      <c r="I470" s="51" t="s">
        <v>122</v>
      </c>
      <c r="J470" s="51" t="s">
        <v>121</v>
      </c>
      <c r="K470" s="51" t="s">
        <v>123</v>
      </c>
      <c r="L470" s="51" t="s">
        <v>126</v>
      </c>
      <c r="M470" s="51" t="s">
        <v>124</v>
      </c>
      <c r="N470" s="51" t="s">
        <v>127</v>
      </c>
      <c r="O470" s="51" t="s">
        <v>125</v>
      </c>
      <c r="P470" s="51" t="s">
        <v>130</v>
      </c>
      <c r="Q470" s="51" t="s">
        <v>132</v>
      </c>
      <c r="R470" s="51" t="s">
        <v>129</v>
      </c>
      <c r="S470" s="51" t="s">
        <v>131</v>
      </c>
      <c r="T470" s="51" t="s">
        <v>128</v>
      </c>
      <c r="U470" s="51" t="s">
        <v>133</v>
      </c>
      <c r="V470" s="52" t="s">
        <v>140</v>
      </c>
      <c r="AH470" s="12"/>
      <c r="AL470" s="31"/>
    </row>
    <row r="471" spans="3:38" x14ac:dyDescent="0.3">
      <c r="C471" s="28"/>
      <c r="D471" s="175" t="s">
        <v>135</v>
      </c>
      <c r="E471" s="11" t="s">
        <v>81</v>
      </c>
      <c r="F471" s="28">
        <v>-8.1180352046665002E-2</v>
      </c>
      <c r="G471" s="28">
        <v>-3.8729532442505449E-3</v>
      </c>
      <c r="H471" s="28">
        <v>1.0114820656852176E-3</v>
      </c>
      <c r="I471" s="28">
        <v>8.6351882161434304E-4</v>
      </c>
      <c r="J471" s="28">
        <v>-7.8265929882278002E-3</v>
      </c>
      <c r="K471" s="28">
        <v>1.3908219052771015E-3</v>
      </c>
      <c r="L471" s="28">
        <v>-1.9891102940064614E-2</v>
      </c>
      <c r="M471" s="28">
        <v>5.1806489635976994E-3</v>
      </c>
      <c r="N471" s="28">
        <v>-1.0551161391966094E-3</v>
      </c>
      <c r="O471" s="28">
        <v>-3.8148672584462036E-2</v>
      </c>
      <c r="P471" s="28">
        <v>-1.869550803346285E-2</v>
      </c>
      <c r="Q471" s="28">
        <v>-7.0464791626582354E-2</v>
      </c>
      <c r="R471" s="28">
        <v>0.13678751762463101</v>
      </c>
      <c r="S471" s="28">
        <v>0.15740596163511239</v>
      </c>
      <c r="T471" s="28">
        <v>3.5648731697263791E-2</v>
      </c>
      <c r="U471" s="28">
        <v>-5.201252235225955E-3</v>
      </c>
      <c r="V471" s="28">
        <v>-0.21295644084897025</v>
      </c>
      <c r="AH471" s="12"/>
      <c r="AL471" s="31"/>
    </row>
    <row r="472" spans="3:38" x14ac:dyDescent="0.3">
      <c r="C472" s="28"/>
      <c r="D472" s="176"/>
      <c r="E472" s="11" t="s">
        <v>80</v>
      </c>
      <c r="F472" s="28">
        <v>-7.7685065451496851E-2</v>
      </c>
      <c r="G472" s="28">
        <v>-2.3367188130352535E-3</v>
      </c>
      <c r="H472" s="28">
        <v>4.1552420843745733E-3</v>
      </c>
      <c r="I472" s="28">
        <v>1.9164021674667445E-3</v>
      </c>
      <c r="J472" s="28">
        <v>-2.4892512215420808E-2</v>
      </c>
      <c r="K472" s="28">
        <v>-2.6502469577123137E-3</v>
      </c>
      <c r="L472" s="28">
        <v>-2.9118367198661538E-2</v>
      </c>
      <c r="M472" s="28">
        <v>4.9145775985591804E-3</v>
      </c>
      <c r="N472" s="28">
        <v>-3.2722489285131108E-3</v>
      </c>
      <c r="O472" s="28">
        <v>-3.9290677659397734E-2</v>
      </c>
      <c r="P472" s="28">
        <v>-3.9336281351205794E-2</v>
      </c>
      <c r="Q472" s="28">
        <v>-7.6786463007526673E-2</v>
      </c>
      <c r="R472" s="28">
        <v>5.376542338766338E-2</v>
      </c>
      <c r="S472" s="28">
        <v>-1.5459384958814635E-2</v>
      </c>
      <c r="T472" s="28">
        <v>-0.4157665281798667</v>
      </c>
      <c r="U472" s="28">
        <v>-0.48169330984906228</v>
      </c>
      <c r="V472" s="28">
        <v>-0.77158312691018871</v>
      </c>
      <c r="AH472" s="12"/>
      <c r="AL472" s="31"/>
    </row>
    <row r="473" spans="3:38" x14ac:dyDescent="0.3">
      <c r="C473" s="28"/>
      <c r="D473" s="175" t="s">
        <v>136</v>
      </c>
      <c r="E473" s="11" t="s">
        <v>81</v>
      </c>
      <c r="F473" s="28">
        <v>12.210439120872184</v>
      </c>
      <c r="G473" s="28">
        <v>0.54428893108927956</v>
      </c>
      <c r="H473" s="28">
        <v>-0.21529647493028831</v>
      </c>
      <c r="I473" s="28">
        <v>-0.20330283027091034</v>
      </c>
      <c r="J473" s="28">
        <v>1.1531371102287558</v>
      </c>
      <c r="K473" s="28">
        <v>-0.33849711831631629</v>
      </c>
      <c r="L473" s="28">
        <v>3.0299681540832282</v>
      </c>
      <c r="M473" s="28">
        <v>-0.95308152208322716</v>
      </c>
      <c r="N473" s="28">
        <v>-1.2529490779813855E-2</v>
      </c>
      <c r="O473" s="28">
        <v>5.8410726949927909</v>
      </c>
      <c r="P473" s="28">
        <v>2.7134699344523754</v>
      </c>
      <c r="Q473" s="28">
        <v>10.927424611684801</v>
      </c>
      <c r="R473" s="28">
        <v>-22.032865524003579</v>
      </c>
      <c r="S473" s="28">
        <v>-25.951723489313498</v>
      </c>
      <c r="T473" s="28">
        <v>-7.6087614899050848</v>
      </c>
      <c r="U473" s="28">
        <v>-1.5691189378956774</v>
      </c>
      <c r="V473" s="28">
        <v>30.912273397206956</v>
      </c>
      <c r="AH473" s="12"/>
      <c r="AL473" s="31"/>
    </row>
    <row r="474" spans="3:38" x14ac:dyDescent="0.3">
      <c r="C474" s="28"/>
      <c r="D474" s="176"/>
      <c r="E474" s="11" t="s">
        <v>80</v>
      </c>
      <c r="F474" s="28">
        <v>10.742244819503423</v>
      </c>
      <c r="G474" s="28">
        <v>0.26531514190721744</v>
      </c>
      <c r="H474" s="28">
        <v>-0.67826252248245</v>
      </c>
      <c r="I474" s="28">
        <v>-0.3622593171917336</v>
      </c>
      <c r="J474" s="28">
        <v>3.5836232305717988</v>
      </c>
      <c r="K474" s="28">
        <v>0.27169333426645692</v>
      </c>
      <c r="L474" s="28">
        <v>4.1785058988942332</v>
      </c>
      <c r="M474" s="28">
        <v>-0.86665396354658486</v>
      </c>
      <c r="N474" s="28">
        <v>0.2850299767563278</v>
      </c>
      <c r="O474" s="28">
        <v>5.5688492402738703</v>
      </c>
      <c r="P474" s="28">
        <v>5.5653537248489195</v>
      </c>
      <c r="Q474" s="28">
        <v>11.120507318231079</v>
      </c>
      <c r="R474" s="28">
        <v>-8.3861833776072015</v>
      </c>
      <c r="S474" s="28">
        <v>0.82608748879910543</v>
      </c>
      <c r="T474" s="28">
        <v>58.587507625592323</v>
      </c>
      <c r="U474" s="28">
        <v>67.267563491376535</v>
      </c>
      <c r="V474" s="28">
        <v>108.4384685120022</v>
      </c>
      <c r="AH474" s="12"/>
      <c r="AL474" s="31"/>
    </row>
    <row r="475" spans="3:38" x14ac:dyDescent="0.3">
      <c r="C475" s="28"/>
      <c r="D475" s="175" t="s">
        <v>137</v>
      </c>
      <c r="E475" s="11" t="s">
        <v>81</v>
      </c>
      <c r="F475" s="28">
        <v>-453.56562749479582</v>
      </c>
      <c r="G475" s="28">
        <v>-18.318462622152133</v>
      </c>
      <c r="H475" s="28">
        <v>11.128512189957789</v>
      </c>
      <c r="I475" s="28">
        <v>11.327133560080334</v>
      </c>
      <c r="J475" s="28">
        <v>-41.450488865381033</v>
      </c>
      <c r="K475" s="28">
        <v>19.010946244292214</v>
      </c>
      <c r="L475" s="28">
        <v>-114.04620372005368</v>
      </c>
      <c r="M475" s="28">
        <v>44.500486494861072</v>
      </c>
      <c r="N475" s="28">
        <v>9.6952249132964816</v>
      </c>
      <c r="O475" s="28">
        <v>-220.30953977497691</v>
      </c>
      <c r="P475" s="28">
        <v>-93.337380095158949</v>
      </c>
      <c r="Q475" s="28">
        <v>-417.30330546738992</v>
      </c>
      <c r="R475" s="28">
        <v>895.64283121262383</v>
      </c>
      <c r="S475" s="28">
        <v>1081.0117116238866</v>
      </c>
      <c r="T475" s="28">
        <v>400.04817170680928</v>
      </c>
      <c r="U475" s="28">
        <v>191.33351002863509</v>
      </c>
      <c r="V475" s="28">
        <v>-1022.5626974101501</v>
      </c>
      <c r="AH475" s="12"/>
      <c r="AL475" s="31"/>
    </row>
    <row r="476" spans="3:38" x14ac:dyDescent="0.3">
      <c r="C476" s="28"/>
      <c r="D476" s="176"/>
      <c r="E476" s="11" t="s">
        <v>80</v>
      </c>
      <c r="F476" s="28">
        <v>-364.18378393296928</v>
      </c>
      <c r="G476" s="28">
        <v>-6.2388448952736635</v>
      </c>
      <c r="H476" s="28">
        <v>27.960305043207072</v>
      </c>
      <c r="I476" s="28">
        <v>17.449232700164256</v>
      </c>
      <c r="J476" s="28">
        <v>-127.32608715998339</v>
      </c>
      <c r="K476" s="28">
        <v>-3.937221243904574</v>
      </c>
      <c r="L476" s="28">
        <v>-147.80423566382456</v>
      </c>
      <c r="M476" s="28">
        <v>39.68489587012769</v>
      </c>
      <c r="N476">
        <v>0.26330875954224098</v>
      </c>
      <c r="O476">
        <v>-191.87109244467496</v>
      </c>
      <c r="P476">
        <v>-188.77441237971993</v>
      </c>
      <c r="Q476">
        <v>-391.13504987483986</v>
      </c>
      <c r="R476">
        <v>342.26320281693302</v>
      </c>
      <c r="S476">
        <v>47.388177696945526</v>
      </c>
      <c r="T476">
        <v>-2022.3936345062671</v>
      </c>
      <c r="U476">
        <v>-2284.2230715553897</v>
      </c>
      <c r="V476">
        <v>-3681.5082742589411</v>
      </c>
      <c r="AH476" s="12"/>
      <c r="AL476" s="31"/>
    </row>
    <row r="477" spans="3:38" x14ac:dyDescent="0.3">
      <c r="C477" s="28"/>
      <c r="D477" s="28"/>
      <c r="E477" s="28"/>
      <c r="F477" s="28"/>
      <c r="G477" s="28"/>
      <c r="H477" s="28"/>
      <c r="AH477" s="12"/>
      <c r="AL477" s="31"/>
    </row>
    <row r="478" spans="3:38" x14ac:dyDescent="0.3">
      <c r="C478" s="45" t="s">
        <v>58</v>
      </c>
      <c r="F478" s="51" t="s">
        <v>64</v>
      </c>
      <c r="G478" s="52" t="s">
        <v>65</v>
      </c>
      <c r="H478" s="52" t="s">
        <v>66</v>
      </c>
      <c r="I478" s="51" t="s">
        <v>122</v>
      </c>
      <c r="J478" s="51" t="s">
        <v>121</v>
      </c>
      <c r="K478" s="51" t="s">
        <v>123</v>
      </c>
      <c r="L478" s="51" t="s">
        <v>126</v>
      </c>
      <c r="M478" s="51" t="s">
        <v>124</v>
      </c>
      <c r="N478" s="51" t="s">
        <v>127</v>
      </c>
      <c r="O478" s="51" t="s">
        <v>125</v>
      </c>
      <c r="P478" s="51" t="s">
        <v>130</v>
      </c>
      <c r="Q478" s="51" t="s">
        <v>132</v>
      </c>
      <c r="R478" s="51" t="s">
        <v>129</v>
      </c>
      <c r="S478" s="51" t="s">
        <v>131</v>
      </c>
      <c r="T478" s="51" t="s">
        <v>128</v>
      </c>
      <c r="U478" s="51" t="s">
        <v>133</v>
      </c>
      <c r="V478" s="52" t="s">
        <v>140</v>
      </c>
      <c r="AH478" s="12"/>
      <c r="AL478" s="31"/>
    </row>
    <row r="479" spans="3:38" x14ac:dyDescent="0.3">
      <c r="C479" s="28"/>
      <c r="D479" s="175" t="s">
        <v>135</v>
      </c>
      <c r="E479" s="11" t="s">
        <v>81</v>
      </c>
      <c r="F479" s="28">
        <v>6.9326548865454973E-2</v>
      </c>
      <c r="G479" s="28">
        <v>3.6903378606887613E-3</v>
      </c>
      <c r="H479" s="28">
        <v>6.416746831955628E-4</v>
      </c>
      <c r="I479" s="28">
        <v>-6.8977099768561287E-4</v>
      </c>
      <c r="J479" s="28">
        <v>2.6961940097781591E-4</v>
      </c>
      <c r="K479" s="28">
        <v>1.6213557169358344E-3</v>
      </c>
      <c r="L479" s="28">
        <v>-1.3393087205166132E-3</v>
      </c>
      <c r="M479" s="28">
        <v>4.0641146895408891E-4</v>
      </c>
      <c r="N479" s="28">
        <v>6.4871567472649903E-3</v>
      </c>
      <c r="O479" s="28">
        <v>6.1546981455310804E-3</v>
      </c>
      <c r="P479" s="28">
        <v>4.7250019385534754E-2</v>
      </c>
      <c r="Q479" s="28">
        <v>5.6181671976117259E-2</v>
      </c>
      <c r="R479" s="28">
        <v>-5.4572519579183963E-3</v>
      </c>
      <c r="S479" s="28">
        <v>-5.9421678876403178E-2</v>
      </c>
      <c r="T479" s="28">
        <v>0.14926879600333684</v>
      </c>
      <c r="U479" s="28">
        <v>0.11687862860058397</v>
      </c>
      <c r="V479" s="28">
        <v>7.4208217744794497E-2</v>
      </c>
      <c r="AH479" s="12"/>
      <c r="AL479" s="31"/>
    </row>
    <row r="480" spans="3:38" x14ac:dyDescent="0.3">
      <c r="C480" s="28"/>
      <c r="D480" s="176"/>
      <c r="E480" s="11" t="s">
        <v>80</v>
      </c>
      <c r="F480" s="28">
        <v>0.10813857366580996</v>
      </c>
      <c r="G480" s="28">
        <v>1.401054400432948E-3</v>
      </c>
      <c r="H480" s="28">
        <v>-1.4235450353354748E-3</v>
      </c>
      <c r="I480" s="28">
        <v>-4.894458382652709E-3</v>
      </c>
      <c r="J480" s="28">
        <v>-7.7430247170491183E-3</v>
      </c>
      <c r="K480" s="28">
        <v>-7.1161838469081702E-3</v>
      </c>
      <c r="L480" s="28">
        <v>-1.411391223431443E-2</v>
      </c>
      <c r="M480" s="28">
        <v>-1.6450552026297426E-2</v>
      </c>
      <c r="N480" s="28">
        <v>-1.7967456499333019E-2</v>
      </c>
      <c r="O480" s="28">
        <v>-1.1876062234107825E-2</v>
      </c>
      <c r="P480" s="28">
        <v>-2.2827089987481428E-2</v>
      </c>
      <c r="Q480" s="28">
        <v>7.225506143047622E-2</v>
      </c>
      <c r="R480" s="28">
        <v>-0.11380739023803314</v>
      </c>
      <c r="S480" s="28">
        <v>-0.20944246732318711</v>
      </c>
      <c r="T480" s="28">
        <v>0.15615772893031432</v>
      </c>
      <c r="U480" s="28">
        <v>1.4847633128961004E-2</v>
      </c>
      <c r="V480" s="28">
        <v>1.2152774873409264</v>
      </c>
      <c r="AH480" s="12"/>
      <c r="AL480" s="31"/>
    </row>
    <row r="481" spans="3:38" x14ac:dyDescent="0.3">
      <c r="C481" s="28"/>
      <c r="D481" s="175" t="s">
        <v>136</v>
      </c>
      <c r="E481" s="11" t="s">
        <v>81</v>
      </c>
      <c r="F481" s="28">
        <v>-10.943615680932913</v>
      </c>
      <c r="G481" s="28">
        <v>-0.66317239383690041</v>
      </c>
      <c r="H481" s="28">
        <v>-0.17879090529136918</v>
      </c>
      <c r="I481" s="28">
        <v>-6.0886804394229388E-2</v>
      </c>
      <c r="J481" s="28">
        <v>-0.23650919326827033</v>
      </c>
      <c r="K481" s="28">
        <v>-0.40848495880015706</v>
      </c>
      <c r="L481" s="28">
        <v>1.1336169787637457E-2</v>
      </c>
      <c r="M481" s="28">
        <v>-0.21088187830947608</v>
      </c>
      <c r="N481" s="28">
        <v>-1.0010523821538309</v>
      </c>
      <c r="O481" s="28">
        <v>-1.0342265564257336</v>
      </c>
      <c r="P481" s="28">
        <v>-6.4522036639523046</v>
      </c>
      <c r="Q481" s="28">
        <v>-8.0807523888917299</v>
      </c>
      <c r="R481" s="28">
        <v>6.5996328527517523E-2</v>
      </c>
      <c r="S481" s="28">
        <v>7.1044773182662189</v>
      </c>
      <c r="T481" s="28">
        <v>-21.875659818966607</v>
      </c>
      <c r="U481" s="28">
        <v>-18.379895627893536</v>
      </c>
      <c r="V481" s="28">
        <v>-12.05812424178546</v>
      </c>
      <c r="AH481" s="12"/>
      <c r="AL481" s="31"/>
    </row>
    <row r="482" spans="3:38" x14ac:dyDescent="0.3">
      <c r="C482" s="28"/>
      <c r="D482" s="176"/>
      <c r="E482" s="11" t="s">
        <v>80</v>
      </c>
      <c r="F482" s="28">
        <v>-15.751474817437698</v>
      </c>
      <c r="G482" s="28">
        <v>-0.32357219008137245</v>
      </c>
      <c r="H482">
        <v>0.10989074379325749</v>
      </c>
      <c r="I482">
        <v>0.53911238421350793</v>
      </c>
      <c r="J482">
        <v>0.90604096760360087</v>
      </c>
      <c r="K482">
        <v>0.77463460757095581</v>
      </c>
      <c r="L482">
        <v>1.7072389931291378</v>
      </c>
      <c r="M482">
        <v>2.027776562049028</v>
      </c>
      <c r="N482">
        <v>2.1835194125702078</v>
      </c>
      <c r="O482">
        <v>1.3540183596272255</v>
      </c>
      <c r="P482">
        <v>2.678144089240309</v>
      </c>
      <c r="Q482">
        <v>-9.9879043298241719</v>
      </c>
      <c r="R482">
        <v>13.884853916063083</v>
      </c>
      <c r="S482">
        <v>26.272720033372767</v>
      </c>
      <c r="T482">
        <v>-21.868777038303506</v>
      </c>
      <c r="U482">
        <v>-3.8026443178496203</v>
      </c>
      <c r="V482">
        <v>-165.07521394250765</v>
      </c>
      <c r="AH482" s="12"/>
      <c r="AL482" s="31"/>
    </row>
    <row r="483" spans="3:38" x14ac:dyDescent="0.3">
      <c r="C483" s="28"/>
      <c r="D483" s="175" t="s">
        <v>137</v>
      </c>
      <c r="E483" s="11" t="s">
        <v>81</v>
      </c>
      <c r="F483">
        <v>435.50034644882618</v>
      </c>
      <c r="G483">
        <v>29.182597959565037</v>
      </c>
      <c r="H483">
        <v>10.036694232520993</v>
      </c>
      <c r="I483">
        <v>8.7507413585654668</v>
      </c>
      <c r="J483">
        <v>16.661803501880584</v>
      </c>
      <c r="K483">
        <v>22.136205763048316</v>
      </c>
      <c r="L483">
        <v>7.4340859168683995</v>
      </c>
      <c r="M483">
        <v>14.900732271932874</v>
      </c>
      <c r="N483">
        <v>41.276573194597759</v>
      </c>
      <c r="O483">
        <v>46.396828822706709</v>
      </c>
      <c r="P483">
        <v>227.6942258811448</v>
      </c>
      <c r="Q483">
        <v>301.21457132049397</v>
      </c>
      <c r="R483">
        <v>40.449662082228812</v>
      </c>
      <c r="S483">
        <v>-177.25538187787367</v>
      </c>
      <c r="T483">
        <v>846.2492912668356</v>
      </c>
      <c r="U483">
        <v>782.72833506723236</v>
      </c>
      <c r="V483">
        <v>617.13325382422795</v>
      </c>
      <c r="AH483" s="12"/>
      <c r="AL483" s="31"/>
    </row>
    <row r="484" spans="3:38" x14ac:dyDescent="0.3">
      <c r="C484" s="28"/>
      <c r="D484" s="176"/>
      <c r="E484" s="11" t="s">
        <v>80</v>
      </c>
      <c r="F484">
        <v>579.23352983828352</v>
      </c>
      <c r="G484">
        <v>16.228931483434703</v>
      </c>
      <c r="H484">
        <v>-0.27694679949658596</v>
      </c>
      <c r="I484">
        <v>-13.096515621576142</v>
      </c>
      <c r="J484">
        <v>-24.313031206325775</v>
      </c>
      <c r="K484">
        <v>-17.987749286210104</v>
      </c>
      <c r="L484">
        <v>-48.374183199075546</v>
      </c>
      <c r="M484">
        <v>-58.274645502820803</v>
      </c>
      <c r="N484">
        <v>-60.784676200535287</v>
      </c>
      <c r="O484">
        <v>-30.355808868619619</v>
      </c>
      <c r="P484">
        <v>-66.71667967128316</v>
      </c>
      <c r="Q484">
        <v>360.56946231953759</v>
      </c>
      <c r="R484">
        <v>-396.16888998375174</v>
      </c>
      <c r="S484">
        <v>-784.0651488680827</v>
      </c>
      <c r="T484">
        <v>818.62405208190125</v>
      </c>
      <c r="U484">
        <v>268.51387601097548</v>
      </c>
      <c r="V484">
        <v>5747.8465193094171</v>
      </c>
      <c r="AH484" s="12"/>
      <c r="AL484" s="31"/>
    </row>
    <row r="485" spans="3:38" x14ac:dyDescent="0.3">
      <c r="C485" s="28"/>
      <c r="D485" s="28"/>
      <c r="E485" s="28"/>
      <c r="AH485" s="12"/>
      <c r="AL485" s="31"/>
    </row>
    <row r="486" spans="3:38" x14ac:dyDescent="0.3">
      <c r="C486" s="49" t="s">
        <v>51</v>
      </c>
      <c r="F486" s="51" t="s">
        <v>64</v>
      </c>
      <c r="G486" s="52" t="s">
        <v>65</v>
      </c>
      <c r="H486" s="52" t="s">
        <v>66</v>
      </c>
      <c r="I486" s="51" t="s">
        <v>122</v>
      </c>
      <c r="J486" s="51" t="s">
        <v>121</v>
      </c>
      <c r="K486" s="51" t="s">
        <v>123</v>
      </c>
      <c r="L486" s="51" t="s">
        <v>126</v>
      </c>
      <c r="M486" s="51" t="s">
        <v>124</v>
      </c>
      <c r="N486" s="51" t="s">
        <v>127</v>
      </c>
      <c r="O486" s="51" t="s">
        <v>125</v>
      </c>
      <c r="P486" s="51" t="s">
        <v>130</v>
      </c>
      <c r="Q486" s="51" t="s">
        <v>132</v>
      </c>
      <c r="R486" s="51" t="s">
        <v>129</v>
      </c>
      <c r="S486" s="51" t="s">
        <v>131</v>
      </c>
      <c r="T486" s="51" t="s">
        <v>128</v>
      </c>
      <c r="U486" s="51" t="s">
        <v>133</v>
      </c>
      <c r="V486" s="52" t="s">
        <v>140</v>
      </c>
      <c r="AH486" s="12"/>
      <c r="AL486" s="31"/>
    </row>
    <row r="487" spans="3:38" x14ac:dyDescent="0.3">
      <c r="C487" s="28"/>
      <c r="D487" s="175" t="s">
        <v>135</v>
      </c>
      <c r="E487" s="11" t="s">
        <v>81</v>
      </c>
      <c r="F487" s="28">
        <v>1.4816854420485229E-2</v>
      </c>
      <c r="G487" s="28">
        <v>-1.0752764292025667E-2</v>
      </c>
      <c r="H487" s="28">
        <v>2.507778256416922E-3</v>
      </c>
      <c r="I487" s="28">
        <v>-8.8031762215649203E-3</v>
      </c>
      <c r="J487" s="28">
        <v>-1.9440451628818729E-3</v>
      </c>
      <c r="K487" s="28">
        <v>8.9331708571076186E-4</v>
      </c>
      <c r="L487" s="28">
        <v>-2.03669364400157E-3</v>
      </c>
      <c r="M487" s="28">
        <v>-1.6724762248131662E-2</v>
      </c>
      <c r="N487" s="28">
        <v>-1.4757970976706929E-2</v>
      </c>
      <c r="O487" s="28">
        <v>-5.0526917978236446E-3</v>
      </c>
      <c r="P487" s="28">
        <v>-4.4083744267251729E-2</v>
      </c>
      <c r="Q487" s="28">
        <v>1.228972786534893E-2</v>
      </c>
      <c r="R487" s="28">
        <v>-5.5211669252974792E-2</v>
      </c>
      <c r="S487" s="28">
        <v>-0.1076495948534064</v>
      </c>
      <c r="T487" s="28">
        <v>-0.13431001595416459</v>
      </c>
      <c r="U487" s="28">
        <v>-6.8128206428156757E-2</v>
      </c>
      <c r="V487" s="28">
        <v>7.2377542249477761E-2</v>
      </c>
      <c r="AH487" s="12"/>
      <c r="AL487" s="31"/>
    </row>
    <row r="488" spans="3:38" x14ac:dyDescent="0.3">
      <c r="C488" s="28"/>
      <c r="D488" s="176"/>
      <c r="E488" s="11" t="s">
        <v>80</v>
      </c>
      <c r="F488" s="28">
        <v>0.15370774700974416</v>
      </c>
      <c r="G488" s="28">
        <v>8.5202054215146941E-3</v>
      </c>
      <c r="H488" s="28">
        <v>2.9975760955981185E-3</v>
      </c>
      <c r="I488" s="28">
        <v>9.2710622652287279E-3</v>
      </c>
      <c r="J488" s="28">
        <v>-4.6510979088068014E-3</v>
      </c>
      <c r="K488" s="28">
        <v>-5.2610851792316013E-3</v>
      </c>
      <c r="L488" s="28">
        <v>-1.2212676448242637E-3</v>
      </c>
      <c r="M488" s="28">
        <v>1.7201089340299635E-2</v>
      </c>
      <c r="N488" s="28">
        <v>-2.9955148011656458E-2</v>
      </c>
      <c r="O488" s="28">
        <v>7.1803001191848667E-2</v>
      </c>
      <c r="P488" s="28">
        <v>-2.5801686248198213E-2</v>
      </c>
      <c r="Q488" s="28">
        <v>2.0035024102872116E-2</v>
      </c>
      <c r="R488" s="28">
        <v>0.18128759275206199</v>
      </c>
      <c r="S488" s="28">
        <v>-0.42908987831979784</v>
      </c>
      <c r="T488" s="28">
        <v>-3.449113921674437E-2</v>
      </c>
      <c r="U488" s="28">
        <v>-5.8363354651944727E-2</v>
      </c>
      <c r="V488" s="28">
        <v>-0.6858028963535191</v>
      </c>
      <c r="AH488" s="12"/>
      <c r="AL488" s="31"/>
    </row>
    <row r="489" spans="3:38" x14ac:dyDescent="0.3">
      <c r="C489" s="28"/>
      <c r="D489" s="175" t="s">
        <v>136</v>
      </c>
      <c r="E489" s="11" t="s">
        <v>81</v>
      </c>
      <c r="F489" s="28">
        <v>-2.8893479209399366</v>
      </c>
      <c r="G489" s="28">
        <v>1.6793412244541277</v>
      </c>
      <c r="H489" s="28">
        <v>-0.42881044065154655</v>
      </c>
      <c r="I489" s="28">
        <v>1.3608919166296429</v>
      </c>
      <c r="J489" s="28">
        <v>0.27054954753159866</v>
      </c>
      <c r="K489" s="28">
        <v>-0.20728140204519777</v>
      </c>
      <c r="L489" s="28">
        <v>0.23924960353778893</v>
      </c>
      <c r="M489" s="28">
        <v>2.5355504852048734</v>
      </c>
      <c r="N489" s="28">
        <v>2.1808161462258879</v>
      </c>
      <c r="O489" s="28">
        <v>0.59734364836337495</v>
      </c>
      <c r="P489" s="28">
        <v>6.6630948742801106</v>
      </c>
      <c r="Q489">
        <v>-2.5081832223203269</v>
      </c>
      <c r="R489">
        <v>7.9715372131137725</v>
      </c>
      <c r="S489">
        <v>16.146281127929427</v>
      </c>
      <c r="T489">
        <v>19.827612740337923</v>
      </c>
      <c r="U489">
        <v>7.8787987549750911</v>
      </c>
      <c r="V489">
        <v>-17.986312802812098</v>
      </c>
      <c r="AH489" s="12"/>
      <c r="AL489" s="31"/>
    </row>
    <row r="490" spans="3:38" x14ac:dyDescent="0.3">
      <c r="C490" s="28"/>
      <c r="D490" s="176"/>
      <c r="E490" s="11" t="s">
        <v>80</v>
      </c>
      <c r="F490">
        <v>-23.39369784700488</v>
      </c>
      <c r="G490">
        <v>-1.3034587934668944</v>
      </c>
      <c r="H490">
        <v>-0.48239858898920401</v>
      </c>
      <c r="I490">
        <v>-1.4199180868659931</v>
      </c>
      <c r="J490">
        <v>0.60827480678023815</v>
      </c>
      <c r="K490">
        <v>0.61474984735311078</v>
      </c>
      <c r="L490">
        <v>7.1504114485734386E-3</v>
      </c>
      <c r="M490">
        <v>-2.736952152574875</v>
      </c>
      <c r="N490">
        <v>4.0938445522701983</v>
      </c>
      <c r="O490">
        <v>-10.968584844183697</v>
      </c>
      <c r="P490">
        <v>3.1815389084508916</v>
      </c>
      <c r="Q490">
        <v>-3.8712682799646929</v>
      </c>
      <c r="R490">
        <v>-27.862050489081572</v>
      </c>
      <c r="S490">
        <v>61.799431254974429</v>
      </c>
      <c r="T490">
        <v>2.8308401112237842</v>
      </c>
      <c r="U490">
        <v>4.9379388503672486</v>
      </c>
      <c r="V490">
        <v>94.370067041862796</v>
      </c>
      <c r="AH490" s="12"/>
      <c r="AL490" s="31"/>
    </row>
    <row r="491" spans="3:38" x14ac:dyDescent="0.3">
      <c r="C491" s="28"/>
      <c r="D491" s="175" t="s">
        <v>137</v>
      </c>
      <c r="E491" s="11" t="s">
        <v>81</v>
      </c>
      <c r="F491">
        <v>139.22877093518031</v>
      </c>
      <c r="G491">
        <v>-65.281579475490318</v>
      </c>
      <c r="H491">
        <v>18.529686940524673</v>
      </c>
      <c r="I491">
        <v>-52.072849759345985</v>
      </c>
      <c r="J491">
        <v>-8.6133601792060244</v>
      </c>
      <c r="K491">
        <v>11.552288954679074</v>
      </c>
      <c r="L491">
        <v>-5.166644898242998</v>
      </c>
      <c r="M491">
        <v>-94.483134677264886</v>
      </c>
      <c r="N491">
        <v>-78.142158172864455</v>
      </c>
      <c r="O491">
        <v>-12.610144166556577</v>
      </c>
      <c r="P491">
        <v>-246.68776043192776</v>
      </c>
      <c r="Q491">
        <v>128.24175991804958</v>
      </c>
      <c r="R491">
        <v>-274.50316932651623</v>
      </c>
      <c r="S491">
        <v>-587.74268357518019</v>
      </c>
      <c r="T491">
        <v>-702.92768934349442</v>
      </c>
      <c r="U491">
        <v>-155.98220768399091</v>
      </c>
      <c r="V491">
        <v>1070.1508163254762</v>
      </c>
      <c r="AH491" s="12"/>
      <c r="AL491" s="31"/>
    </row>
    <row r="492" spans="3:38" x14ac:dyDescent="0.3">
      <c r="C492" s="28"/>
      <c r="D492" s="176"/>
      <c r="E492" s="11" t="s">
        <v>80</v>
      </c>
      <c r="F492">
        <v>892.99263474230042</v>
      </c>
      <c r="G492">
        <v>50.136349112666977</v>
      </c>
      <c r="H492">
        <v>19.654367571706089</v>
      </c>
      <c r="I492">
        <v>55.787677287338276</v>
      </c>
      <c r="J492">
        <v>-17.098418607463824</v>
      </c>
      <c r="K492">
        <v>-14.230517633265993</v>
      </c>
      <c r="L492">
        <v>8.7519676639460862</v>
      </c>
      <c r="M492">
        <v>111.39945608115306</v>
      </c>
      <c r="N492">
        <v>-135.01367383337589</v>
      </c>
      <c r="O492">
        <v>423.67139157276483</v>
      </c>
      <c r="P492">
        <v>-86.457346717661352</v>
      </c>
      <c r="Q492">
        <v>188.01943772322397</v>
      </c>
      <c r="R492">
        <v>1085.5648297945954</v>
      </c>
      <c r="S492">
        <v>-2197.6370687912095</v>
      </c>
      <c r="T492">
        <v>17.041993310089737</v>
      </c>
      <c r="U492">
        <v>11.815214203152266</v>
      </c>
      <c r="V492">
        <v>-3110.2088326713501</v>
      </c>
      <c r="AH492" s="12"/>
      <c r="AL492" s="31"/>
    </row>
    <row r="493" spans="3:38" x14ac:dyDescent="0.3">
      <c r="C493" s="28"/>
      <c r="D493" s="28"/>
      <c r="E493" s="28"/>
      <c r="F493" s="28"/>
      <c r="G493" s="28"/>
      <c r="H493" s="28"/>
      <c r="AH493" s="12"/>
      <c r="AL493" s="31"/>
    </row>
    <row r="494" spans="3:38" x14ac:dyDescent="0.3">
      <c r="C494" s="50" t="s">
        <v>59</v>
      </c>
      <c r="F494" s="51" t="s">
        <v>64</v>
      </c>
      <c r="G494" s="52" t="s">
        <v>65</v>
      </c>
      <c r="H494" s="52" t="s">
        <v>66</v>
      </c>
      <c r="I494" s="51" t="s">
        <v>122</v>
      </c>
      <c r="J494" s="51" t="s">
        <v>121</v>
      </c>
      <c r="K494" s="51" t="s">
        <v>123</v>
      </c>
      <c r="L494" s="51" t="s">
        <v>126</v>
      </c>
      <c r="M494" s="51" t="s">
        <v>124</v>
      </c>
      <c r="N494" s="51" t="s">
        <v>127</v>
      </c>
      <c r="O494" s="51" t="s">
        <v>125</v>
      </c>
      <c r="P494" s="51" t="s">
        <v>130</v>
      </c>
      <c r="Q494" s="51" t="s">
        <v>132</v>
      </c>
      <c r="R494" s="51" t="s">
        <v>129</v>
      </c>
      <c r="S494" s="51" t="s">
        <v>131</v>
      </c>
      <c r="T494" s="51" t="s">
        <v>128</v>
      </c>
      <c r="U494" s="51" t="s">
        <v>133</v>
      </c>
      <c r="V494" s="52" t="s">
        <v>140</v>
      </c>
      <c r="AH494" s="12"/>
      <c r="AL494" s="31"/>
    </row>
    <row r="495" spans="3:38" x14ac:dyDescent="0.3">
      <c r="C495" s="28"/>
      <c r="D495" s="175" t="s">
        <v>135</v>
      </c>
      <c r="E495" s="11" t="s">
        <v>81</v>
      </c>
      <c r="F495" s="28">
        <v>-4.0026236378420142E-2</v>
      </c>
      <c r="G495" s="28">
        <v>-1.6156960984368108E-3</v>
      </c>
      <c r="H495" s="28">
        <v>-1.398984327196894E-3</v>
      </c>
      <c r="I495" s="28">
        <v>-3.3941732117869165E-3</v>
      </c>
      <c r="J495" s="28">
        <v>4.7147985814637991E-3</v>
      </c>
      <c r="K495" s="28">
        <v>-1.2190393704934648E-2</v>
      </c>
      <c r="L495" s="28">
        <v>-4.2887362732725809E-2</v>
      </c>
      <c r="M495" s="28">
        <v>1.6894640221295582E-2</v>
      </c>
      <c r="N495" s="28">
        <v>-4.9226025840188009E-4</v>
      </c>
      <c r="O495" s="28">
        <v>6.7758552626969282E-2</v>
      </c>
      <c r="P495" s="28">
        <v>6.7754556199175683E-2</v>
      </c>
      <c r="Q495" s="28">
        <v>5.1931535593070531E-2</v>
      </c>
      <c r="R495" s="28">
        <v>-3.4976026748643703E-2</v>
      </c>
      <c r="S495" s="28">
        <v>-0.33921292750357529</v>
      </c>
      <c r="T495" s="28">
        <v>0.88480018631980106</v>
      </c>
      <c r="U495" s="28">
        <v>-0.32064371654029172</v>
      </c>
      <c r="V495" s="28">
        <v>-0.73701831505480297</v>
      </c>
      <c r="AH495" s="12"/>
      <c r="AL495" s="31"/>
    </row>
    <row r="496" spans="3:38" x14ac:dyDescent="0.3">
      <c r="C496" s="28"/>
      <c r="D496" s="176"/>
      <c r="E496" s="11" t="s">
        <v>80</v>
      </c>
      <c r="F496" s="28">
        <v>-4.0083612844803072E-2</v>
      </c>
      <c r="G496" s="28">
        <v>-8.4164325495440558E-3</v>
      </c>
      <c r="H496" s="28">
        <v>-2.0579533699744152E-3</v>
      </c>
      <c r="I496" s="28">
        <v>-3.2346014949543689E-3</v>
      </c>
      <c r="J496" s="28">
        <v>6.2482447472101549E-3</v>
      </c>
      <c r="K496" s="28">
        <v>-7.16401438874463E-3</v>
      </c>
      <c r="L496" s="28">
        <v>-7.8372868591553749E-2</v>
      </c>
      <c r="M496" s="28">
        <v>-4.3526805051991319E-3</v>
      </c>
      <c r="N496" s="28">
        <v>3.739860596873372E-2</v>
      </c>
      <c r="O496" s="28">
        <v>9.7427624212502173E-2</v>
      </c>
      <c r="P496" s="28">
        <v>0.13196571089213366</v>
      </c>
      <c r="Q496" s="28">
        <v>5.181005457310113E-2</v>
      </c>
      <c r="R496" s="28">
        <v>6.4524291478198034E-2</v>
      </c>
      <c r="S496" s="28">
        <v>-0.17064389534142943</v>
      </c>
      <c r="T496" s="28">
        <v>0.52019089829232612</v>
      </c>
      <c r="U496" s="28">
        <v>0.10762411736017528</v>
      </c>
      <c r="V496" s="28">
        <v>-0.66053519954217055</v>
      </c>
      <c r="AH496" s="12"/>
      <c r="AL496" s="31"/>
    </row>
    <row r="497" spans="3:38" x14ac:dyDescent="0.3">
      <c r="C497" s="28"/>
      <c r="D497" s="175" t="s">
        <v>136</v>
      </c>
      <c r="E497" s="11" t="s">
        <v>81</v>
      </c>
      <c r="F497" s="28">
        <v>5.7518362122473299</v>
      </c>
      <c r="G497" s="28">
        <v>0.21609026865526634</v>
      </c>
      <c r="H497" s="28">
        <v>0.20119966280917331</v>
      </c>
      <c r="I497" s="28">
        <v>0.4690186432522096</v>
      </c>
      <c r="J497" s="28">
        <v>-0.80927067230360983</v>
      </c>
      <c r="K497" s="28">
        <v>1.6820393247777194</v>
      </c>
      <c r="L497" s="28">
        <v>6.3619389488891827</v>
      </c>
      <c r="M497" s="28">
        <v>-2.6531562349660418</v>
      </c>
      <c r="N497" s="28">
        <v>-6.5412477629265456E-2</v>
      </c>
      <c r="O497" s="28">
        <v>-10.517439770831771</v>
      </c>
      <c r="P497" s="28">
        <v>-10.798524535979551</v>
      </c>
      <c r="Q497" s="28">
        <v>-8.7997867932480673</v>
      </c>
      <c r="R497" s="28">
        <v>4.0796465558256427</v>
      </c>
      <c r="S497" s="28">
        <v>50.283326831886356</v>
      </c>
      <c r="T497" s="28">
        <v>-135.8027349651563</v>
      </c>
      <c r="U497" s="28">
        <v>44.129306301964434</v>
      </c>
      <c r="V497" s="28">
        <v>105.26846292620507</v>
      </c>
      <c r="AH497" s="12"/>
      <c r="AL497" s="31"/>
    </row>
    <row r="498" spans="3:38" x14ac:dyDescent="0.3">
      <c r="C498" s="28"/>
      <c r="D498" s="176"/>
      <c r="E498" s="11" t="s">
        <v>80</v>
      </c>
      <c r="F498" s="28">
        <v>4.8494458258181954</v>
      </c>
      <c r="G498" s="28">
        <v>1.0451337284441962</v>
      </c>
      <c r="H498" s="28">
        <v>0.24049679972499005</v>
      </c>
      <c r="I498" s="28">
        <v>0.33215376736406055</v>
      </c>
      <c r="J498" s="28">
        <v>-1.0538736974324003</v>
      </c>
      <c r="K498" s="28">
        <v>0.39101813611702241</v>
      </c>
      <c r="L498" s="28">
        <v>9.5041218554899096</v>
      </c>
      <c r="M498" s="28">
        <v>0.1976594043869366</v>
      </c>
      <c r="N498" s="28">
        <v>-5.3352065265933524</v>
      </c>
      <c r="O498" s="28">
        <v>-13.368801913326294</v>
      </c>
      <c r="P498" s="28">
        <v>-18.262264467343496</v>
      </c>
      <c r="Q498" s="28">
        <v>-8.4087724249749716</v>
      </c>
      <c r="R498" s="28">
        <v>-10.30625675081404</v>
      </c>
      <c r="S498" s="28">
        <v>20.087724667597609</v>
      </c>
      <c r="T498" s="28">
        <v>-68.606041886910461</v>
      </c>
      <c r="U498" s="28">
        <v>-17.232292918986943</v>
      </c>
      <c r="V498" s="28">
        <v>80.294805907015046</v>
      </c>
      <c r="AH498" s="12"/>
      <c r="AL498" s="31"/>
    </row>
    <row r="499" spans="3:38" x14ac:dyDescent="0.3">
      <c r="C499" s="28"/>
      <c r="D499" s="175" t="s">
        <v>137</v>
      </c>
      <c r="E499" s="11" t="s">
        <v>81</v>
      </c>
      <c r="F499" s="28">
        <v>-204.07384983662163</v>
      </c>
      <c r="G499" s="28">
        <v>-6.8706570276585381</v>
      </c>
      <c r="H499" s="28">
        <v>-6.9714486054232054</v>
      </c>
      <c r="I499">
        <v>-15.548949680958504</v>
      </c>
      <c r="J499">
        <v>34.922371345677206</v>
      </c>
      <c r="K499">
        <v>-56.279381602708142</v>
      </c>
      <c r="L499">
        <v>-233.91189054878367</v>
      </c>
      <c r="M499">
        <v>106.42167873237165</v>
      </c>
      <c r="N499">
        <v>10.842407926170644</v>
      </c>
      <c r="O499">
        <v>411.74593226090377</v>
      </c>
      <c r="P499">
        <v>434.61144459502759</v>
      </c>
      <c r="Q499">
        <v>376.93644974036806</v>
      </c>
      <c r="R499">
        <v>-95.739148135664067</v>
      </c>
      <c r="S499">
        <v>-1842.9671799952587</v>
      </c>
      <c r="T499">
        <v>5238.2851883346284</v>
      </c>
      <c r="U499">
        <v>-1449.8332394178008</v>
      </c>
      <c r="V499">
        <v>-3618.6518857926221</v>
      </c>
      <c r="AH499" s="12"/>
      <c r="AL499" s="31"/>
    </row>
    <row r="500" spans="3:38" x14ac:dyDescent="0.3">
      <c r="C500" s="28"/>
      <c r="D500" s="176"/>
      <c r="E500" s="11" t="s">
        <v>80</v>
      </c>
      <c r="F500">
        <v>-143.50047394956195</v>
      </c>
      <c r="G500">
        <v>-32.024877115076222</v>
      </c>
      <c r="H500">
        <v>-6.5693774105860623</v>
      </c>
      <c r="I500">
        <v>-6.8718639357552576</v>
      </c>
      <c r="J500">
        <v>44.217168276050103</v>
      </c>
      <c r="K500">
        <v>8.4482662473001326</v>
      </c>
      <c r="L500">
        <v>-280.67076673674313</v>
      </c>
      <c r="M500">
        <v>13.043030975209613</v>
      </c>
      <c r="N500">
        <v>197.62528460284361</v>
      </c>
      <c r="O500">
        <v>468.55695527031207</v>
      </c>
      <c r="P500">
        <v>644.95089778690874</v>
      </c>
      <c r="Q500">
        <v>350.27552387404569</v>
      </c>
      <c r="R500">
        <v>430.77002606817342</v>
      </c>
      <c r="S500">
        <v>-538.95070378206276</v>
      </c>
      <c r="T500">
        <v>2320.9591230484648</v>
      </c>
      <c r="U500">
        <v>753.17765370696645</v>
      </c>
      <c r="V500">
        <v>-2275.491861486516</v>
      </c>
      <c r="AH500" s="12"/>
      <c r="AL500" s="31"/>
    </row>
    <row r="501" spans="3:38" x14ac:dyDescent="0.3">
      <c r="C501" s="28"/>
      <c r="D501" s="28"/>
      <c r="E501" s="28"/>
      <c r="AH501" s="12"/>
      <c r="AL501" s="31"/>
    </row>
    <row r="502" spans="3:38" x14ac:dyDescent="0.3">
      <c r="C502" s="42" t="s">
        <v>53</v>
      </c>
      <c r="F502" s="51" t="s">
        <v>64</v>
      </c>
      <c r="G502" s="52" t="s">
        <v>65</v>
      </c>
      <c r="H502" s="52" t="s">
        <v>66</v>
      </c>
      <c r="I502" s="51" t="s">
        <v>122</v>
      </c>
      <c r="J502" s="51" t="s">
        <v>121</v>
      </c>
      <c r="K502" s="51" t="s">
        <v>123</v>
      </c>
      <c r="L502" s="51" t="s">
        <v>126</v>
      </c>
      <c r="M502" s="51" t="s">
        <v>124</v>
      </c>
      <c r="N502" s="51" t="s">
        <v>127</v>
      </c>
      <c r="O502" s="51" t="s">
        <v>125</v>
      </c>
      <c r="P502" s="51" t="s">
        <v>130</v>
      </c>
      <c r="Q502" s="51" t="s">
        <v>132</v>
      </c>
      <c r="R502" s="51" t="s">
        <v>129</v>
      </c>
      <c r="S502" s="51" t="s">
        <v>131</v>
      </c>
      <c r="T502" s="51" t="s">
        <v>128</v>
      </c>
      <c r="U502" s="51" t="s">
        <v>133</v>
      </c>
      <c r="V502" s="52" t="s">
        <v>140</v>
      </c>
      <c r="AH502" s="12"/>
      <c r="AL502" s="31"/>
    </row>
    <row r="503" spans="3:38" x14ac:dyDescent="0.3">
      <c r="C503" s="28"/>
      <c r="D503" s="175" t="s">
        <v>135</v>
      </c>
      <c r="E503" s="11" t="s">
        <v>81</v>
      </c>
      <c r="F503" s="28">
        <v>-4.4609500903252643E-2</v>
      </c>
      <c r="G503" s="28">
        <v>1.9731343725612461E-2</v>
      </c>
      <c r="H503" s="28">
        <v>3.5430846055640404E-2</v>
      </c>
      <c r="I503" s="28">
        <v>0.31905680110696971</v>
      </c>
      <c r="J503" s="28">
        <v>0.37569339938964547</v>
      </c>
      <c r="K503" s="28">
        <v>0.59884171061738556</v>
      </c>
      <c r="L503" s="28">
        <v>1.056782862383822</v>
      </c>
      <c r="M503" s="28">
        <v>1.0544431161244545</v>
      </c>
      <c r="N503" s="28">
        <v>0.56814069857797023</v>
      </c>
      <c r="O503" s="28">
        <v>0.62912473820791415</v>
      </c>
      <c r="P503" s="28">
        <v>0.70069603085605359</v>
      </c>
      <c r="Q503" s="28">
        <v>1.5426616501510737</v>
      </c>
      <c r="R503" s="28">
        <v>3.5443583175143867</v>
      </c>
      <c r="S503" s="28">
        <v>-0.50513045337160556</v>
      </c>
      <c r="T503" s="28">
        <v>-0.88799425133298837</v>
      </c>
      <c r="U503" s="28">
        <v>-0.3004051401510015</v>
      </c>
      <c r="V503" s="28">
        <v>11.495282584968873</v>
      </c>
      <c r="AH503" s="12"/>
      <c r="AL503" s="31"/>
    </row>
    <row r="504" spans="3:38" x14ac:dyDescent="0.3">
      <c r="C504" s="28"/>
      <c r="D504" s="176"/>
      <c r="E504" s="11" t="s">
        <v>80</v>
      </c>
      <c r="F504" s="28">
        <v>0.12915771772636092</v>
      </c>
      <c r="G504" s="28">
        <v>-9.3941025440594551E-3</v>
      </c>
      <c r="H504" s="28">
        <v>-1.782789567639732E-2</v>
      </c>
      <c r="I504" s="28">
        <v>0.38808438802122275</v>
      </c>
      <c r="J504" s="28">
        <v>0.60841117665593658</v>
      </c>
      <c r="K504" s="28">
        <v>0.91540849832643723</v>
      </c>
      <c r="L504" s="28">
        <v>1.0828239735029495</v>
      </c>
      <c r="M504" s="28">
        <v>1.487825143280723</v>
      </c>
      <c r="N504" s="28">
        <v>1.2848405692203446</v>
      </c>
      <c r="O504" s="28">
        <v>0.93104877891570725</v>
      </c>
      <c r="P504" s="28">
        <v>0.83153357142690909</v>
      </c>
      <c r="Q504" s="28">
        <v>1.495808693027048E-3</v>
      </c>
      <c r="R504" s="28">
        <v>3.2942006080221704</v>
      </c>
      <c r="S504" s="28">
        <v>1.5020189255517478</v>
      </c>
      <c r="T504" s="28">
        <v>0.26624868704217308</v>
      </c>
      <c r="U504" s="28">
        <v>2.0697610045351023</v>
      </c>
      <c r="V504" s="28">
        <v>2.8255623111736172</v>
      </c>
      <c r="AH504" s="12"/>
      <c r="AL504" s="31"/>
    </row>
    <row r="505" spans="3:38" x14ac:dyDescent="0.3">
      <c r="C505" s="28"/>
      <c r="D505" s="175" t="s">
        <v>136</v>
      </c>
      <c r="E505" s="11" t="s">
        <v>81</v>
      </c>
      <c r="F505">
        <v>6.5971031686951864</v>
      </c>
      <c r="G505">
        <v>-3.2212103668142098</v>
      </c>
      <c r="H505">
        <v>-5.7407415988148944</v>
      </c>
      <c r="I505">
        <v>-51.623575934321302</v>
      </c>
      <c r="J505">
        <v>-60.711968352770313</v>
      </c>
      <c r="K505">
        <v>-96.721326494492459</v>
      </c>
      <c r="L505">
        <v>-170.67171279757204</v>
      </c>
      <c r="M505">
        <v>-170.36152991349428</v>
      </c>
      <c r="N505">
        <v>-91.897816001809005</v>
      </c>
      <c r="O505">
        <v>-101.84547914392684</v>
      </c>
      <c r="P505">
        <v>-113.27658814269661</v>
      </c>
      <c r="Q505">
        <v>-249.21706887225383</v>
      </c>
      <c r="R505">
        <v>-573.81776517008325</v>
      </c>
      <c r="S505">
        <v>79.710585338410539</v>
      </c>
      <c r="T505">
        <v>141.49197068960686</v>
      </c>
      <c r="U505">
        <v>46.591192248331033</v>
      </c>
      <c r="V505">
        <v>-1862.699104503992</v>
      </c>
      <c r="AH505" s="12"/>
      <c r="AL505" s="31"/>
    </row>
    <row r="506" spans="3:38" x14ac:dyDescent="0.3">
      <c r="C506" s="28"/>
      <c r="D506" s="176"/>
      <c r="E506" s="11" t="s">
        <v>80</v>
      </c>
      <c r="F506">
        <v>-20.274113661210063</v>
      </c>
      <c r="G506">
        <v>1.3881135119992603</v>
      </c>
      <c r="H506">
        <v>2.6864328504134605</v>
      </c>
      <c r="I506">
        <v>-58.961191232709616</v>
      </c>
      <c r="J506">
        <v>-92.288474141339464</v>
      </c>
      <c r="K506">
        <v>-138.63990480673814</v>
      </c>
      <c r="L506">
        <v>-163.90600968943804</v>
      </c>
      <c r="M506">
        <v>-225.35914048903609</v>
      </c>
      <c r="N506">
        <v>-194.84726478197004</v>
      </c>
      <c r="O506">
        <v>-141.50720269794621</v>
      </c>
      <c r="P506">
        <v>-126.57979520306976</v>
      </c>
      <c r="Q506">
        <v>-0.26364083285518775</v>
      </c>
      <c r="R506">
        <v>-500.13292052068152</v>
      </c>
      <c r="S506">
        <v>-229.85989813821456</v>
      </c>
      <c r="T506">
        <v>-43.065129294291168</v>
      </c>
      <c r="U506">
        <v>-318.08778150329158</v>
      </c>
      <c r="V506">
        <v>-436.71356392012996</v>
      </c>
      <c r="AH506" s="12"/>
      <c r="AL506" s="31"/>
    </row>
    <row r="507" spans="3:38" x14ac:dyDescent="0.3">
      <c r="C507" s="28"/>
      <c r="D507" s="175" t="s">
        <v>137</v>
      </c>
      <c r="E507" s="11" t="s">
        <v>81</v>
      </c>
      <c r="F507">
        <v>-239.80944672550396</v>
      </c>
      <c r="G507">
        <v>131.61010790007694</v>
      </c>
      <c r="H507">
        <v>232.70865347070551</v>
      </c>
      <c r="I507">
        <v>2088.5108191916274</v>
      </c>
      <c r="J507">
        <v>2453.2275286243689</v>
      </c>
      <c r="K507">
        <v>3906.016603072856</v>
      </c>
      <c r="L507">
        <v>6891.6180739287256</v>
      </c>
      <c r="M507">
        <v>6882.1383491307824</v>
      </c>
      <c r="N507">
        <v>3717.7365478439597</v>
      </c>
      <c r="O507">
        <v>4124.2512857045285</v>
      </c>
      <c r="P507">
        <v>4581.9091735307875</v>
      </c>
      <c r="Q507">
        <v>10070.723837072539</v>
      </c>
      <c r="R507">
        <v>23232.857065800177</v>
      </c>
      <c r="S507">
        <v>-3129.6621156940855</v>
      </c>
      <c r="T507">
        <v>-5614.4328481751181</v>
      </c>
      <c r="U507">
        <v>-1770.3792874262911</v>
      </c>
      <c r="V507">
        <v>75552.612355702906</v>
      </c>
      <c r="AH507" s="12"/>
      <c r="AL507" s="31"/>
    </row>
    <row r="508" spans="3:38" x14ac:dyDescent="0.3">
      <c r="C508" s="28"/>
      <c r="D508" s="176"/>
      <c r="E508" s="11" t="s">
        <v>80</v>
      </c>
      <c r="F508">
        <v>797.10254714376617</v>
      </c>
      <c r="G508">
        <v>-51.048614278792918</v>
      </c>
      <c r="H508">
        <v>-100.93046960731942</v>
      </c>
      <c r="I508">
        <v>2240.2610581489394</v>
      </c>
      <c r="J508">
        <v>3501.1748872432868</v>
      </c>
      <c r="K508">
        <v>5250.9125021109803</v>
      </c>
      <c r="L508">
        <v>6204.3275842071289</v>
      </c>
      <c r="M508">
        <v>8535.7629661260034</v>
      </c>
      <c r="N508">
        <v>7389.9411832795813</v>
      </c>
      <c r="O508">
        <v>5380.8666624372045</v>
      </c>
      <c r="P508">
        <v>4823.3289904857202</v>
      </c>
      <c r="Q508">
        <v>20.706448047133001</v>
      </c>
      <c r="R508">
        <v>18996.080509996533</v>
      </c>
      <c r="S508">
        <v>8813.0946626812565</v>
      </c>
      <c r="T508">
        <v>1764.5894639237847</v>
      </c>
      <c r="U508">
        <v>12265.261393080362</v>
      </c>
      <c r="V508">
        <v>16978.499436205198</v>
      </c>
      <c r="AH508" s="12"/>
      <c r="AL508" s="31"/>
    </row>
    <row r="509" spans="3:38" x14ac:dyDescent="0.3">
      <c r="C509" s="28"/>
      <c r="D509" s="28"/>
      <c r="E509" s="28"/>
      <c r="F509" s="28"/>
      <c r="G509" s="28"/>
      <c r="AH509" s="12"/>
      <c r="AL509" s="31"/>
    </row>
    <row r="510" spans="3:38" x14ac:dyDescent="0.3">
      <c r="C510" s="53" t="s">
        <v>54</v>
      </c>
      <c r="F510" s="51" t="s">
        <v>64</v>
      </c>
      <c r="G510" s="52" t="s">
        <v>65</v>
      </c>
      <c r="H510" s="52" t="s">
        <v>66</v>
      </c>
      <c r="I510" s="51" t="s">
        <v>122</v>
      </c>
      <c r="J510" s="51" t="s">
        <v>121</v>
      </c>
      <c r="K510" s="51" t="s">
        <v>123</v>
      </c>
      <c r="L510" s="51" t="s">
        <v>126</v>
      </c>
      <c r="M510" s="51" t="s">
        <v>124</v>
      </c>
      <c r="N510" s="51" t="s">
        <v>127</v>
      </c>
      <c r="O510" s="51" t="s">
        <v>125</v>
      </c>
      <c r="P510" s="51" t="s">
        <v>130</v>
      </c>
      <c r="Q510" s="51" t="s">
        <v>132</v>
      </c>
      <c r="R510" s="51" t="s">
        <v>129</v>
      </c>
      <c r="S510" s="51" t="s">
        <v>131</v>
      </c>
      <c r="T510" s="51" t="s">
        <v>128</v>
      </c>
      <c r="U510" s="51" t="s">
        <v>133</v>
      </c>
      <c r="V510" s="52" t="s">
        <v>140</v>
      </c>
      <c r="AH510" s="12"/>
      <c r="AL510" s="31"/>
    </row>
    <row r="511" spans="3:38" x14ac:dyDescent="0.3">
      <c r="C511" s="28"/>
      <c r="D511" s="175" t="s">
        <v>135</v>
      </c>
      <c r="E511" s="11" t="s">
        <v>81</v>
      </c>
      <c r="F511" s="28">
        <v>-7.82666999156547E-3</v>
      </c>
      <c r="G511" s="28">
        <v>-9.5813126606849527E-3</v>
      </c>
      <c r="H511" s="28">
        <v>-5.4257413898244891E-3</v>
      </c>
      <c r="I511" s="28">
        <v>-4.3331820342426075E-3</v>
      </c>
      <c r="J511" s="28">
        <v>9.0531834698665808E-3</v>
      </c>
      <c r="K511" s="28">
        <v>2.2575709696303389E-2</v>
      </c>
      <c r="L511" s="28">
        <v>2.6462404700523048E-2</v>
      </c>
      <c r="M511" s="28">
        <v>2.7682195519439189E-2</v>
      </c>
      <c r="N511" s="28">
        <v>2.2784675518298523E-2</v>
      </c>
      <c r="O511" s="28">
        <v>3.0751078482128356E-2</v>
      </c>
      <c r="P511" s="28">
        <v>2.6741364422531472E-2</v>
      </c>
      <c r="Q511" s="28">
        <v>2.1599223681531925E-2</v>
      </c>
      <c r="R511" s="28">
        <v>6.6631406895230694E-3</v>
      </c>
      <c r="S511" s="28">
        <v>-9.1325377066494615E-2</v>
      </c>
      <c r="T511" s="28">
        <v>4.3755235107858809E-2</v>
      </c>
      <c r="U511" s="28">
        <v>-0.18473059723578475</v>
      </c>
      <c r="V511" s="28">
        <v>-0.24664213867973403</v>
      </c>
      <c r="AH511" s="12"/>
      <c r="AL511" s="31"/>
    </row>
    <row r="512" spans="3:38" x14ac:dyDescent="0.3">
      <c r="C512" s="28"/>
      <c r="D512" s="176"/>
      <c r="E512" s="11" t="s">
        <v>80</v>
      </c>
      <c r="F512" s="28">
        <v>-6.9894115649417636E-3</v>
      </c>
      <c r="G512" s="28">
        <v>-6.1644078103863795E-4</v>
      </c>
      <c r="H512" s="28">
        <v>-1.332121776717007E-3</v>
      </c>
      <c r="I512" s="28">
        <v>-3.2121517618530996E-3</v>
      </c>
      <c r="J512" s="28">
        <v>8.2488091993671367E-3</v>
      </c>
      <c r="K512" s="28">
        <v>7.6431919021114703E-3</v>
      </c>
      <c r="L512" s="28">
        <v>8.6264001170288148E-3</v>
      </c>
      <c r="M512" s="28">
        <v>1.5624960313549249E-2</v>
      </c>
      <c r="N512" s="28">
        <v>2.824045115253165E-2</v>
      </c>
      <c r="O512" s="28">
        <v>4.5386685124613212E-2</v>
      </c>
      <c r="P512" s="28">
        <v>4.3433251369655597E-2</v>
      </c>
      <c r="Q512" s="28">
        <v>1.3711741776293371E-2</v>
      </c>
      <c r="R512" s="28">
        <v>1.9169612425927415E-3</v>
      </c>
      <c r="S512" s="28">
        <v>5.4020536110377146E-2</v>
      </c>
      <c r="T512" s="28">
        <v>0.10802602700669399</v>
      </c>
      <c r="U512" s="28">
        <v>0.13530048102794751</v>
      </c>
      <c r="V512" s="28">
        <v>-0.26341488381044686</v>
      </c>
      <c r="AH512" s="12"/>
      <c r="AL512" s="31"/>
    </row>
    <row r="513" spans="3:38" x14ac:dyDescent="0.3">
      <c r="C513" s="28"/>
      <c r="D513" s="175" t="s">
        <v>136</v>
      </c>
      <c r="E513" s="11" t="s">
        <v>81</v>
      </c>
      <c r="F513">
        <v>-0.39798065050446457</v>
      </c>
      <c r="G513">
        <v>1.174975472606453</v>
      </c>
      <c r="H513">
        <v>0.6779841845421527</v>
      </c>
      <c r="I513">
        <v>0.51492874303311265</v>
      </c>
      <c r="J513">
        <v>-1.4393393841931852</v>
      </c>
      <c r="K513">
        <v>-3.4816376929364603</v>
      </c>
      <c r="L513">
        <v>-4.1332859698534898</v>
      </c>
      <c r="M513">
        <v>-4.3664301279357858</v>
      </c>
      <c r="N513">
        <v>-3.6330023717713456</v>
      </c>
      <c r="O513">
        <v>-4.789076227060467</v>
      </c>
      <c r="P513">
        <v>-4.2909229475814703</v>
      </c>
      <c r="Q513">
        <v>-3.7051237528810197</v>
      </c>
      <c r="R513">
        <v>-1.799688046459277</v>
      </c>
      <c r="S513">
        <v>11.969061813620538</v>
      </c>
      <c r="T513">
        <v>-7.5159300415213419</v>
      </c>
      <c r="U513">
        <v>24.159116970259902</v>
      </c>
      <c r="V513">
        <v>32.51789297079295</v>
      </c>
      <c r="AH513" s="12"/>
      <c r="AL513" s="31"/>
    </row>
    <row r="514" spans="3:38" x14ac:dyDescent="0.3">
      <c r="C514" s="28"/>
      <c r="D514" s="176"/>
      <c r="E514" s="11" t="s">
        <v>80</v>
      </c>
      <c r="F514">
        <v>-0.74612144447898765</v>
      </c>
      <c r="G514">
        <v>-0.14013583129138282</v>
      </c>
      <c r="H514">
        <v>6.5868768808076752E-2</v>
      </c>
      <c r="I514">
        <v>0.31185861719332042</v>
      </c>
      <c r="J514">
        <v>-1.2758965176460177</v>
      </c>
      <c r="K514">
        <v>-1.2771003003759946</v>
      </c>
      <c r="L514">
        <v>-1.4949927973500721</v>
      </c>
      <c r="M514">
        <v>-2.5130985390111222</v>
      </c>
      <c r="N514">
        <v>-4.2536804951911327</v>
      </c>
      <c r="O514">
        <v>-6.6401452862367139</v>
      </c>
      <c r="P514">
        <v>-6.5594523612914495</v>
      </c>
      <c r="Q514">
        <v>-2.7655958530975298</v>
      </c>
      <c r="R514">
        <v>-1.3780355583967496</v>
      </c>
      <c r="S514">
        <v>-8.5286925912201035</v>
      </c>
      <c r="T514">
        <v>-16.070149551127468</v>
      </c>
      <c r="U514">
        <v>-20.20042672629048</v>
      </c>
      <c r="V514">
        <v>32.125047045660331</v>
      </c>
      <c r="AH514" s="12"/>
      <c r="AL514" s="31"/>
    </row>
    <row r="515" spans="3:38" x14ac:dyDescent="0.3">
      <c r="C515" s="28"/>
      <c r="D515" s="175" t="s">
        <v>137</v>
      </c>
      <c r="E515" s="11" t="s">
        <v>81</v>
      </c>
      <c r="F515">
        <v>81.849403697955438</v>
      </c>
      <c r="G515">
        <v>-33.036186958825688</v>
      </c>
      <c r="H515">
        <v>-19.504459593647109</v>
      </c>
      <c r="I515">
        <v>-13.008476340806812</v>
      </c>
      <c r="J515">
        <v>58.702362255490208</v>
      </c>
      <c r="K515">
        <v>135.98599614727465</v>
      </c>
      <c r="L515">
        <v>163.13248231719248</v>
      </c>
      <c r="M515">
        <v>174.19256568601801</v>
      </c>
      <c r="N515">
        <v>147.38598690552948</v>
      </c>
      <c r="O515">
        <v>190.2465796236414</v>
      </c>
      <c r="P515">
        <v>177.00326358504165</v>
      </c>
      <c r="Q515">
        <v>164.32766041371394</v>
      </c>
      <c r="R515">
        <v>110.22322043337769</v>
      </c>
      <c r="S515">
        <v>-364.02028990256741</v>
      </c>
      <c r="T515">
        <v>354.25251674069386</v>
      </c>
      <c r="U515">
        <v>-717.02057631832861</v>
      </c>
      <c r="V515">
        <v>-928.55502358463673</v>
      </c>
      <c r="AH515" s="12"/>
      <c r="AL515" s="31"/>
    </row>
    <row r="516" spans="3:38" x14ac:dyDescent="0.3">
      <c r="C516" s="28"/>
      <c r="D516" s="176"/>
      <c r="E516" s="11" t="s">
        <v>80</v>
      </c>
      <c r="F516">
        <v>96.54905376031374</v>
      </c>
      <c r="G516">
        <v>14.330995002969168</v>
      </c>
      <c r="H516">
        <v>2.9599701137542942</v>
      </c>
      <c r="I516">
        <v>-4.3697619161694945</v>
      </c>
      <c r="J516">
        <v>51.206037873130171</v>
      </c>
      <c r="K516">
        <v>54.317004077061618</v>
      </c>
      <c r="L516">
        <v>65.003701369161675</v>
      </c>
      <c r="M516">
        <v>102.61643092537783</v>
      </c>
      <c r="N516">
        <v>163.71655501999646</v>
      </c>
      <c r="O516">
        <v>248.38631618914678</v>
      </c>
      <c r="P516">
        <v>254.87745020975575</v>
      </c>
      <c r="Q516">
        <v>138.67995062700589</v>
      </c>
      <c r="R516">
        <v>106.80334963448387</v>
      </c>
      <c r="S516">
        <v>363.49767038848051</v>
      </c>
      <c r="T516">
        <v>646.17885171564251</v>
      </c>
      <c r="U516">
        <v>830.07869527910066</v>
      </c>
      <c r="V516">
        <v>-815.3674325680729</v>
      </c>
      <c r="AH516" s="12"/>
      <c r="AL516" s="31"/>
    </row>
    <row r="517" spans="3:38" x14ac:dyDescent="0.3">
      <c r="AH517" s="12"/>
      <c r="AL517" s="31"/>
    </row>
    <row r="518" spans="3:38" x14ac:dyDescent="0.3">
      <c r="AH518" s="12"/>
      <c r="AL518" s="31"/>
    </row>
    <row r="519" spans="3:38" x14ac:dyDescent="0.3">
      <c r="AH519" s="12"/>
      <c r="AL519" s="31"/>
    </row>
    <row r="520" spans="3:38" x14ac:dyDescent="0.3">
      <c r="AH520" s="12"/>
      <c r="AL520" s="31"/>
    </row>
    <row r="521" spans="3:38" x14ac:dyDescent="0.3">
      <c r="AH521" s="12"/>
      <c r="AL521" s="31"/>
    </row>
    <row r="522" spans="3:38" x14ac:dyDescent="0.3">
      <c r="AH522" s="12"/>
      <c r="AL522" s="31"/>
    </row>
    <row r="523" spans="3:38" x14ac:dyDescent="0.3">
      <c r="AH523" s="12"/>
      <c r="AL523" s="31"/>
    </row>
    <row r="524" spans="3:38" x14ac:dyDescent="0.3">
      <c r="AH524" s="12"/>
      <c r="AL524" s="31"/>
    </row>
    <row r="525" spans="3:38" x14ac:dyDescent="0.3">
      <c r="AH525" s="12"/>
      <c r="AL525" s="31"/>
    </row>
    <row r="526" spans="3:38" x14ac:dyDescent="0.3">
      <c r="AH526" s="12"/>
      <c r="AL526" s="31"/>
    </row>
    <row r="527" spans="3:38" x14ac:dyDescent="0.3">
      <c r="AH527" s="12"/>
      <c r="AL527" s="31"/>
    </row>
    <row r="528" spans="3:38" x14ac:dyDescent="0.3">
      <c r="AH528" s="12"/>
      <c r="AL528" s="31"/>
    </row>
    <row r="529" spans="34:38" x14ac:dyDescent="0.3">
      <c r="AH529" s="12"/>
      <c r="AL529" s="31"/>
    </row>
    <row r="530" spans="34:38" x14ac:dyDescent="0.3">
      <c r="AH530" s="12"/>
      <c r="AL530" s="31"/>
    </row>
    <row r="531" spans="34:38" x14ac:dyDescent="0.3">
      <c r="AH531" s="12"/>
      <c r="AL531" s="31"/>
    </row>
    <row r="532" spans="34:38" x14ac:dyDescent="0.3">
      <c r="AH532" s="12"/>
      <c r="AL532" s="31"/>
    </row>
    <row r="533" spans="34:38" x14ac:dyDescent="0.3">
      <c r="AH533" s="12"/>
      <c r="AL533" s="31"/>
    </row>
    <row r="534" spans="34:38" x14ac:dyDescent="0.3">
      <c r="AH534" s="12"/>
      <c r="AL534" s="31"/>
    </row>
    <row r="535" spans="34:38" x14ac:dyDescent="0.3">
      <c r="AH535" s="12"/>
      <c r="AL535" s="31"/>
    </row>
    <row r="536" spans="34:38" x14ac:dyDescent="0.3">
      <c r="AH536" s="12"/>
      <c r="AL536" s="31"/>
    </row>
    <row r="537" spans="34:38" x14ac:dyDescent="0.3">
      <c r="AH537" s="12"/>
      <c r="AL537" s="31"/>
    </row>
    <row r="538" spans="34:38" x14ac:dyDescent="0.3">
      <c r="AH538" s="12"/>
      <c r="AL538" s="31"/>
    </row>
    <row r="539" spans="34:38" x14ac:dyDescent="0.3">
      <c r="AH539" s="12"/>
      <c r="AL539" s="31"/>
    </row>
    <row r="540" spans="34:38" x14ac:dyDescent="0.3">
      <c r="AH540" s="12"/>
      <c r="AL540" s="31"/>
    </row>
    <row r="541" spans="34:38" x14ac:dyDescent="0.3">
      <c r="AH541" s="12"/>
      <c r="AL541" s="31"/>
    </row>
    <row r="542" spans="34:38" x14ac:dyDescent="0.3">
      <c r="AH542" s="12"/>
      <c r="AL542" s="31"/>
    </row>
    <row r="543" spans="34:38" x14ac:dyDescent="0.3">
      <c r="AH543" s="12"/>
      <c r="AL543" s="31"/>
    </row>
    <row r="544" spans="34:38" x14ac:dyDescent="0.3">
      <c r="AH544" s="12"/>
      <c r="AL544" s="31"/>
    </row>
    <row r="545" spans="34:38" x14ac:dyDescent="0.3">
      <c r="AH545" s="12"/>
      <c r="AL545" s="31"/>
    </row>
    <row r="546" spans="34:38" x14ac:dyDescent="0.3">
      <c r="AH546" s="12"/>
      <c r="AL546" s="31"/>
    </row>
    <row r="547" spans="34:38" x14ac:dyDescent="0.3">
      <c r="AH547" s="12"/>
      <c r="AL547" s="31"/>
    </row>
    <row r="548" spans="34:38" x14ac:dyDescent="0.3">
      <c r="AH548" s="12"/>
      <c r="AL548" s="31"/>
    </row>
    <row r="549" spans="34:38" x14ac:dyDescent="0.3">
      <c r="AH549" s="12"/>
      <c r="AL549" s="31"/>
    </row>
    <row r="550" spans="34:38" x14ac:dyDescent="0.3">
      <c r="AH550" s="12"/>
      <c r="AL550" s="31"/>
    </row>
    <row r="551" spans="34:38" x14ac:dyDescent="0.3">
      <c r="AH551" s="12"/>
      <c r="AL551" s="31"/>
    </row>
    <row r="552" spans="34:38" x14ac:dyDescent="0.3">
      <c r="AH552" s="12"/>
      <c r="AL552" s="31"/>
    </row>
    <row r="553" spans="34:38" x14ac:dyDescent="0.3">
      <c r="AH553" s="12"/>
      <c r="AL553" s="31"/>
    </row>
    <row r="554" spans="34:38" x14ac:dyDescent="0.3">
      <c r="AH554" s="12"/>
      <c r="AL554" s="31"/>
    </row>
    <row r="555" spans="34:38" x14ac:dyDescent="0.3">
      <c r="AH555" s="12"/>
      <c r="AL555" s="31"/>
    </row>
    <row r="556" spans="34:38" x14ac:dyDescent="0.3">
      <c r="AH556" s="12"/>
      <c r="AL556" s="31"/>
    </row>
    <row r="557" spans="34:38" x14ac:dyDescent="0.3">
      <c r="AH557" s="12"/>
      <c r="AL557" s="31"/>
    </row>
    <row r="558" spans="34:38" x14ac:dyDescent="0.3">
      <c r="AH558" s="12"/>
      <c r="AL558" s="31"/>
    </row>
    <row r="559" spans="34:38" x14ac:dyDescent="0.3">
      <c r="AH559" s="12"/>
      <c r="AL559" s="31"/>
    </row>
    <row r="560" spans="34:38" x14ac:dyDescent="0.3">
      <c r="AH560" s="12"/>
      <c r="AL560" s="31"/>
    </row>
    <row r="561" spans="34:38" x14ac:dyDescent="0.3">
      <c r="AH561" s="12"/>
      <c r="AL561" s="31"/>
    </row>
    <row r="562" spans="34:38" x14ac:dyDescent="0.3">
      <c r="AH562" s="12"/>
      <c r="AL562" s="31"/>
    </row>
    <row r="563" spans="34:38" x14ac:dyDescent="0.3">
      <c r="AH563" s="12"/>
      <c r="AL563" s="31"/>
    </row>
    <row r="564" spans="34:38" x14ac:dyDescent="0.3">
      <c r="AH564" s="12"/>
      <c r="AL564" s="31"/>
    </row>
    <row r="565" spans="34:38" x14ac:dyDescent="0.3">
      <c r="AH565" s="12"/>
      <c r="AL565" s="31"/>
    </row>
    <row r="566" spans="34:38" x14ac:dyDescent="0.3">
      <c r="AH566" s="12"/>
      <c r="AL566" s="31"/>
    </row>
    <row r="567" spans="34:38" x14ac:dyDescent="0.3">
      <c r="AH567" s="12"/>
      <c r="AL567" s="31"/>
    </row>
    <row r="568" spans="34:38" x14ac:dyDescent="0.3">
      <c r="AH568" s="12"/>
      <c r="AL568" s="31"/>
    </row>
    <row r="569" spans="34:38" x14ac:dyDescent="0.3">
      <c r="AH569" s="12"/>
      <c r="AL569" s="31"/>
    </row>
    <row r="570" spans="34:38" x14ac:dyDescent="0.3">
      <c r="AH570" s="12"/>
      <c r="AL570" s="31"/>
    </row>
    <row r="571" spans="34:38" x14ac:dyDescent="0.3">
      <c r="AH571" s="12"/>
      <c r="AL571" s="31"/>
    </row>
    <row r="572" spans="34:38" x14ac:dyDescent="0.3">
      <c r="AH572" s="12"/>
      <c r="AL572" s="31"/>
    </row>
    <row r="573" spans="34:38" x14ac:dyDescent="0.3">
      <c r="AH573" s="12"/>
      <c r="AL573" s="31"/>
    </row>
    <row r="574" spans="34:38" x14ac:dyDescent="0.3">
      <c r="AH574" s="12"/>
      <c r="AL574" s="31"/>
    </row>
    <row r="575" spans="34:38" x14ac:dyDescent="0.3">
      <c r="AH575" s="12"/>
      <c r="AL575" s="31"/>
    </row>
    <row r="576" spans="34:38" x14ac:dyDescent="0.3">
      <c r="AH576" s="12"/>
      <c r="AL576" s="31"/>
    </row>
    <row r="577" spans="34:38" x14ac:dyDescent="0.3">
      <c r="AH577" s="12"/>
      <c r="AL577" s="31"/>
    </row>
    <row r="578" spans="34:38" x14ac:dyDescent="0.3">
      <c r="AH578" s="12"/>
      <c r="AL578" s="31"/>
    </row>
    <row r="579" spans="34:38" x14ac:dyDescent="0.3">
      <c r="AH579" s="12"/>
      <c r="AL579" s="31"/>
    </row>
    <row r="580" spans="34:38" x14ac:dyDescent="0.3">
      <c r="AH580" s="12"/>
      <c r="AL580" s="31"/>
    </row>
    <row r="581" spans="34:38" x14ac:dyDescent="0.3">
      <c r="AH581" s="12"/>
      <c r="AL581" s="31"/>
    </row>
    <row r="582" spans="34:38" x14ac:dyDescent="0.3">
      <c r="AH582" s="12"/>
      <c r="AL582" s="31"/>
    </row>
    <row r="583" spans="34:38" x14ac:dyDescent="0.3">
      <c r="AH583" s="12"/>
      <c r="AL583" s="31"/>
    </row>
    <row r="584" spans="34:38" x14ac:dyDescent="0.3">
      <c r="AH584" s="12"/>
      <c r="AL584" s="31"/>
    </row>
    <row r="585" spans="34:38" x14ac:dyDescent="0.3">
      <c r="AH585" s="12"/>
      <c r="AL585" s="31"/>
    </row>
    <row r="586" spans="34:38" x14ac:dyDescent="0.3">
      <c r="AH586" s="12"/>
      <c r="AL586" s="31"/>
    </row>
    <row r="587" spans="34:38" x14ac:dyDescent="0.3">
      <c r="AH587" s="12"/>
      <c r="AL587" s="31"/>
    </row>
    <row r="588" spans="34:38" x14ac:dyDescent="0.3">
      <c r="AH588" s="12"/>
      <c r="AL588" s="31"/>
    </row>
    <row r="589" spans="34:38" x14ac:dyDescent="0.3">
      <c r="AH589" s="12"/>
      <c r="AL589" s="31"/>
    </row>
    <row r="590" spans="34:38" x14ac:dyDescent="0.3">
      <c r="AH590" s="12"/>
      <c r="AL590" s="31"/>
    </row>
    <row r="591" spans="34:38" x14ac:dyDescent="0.3">
      <c r="AH591" s="12"/>
      <c r="AL591" s="31"/>
    </row>
    <row r="592" spans="34:38" x14ac:dyDescent="0.3">
      <c r="AH592" s="12"/>
      <c r="AL592" s="31"/>
    </row>
    <row r="593" spans="34:38" x14ac:dyDescent="0.3">
      <c r="AH593" s="12"/>
      <c r="AL593" s="31"/>
    </row>
    <row r="594" spans="34:38" x14ac:dyDescent="0.3">
      <c r="AH594" s="12"/>
      <c r="AL594" s="31"/>
    </row>
    <row r="595" spans="34:38" x14ac:dyDescent="0.3">
      <c r="AH595" s="12"/>
      <c r="AL595" s="31"/>
    </row>
    <row r="596" spans="34:38" x14ac:dyDescent="0.3">
      <c r="AH596" s="12"/>
      <c r="AL596" s="31"/>
    </row>
    <row r="597" spans="34:38" x14ac:dyDescent="0.3">
      <c r="AH597" s="12"/>
      <c r="AL597" s="31"/>
    </row>
    <row r="598" spans="34:38" x14ac:dyDescent="0.3">
      <c r="AH598" s="12"/>
      <c r="AL598" s="31"/>
    </row>
    <row r="599" spans="34:38" x14ac:dyDescent="0.3">
      <c r="AH599" s="12"/>
      <c r="AL599" s="31"/>
    </row>
    <row r="600" spans="34:38" x14ac:dyDescent="0.3">
      <c r="AH600" s="12"/>
      <c r="AL600" s="31"/>
    </row>
    <row r="601" spans="34:38" x14ac:dyDescent="0.3">
      <c r="AH601" s="12"/>
      <c r="AL601" s="31"/>
    </row>
    <row r="602" spans="34:38" x14ac:dyDescent="0.3">
      <c r="AH602" s="12"/>
      <c r="AL602" s="31"/>
    </row>
    <row r="603" spans="34:38" x14ac:dyDescent="0.3">
      <c r="AH603" s="12"/>
      <c r="AL603" s="31"/>
    </row>
    <row r="604" spans="34:38" x14ac:dyDescent="0.3">
      <c r="AH604" s="12"/>
      <c r="AL604" s="31"/>
    </row>
    <row r="605" spans="34:38" x14ac:dyDescent="0.3">
      <c r="AH605" s="12"/>
      <c r="AL605" s="31"/>
    </row>
    <row r="606" spans="34:38" x14ac:dyDescent="0.3">
      <c r="AH606" s="12"/>
      <c r="AL606" s="31"/>
    </row>
    <row r="607" spans="34:38" x14ac:dyDescent="0.3">
      <c r="AH607" s="12"/>
      <c r="AL607" s="31"/>
    </row>
    <row r="608" spans="34:38" x14ac:dyDescent="0.3">
      <c r="AH608" s="12"/>
      <c r="AL608" s="31"/>
    </row>
    <row r="609" spans="34:38" x14ac:dyDescent="0.3">
      <c r="AH609" s="12"/>
      <c r="AL609" s="31"/>
    </row>
    <row r="610" spans="34:38" x14ac:dyDescent="0.3">
      <c r="AH610" s="12"/>
      <c r="AL610" s="31"/>
    </row>
    <row r="611" spans="34:38" x14ac:dyDescent="0.3">
      <c r="AH611" s="12"/>
      <c r="AL611" s="31"/>
    </row>
    <row r="612" spans="34:38" x14ac:dyDescent="0.3">
      <c r="AH612" s="12"/>
      <c r="AL612" s="31"/>
    </row>
    <row r="613" spans="34:38" x14ac:dyDescent="0.3">
      <c r="AH613" s="12"/>
      <c r="AL613" s="31"/>
    </row>
    <row r="614" spans="34:38" x14ac:dyDescent="0.3">
      <c r="AH614" s="12"/>
      <c r="AL614" s="31"/>
    </row>
    <row r="615" spans="34:38" x14ac:dyDescent="0.3">
      <c r="AH615" s="12"/>
      <c r="AL615" s="31"/>
    </row>
    <row r="616" spans="34:38" x14ac:dyDescent="0.3">
      <c r="AH616" s="12"/>
      <c r="AL616" s="31"/>
    </row>
    <row r="617" spans="34:38" x14ac:dyDescent="0.3">
      <c r="AH617" s="12"/>
      <c r="AL617" s="31"/>
    </row>
    <row r="618" spans="34:38" x14ac:dyDescent="0.3">
      <c r="AH618" s="12"/>
      <c r="AL618" s="31"/>
    </row>
    <row r="619" spans="34:38" x14ac:dyDescent="0.3">
      <c r="AH619" s="12"/>
      <c r="AL619" s="31"/>
    </row>
    <row r="620" spans="34:38" x14ac:dyDescent="0.3">
      <c r="AH620" s="12"/>
      <c r="AL620" s="31"/>
    </row>
    <row r="621" spans="34:38" x14ac:dyDescent="0.3">
      <c r="AH621" s="12"/>
      <c r="AL621" s="31"/>
    </row>
    <row r="622" spans="34:38" x14ac:dyDescent="0.3">
      <c r="AH622" s="12"/>
      <c r="AL622" s="31"/>
    </row>
    <row r="623" spans="34:38" x14ac:dyDescent="0.3">
      <c r="AH623" s="12"/>
      <c r="AL623" s="31"/>
    </row>
    <row r="624" spans="34:38" x14ac:dyDescent="0.3">
      <c r="AH624" s="12"/>
      <c r="AL624" s="31"/>
    </row>
    <row r="625" spans="34:38" x14ac:dyDescent="0.3">
      <c r="AH625" s="12"/>
      <c r="AL625" s="31"/>
    </row>
    <row r="626" spans="34:38" x14ac:dyDescent="0.3">
      <c r="AH626" s="12"/>
      <c r="AL626" s="31"/>
    </row>
    <row r="627" spans="34:38" x14ac:dyDescent="0.3">
      <c r="AH627" s="12"/>
      <c r="AL627" s="31"/>
    </row>
    <row r="628" spans="34:38" x14ac:dyDescent="0.3">
      <c r="AH628" s="12"/>
      <c r="AL628" s="31"/>
    </row>
    <row r="629" spans="34:38" x14ac:dyDescent="0.3">
      <c r="AH629" s="12"/>
      <c r="AL629" s="31"/>
    </row>
    <row r="630" spans="34:38" x14ac:dyDescent="0.3">
      <c r="AH630" s="12"/>
      <c r="AL630" s="31"/>
    </row>
    <row r="631" spans="34:38" x14ac:dyDescent="0.3">
      <c r="AH631" s="12"/>
      <c r="AL631" s="31"/>
    </row>
    <row r="632" spans="34:38" x14ac:dyDescent="0.3">
      <c r="AH632" s="12"/>
      <c r="AL632" s="31"/>
    </row>
    <row r="633" spans="34:38" x14ac:dyDescent="0.3">
      <c r="AH633" s="12"/>
      <c r="AL633" s="31"/>
    </row>
    <row r="634" spans="34:38" x14ac:dyDescent="0.3">
      <c r="AH634" s="12"/>
      <c r="AL634" s="31"/>
    </row>
    <row r="635" spans="34:38" x14ac:dyDescent="0.3">
      <c r="AH635" s="12"/>
      <c r="AL635" s="31"/>
    </row>
    <row r="636" spans="34:38" x14ac:dyDescent="0.3">
      <c r="AH636" s="12"/>
      <c r="AL636" s="31"/>
    </row>
    <row r="637" spans="34:38" x14ac:dyDescent="0.3">
      <c r="AH637" s="12"/>
      <c r="AL637" s="31"/>
    </row>
    <row r="638" spans="34:38" x14ac:dyDescent="0.3">
      <c r="AH638" s="12"/>
      <c r="AL638" s="31"/>
    </row>
    <row r="639" spans="34:38" x14ac:dyDescent="0.3">
      <c r="AH639" s="12"/>
      <c r="AL639" s="31"/>
    </row>
    <row r="640" spans="34:38" x14ac:dyDescent="0.3">
      <c r="AH640" s="12"/>
      <c r="AL640" s="31"/>
    </row>
    <row r="641" spans="34:38" x14ac:dyDescent="0.3">
      <c r="AH641" s="12"/>
      <c r="AL641" s="31"/>
    </row>
    <row r="642" spans="34:38" x14ac:dyDescent="0.3">
      <c r="AH642" s="12"/>
      <c r="AL642" s="31"/>
    </row>
    <row r="643" spans="34:38" x14ac:dyDescent="0.3">
      <c r="AH643" s="12"/>
      <c r="AL643" s="31"/>
    </row>
    <row r="644" spans="34:38" x14ac:dyDescent="0.3">
      <c r="AH644" s="12"/>
      <c r="AL644" s="31"/>
    </row>
    <row r="645" spans="34:38" x14ac:dyDescent="0.3">
      <c r="AH645" s="12"/>
      <c r="AL645" s="31"/>
    </row>
    <row r="646" spans="34:38" x14ac:dyDescent="0.3">
      <c r="AH646" s="12"/>
      <c r="AL646" s="31"/>
    </row>
    <row r="647" spans="34:38" x14ac:dyDescent="0.3">
      <c r="AH647" s="12"/>
      <c r="AL647" s="31"/>
    </row>
    <row r="648" spans="34:38" x14ac:dyDescent="0.3">
      <c r="AH648" s="12"/>
      <c r="AL648" s="31"/>
    </row>
    <row r="649" spans="34:38" x14ac:dyDescent="0.3">
      <c r="AH649" s="12"/>
      <c r="AL649" s="31"/>
    </row>
    <row r="650" spans="34:38" x14ac:dyDescent="0.3">
      <c r="AH650" s="12"/>
      <c r="AL650" s="31"/>
    </row>
    <row r="651" spans="34:38" x14ac:dyDescent="0.3">
      <c r="AH651" s="12"/>
      <c r="AL651" s="31"/>
    </row>
    <row r="652" spans="34:38" x14ac:dyDescent="0.3">
      <c r="AH652" s="12"/>
      <c r="AL652" s="31"/>
    </row>
    <row r="653" spans="34:38" x14ac:dyDescent="0.3">
      <c r="AH653" s="12"/>
      <c r="AL653" s="31"/>
    </row>
    <row r="654" spans="34:38" x14ac:dyDescent="0.3">
      <c r="AH654" s="12"/>
      <c r="AL654" s="31"/>
    </row>
    <row r="655" spans="34:38" x14ac:dyDescent="0.3">
      <c r="AH655" s="12"/>
      <c r="AL655" s="31"/>
    </row>
    <row r="656" spans="34:38" x14ac:dyDescent="0.3">
      <c r="AH656" s="12"/>
      <c r="AL656" s="31"/>
    </row>
    <row r="657" spans="34:38" x14ac:dyDescent="0.3">
      <c r="AH657" s="12"/>
      <c r="AL657" s="31"/>
    </row>
    <row r="658" spans="34:38" x14ac:dyDescent="0.3">
      <c r="AH658" s="12"/>
      <c r="AL658" s="31"/>
    </row>
    <row r="659" spans="34:38" x14ac:dyDescent="0.3">
      <c r="AH659" s="12"/>
      <c r="AL659" s="31"/>
    </row>
    <row r="660" spans="34:38" x14ac:dyDescent="0.3">
      <c r="AH660" s="12"/>
      <c r="AL660" s="31"/>
    </row>
    <row r="661" spans="34:38" x14ac:dyDescent="0.3">
      <c r="AH661" s="12"/>
      <c r="AL661" s="31"/>
    </row>
    <row r="662" spans="34:38" x14ac:dyDescent="0.3">
      <c r="AH662" s="12"/>
      <c r="AL662" s="31"/>
    </row>
    <row r="663" spans="34:38" x14ac:dyDescent="0.3">
      <c r="AH663" s="12"/>
      <c r="AL663" s="31"/>
    </row>
    <row r="664" spans="34:38" x14ac:dyDescent="0.3">
      <c r="AH664" s="12"/>
      <c r="AL664" s="31"/>
    </row>
    <row r="665" spans="34:38" x14ac:dyDescent="0.3">
      <c r="AH665" s="12"/>
      <c r="AL665" s="31"/>
    </row>
    <row r="666" spans="34:38" x14ac:dyDescent="0.3">
      <c r="AH666" s="12"/>
      <c r="AL666" s="31"/>
    </row>
    <row r="667" spans="34:38" x14ac:dyDescent="0.3">
      <c r="AH667" s="12"/>
      <c r="AL667" s="31"/>
    </row>
    <row r="668" spans="34:38" x14ac:dyDescent="0.3">
      <c r="AH668" s="12"/>
      <c r="AL668" s="31"/>
    </row>
    <row r="669" spans="34:38" x14ac:dyDescent="0.3">
      <c r="AH669" s="12"/>
      <c r="AL669" s="31"/>
    </row>
    <row r="670" spans="34:38" x14ac:dyDescent="0.3">
      <c r="AH670" s="12"/>
      <c r="AL670" s="31"/>
    </row>
    <row r="671" spans="34:38" x14ac:dyDescent="0.3">
      <c r="AH671" s="12"/>
      <c r="AL671" s="31"/>
    </row>
    <row r="672" spans="34:38" x14ac:dyDescent="0.3">
      <c r="AH672" s="12"/>
      <c r="AL672" s="31"/>
    </row>
    <row r="673" spans="34:38" x14ac:dyDescent="0.3">
      <c r="AH673" s="12"/>
      <c r="AL673" s="31"/>
    </row>
    <row r="674" spans="34:38" x14ac:dyDescent="0.3">
      <c r="AH674" s="12"/>
      <c r="AL674" s="31"/>
    </row>
    <row r="675" spans="34:38" x14ac:dyDescent="0.3">
      <c r="AH675" s="12"/>
      <c r="AL675" s="31"/>
    </row>
    <row r="676" spans="34:38" x14ac:dyDescent="0.3">
      <c r="AH676" s="12"/>
      <c r="AL676" s="31"/>
    </row>
    <row r="677" spans="34:38" x14ac:dyDescent="0.3">
      <c r="AH677" s="12"/>
      <c r="AL677" s="31"/>
    </row>
    <row r="678" spans="34:38" x14ac:dyDescent="0.3">
      <c r="AH678" s="12"/>
      <c r="AL678" s="31"/>
    </row>
    <row r="679" spans="34:38" x14ac:dyDescent="0.3">
      <c r="AH679" s="12"/>
      <c r="AL679" s="31"/>
    </row>
    <row r="680" spans="34:38" x14ac:dyDescent="0.3">
      <c r="AH680" s="12"/>
      <c r="AL680" s="31"/>
    </row>
    <row r="681" spans="34:38" x14ac:dyDescent="0.3">
      <c r="AH681" s="12"/>
      <c r="AL681" s="31"/>
    </row>
    <row r="682" spans="34:38" x14ac:dyDescent="0.3">
      <c r="AH682" s="12"/>
      <c r="AL682" s="31"/>
    </row>
    <row r="683" spans="34:38" x14ac:dyDescent="0.3">
      <c r="AH683" s="12"/>
      <c r="AL683" s="31"/>
    </row>
    <row r="684" spans="34:38" x14ac:dyDescent="0.3">
      <c r="AH684" s="12"/>
      <c r="AL684" s="31"/>
    </row>
    <row r="685" spans="34:38" x14ac:dyDescent="0.3">
      <c r="AH685" s="12"/>
      <c r="AL685" s="31"/>
    </row>
    <row r="686" spans="34:38" x14ac:dyDescent="0.3">
      <c r="AH686" s="12"/>
      <c r="AL686" s="31"/>
    </row>
    <row r="687" spans="34:38" x14ac:dyDescent="0.3">
      <c r="AH687" s="12"/>
      <c r="AL687" s="31"/>
    </row>
    <row r="688" spans="34:38" x14ac:dyDescent="0.3">
      <c r="AH688" s="12"/>
      <c r="AL688" s="31"/>
    </row>
    <row r="689" spans="34:38" x14ac:dyDescent="0.3">
      <c r="AH689" s="12"/>
      <c r="AL689" s="31"/>
    </row>
    <row r="690" spans="34:38" x14ac:dyDescent="0.3">
      <c r="AH690" s="12"/>
      <c r="AL690" s="31"/>
    </row>
    <row r="691" spans="34:38" x14ac:dyDescent="0.3">
      <c r="AH691" s="12"/>
      <c r="AL691" s="31"/>
    </row>
    <row r="692" spans="34:38" x14ac:dyDescent="0.3">
      <c r="AH692" s="12"/>
      <c r="AL692" s="31"/>
    </row>
    <row r="693" spans="34:38" x14ac:dyDescent="0.3">
      <c r="AH693" s="12"/>
      <c r="AL693" s="31"/>
    </row>
    <row r="694" spans="34:38" x14ac:dyDescent="0.3">
      <c r="AH694" s="12"/>
      <c r="AL694" s="31"/>
    </row>
    <row r="695" spans="34:38" x14ac:dyDescent="0.3">
      <c r="AH695" s="12"/>
      <c r="AL695" s="31"/>
    </row>
    <row r="696" spans="34:38" x14ac:dyDescent="0.3">
      <c r="AH696" s="12"/>
      <c r="AL696" s="31"/>
    </row>
    <row r="697" spans="34:38" x14ac:dyDescent="0.3">
      <c r="AH697" s="12"/>
      <c r="AL697" s="31"/>
    </row>
    <row r="698" spans="34:38" x14ac:dyDescent="0.3">
      <c r="AH698" s="12"/>
      <c r="AL698" s="31"/>
    </row>
    <row r="699" spans="34:38" x14ac:dyDescent="0.3">
      <c r="AH699" s="12"/>
      <c r="AL699" s="31"/>
    </row>
    <row r="700" spans="34:38" x14ac:dyDescent="0.3">
      <c r="AH700" s="12"/>
      <c r="AL700" s="31"/>
    </row>
    <row r="701" spans="34:38" x14ac:dyDescent="0.3">
      <c r="AH701" s="12"/>
      <c r="AL701" s="31"/>
    </row>
    <row r="702" spans="34:38" x14ac:dyDescent="0.3">
      <c r="AH702" s="12"/>
      <c r="AL702" s="31"/>
    </row>
    <row r="703" spans="34:38" x14ac:dyDescent="0.3">
      <c r="AH703" s="12"/>
      <c r="AL703" s="31"/>
    </row>
    <row r="704" spans="34:38" x14ac:dyDescent="0.3">
      <c r="AH704" s="12"/>
      <c r="AL704" s="31"/>
    </row>
    <row r="705" spans="34:38" x14ac:dyDescent="0.3">
      <c r="AH705" s="12"/>
      <c r="AL705" s="31"/>
    </row>
    <row r="706" spans="34:38" x14ac:dyDescent="0.3">
      <c r="AH706" s="12"/>
      <c r="AL706" s="31"/>
    </row>
    <row r="707" spans="34:38" x14ac:dyDescent="0.3">
      <c r="AH707" s="12"/>
      <c r="AL707" s="31"/>
    </row>
    <row r="708" spans="34:38" x14ac:dyDescent="0.3">
      <c r="AH708" s="12"/>
      <c r="AL708" s="31"/>
    </row>
    <row r="709" spans="34:38" x14ac:dyDescent="0.3">
      <c r="AH709" s="12"/>
      <c r="AL709" s="31"/>
    </row>
    <row r="710" spans="34:38" x14ac:dyDescent="0.3">
      <c r="AH710" s="12"/>
      <c r="AL710" s="31"/>
    </row>
    <row r="711" spans="34:38" x14ac:dyDescent="0.3">
      <c r="AH711" s="12"/>
      <c r="AL711" s="31"/>
    </row>
    <row r="712" spans="34:38" x14ac:dyDescent="0.3">
      <c r="AH712" s="12"/>
      <c r="AL712" s="31"/>
    </row>
    <row r="713" spans="34:38" x14ac:dyDescent="0.3">
      <c r="AH713" s="12"/>
      <c r="AL713" s="31"/>
    </row>
    <row r="714" spans="34:38" x14ac:dyDescent="0.3">
      <c r="AH714" s="12"/>
      <c r="AL714" s="31"/>
    </row>
    <row r="715" spans="34:38" x14ac:dyDescent="0.3">
      <c r="AH715" s="12"/>
      <c r="AL715" s="31"/>
    </row>
    <row r="716" spans="34:38" x14ac:dyDescent="0.3">
      <c r="AH716" s="12"/>
      <c r="AL716" s="31"/>
    </row>
    <row r="717" spans="34:38" x14ac:dyDescent="0.3">
      <c r="AH717" s="12"/>
      <c r="AL717" s="31"/>
    </row>
    <row r="718" spans="34:38" x14ac:dyDescent="0.3">
      <c r="AH718" s="12"/>
      <c r="AL718" s="31"/>
    </row>
    <row r="719" spans="34:38" x14ac:dyDescent="0.3">
      <c r="AH719" s="12"/>
      <c r="AL719" s="31"/>
    </row>
    <row r="720" spans="34:38" x14ac:dyDescent="0.3">
      <c r="AH720" s="12"/>
      <c r="AL720" s="31"/>
    </row>
    <row r="721" spans="34:38" x14ac:dyDescent="0.3">
      <c r="AH721" s="12"/>
      <c r="AL721" s="31"/>
    </row>
    <row r="722" spans="34:38" x14ac:dyDescent="0.3">
      <c r="AH722" s="12"/>
      <c r="AL722" s="31"/>
    </row>
    <row r="723" spans="34:38" x14ac:dyDescent="0.3">
      <c r="AH723" s="12"/>
      <c r="AL723" s="31"/>
    </row>
    <row r="724" spans="34:38" x14ac:dyDescent="0.3">
      <c r="AH724" s="12"/>
      <c r="AL724" s="31"/>
    </row>
    <row r="725" spans="34:38" x14ac:dyDescent="0.3">
      <c r="AH725" s="12"/>
      <c r="AL725" s="31"/>
    </row>
    <row r="726" spans="34:38" x14ac:dyDescent="0.3">
      <c r="AH726" s="12"/>
      <c r="AL726" s="31"/>
    </row>
    <row r="727" spans="34:38" x14ac:dyDescent="0.3">
      <c r="AH727" s="12"/>
      <c r="AL727" s="31"/>
    </row>
    <row r="728" spans="34:38" x14ac:dyDescent="0.3">
      <c r="AH728" s="12"/>
      <c r="AL728" s="31"/>
    </row>
    <row r="729" spans="34:38" x14ac:dyDescent="0.3">
      <c r="AH729" s="12"/>
      <c r="AL729" s="31"/>
    </row>
    <row r="730" spans="34:38" x14ac:dyDescent="0.3">
      <c r="AH730" s="12"/>
      <c r="AL730" s="31"/>
    </row>
    <row r="731" spans="34:38" x14ac:dyDescent="0.3">
      <c r="AH731" s="12"/>
      <c r="AL731" s="31"/>
    </row>
    <row r="732" spans="34:38" x14ac:dyDescent="0.3">
      <c r="AH732" s="12"/>
      <c r="AL732" s="31"/>
    </row>
    <row r="733" spans="34:38" x14ac:dyDescent="0.3">
      <c r="AH733" s="12"/>
      <c r="AL733" s="31"/>
    </row>
    <row r="734" spans="34:38" x14ac:dyDescent="0.3">
      <c r="AH734" s="12"/>
      <c r="AL734" s="31"/>
    </row>
    <row r="735" spans="34:38" x14ac:dyDescent="0.3">
      <c r="AH735" s="12"/>
      <c r="AL735" s="31"/>
    </row>
    <row r="736" spans="34:38" x14ac:dyDescent="0.3">
      <c r="AH736" s="12"/>
      <c r="AL736" s="31"/>
    </row>
    <row r="737" spans="34:38" x14ac:dyDescent="0.3">
      <c r="AH737" s="12"/>
      <c r="AL737" s="31"/>
    </row>
    <row r="738" spans="34:38" x14ac:dyDescent="0.3">
      <c r="AH738" s="12"/>
      <c r="AL738" s="31"/>
    </row>
    <row r="739" spans="34:38" x14ac:dyDescent="0.3">
      <c r="AH739" s="12"/>
      <c r="AL739" s="31"/>
    </row>
    <row r="740" spans="34:38" x14ac:dyDescent="0.3">
      <c r="AH740" s="12"/>
      <c r="AL740" s="31"/>
    </row>
    <row r="741" spans="34:38" x14ac:dyDescent="0.3">
      <c r="AH741" s="12"/>
      <c r="AL741" s="31"/>
    </row>
    <row r="742" spans="34:38" x14ac:dyDescent="0.3">
      <c r="AH742" s="12"/>
      <c r="AL742" s="31"/>
    </row>
    <row r="743" spans="34:38" x14ac:dyDescent="0.3">
      <c r="AH743" s="12"/>
      <c r="AL743" s="31"/>
    </row>
    <row r="744" spans="34:38" x14ac:dyDescent="0.3">
      <c r="AH744" s="12"/>
      <c r="AL744" s="31"/>
    </row>
    <row r="745" spans="34:38" x14ac:dyDescent="0.3">
      <c r="AH745" s="12"/>
      <c r="AL745" s="31"/>
    </row>
    <row r="746" spans="34:38" x14ac:dyDescent="0.3">
      <c r="AH746" s="12"/>
      <c r="AL746" s="31"/>
    </row>
    <row r="747" spans="34:38" x14ac:dyDescent="0.3">
      <c r="AH747" s="12"/>
      <c r="AL747" s="31"/>
    </row>
    <row r="748" spans="34:38" x14ac:dyDescent="0.3">
      <c r="AH748" s="12"/>
      <c r="AL748" s="31"/>
    </row>
    <row r="749" spans="34:38" x14ac:dyDescent="0.3">
      <c r="AH749" s="12"/>
      <c r="AL749" s="31"/>
    </row>
    <row r="750" spans="34:38" x14ac:dyDescent="0.3">
      <c r="AH750" s="12"/>
      <c r="AL750" s="31"/>
    </row>
    <row r="751" spans="34:38" x14ac:dyDescent="0.3">
      <c r="AH751" s="12"/>
      <c r="AL751" s="31"/>
    </row>
    <row r="752" spans="34:38" x14ac:dyDescent="0.3">
      <c r="AH752" s="12"/>
      <c r="AL752" s="31"/>
    </row>
    <row r="753" spans="34:38" x14ac:dyDescent="0.3">
      <c r="AH753" s="12"/>
      <c r="AL753" s="31"/>
    </row>
    <row r="754" spans="34:38" x14ac:dyDescent="0.3">
      <c r="AH754" s="12"/>
      <c r="AL754" s="31"/>
    </row>
    <row r="755" spans="34:38" x14ac:dyDescent="0.3">
      <c r="AH755" s="12"/>
      <c r="AL755" s="31"/>
    </row>
    <row r="756" spans="34:38" x14ac:dyDescent="0.3">
      <c r="AH756" s="12"/>
      <c r="AL756" s="31"/>
    </row>
    <row r="757" spans="34:38" x14ac:dyDescent="0.3">
      <c r="AH757" s="12"/>
      <c r="AL757" s="31"/>
    </row>
    <row r="758" spans="34:38" x14ac:dyDescent="0.3">
      <c r="AH758" s="12"/>
      <c r="AL758" s="31"/>
    </row>
    <row r="759" spans="34:38" x14ac:dyDescent="0.3">
      <c r="AH759" s="12"/>
      <c r="AL759" s="31"/>
    </row>
    <row r="760" spans="34:38" x14ac:dyDescent="0.3">
      <c r="AH760" s="12"/>
      <c r="AL760" s="31"/>
    </row>
    <row r="761" spans="34:38" x14ac:dyDescent="0.3">
      <c r="AH761" s="12"/>
      <c r="AL761" s="31"/>
    </row>
    <row r="762" spans="34:38" x14ac:dyDescent="0.3">
      <c r="AH762" s="12"/>
      <c r="AL762" s="31"/>
    </row>
    <row r="763" spans="34:38" x14ac:dyDescent="0.3">
      <c r="AH763" s="12"/>
      <c r="AL763" s="31"/>
    </row>
    <row r="764" spans="34:38" x14ac:dyDescent="0.3">
      <c r="AH764" s="12"/>
      <c r="AL764" s="31"/>
    </row>
    <row r="765" spans="34:38" x14ac:dyDescent="0.3">
      <c r="AH765" s="12"/>
      <c r="AL765" s="31"/>
    </row>
    <row r="766" spans="34:38" x14ac:dyDescent="0.3">
      <c r="AH766" s="12"/>
      <c r="AL766" s="31"/>
    </row>
    <row r="767" spans="34:38" x14ac:dyDescent="0.3">
      <c r="AH767" s="12"/>
      <c r="AL767" s="31"/>
    </row>
    <row r="768" spans="34:38" x14ac:dyDescent="0.3">
      <c r="AH768" s="12"/>
      <c r="AL768" s="31"/>
    </row>
    <row r="769" spans="34:38" x14ac:dyDescent="0.3">
      <c r="AH769" s="12"/>
      <c r="AL769" s="31"/>
    </row>
    <row r="770" spans="34:38" x14ac:dyDescent="0.3">
      <c r="AH770" s="12"/>
      <c r="AL770" s="31"/>
    </row>
    <row r="771" spans="34:38" x14ac:dyDescent="0.3">
      <c r="AH771" s="12"/>
      <c r="AL771" s="31"/>
    </row>
    <row r="772" spans="34:38" x14ac:dyDescent="0.3">
      <c r="AH772" s="12"/>
      <c r="AL772" s="31"/>
    </row>
    <row r="773" spans="34:38" x14ac:dyDescent="0.3">
      <c r="AH773" s="12"/>
      <c r="AL773" s="31"/>
    </row>
    <row r="774" spans="34:38" x14ac:dyDescent="0.3">
      <c r="AH774" s="12"/>
      <c r="AL774" s="31"/>
    </row>
    <row r="775" spans="34:38" x14ac:dyDescent="0.3">
      <c r="AH775" s="12"/>
      <c r="AL775" s="31"/>
    </row>
    <row r="776" spans="34:38" x14ac:dyDescent="0.3">
      <c r="AH776" s="12"/>
      <c r="AL776" s="31"/>
    </row>
    <row r="777" spans="34:38" x14ac:dyDescent="0.3">
      <c r="AH777" s="12"/>
      <c r="AL777" s="31"/>
    </row>
    <row r="778" spans="34:38" x14ac:dyDescent="0.3">
      <c r="AH778" s="12"/>
      <c r="AL778" s="31"/>
    </row>
    <row r="779" spans="34:38" x14ac:dyDescent="0.3">
      <c r="AH779" s="12"/>
      <c r="AL779" s="31"/>
    </row>
    <row r="780" spans="34:38" x14ac:dyDescent="0.3">
      <c r="AH780" s="12"/>
      <c r="AL780" s="31"/>
    </row>
    <row r="781" spans="34:38" x14ac:dyDescent="0.3">
      <c r="AH781" s="12"/>
      <c r="AL781" s="31"/>
    </row>
    <row r="782" spans="34:38" x14ac:dyDescent="0.3">
      <c r="AH782" s="12"/>
      <c r="AL782" s="31"/>
    </row>
    <row r="783" spans="34:38" x14ac:dyDescent="0.3">
      <c r="AH783" s="12"/>
      <c r="AL783" s="31"/>
    </row>
    <row r="784" spans="34:38" x14ac:dyDescent="0.3">
      <c r="AH784" s="12"/>
      <c r="AL784" s="31"/>
    </row>
    <row r="785" spans="34:38" x14ac:dyDescent="0.3">
      <c r="AH785" s="12"/>
      <c r="AL785" s="31"/>
    </row>
    <row r="786" spans="34:38" x14ac:dyDescent="0.3">
      <c r="AH786" s="12"/>
      <c r="AL786" s="31"/>
    </row>
    <row r="787" spans="34:38" x14ac:dyDescent="0.3">
      <c r="AH787" s="12"/>
      <c r="AL787" s="31"/>
    </row>
    <row r="788" spans="34:38" x14ac:dyDescent="0.3">
      <c r="AH788" s="12"/>
      <c r="AL788" s="31"/>
    </row>
    <row r="789" spans="34:38" x14ac:dyDescent="0.3">
      <c r="AH789" s="12"/>
      <c r="AL789" s="31"/>
    </row>
    <row r="790" spans="34:38" x14ac:dyDescent="0.3">
      <c r="AH790" s="12"/>
      <c r="AL790" s="31"/>
    </row>
    <row r="791" spans="34:38" x14ac:dyDescent="0.3">
      <c r="AH791" s="12"/>
      <c r="AL791" s="31"/>
    </row>
    <row r="792" spans="34:38" x14ac:dyDescent="0.3">
      <c r="AH792" s="12"/>
      <c r="AL792" s="31"/>
    </row>
    <row r="793" spans="34:38" x14ac:dyDescent="0.3">
      <c r="AH793" s="12"/>
      <c r="AL793" s="31"/>
    </row>
    <row r="794" spans="34:38" x14ac:dyDescent="0.3">
      <c r="AH794" s="12"/>
      <c r="AL794" s="31"/>
    </row>
    <row r="795" spans="34:38" x14ac:dyDescent="0.3">
      <c r="AH795" s="12"/>
      <c r="AL795" s="31"/>
    </row>
    <row r="796" spans="34:38" x14ac:dyDescent="0.3">
      <c r="AH796" s="12"/>
      <c r="AL796" s="31"/>
    </row>
    <row r="797" spans="34:38" x14ac:dyDescent="0.3">
      <c r="AH797" s="12"/>
      <c r="AL797" s="31"/>
    </row>
    <row r="798" spans="34:38" x14ac:dyDescent="0.3">
      <c r="AH798" s="12"/>
      <c r="AL798" s="31"/>
    </row>
    <row r="799" spans="34:38" x14ac:dyDescent="0.3">
      <c r="AH799" s="12"/>
      <c r="AL799" s="31"/>
    </row>
    <row r="800" spans="34:38" x14ac:dyDescent="0.3">
      <c r="AH800" s="12"/>
      <c r="AL800" s="31"/>
    </row>
    <row r="801" spans="34:38" x14ac:dyDescent="0.3">
      <c r="AH801" s="12"/>
      <c r="AL801" s="31"/>
    </row>
    <row r="802" spans="34:38" x14ac:dyDescent="0.3">
      <c r="AH802" s="12"/>
      <c r="AL802" s="31"/>
    </row>
    <row r="803" spans="34:38" x14ac:dyDescent="0.3">
      <c r="AH803" s="12"/>
      <c r="AL803" s="31"/>
    </row>
    <row r="804" spans="34:38" x14ac:dyDescent="0.3">
      <c r="AH804" s="12"/>
      <c r="AL804" s="31"/>
    </row>
    <row r="805" spans="34:38" x14ac:dyDescent="0.3">
      <c r="AH805" s="12"/>
      <c r="AL805" s="31"/>
    </row>
    <row r="806" spans="34:38" x14ac:dyDescent="0.3">
      <c r="AH806" s="12"/>
      <c r="AL806" s="31"/>
    </row>
    <row r="807" spans="34:38" x14ac:dyDescent="0.3">
      <c r="AH807" s="12"/>
      <c r="AL807" s="31"/>
    </row>
    <row r="808" spans="34:38" x14ac:dyDescent="0.3">
      <c r="AH808" s="12"/>
      <c r="AL808" s="31"/>
    </row>
    <row r="809" spans="34:38" x14ac:dyDescent="0.3">
      <c r="AH809" s="12"/>
      <c r="AL809" s="31"/>
    </row>
    <row r="810" spans="34:38" x14ac:dyDescent="0.3">
      <c r="AH810" s="12"/>
      <c r="AL810" s="31"/>
    </row>
    <row r="811" spans="34:38" x14ac:dyDescent="0.3">
      <c r="AH811" s="12"/>
      <c r="AL811" s="31"/>
    </row>
    <row r="812" spans="34:38" x14ac:dyDescent="0.3">
      <c r="AH812" s="12"/>
      <c r="AL812" s="31"/>
    </row>
    <row r="813" spans="34:38" x14ac:dyDescent="0.3">
      <c r="AH813" s="12"/>
      <c r="AL813" s="31"/>
    </row>
    <row r="814" spans="34:38" x14ac:dyDescent="0.3">
      <c r="AH814" s="12"/>
      <c r="AL814" s="31"/>
    </row>
    <row r="815" spans="34:38" x14ac:dyDescent="0.3">
      <c r="AH815" s="12"/>
      <c r="AL815" s="31"/>
    </row>
    <row r="816" spans="34:38" x14ac:dyDescent="0.3">
      <c r="AH816" s="12"/>
      <c r="AL816" s="31"/>
    </row>
    <row r="817" spans="34:38" x14ac:dyDescent="0.3">
      <c r="AH817" s="12"/>
      <c r="AL817" s="31"/>
    </row>
    <row r="818" spans="34:38" x14ac:dyDescent="0.3">
      <c r="AH818" s="12"/>
      <c r="AL818" s="31"/>
    </row>
    <row r="819" spans="34:38" x14ac:dyDescent="0.3">
      <c r="AH819" s="12"/>
      <c r="AL819" s="31"/>
    </row>
    <row r="820" spans="34:38" x14ac:dyDescent="0.3">
      <c r="AH820" s="12"/>
      <c r="AL820" s="31"/>
    </row>
    <row r="821" spans="34:38" x14ac:dyDescent="0.3">
      <c r="AH821" s="12"/>
      <c r="AL821" s="31"/>
    </row>
    <row r="822" spans="34:38" x14ac:dyDescent="0.3">
      <c r="AH822" s="12"/>
      <c r="AL822" s="31"/>
    </row>
    <row r="823" spans="34:38" x14ac:dyDescent="0.3">
      <c r="AH823" s="12"/>
      <c r="AL823" s="31"/>
    </row>
    <row r="824" spans="34:38" x14ac:dyDescent="0.3">
      <c r="AH824" s="12"/>
      <c r="AL824" s="31"/>
    </row>
    <row r="825" spans="34:38" x14ac:dyDescent="0.3">
      <c r="AH825" s="12"/>
      <c r="AL825" s="31"/>
    </row>
    <row r="826" spans="34:38" x14ac:dyDescent="0.3">
      <c r="AH826" s="12"/>
      <c r="AL826" s="31"/>
    </row>
    <row r="827" spans="34:38" x14ac:dyDescent="0.3">
      <c r="AH827" s="12"/>
      <c r="AL827" s="31"/>
    </row>
    <row r="828" spans="34:38" x14ac:dyDescent="0.3">
      <c r="AH828" s="12"/>
      <c r="AL828" s="31"/>
    </row>
    <row r="829" spans="34:38" x14ac:dyDescent="0.3">
      <c r="AH829" s="12"/>
      <c r="AL829" s="31"/>
    </row>
    <row r="830" spans="34:38" x14ac:dyDescent="0.3">
      <c r="AH830" s="12"/>
      <c r="AL830" s="31"/>
    </row>
    <row r="831" spans="34:38" x14ac:dyDescent="0.3">
      <c r="AH831" s="12"/>
      <c r="AL831" s="31"/>
    </row>
    <row r="832" spans="34:38" x14ac:dyDescent="0.3">
      <c r="AH832" s="12"/>
      <c r="AL832" s="31"/>
    </row>
    <row r="833" spans="34:38" x14ac:dyDescent="0.3">
      <c r="AH833" s="12"/>
      <c r="AL833" s="31"/>
    </row>
    <row r="834" spans="34:38" x14ac:dyDescent="0.3">
      <c r="AH834" s="12"/>
      <c r="AL834" s="31"/>
    </row>
    <row r="835" spans="34:38" x14ac:dyDescent="0.3">
      <c r="AH835" s="12"/>
      <c r="AL835" s="31"/>
    </row>
    <row r="836" spans="34:38" x14ac:dyDescent="0.3">
      <c r="AH836" s="12"/>
      <c r="AL836" s="31"/>
    </row>
    <row r="837" spans="34:38" x14ac:dyDescent="0.3">
      <c r="AH837" s="12"/>
      <c r="AL837" s="31"/>
    </row>
    <row r="838" spans="34:38" x14ac:dyDescent="0.3">
      <c r="AH838" s="12"/>
      <c r="AL838" s="31"/>
    </row>
    <row r="839" spans="34:38" x14ac:dyDescent="0.3">
      <c r="AH839" s="12"/>
      <c r="AL839" s="31"/>
    </row>
    <row r="840" spans="34:38" x14ac:dyDescent="0.3">
      <c r="AH840" s="12"/>
      <c r="AL840" s="31"/>
    </row>
    <row r="841" spans="34:38" x14ac:dyDescent="0.3">
      <c r="AH841" s="12"/>
      <c r="AL841" s="31"/>
    </row>
    <row r="842" spans="34:38" x14ac:dyDescent="0.3">
      <c r="AH842" s="12"/>
      <c r="AL842" s="31"/>
    </row>
    <row r="843" spans="34:38" x14ac:dyDescent="0.3">
      <c r="AH843" s="12"/>
      <c r="AL843" s="31"/>
    </row>
    <row r="844" spans="34:38" x14ac:dyDescent="0.3">
      <c r="AH844" s="12"/>
      <c r="AL844" s="31"/>
    </row>
    <row r="845" spans="34:38" x14ac:dyDescent="0.3">
      <c r="AH845" s="12"/>
      <c r="AL845" s="31"/>
    </row>
    <row r="846" spans="34:38" x14ac:dyDescent="0.3">
      <c r="AH846" s="12"/>
      <c r="AL846" s="31"/>
    </row>
    <row r="847" spans="34:38" x14ac:dyDescent="0.3">
      <c r="AH847" s="12"/>
      <c r="AL847" s="31"/>
    </row>
    <row r="848" spans="34:38" x14ac:dyDescent="0.3">
      <c r="AH848" s="12"/>
      <c r="AL848" s="31"/>
    </row>
    <row r="849" spans="34:38" x14ac:dyDescent="0.3">
      <c r="AH849" s="12"/>
      <c r="AL849" s="31"/>
    </row>
    <row r="850" spans="34:38" x14ac:dyDescent="0.3">
      <c r="AH850" s="12"/>
      <c r="AL850" s="31"/>
    </row>
    <row r="851" spans="34:38" x14ac:dyDescent="0.3">
      <c r="AH851" s="12"/>
      <c r="AL851" s="31"/>
    </row>
    <row r="852" spans="34:38" x14ac:dyDescent="0.3">
      <c r="AH852" s="12"/>
      <c r="AL852" s="31"/>
    </row>
    <row r="853" spans="34:38" x14ac:dyDescent="0.3">
      <c r="AH853" s="12"/>
      <c r="AL853" s="31"/>
    </row>
    <row r="854" spans="34:38" x14ac:dyDescent="0.3">
      <c r="AH854" s="12"/>
      <c r="AL854" s="31"/>
    </row>
    <row r="855" spans="34:38" x14ac:dyDescent="0.3">
      <c r="AH855" s="12"/>
      <c r="AL855" s="31"/>
    </row>
    <row r="856" spans="34:38" x14ac:dyDescent="0.3">
      <c r="AH856" s="12"/>
      <c r="AL856" s="31"/>
    </row>
    <row r="857" spans="34:38" x14ac:dyDescent="0.3">
      <c r="AH857" s="12"/>
      <c r="AL857" s="31"/>
    </row>
    <row r="858" spans="34:38" x14ac:dyDescent="0.3">
      <c r="AH858" s="12"/>
      <c r="AL858" s="31"/>
    </row>
    <row r="859" spans="34:38" x14ac:dyDescent="0.3">
      <c r="AH859" s="12"/>
      <c r="AL859" s="31"/>
    </row>
    <row r="860" spans="34:38" x14ac:dyDescent="0.3">
      <c r="AH860" s="12"/>
      <c r="AL860" s="31"/>
    </row>
    <row r="861" spans="34:38" x14ac:dyDescent="0.3">
      <c r="AH861" s="12"/>
      <c r="AL861" s="31"/>
    </row>
    <row r="862" spans="34:38" x14ac:dyDescent="0.3">
      <c r="AH862" s="12"/>
      <c r="AL862" s="31"/>
    </row>
    <row r="863" spans="34:38" x14ac:dyDescent="0.3">
      <c r="AH863" s="12"/>
      <c r="AL863" s="31"/>
    </row>
    <row r="864" spans="34:38" x14ac:dyDescent="0.3">
      <c r="AH864" s="12"/>
      <c r="AL864" s="31"/>
    </row>
    <row r="865" spans="34:38" x14ac:dyDescent="0.3">
      <c r="AH865" s="12"/>
      <c r="AL865" s="31"/>
    </row>
    <row r="866" spans="34:38" x14ac:dyDescent="0.3">
      <c r="AH866" s="12"/>
      <c r="AL866" s="31"/>
    </row>
    <row r="867" spans="34:38" x14ac:dyDescent="0.3">
      <c r="AH867" s="12"/>
      <c r="AL867" s="31"/>
    </row>
    <row r="868" spans="34:38" x14ac:dyDescent="0.3">
      <c r="AH868" s="12"/>
      <c r="AL868" s="31"/>
    </row>
    <row r="869" spans="34:38" x14ac:dyDescent="0.3">
      <c r="AH869" s="12"/>
      <c r="AL869" s="31"/>
    </row>
    <row r="870" spans="34:38" x14ac:dyDescent="0.3">
      <c r="AH870" s="12"/>
      <c r="AL870" s="31"/>
    </row>
    <row r="871" spans="34:38" x14ac:dyDescent="0.3">
      <c r="AH871" s="12"/>
      <c r="AL871" s="31"/>
    </row>
    <row r="872" spans="34:38" x14ac:dyDescent="0.3">
      <c r="AH872" s="12"/>
      <c r="AL872" s="31"/>
    </row>
    <row r="873" spans="34:38" x14ac:dyDescent="0.3">
      <c r="AH873" s="12"/>
      <c r="AL873" s="31"/>
    </row>
    <row r="874" spans="34:38" x14ac:dyDescent="0.3">
      <c r="AH874" s="12"/>
      <c r="AL874" s="31"/>
    </row>
    <row r="875" spans="34:38" x14ac:dyDescent="0.3">
      <c r="AH875" s="12"/>
      <c r="AL875" s="31"/>
    </row>
    <row r="876" spans="34:38" x14ac:dyDescent="0.3">
      <c r="AH876" s="12"/>
      <c r="AL876" s="31"/>
    </row>
    <row r="877" spans="34:38" x14ac:dyDescent="0.3">
      <c r="AH877" s="12"/>
      <c r="AL877" s="31"/>
    </row>
    <row r="878" spans="34:38" x14ac:dyDescent="0.3">
      <c r="AH878" s="12"/>
      <c r="AL878" s="31"/>
    </row>
    <row r="879" spans="34:38" x14ac:dyDescent="0.3">
      <c r="AH879" s="12"/>
      <c r="AL879" s="31"/>
    </row>
    <row r="880" spans="34:38" x14ac:dyDescent="0.3">
      <c r="AH880" s="12"/>
      <c r="AL880" s="31"/>
    </row>
    <row r="881" spans="34:38" x14ac:dyDescent="0.3">
      <c r="AH881" s="12"/>
      <c r="AL881" s="31"/>
    </row>
    <row r="882" spans="34:38" x14ac:dyDescent="0.3">
      <c r="AH882" s="12"/>
      <c r="AL882" s="31"/>
    </row>
    <row r="883" spans="34:38" x14ac:dyDescent="0.3">
      <c r="AH883" s="12"/>
      <c r="AL883" s="31"/>
    </row>
    <row r="884" spans="34:38" x14ac:dyDescent="0.3">
      <c r="AH884" s="12"/>
      <c r="AL884" s="31"/>
    </row>
    <row r="885" spans="34:38" x14ac:dyDescent="0.3">
      <c r="AH885" s="12"/>
      <c r="AL885" s="31"/>
    </row>
    <row r="886" spans="34:38" x14ac:dyDescent="0.3">
      <c r="AH886" s="12"/>
      <c r="AL886" s="31"/>
    </row>
    <row r="887" spans="34:38" x14ac:dyDescent="0.3">
      <c r="AH887" s="12"/>
      <c r="AL887" s="31"/>
    </row>
    <row r="888" spans="34:38" x14ac:dyDescent="0.3">
      <c r="AH888" s="12"/>
      <c r="AL888" s="31"/>
    </row>
    <row r="889" spans="34:38" x14ac:dyDescent="0.3">
      <c r="AH889" s="12"/>
      <c r="AL889" s="31"/>
    </row>
    <row r="890" spans="34:38" x14ac:dyDescent="0.3">
      <c r="AH890" s="12"/>
      <c r="AL890" s="31"/>
    </row>
    <row r="891" spans="34:38" x14ac:dyDescent="0.3">
      <c r="AH891" s="12"/>
      <c r="AL891" s="31"/>
    </row>
    <row r="892" spans="34:38" x14ac:dyDescent="0.3">
      <c r="AH892" s="12"/>
      <c r="AL892" s="31"/>
    </row>
    <row r="893" spans="34:38" x14ac:dyDescent="0.3">
      <c r="AH893" s="12"/>
      <c r="AL893" s="31"/>
    </row>
    <row r="894" spans="34:38" x14ac:dyDescent="0.3">
      <c r="AH894" s="12"/>
      <c r="AL894" s="31"/>
    </row>
    <row r="895" spans="34:38" x14ac:dyDescent="0.3">
      <c r="AH895" s="12"/>
      <c r="AL895" s="31"/>
    </row>
    <row r="896" spans="34:38" x14ac:dyDescent="0.3">
      <c r="AH896" s="12"/>
      <c r="AL896" s="31"/>
    </row>
    <row r="897" spans="34:38" x14ac:dyDescent="0.3">
      <c r="AH897" s="12"/>
      <c r="AL897" s="31"/>
    </row>
    <row r="898" spans="34:38" x14ac:dyDescent="0.3">
      <c r="AH898" s="12"/>
      <c r="AL898" s="31"/>
    </row>
    <row r="899" spans="34:38" x14ac:dyDescent="0.3">
      <c r="AH899" s="12"/>
      <c r="AL899" s="31"/>
    </row>
    <row r="900" spans="34:38" x14ac:dyDescent="0.3">
      <c r="AH900" s="12"/>
      <c r="AL900" s="31"/>
    </row>
    <row r="901" spans="34:38" x14ac:dyDescent="0.3">
      <c r="AH901" s="12"/>
      <c r="AL901" s="31"/>
    </row>
    <row r="902" spans="34:38" x14ac:dyDescent="0.3">
      <c r="AH902" s="12"/>
      <c r="AL902" s="31"/>
    </row>
    <row r="903" spans="34:38" x14ac:dyDescent="0.3">
      <c r="AH903" s="12"/>
      <c r="AL903" s="31"/>
    </row>
    <row r="904" spans="34:38" x14ac:dyDescent="0.3">
      <c r="AH904" s="12"/>
      <c r="AL904" s="31"/>
    </row>
    <row r="905" spans="34:38" x14ac:dyDescent="0.3">
      <c r="AH905" s="12"/>
      <c r="AL905" s="31"/>
    </row>
    <row r="906" spans="34:38" x14ac:dyDescent="0.3">
      <c r="AH906" s="12"/>
      <c r="AL906" s="31"/>
    </row>
    <row r="907" spans="34:38" x14ac:dyDescent="0.3">
      <c r="AH907" s="12"/>
      <c r="AL907" s="31"/>
    </row>
    <row r="908" spans="34:38" x14ac:dyDescent="0.3">
      <c r="AH908" s="12"/>
      <c r="AL908" s="31"/>
    </row>
    <row r="909" spans="34:38" x14ac:dyDescent="0.3">
      <c r="AH909" s="12"/>
      <c r="AL909" s="31"/>
    </row>
    <row r="910" spans="34:38" x14ac:dyDescent="0.3">
      <c r="AH910" s="12"/>
      <c r="AL910" s="31"/>
    </row>
    <row r="911" spans="34:38" x14ac:dyDescent="0.3">
      <c r="AH911" s="12"/>
      <c r="AL911" s="31"/>
    </row>
    <row r="912" spans="34:38" x14ac:dyDescent="0.3">
      <c r="AH912" s="12"/>
      <c r="AL912" s="31"/>
    </row>
    <row r="913" spans="34:38" x14ac:dyDescent="0.3">
      <c r="AH913" s="12"/>
      <c r="AL913" s="31"/>
    </row>
    <row r="914" spans="34:38" x14ac:dyDescent="0.3">
      <c r="AH914" s="12"/>
      <c r="AL914" s="31"/>
    </row>
    <row r="915" spans="34:38" x14ac:dyDescent="0.3">
      <c r="AH915" s="12"/>
      <c r="AL915" s="31"/>
    </row>
    <row r="916" spans="34:38" x14ac:dyDescent="0.3">
      <c r="AH916" s="12"/>
      <c r="AL916" s="31"/>
    </row>
    <row r="917" spans="34:38" x14ac:dyDescent="0.3">
      <c r="AH917" s="12"/>
      <c r="AL917" s="31"/>
    </row>
    <row r="918" spans="34:38" x14ac:dyDescent="0.3">
      <c r="AH918" s="12"/>
      <c r="AL918" s="31"/>
    </row>
    <row r="919" spans="34:38" x14ac:dyDescent="0.3">
      <c r="AH919" s="12"/>
      <c r="AL919" s="31"/>
    </row>
    <row r="920" spans="34:38" x14ac:dyDescent="0.3">
      <c r="AH920" s="12"/>
      <c r="AL920" s="31"/>
    </row>
    <row r="921" spans="34:38" x14ac:dyDescent="0.3">
      <c r="AH921" s="12"/>
      <c r="AL921" s="31"/>
    </row>
    <row r="922" spans="34:38" x14ac:dyDescent="0.3">
      <c r="AH922" s="12"/>
      <c r="AL922" s="31"/>
    </row>
    <row r="923" spans="34:38" x14ac:dyDescent="0.3">
      <c r="AH923" s="12"/>
      <c r="AL923" s="31"/>
    </row>
    <row r="924" spans="34:38" x14ac:dyDescent="0.3">
      <c r="AH924" s="12"/>
      <c r="AL924" s="31"/>
    </row>
    <row r="925" spans="34:38" x14ac:dyDescent="0.3">
      <c r="AH925" s="12"/>
      <c r="AL925" s="31"/>
    </row>
    <row r="926" spans="34:38" x14ac:dyDescent="0.3">
      <c r="AH926" s="12"/>
      <c r="AL926" s="31"/>
    </row>
    <row r="927" spans="34:38" x14ac:dyDescent="0.3">
      <c r="AH927" s="12"/>
      <c r="AL927" s="31"/>
    </row>
    <row r="928" spans="34:38" x14ac:dyDescent="0.3">
      <c r="AH928" s="12"/>
      <c r="AL928" s="31"/>
    </row>
    <row r="929" spans="34:38" x14ac:dyDescent="0.3">
      <c r="AH929" s="12"/>
      <c r="AL929" s="31"/>
    </row>
    <row r="930" spans="34:38" x14ac:dyDescent="0.3">
      <c r="AH930" s="12"/>
      <c r="AL930" s="31"/>
    </row>
    <row r="931" spans="34:38" x14ac:dyDescent="0.3">
      <c r="AH931" s="12"/>
      <c r="AL931" s="31"/>
    </row>
    <row r="932" spans="34:38" x14ac:dyDescent="0.3">
      <c r="AH932" s="12"/>
      <c r="AL932" s="31"/>
    </row>
    <row r="933" spans="34:38" x14ac:dyDescent="0.3">
      <c r="AH933" s="12"/>
      <c r="AL933" s="31"/>
    </row>
    <row r="934" spans="34:38" x14ac:dyDescent="0.3">
      <c r="AH934" s="12"/>
      <c r="AL934" s="31"/>
    </row>
    <row r="935" spans="34:38" x14ac:dyDescent="0.3">
      <c r="AH935" s="12"/>
      <c r="AL935" s="31"/>
    </row>
    <row r="936" spans="34:38" x14ac:dyDescent="0.3">
      <c r="AH936" s="12"/>
      <c r="AL936" s="31"/>
    </row>
    <row r="937" spans="34:38" x14ac:dyDescent="0.3">
      <c r="AH937" s="12"/>
      <c r="AL937" s="31"/>
    </row>
    <row r="938" spans="34:38" x14ac:dyDescent="0.3">
      <c r="AH938" s="12"/>
      <c r="AL938" s="31"/>
    </row>
    <row r="939" spans="34:38" x14ac:dyDescent="0.3">
      <c r="AH939" s="12"/>
      <c r="AL939" s="31"/>
    </row>
    <row r="940" spans="34:38" x14ac:dyDescent="0.3">
      <c r="AH940" s="12"/>
      <c r="AL940" s="31"/>
    </row>
    <row r="941" spans="34:38" x14ac:dyDescent="0.3">
      <c r="AH941" s="12"/>
      <c r="AL941" s="31"/>
    </row>
    <row r="942" spans="34:38" x14ac:dyDescent="0.3">
      <c r="AH942" s="12"/>
      <c r="AL942" s="31"/>
    </row>
    <row r="943" spans="34:38" x14ac:dyDescent="0.3">
      <c r="AH943" s="12"/>
      <c r="AL943" s="31"/>
    </row>
    <row r="944" spans="34:38" x14ac:dyDescent="0.3">
      <c r="AH944" s="12"/>
      <c r="AL944" s="31"/>
    </row>
    <row r="945" spans="34:38" x14ac:dyDescent="0.3">
      <c r="AH945" s="12"/>
      <c r="AL945" s="31"/>
    </row>
    <row r="946" spans="34:38" x14ac:dyDescent="0.3">
      <c r="AH946" s="12"/>
      <c r="AL946" s="31"/>
    </row>
    <row r="947" spans="34:38" x14ac:dyDescent="0.3">
      <c r="AH947" s="12"/>
      <c r="AL947" s="31"/>
    </row>
    <row r="948" spans="34:38" x14ac:dyDescent="0.3">
      <c r="AH948" s="12"/>
      <c r="AL948" s="31"/>
    </row>
    <row r="949" spans="34:38" x14ac:dyDescent="0.3">
      <c r="AH949" s="12"/>
      <c r="AL949" s="31"/>
    </row>
    <row r="950" spans="34:38" x14ac:dyDescent="0.3">
      <c r="AH950" s="12"/>
      <c r="AL950" s="31"/>
    </row>
    <row r="951" spans="34:38" x14ac:dyDescent="0.3">
      <c r="AH951" s="12"/>
      <c r="AL951" s="31"/>
    </row>
    <row r="952" spans="34:38" x14ac:dyDescent="0.3">
      <c r="AH952" s="12"/>
      <c r="AL952" s="31"/>
    </row>
    <row r="953" spans="34:38" x14ac:dyDescent="0.3">
      <c r="AH953" s="12"/>
      <c r="AL953" s="31"/>
    </row>
    <row r="954" spans="34:38" x14ac:dyDescent="0.3">
      <c r="AH954" s="12"/>
      <c r="AL954" s="31"/>
    </row>
    <row r="955" spans="34:38" x14ac:dyDescent="0.3">
      <c r="AH955" s="12"/>
      <c r="AL955" s="31"/>
    </row>
    <row r="956" spans="34:38" x14ac:dyDescent="0.3">
      <c r="AH956" s="12"/>
      <c r="AL956" s="31"/>
    </row>
    <row r="957" spans="34:38" x14ac:dyDescent="0.3">
      <c r="AH957" s="12"/>
      <c r="AL957" s="31"/>
    </row>
    <row r="958" spans="34:38" x14ac:dyDescent="0.3">
      <c r="AH958" s="12"/>
      <c r="AL958" s="31"/>
    </row>
    <row r="959" spans="34:38" x14ac:dyDescent="0.3">
      <c r="AH959" s="12"/>
      <c r="AL959" s="31"/>
    </row>
    <row r="960" spans="34:38" x14ac:dyDescent="0.3">
      <c r="AH960" s="12"/>
      <c r="AL960" s="31"/>
    </row>
    <row r="961" spans="34:38" x14ac:dyDescent="0.3">
      <c r="AH961" s="12"/>
      <c r="AL961" s="31"/>
    </row>
    <row r="962" spans="34:38" x14ac:dyDescent="0.3">
      <c r="AH962" s="12"/>
      <c r="AL962" s="31"/>
    </row>
    <row r="963" spans="34:38" x14ac:dyDescent="0.3">
      <c r="AH963" s="12"/>
      <c r="AL963" s="31"/>
    </row>
    <row r="964" spans="34:38" x14ac:dyDescent="0.3">
      <c r="AH964" s="12"/>
      <c r="AL964" s="31"/>
    </row>
    <row r="965" spans="34:38" x14ac:dyDescent="0.3">
      <c r="AH965" s="12"/>
      <c r="AL965" s="31"/>
    </row>
    <row r="966" spans="34:38" x14ac:dyDescent="0.3">
      <c r="AH966" s="12"/>
      <c r="AL966" s="31"/>
    </row>
    <row r="967" spans="34:38" x14ac:dyDescent="0.3">
      <c r="AH967" s="12"/>
      <c r="AL967" s="31"/>
    </row>
    <row r="968" spans="34:38" x14ac:dyDescent="0.3">
      <c r="AH968" s="12"/>
      <c r="AL968" s="31"/>
    </row>
    <row r="969" spans="34:38" x14ac:dyDescent="0.3">
      <c r="AH969" s="12"/>
      <c r="AL969" s="31"/>
    </row>
    <row r="970" spans="34:38" x14ac:dyDescent="0.3">
      <c r="AH970" s="12"/>
      <c r="AL970" s="31"/>
    </row>
    <row r="971" spans="34:38" x14ac:dyDescent="0.3">
      <c r="AH971" s="12"/>
      <c r="AL971" s="31"/>
    </row>
    <row r="972" spans="34:38" x14ac:dyDescent="0.3">
      <c r="AH972" s="12"/>
      <c r="AL972" s="31"/>
    </row>
    <row r="973" spans="34:38" x14ac:dyDescent="0.3">
      <c r="AH973" s="12"/>
      <c r="AL973" s="31"/>
    </row>
    <row r="974" spans="34:38" x14ac:dyDescent="0.3">
      <c r="AH974" s="12"/>
      <c r="AL974" s="31"/>
    </row>
    <row r="975" spans="34:38" x14ac:dyDescent="0.3">
      <c r="AH975" s="12"/>
      <c r="AL975" s="31"/>
    </row>
    <row r="976" spans="34:38" x14ac:dyDescent="0.3">
      <c r="AH976" s="12"/>
      <c r="AL976" s="31"/>
    </row>
    <row r="977" spans="34:38" x14ac:dyDescent="0.3">
      <c r="AH977" s="12"/>
      <c r="AL977" s="31"/>
    </row>
    <row r="978" spans="34:38" x14ac:dyDescent="0.3">
      <c r="AH978" s="12"/>
      <c r="AL978" s="31"/>
    </row>
    <row r="979" spans="34:38" x14ac:dyDescent="0.3">
      <c r="AH979" s="12"/>
      <c r="AL979" s="31"/>
    </row>
    <row r="980" spans="34:38" x14ac:dyDescent="0.3">
      <c r="AH980" s="12"/>
      <c r="AL980" s="31"/>
    </row>
    <row r="981" spans="34:38" x14ac:dyDescent="0.3">
      <c r="AH981" s="12"/>
      <c r="AL981" s="31"/>
    </row>
    <row r="982" spans="34:38" x14ac:dyDescent="0.3">
      <c r="AH982" s="12"/>
      <c r="AL982" s="31"/>
    </row>
    <row r="983" spans="34:38" x14ac:dyDescent="0.3">
      <c r="AH983" s="12"/>
      <c r="AL983" s="31"/>
    </row>
    <row r="984" spans="34:38" x14ac:dyDescent="0.3">
      <c r="AH984" s="12"/>
      <c r="AL984" s="31"/>
    </row>
    <row r="985" spans="34:38" x14ac:dyDescent="0.3">
      <c r="AH985" s="12"/>
      <c r="AL985" s="31"/>
    </row>
    <row r="986" spans="34:38" x14ac:dyDescent="0.3">
      <c r="AH986" s="12"/>
      <c r="AL986" s="31"/>
    </row>
    <row r="987" spans="34:38" x14ac:dyDescent="0.3">
      <c r="AH987" s="12"/>
      <c r="AL987" s="31"/>
    </row>
    <row r="988" spans="34:38" x14ac:dyDescent="0.3">
      <c r="AH988" s="12"/>
      <c r="AL988" s="31"/>
    </row>
    <row r="989" spans="34:38" x14ac:dyDescent="0.3">
      <c r="AH989" s="12"/>
      <c r="AL989" s="31"/>
    </row>
    <row r="990" spans="34:38" x14ac:dyDescent="0.3">
      <c r="AH990" s="12"/>
      <c r="AL990" s="31"/>
    </row>
    <row r="991" spans="34:38" x14ac:dyDescent="0.3">
      <c r="AH991" s="12"/>
      <c r="AL991" s="31"/>
    </row>
    <row r="992" spans="34:38" x14ac:dyDescent="0.3">
      <c r="AH992" s="12"/>
      <c r="AL992" s="31"/>
    </row>
    <row r="993" spans="34:38" x14ac:dyDescent="0.3">
      <c r="AH993" s="12"/>
      <c r="AL993" s="31"/>
    </row>
    <row r="994" spans="34:38" x14ac:dyDescent="0.3">
      <c r="AH994" s="12"/>
      <c r="AL994" s="31"/>
    </row>
    <row r="995" spans="34:38" x14ac:dyDescent="0.3">
      <c r="AH995" s="12"/>
      <c r="AL995" s="31"/>
    </row>
    <row r="996" spans="34:38" x14ac:dyDescent="0.3">
      <c r="AH996" s="12"/>
      <c r="AL996" s="31"/>
    </row>
    <row r="997" spans="34:38" x14ac:dyDescent="0.3">
      <c r="AH997" s="12"/>
      <c r="AL997" s="31"/>
    </row>
    <row r="998" spans="34:38" x14ac:dyDescent="0.3">
      <c r="AH998" s="12"/>
      <c r="AL998" s="31"/>
    </row>
    <row r="999" spans="34:38" x14ac:dyDescent="0.3">
      <c r="AH999" s="12"/>
      <c r="AL999" s="31"/>
    </row>
    <row r="1000" spans="34:38" x14ac:dyDescent="0.3">
      <c r="AH1000" s="12"/>
      <c r="AL1000" s="31"/>
    </row>
    <row r="1001" spans="34:38" x14ac:dyDescent="0.3">
      <c r="AH1001" s="12"/>
      <c r="AL1001" s="31"/>
    </row>
    <row r="1002" spans="34:38" x14ac:dyDescent="0.3">
      <c r="AH1002" s="12"/>
      <c r="AL1002" s="31"/>
    </row>
    <row r="1003" spans="34:38" x14ac:dyDescent="0.3">
      <c r="AH1003" s="12"/>
      <c r="AL1003" s="31"/>
    </row>
    <row r="1004" spans="34:38" x14ac:dyDescent="0.3">
      <c r="AH1004" s="12"/>
      <c r="AL1004" s="31"/>
    </row>
    <row r="1005" spans="34:38" x14ac:dyDescent="0.3">
      <c r="AH1005" s="12"/>
      <c r="AL1005" s="31"/>
    </row>
    <row r="1006" spans="34:38" x14ac:dyDescent="0.3">
      <c r="AH1006" s="12"/>
      <c r="AL1006" s="31"/>
    </row>
    <row r="1007" spans="34:38" x14ac:dyDescent="0.3">
      <c r="AH1007" s="12"/>
      <c r="AL1007" s="31"/>
    </row>
    <row r="1008" spans="34:38" x14ac:dyDescent="0.3">
      <c r="AH1008" s="12"/>
      <c r="AL1008" s="31"/>
    </row>
    <row r="1009" spans="34:38" x14ac:dyDescent="0.3">
      <c r="AH1009" s="12"/>
      <c r="AL1009" s="31"/>
    </row>
    <row r="1010" spans="34:38" x14ac:dyDescent="0.3">
      <c r="AH1010" s="12"/>
      <c r="AL1010" s="31"/>
    </row>
    <row r="1011" spans="34:38" x14ac:dyDescent="0.3">
      <c r="AH1011" s="12"/>
      <c r="AL1011" s="31"/>
    </row>
    <row r="1012" spans="34:38" x14ac:dyDescent="0.3">
      <c r="AH1012" s="12"/>
      <c r="AL1012" s="31"/>
    </row>
    <row r="1013" spans="34:38" x14ac:dyDescent="0.3">
      <c r="AH1013" s="12"/>
      <c r="AL1013" s="31"/>
    </row>
    <row r="1014" spans="34:38" x14ac:dyDescent="0.3">
      <c r="AH1014" s="12"/>
      <c r="AL1014" s="31"/>
    </row>
    <row r="1015" spans="34:38" x14ac:dyDescent="0.3">
      <c r="AH1015" s="12"/>
      <c r="AL1015" s="31"/>
    </row>
    <row r="1016" spans="34:38" x14ac:dyDescent="0.3">
      <c r="AH1016" s="12"/>
      <c r="AL1016" s="31"/>
    </row>
    <row r="1017" spans="34:38" x14ac:dyDescent="0.3">
      <c r="AH1017" s="12"/>
      <c r="AL1017" s="31"/>
    </row>
    <row r="1018" spans="34:38" x14ac:dyDescent="0.3">
      <c r="AH1018" s="12"/>
      <c r="AL1018" s="31"/>
    </row>
    <row r="1019" spans="34:38" x14ac:dyDescent="0.3">
      <c r="AH1019" s="12"/>
      <c r="AL1019" s="31"/>
    </row>
    <row r="1020" spans="34:38" x14ac:dyDescent="0.3">
      <c r="AH1020" s="12"/>
      <c r="AL1020" s="31"/>
    </row>
    <row r="1021" spans="34:38" x14ac:dyDescent="0.3">
      <c r="AH1021" s="12"/>
      <c r="AL1021" s="31"/>
    </row>
    <row r="1022" spans="34:38" x14ac:dyDescent="0.3">
      <c r="AH1022" s="12"/>
      <c r="AL1022" s="31"/>
    </row>
    <row r="1023" spans="34:38" x14ac:dyDescent="0.3">
      <c r="AH1023" s="12"/>
      <c r="AL1023" s="31"/>
    </row>
    <row r="1024" spans="34:38" x14ac:dyDescent="0.3">
      <c r="AH1024" s="12"/>
      <c r="AL1024" s="31"/>
    </row>
    <row r="1025" spans="34:38" x14ac:dyDescent="0.3">
      <c r="AH1025" s="12"/>
      <c r="AL1025" s="31"/>
    </row>
    <row r="1026" spans="34:38" x14ac:dyDescent="0.3">
      <c r="AH1026" s="12"/>
      <c r="AL1026" s="31"/>
    </row>
    <row r="1027" spans="34:38" x14ac:dyDescent="0.3">
      <c r="AH1027" s="12"/>
      <c r="AL1027" s="31"/>
    </row>
    <row r="1028" spans="34:38" x14ac:dyDescent="0.3">
      <c r="AH1028" s="12"/>
      <c r="AL1028" s="31"/>
    </row>
    <row r="1029" spans="34:38" x14ac:dyDescent="0.3">
      <c r="AH1029" s="12"/>
      <c r="AL1029" s="31"/>
    </row>
    <row r="1030" spans="34:38" x14ac:dyDescent="0.3">
      <c r="AH1030" s="12"/>
      <c r="AL1030" s="31"/>
    </row>
    <row r="1031" spans="34:38" x14ac:dyDescent="0.3">
      <c r="AH1031" s="12"/>
      <c r="AL1031" s="31"/>
    </row>
    <row r="1032" spans="34:38" x14ac:dyDescent="0.3">
      <c r="AH1032" s="12"/>
      <c r="AL1032" s="31"/>
    </row>
    <row r="1033" spans="34:38" x14ac:dyDescent="0.3">
      <c r="AH1033" s="12"/>
      <c r="AL1033" s="31"/>
    </row>
    <row r="1034" spans="34:38" x14ac:dyDescent="0.3">
      <c r="AH1034" s="12"/>
      <c r="AL1034" s="31"/>
    </row>
    <row r="1035" spans="34:38" x14ac:dyDescent="0.3">
      <c r="AH1035" s="12"/>
      <c r="AL1035" s="31"/>
    </row>
    <row r="1036" spans="34:38" x14ac:dyDescent="0.3">
      <c r="AH1036" s="12"/>
      <c r="AL1036" s="31"/>
    </row>
    <row r="1037" spans="34:38" x14ac:dyDescent="0.3">
      <c r="AH1037" s="12"/>
      <c r="AL1037" s="31"/>
    </row>
    <row r="1038" spans="34:38" x14ac:dyDescent="0.3">
      <c r="AH1038" s="12"/>
      <c r="AL1038" s="31"/>
    </row>
    <row r="1039" spans="34:38" x14ac:dyDescent="0.3">
      <c r="AI1039" t="s">
        <v>25</v>
      </c>
      <c r="AJ1039" t="s">
        <v>222</v>
      </c>
      <c r="AK1039">
        <v>1522343</v>
      </c>
      <c r="AL1039" s="31"/>
    </row>
    <row r="1040" spans="34:38" x14ac:dyDescent="0.3">
      <c r="AI1040" t="s">
        <v>25</v>
      </c>
      <c r="AJ1040" t="s">
        <v>223</v>
      </c>
      <c r="AK1040">
        <v>1779933</v>
      </c>
      <c r="AL1040" s="31"/>
    </row>
    <row r="1041" spans="35:38" x14ac:dyDescent="0.3">
      <c r="AI1041" t="s">
        <v>25</v>
      </c>
      <c r="AJ1041" t="s">
        <v>224</v>
      </c>
      <c r="AK1041">
        <v>1881815</v>
      </c>
      <c r="AL1041" s="31"/>
    </row>
    <row r="1042" spans="35:38" x14ac:dyDescent="0.3">
      <c r="AI1042" t="s">
        <v>25</v>
      </c>
      <c r="AJ1042" t="s">
        <v>225</v>
      </c>
      <c r="AK1042">
        <v>1805182</v>
      </c>
      <c r="AL1042" s="31"/>
    </row>
    <row r="1043" spans="35:38" x14ac:dyDescent="0.3">
      <c r="AI1043" t="s">
        <v>25</v>
      </c>
      <c r="AJ1043" t="s">
        <v>226</v>
      </c>
      <c r="AK1043">
        <v>1911921</v>
      </c>
      <c r="AL1043" s="31"/>
    </row>
    <row r="1044" spans="35:38" x14ac:dyDescent="0.3">
      <c r="AI1044" t="s">
        <v>25</v>
      </c>
      <c r="AJ1044" t="s">
        <v>227</v>
      </c>
      <c r="AK1044">
        <v>1734367</v>
      </c>
      <c r="AL1044" s="31"/>
    </row>
    <row r="1045" spans="35:38" x14ac:dyDescent="0.3">
      <c r="AI1045" t="s">
        <v>25</v>
      </c>
      <c r="AJ1045" t="s">
        <v>228</v>
      </c>
      <c r="AK1045">
        <v>1812054</v>
      </c>
      <c r="AL1045" s="31"/>
    </row>
    <row r="1046" spans="35:38" x14ac:dyDescent="0.3">
      <c r="AI1046" t="s">
        <v>25</v>
      </c>
      <c r="AJ1046" t="s">
        <v>229</v>
      </c>
      <c r="AK1046">
        <v>1675391</v>
      </c>
      <c r="AL1046" s="31"/>
    </row>
    <row r="1047" spans="35:38" x14ac:dyDescent="0.3">
      <c r="AI1047" t="s">
        <v>25</v>
      </c>
      <c r="AJ1047" t="s">
        <v>230</v>
      </c>
      <c r="AK1047">
        <v>1711909</v>
      </c>
      <c r="AL1047" s="31"/>
    </row>
    <row r="1048" spans="35:38" x14ac:dyDescent="0.3">
      <c r="AI1048" t="s">
        <v>25</v>
      </c>
      <c r="AJ1048" t="s">
        <v>231</v>
      </c>
      <c r="AK1048">
        <v>1497537</v>
      </c>
      <c r="AL1048" s="31"/>
    </row>
    <row r="1049" spans="35:38" x14ac:dyDescent="0.3">
      <c r="AI1049" t="s">
        <v>25</v>
      </c>
      <c r="AJ1049" t="s">
        <v>232</v>
      </c>
      <c r="AK1049">
        <v>1502492</v>
      </c>
      <c r="AL1049" s="31"/>
    </row>
    <row r="1050" spans="35:38" x14ac:dyDescent="0.3">
      <c r="AI1050" t="s">
        <v>25</v>
      </c>
      <c r="AJ1050" t="s">
        <v>233</v>
      </c>
      <c r="AK1050">
        <v>1290520</v>
      </c>
      <c r="AL1050" s="31"/>
    </row>
    <row r="1051" spans="35:38" x14ac:dyDescent="0.3">
      <c r="AI1051" t="s">
        <v>25</v>
      </c>
      <c r="AJ1051" t="s">
        <v>234</v>
      </c>
      <c r="AK1051">
        <v>1269620</v>
      </c>
      <c r="AL1051" s="31"/>
    </row>
    <row r="1052" spans="35:38" x14ac:dyDescent="0.3">
      <c r="AI1052" t="s">
        <v>25</v>
      </c>
      <c r="AJ1052" t="s">
        <v>235</v>
      </c>
      <c r="AK1052">
        <v>1216448</v>
      </c>
      <c r="AL1052" s="31"/>
    </row>
    <row r="1053" spans="35:38" x14ac:dyDescent="0.3">
      <c r="AI1053" t="s">
        <v>25</v>
      </c>
      <c r="AJ1053" t="s">
        <v>236</v>
      </c>
      <c r="AK1053">
        <v>1167534</v>
      </c>
      <c r="AL1053" s="31"/>
    </row>
    <row r="1054" spans="35:38" x14ac:dyDescent="0.3">
      <c r="AI1054" t="s">
        <v>25</v>
      </c>
      <c r="AJ1054" t="s">
        <v>237</v>
      </c>
      <c r="AK1054">
        <v>1074808</v>
      </c>
      <c r="AL1054" s="31"/>
    </row>
    <row r="1055" spans="35:38" x14ac:dyDescent="0.3">
      <c r="AI1055" t="s">
        <v>25</v>
      </c>
      <c r="AJ1055" t="s">
        <v>238</v>
      </c>
      <c r="AK1055">
        <v>1000465</v>
      </c>
      <c r="AL1055" s="31"/>
    </row>
    <row r="1056" spans="35:38" x14ac:dyDescent="0.3">
      <c r="AI1056" t="s">
        <v>25</v>
      </c>
      <c r="AJ1056" t="s">
        <v>239</v>
      </c>
      <c r="AK1056">
        <v>1013831</v>
      </c>
      <c r="AL1056" s="31"/>
    </row>
    <row r="1057" spans="35:38" x14ac:dyDescent="0.3">
      <c r="AI1057" t="s">
        <v>25</v>
      </c>
      <c r="AJ1057" t="s">
        <v>240</v>
      </c>
      <c r="AK1057">
        <v>880895</v>
      </c>
      <c r="AL1057" s="31"/>
    </row>
    <row r="1058" spans="35:38" x14ac:dyDescent="0.3">
      <c r="AI1058" t="s">
        <v>25</v>
      </c>
      <c r="AJ1058" t="s">
        <v>241</v>
      </c>
      <c r="AK1058">
        <v>1082131</v>
      </c>
      <c r="AL1058" s="31"/>
    </row>
    <row r="1059" spans="35:38" x14ac:dyDescent="0.3">
      <c r="AI1059" t="s">
        <v>25</v>
      </c>
      <c r="AJ1059" t="s">
        <v>242</v>
      </c>
      <c r="AK1059">
        <v>870398</v>
      </c>
      <c r="AL1059" s="31"/>
    </row>
    <row r="1060" spans="35:38" x14ac:dyDescent="0.3">
      <c r="AI1060" t="s">
        <v>25</v>
      </c>
      <c r="AJ1060" t="s">
        <v>243</v>
      </c>
      <c r="AK1060">
        <v>869470</v>
      </c>
      <c r="AL1060" s="31"/>
    </row>
    <row r="1061" spans="35:38" x14ac:dyDescent="0.3">
      <c r="AI1061" t="s">
        <v>25</v>
      </c>
      <c r="AJ1061" t="s">
        <v>244</v>
      </c>
      <c r="AK1061">
        <v>644628</v>
      </c>
      <c r="AL1061" s="31"/>
    </row>
    <row r="1062" spans="35:38" x14ac:dyDescent="0.3">
      <c r="AI1062" t="s">
        <v>25</v>
      </c>
      <c r="AJ1062" t="s">
        <v>245</v>
      </c>
      <c r="AK1062">
        <v>621966</v>
      </c>
      <c r="AL1062" s="31"/>
    </row>
    <row r="1063" spans="35:38" x14ac:dyDescent="0.3">
      <c r="AI1063" t="s">
        <v>25</v>
      </c>
      <c r="AJ1063" t="s">
        <v>246</v>
      </c>
      <c r="AK1063">
        <v>1171295</v>
      </c>
      <c r="AL1063" s="31"/>
    </row>
    <row r="1064" spans="35:38" x14ac:dyDescent="0.3">
      <c r="AI1064" t="s">
        <v>26</v>
      </c>
      <c r="AJ1064" t="s">
        <v>209</v>
      </c>
      <c r="AK1064">
        <v>230395</v>
      </c>
      <c r="AL1064" s="31"/>
    </row>
    <row r="1065" spans="35:38" x14ac:dyDescent="0.3">
      <c r="AI1065" t="s">
        <v>26</v>
      </c>
      <c r="AJ1065" t="s">
        <v>210</v>
      </c>
      <c r="AK1065">
        <v>242689</v>
      </c>
      <c r="AL1065" s="31"/>
    </row>
    <row r="1066" spans="35:38" x14ac:dyDescent="0.3">
      <c r="AI1066" t="s">
        <v>26</v>
      </c>
      <c r="AJ1066" t="s">
        <v>211</v>
      </c>
      <c r="AK1066">
        <v>773337</v>
      </c>
      <c r="AL1066" s="31"/>
    </row>
    <row r="1067" spans="35:38" x14ac:dyDescent="0.3">
      <c r="AI1067" t="s">
        <v>26</v>
      </c>
      <c r="AJ1067" t="s">
        <v>212</v>
      </c>
      <c r="AK1067">
        <v>814001</v>
      </c>
      <c r="AL1067" s="31"/>
    </row>
    <row r="1068" spans="35:38" x14ac:dyDescent="0.3">
      <c r="AI1068" t="s">
        <v>26</v>
      </c>
      <c r="AJ1068" t="s">
        <v>213</v>
      </c>
      <c r="AK1068">
        <v>243978</v>
      </c>
      <c r="AL1068" s="31"/>
    </row>
    <row r="1069" spans="35:38" x14ac:dyDescent="0.3">
      <c r="AI1069" t="s">
        <v>26</v>
      </c>
      <c r="AJ1069" t="s">
        <v>214</v>
      </c>
      <c r="AK1069">
        <v>256722</v>
      </c>
      <c r="AL1069" s="31"/>
    </row>
    <row r="1070" spans="35:38" x14ac:dyDescent="0.3">
      <c r="AI1070" t="s">
        <v>26</v>
      </c>
      <c r="AJ1070" t="s">
        <v>215</v>
      </c>
      <c r="AK1070">
        <v>298965</v>
      </c>
      <c r="AL1070" s="31"/>
    </row>
    <row r="1071" spans="35:38" x14ac:dyDescent="0.3">
      <c r="AI1071" t="s">
        <v>26</v>
      </c>
      <c r="AJ1071" t="s">
        <v>216</v>
      </c>
      <c r="AK1071">
        <v>314591</v>
      </c>
      <c r="AL1071" s="31"/>
    </row>
    <row r="1072" spans="35:38" x14ac:dyDescent="0.3">
      <c r="AI1072" t="s">
        <v>26</v>
      </c>
      <c r="AJ1072" t="s">
        <v>217</v>
      </c>
      <c r="AK1072">
        <v>277805</v>
      </c>
      <c r="AL1072" s="31"/>
    </row>
    <row r="1073" spans="35:38" x14ac:dyDescent="0.3">
      <c r="AI1073" t="s">
        <v>26</v>
      </c>
      <c r="AJ1073" t="s">
        <v>218</v>
      </c>
      <c r="AK1073">
        <v>292810</v>
      </c>
      <c r="AL1073" s="31"/>
    </row>
    <row r="1074" spans="35:38" x14ac:dyDescent="0.3">
      <c r="AI1074" t="s">
        <v>26</v>
      </c>
      <c r="AJ1074" t="s">
        <v>219</v>
      </c>
      <c r="AK1074">
        <v>2882252</v>
      </c>
      <c r="AL1074" s="31"/>
    </row>
    <row r="1075" spans="35:38" x14ac:dyDescent="0.3">
      <c r="AI1075" t="s">
        <v>26</v>
      </c>
      <c r="AJ1075" t="s">
        <v>220</v>
      </c>
      <c r="AK1075">
        <v>2974794</v>
      </c>
      <c r="AL1075" s="31"/>
    </row>
    <row r="1076" spans="35:38" x14ac:dyDescent="0.3">
      <c r="AI1076" t="s">
        <v>26</v>
      </c>
      <c r="AJ1076" t="s">
        <v>221</v>
      </c>
      <c r="AK1076">
        <v>252938</v>
      </c>
      <c r="AL1076" s="31"/>
    </row>
    <row r="1077" spans="35:38" x14ac:dyDescent="0.3">
      <c r="AI1077" t="s">
        <v>26</v>
      </c>
      <c r="AJ1077" t="s">
        <v>222</v>
      </c>
      <c r="AK1077">
        <v>264021</v>
      </c>
      <c r="AL1077" s="31"/>
    </row>
    <row r="1078" spans="35:38" x14ac:dyDescent="0.3">
      <c r="AI1078" t="s">
        <v>26</v>
      </c>
      <c r="AJ1078" t="s">
        <v>223</v>
      </c>
      <c r="AK1078">
        <v>270767</v>
      </c>
      <c r="AL1078" s="31"/>
    </row>
    <row r="1079" spans="35:38" x14ac:dyDescent="0.3">
      <c r="AI1079" t="s">
        <v>26</v>
      </c>
      <c r="AJ1079" t="s">
        <v>224</v>
      </c>
      <c r="AK1079">
        <v>280312</v>
      </c>
      <c r="AL1079" s="31"/>
    </row>
    <row r="1080" spans="35:38" x14ac:dyDescent="0.3">
      <c r="AI1080" t="s">
        <v>26</v>
      </c>
      <c r="AJ1080" t="s">
        <v>225</v>
      </c>
      <c r="AK1080">
        <v>304073</v>
      </c>
    </row>
    <row r="1081" spans="35:38" x14ac:dyDescent="0.3">
      <c r="AI1081" t="s">
        <v>26</v>
      </c>
      <c r="AJ1081" t="s">
        <v>226</v>
      </c>
      <c r="AK1081">
        <v>314663</v>
      </c>
    </row>
    <row r="1082" spans="35:38" x14ac:dyDescent="0.3">
      <c r="AI1082" t="s">
        <v>26</v>
      </c>
      <c r="AJ1082" t="s">
        <v>227</v>
      </c>
      <c r="AK1082">
        <v>314478</v>
      </c>
    </row>
    <row r="1083" spans="35:38" x14ac:dyDescent="0.3">
      <c r="AI1083" t="s">
        <v>26</v>
      </c>
      <c r="AJ1083" t="s">
        <v>228</v>
      </c>
      <c r="AK1083">
        <v>328223</v>
      </c>
    </row>
    <row r="1084" spans="35:38" x14ac:dyDescent="0.3">
      <c r="AI1084" t="s">
        <v>26</v>
      </c>
      <c r="AJ1084" t="s">
        <v>229</v>
      </c>
      <c r="AK1084">
        <v>302220</v>
      </c>
    </row>
    <row r="1085" spans="35:38" x14ac:dyDescent="0.3">
      <c r="AI1085" t="s">
        <v>26</v>
      </c>
      <c r="AJ1085" t="s">
        <v>230</v>
      </c>
      <c r="AK1085">
        <v>315001</v>
      </c>
    </row>
    <row r="1086" spans="35:38" x14ac:dyDescent="0.3">
      <c r="AI1086" t="s">
        <v>26</v>
      </c>
      <c r="AJ1086" t="s">
        <v>231</v>
      </c>
      <c r="AK1086">
        <v>286029</v>
      </c>
    </row>
    <row r="1087" spans="35:38" x14ac:dyDescent="0.3">
      <c r="AI1087" t="s">
        <v>26</v>
      </c>
      <c r="AJ1087" t="s">
        <v>232</v>
      </c>
      <c r="AK1087">
        <v>294304</v>
      </c>
    </row>
    <row r="1088" spans="35:38" x14ac:dyDescent="0.3">
      <c r="AI1088" t="s">
        <v>26</v>
      </c>
      <c r="AJ1088" t="s">
        <v>233</v>
      </c>
      <c r="AK1088">
        <v>293694</v>
      </c>
    </row>
    <row r="1089" spans="35:37" x14ac:dyDescent="0.3">
      <c r="AI1089" t="s">
        <v>26</v>
      </c>
      <c r="AJ1089" t="s">
        <v>234</v>
      </c>
      <c r="AK1089">
        <v>298805</v>
      </c>
    </row>
    <row r="1090" spans="35:37" x14ac:dyDescent="0.3">
      <c r="AI1090" t="s">
        <v>26</v>
      </c>
      <c r="AJ1090" t="s">
        <v>235</v>
      </c>
      <c r="AK1090">
        <v>315481</v>
      </c>
    </row>
    <row r="1091" spans="35:37" x14ac:dyDescent="0.3">
      <c r="AI1091" t="s">
        <v>26</v>
      </c>
      <c r="AJ1091" t="s">
        <v>236</v>
      </c>
      <c r="AK1091">
        <v>319309</v>
      </c>
    </row>
    <row r="1092" spans="35:37" x14ac:dyDescent="0.3">
      <c r="AI1092" t="s">
        <v>26</v>
      </c>
      <c r="AJ1092" t="s">
        <v>237</v>
      </c>
      <c r="AK1092">
        <v>264769</v>
      </c>
    </row>
    <row r="1093" spans="35:37" x14ac:dyDescent="0.3">
      <c r="AI1093" t="s">
        <v>26</v>
      </c>
      <c r="AJ1093" t="s">
        <v>238</v>
      </c>
      <c r="AK1093">
        <v>267347</v>
      </c>
    </row>
    <row r="1094" spans="35:37" x14ac:dyDescent="0.3">
      <c r="AI1094" t="s">
        <v>26</v>
      </c>
      <c r="AJ1094" t="s">
        <v>239</v>
      </c>
      <c r="AK1094">
        <v>205428</v>
      </c>
    </row>
    <row r="1095" spans="35:37" x14ac:dyDescent="0.3">
      <c r="AI1095" t="s">
        <v>26</v>
      </c>
      <c r="AJ1095" t="s">
        <v>240</v>
      </c>
      <c r="AK1095">
        <v>193931</v>
      </c>
    </row>
    <row r="1096" spans="35:37" x14ac:dyDescent="0.3">
      <c r="AI1096" t="s">
        <v>26</v>
      </c>
      <c r="AJ1096" t="s">
        <v>241</v>
      </c>
      <c r="AK1096">
        <v>186694</v>
      </c>
    </row>
    <row r="1097" spans="35:37" x14ac:dyDescent="0.3">
      <c r="AI1097" t="s">
        <v>26</v>
      </c>
      <c r="AJ1097" t="s">
        <v>242</v>
      </c>
      <c r="AK1097">
        <v>160146</v>
      </c>
    </row>
    <row r="1098" spans="35:37" x14ac:dyDescent="0.3">
      <c r="AI1098" t="s">
        <v>26</v>
      </c>
      <c r="AJ1098" t="s">
        <v>243</v>
      </c>
      <c r="AK1098">
        <v>180558</v>
      </c>
    </row>
    <row r="1099" spans="35:37" x14ac:dyDescent="0.3">
      <c r="AI1099" t="s">
        <v>26</v>
      </c>
      <c r="AJ1099" t="s">
        <v>244</v>
      </c>
      <c r="AK1099">
        <v>137942</v>
      </c>
    </row>
    <row r="1100" spans="35:37" x14ac:dyDescent="0.3">
      <c r="AI1100" t="s">
        <v>26</v>
      </c>
      <c r="AJ1100" t="s">
        <v>245</v>
      </c>
      <c r="AK1100">
        <v>175675</v>
      </c>
    </row>
    <row r="1101" spans="35:37" x14ac:dyDescent="0.3">
      <c r="AI1101" t="s">
        <v>26</v>
      </c>
      <c r="AJ1101" t="s">
        <v>246</v>
      </c>
      <c r="AK1101">
        <v>308772</v>
      </c>
    </row>
  </sheetData>
  <mergeCells count="24">
    <mergeCell ref="D515:D516"/>
    <mergeCell ref="D487:D488"/>
    <mergeCell ref="D489:D490"/>
    <mergeCell ref="D491:D492"/>
    <mergeCell ref="D495:D496"/>
    <mergeCell ref="D497:D498"/>
    <mergeCell ref="D499:D500"/>
    <mergeCell ref="D503:D504"/>
    <mergeCell ref="D505:D506"/>
    <mergeCell ref="D507:D508"/>
    <mergeCell ref="D511:D512"/>
    <mergeCell ref="D513:D514"/>
    <mergeCell ref="D483:D484"/>
    <mergeCell ref="D455:D456"/>
    <mergeCell ref="D457:D458"/>
    <mergeCell ref="D459:D460"/>
    <mergeCell ref="D463:D464"/>
    <mergeCell ref="D465:D466"/>
    <mergeCell ref="D467:D468"/>
    <mergeCell ref="D471:D472"/>
    <mergeCell ref="D473:D474"/>
    <mergeCell ref="D475:D476"/>
    <mergeCell ref="D479:D480"/>
    <mergeCell ref="D481:D48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0"/>
  <sheetViews>
    <sheetView zoomScale="70" zoomScaleNormal="70" workbookViewId="0">
      <selection activeCell="L9" sqref="L9"/>
    </sheetView>
  </sheetViews>
  <sheetFormatPr baseColWidth="10" defaultColWidth="11.44140625" defaultRowHeight="14.4" x14ac:dyDescent="0.3"/>
  <cols>
    <col min="19" max="19" width="17.44140625" bestFit="1" customWidth="1"/>
  </cols>
  <sheetData>
    <row r="1" spans="1:19" x14ac:dyDescent="0.3">
      <c r="A1" t="s">
        <v>91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S1" t="s">
        <v>398</v>
      </c>
    </row>
    <row r="2" spans="1:19" x14ac:dyDescent="0.3">
      <c r="A2" t="s">
        <v>182</v>
      </c>
      <c r="B2">
        <v>8253656</v>
      </c>
      <c r="C2">
        <v>8285345</v>
      </c>
      <c r="D2">
        <v>8313731</v>
      </c>
      <c r="E2">
        <v>8341525</v>
      </c>
      <c r="F2">
        <v>8372658</v>
      </c>
      <c r="G2">
        <v>8409945</v>
      </c>
      <c r="H2">
        <v>8453501</v>
      </c>
      <c r="I2">
        <v>8502230</v>
      </c>
      <c r="J2">
        <v>8556191</v>
      </c>
      <c r="K2">
        <v>8615205</v>
      </c>
      <c r="L2">
        <v>8678667</v>
      </c>
      <c r="M2">
        <v>8747306</v>
      </c>
      <c r="N2">
        <v>8819902</v>
      </c>
      <c r="O2">
        <v>8891383</v>
      </c>
      <c r="P2">
        <v>8955108</v>
      </c>
      <c r="Q2">
        <v>9006400</v>
      </c>
      <c r="S2">
        <f>L2-B2</f>
        <v>425011</v>
      </c>
    </row>
    <row r="3" spans="1:19" x14ac:dyDescent="0.3">
      <c r="A3" t="s">
        <v>183</v>
      </c>
      <c r="B3">
        <v>10546885</v>
      </c>
      <c r="C3">
        <v>10619484</v>
      </c>
      <c r="D3">
        <v>10697576</v>
      </c>
      <c r="E3">
        <v>10778764</v>
      </c>
      <c r="F3">
        <v>10859934</v>
      </c>
      <c r="G3">
        <v>10938735</v>
      </c>
      <c r="H3">
        <v>11013860</v>
      </c>
      <c r="I3">
        <v>11085355</v>
      </c>
      <c r="J3">
        <v>11154008</v>
      </c>
      <c r="K3">
        <v>11221225</v>
      </c>
      <c r="L3">
        <v>11287931</v>
      </c>
      <c r="M3">
        <v>11354407</v>
      </c>
      <c r="N3">
        <v>11419752</v>
      </c>
      <c r="O3">
        <v>11482180</v>
      </c>
      <c r="P3">
        <v>11539326</v>
      </c>
      <c r="Q3">
        <v>11589616</v>
      </c>
      <c r="S3">
        <f t="shared" ref="S3:S36" si="0">L3-B3</f>
        <v>741046</v>
      </c>
    </row>
    <row r="4" spans="1:19" x14ac:dyDescent="0.3">
      <c r="A4" t="s">
        <v>184</v>
      </c>
      <c r="B4">
        <v>7686964</v>
      </c>
      <c r="C4">
        <v>7631020</v>
      </c>
      <c r="D4">
        <v>7576675</v>
      </c>
      <c r="E4">
        <v>7524084</v>
      </c>
      <c r="F4">
        <v>7473509</v>
      </c>
      <c r="G4">
        <v>7425011</v>
      </c>
      <c r="H4">
        <v>7378652</v>
      </c>
      <c r="I4">
        <v>7334007</v>
      </c>
      <c r="J4">
        <v>7290092</v>
      </c>
      <c r="K4">
        <v>7245648</v>
      </c>
      <c r="L4">
        <v>7199739</v>
      </c>
      <c r="M4">
        <v>7151948</v>
      </c>
      <c r="N4">
        <v>7102452</v>
      </c>
      <c r="O4">
        <v>7051610</v>
      </c>
      <c r="P4">
        <v>7000117</v>
      </c>
      <c r="Q4">
        <v>6948445</v>
      </c>
      <c r="S4">
        <f t="shared" si="0"/>
        <v>-487225</v>
      </c>
    </row>
    <row r="5" spans="1:19" x14ac:dyDescent="0.3">
      <c r="A5" t="s">
        <v>185</v>
      </c>
      <c r="B5">
        <v>4378066</v>
      </c>
      <c r="C5">
        <v>4370782</v>
      </c>
      <c r="D5">
        <v>4362427</v>
      </c>
      <c r="E5">
        <v>4352639</v>
      </c>
      <c r="F5">
        <v>4341261</v>
      </c>
      <c r="G5">
        <v>4328163</v>
      </c>
      <c r="H5">
        <v>4313098</v>
      </c>
      <c r="I5">
        <v>4295869</v>
      </c>
      <c r="J5">
        <v>4276593</v>
      </c>
      <c r="K5">
        <v>4255518</v>
      </c>
      <c r="L5">
        <v>4232874</v>
      </c>
      <c r="M5">
        <v>4208611</v>
      </c>
      <c r="N5">
        <v>4182847</v>
      </c>
      <c r="O5">
        <v>4156407</v>
      </c>
      <c r="P5">
        <v>4130299</v>
      </c>
      <c r="Q5">
        <v>4105268</v>
      </c>
      <c r="S5">
        <f t="shared" si="0"/>
        <v>-145192</v>
      </c>
    </row>
    <row r="6" spans="1:19" x14ac:dyDescent="0.3">
      <c r="A6" t="s">
        <v>186</v>
      </c>
      <c r="B6">
        <v>1027657</v>
      </c>
      <c r="C6">
        <v>1045508</v>
      </c>
      <c r="D6">
        <v>1063708</v>
      </c>
      <c r="E6">
        <v>1081568</v>
      </c>
      <c r="F6">
        <v>1098089</v>
      </c>
      <c r="G6">
        <v>1112617</v>
      </c>
      <c r="H6">
        <v>1124837</v>
      </c>
      <c r="I6">
        <v>1135046</v>
      </c>
      <c r="J6">
        <v>1143866</v>
      </c>
      <c r="K6">
        <v>1152297</v>
      </c>
      <c r="L6">
        <v>1160987</v>
      </c>
      <c r="M6">
        <v>1170189</v>
      </c>
      <c r="N6">
        <v>1179685</v>
      </c>
      <c r="O6">
        <v>1189262</v>
      </c>
      <c r="P6">
        <v>1198574</v>
      </c>
      <c r="Q6">
        <v>1207361</v>
      </c>
      <c r="S6">
        <f t="shared" si="0"/>
        <v>133330</v>
      </c>
    </row>
    <row r="7" spans="1:19" x14ac:dyDescent="0.3">
      <c r="A7" t="s">
        <v>187</v>
      </c>
      <c r="B7">
        <v>10258165</v>
      </c>
      <c r="C7">
        <v>10298609</v>
      </c>
      <c r="D7">
        <v>10357535</v>
      </c>
      <c r="E7">
        <v>10425267</v>
      </c>
      <c r="F7">
        <v>10488155</v>
      </c>
      <c r="G7">
        <v>10536514</v>
      </c>
      <c r="H7">
        <v>10566512</v>
      </c>
      <c r="I7">
        <v>10581302</v>
      </c>
      <c r="J7">
        <v>10586529</v>
      </c>
      <c r="K7">
        <v>10591104</v>
      </c>
      <c r="L7">
        <v>10601390</v>
      </c>
      <c r="M7">
        <v>10618868</v>
      </c>
      <c r="N7">
        <v>10641032</v>
      </c>
      <c r="O7">
        <v>10665679</v>
      </c>
      <c r="P7">
        <v>10689213</v>
      </c>
      <c r="Q7">
        <v>10708982</v>
      </c>
      <c r="S7">
        <f t="shared" si="0"/>
        <v>343225</v>
      </c>
    </row>
    <row r="8" spans="1:19" x14ac:dyDescent="0.3">
      <c r="A8" t="s">
        <v>188</v>
      </c>
      <c r="B8">
        <v>5421701</v>
      </c>
      <c r="C8">
        <v>5444293</v>
      </c>
      <c r="D8">
        <v>5469920</v>
      </c>
      <c r="E8">
        <v>5497731</v>
      </c>
      <c r="F8">
        <v>5526389</v>
      </c>
      <c r="G8">
        <v>5554849</v>
      </c>
      <c r="H8">
        <v>5582980</v>
      </c>
      <c r="I8">
        <v>5610909</v>
      </c>
      <c r="J8">
        <v>5638152</v>
      </c>
      <c r="K8">
        <v>5664199</v>
      </c>
      <c r="L8">
        <v>5688695</v>
      </c>
      <c r="M8">
        <v>5711346</v>
      </c>
      <c r="N8">
        <v>5732277</v>
      </c>
      <c r="O8">
        <v>5752131</v>
      </c>
      <c r="P8">
        <v>5771877</v>
      </c>
      <c r="Q8">
        <v>5792203</v>
      </c>
      <c r="S8">
        <f t="shared" si="0"/>
        <v>266994</v>
      </c>
    </row>
    <row r="9" spans="1:19" x14ac:dyDescent="0.3">
      <c r="A9" t="s">
        <v>189</v>
      </c>
      <c r="B9">
        <v>1355650</v>
      </c>
      <c r="C9">
        <v>1349373</v>
      </c>
      <c r="D9">
        <v>1344295</v>
      </c>
      <c r="E9">
        <v>1340067</v>
      </c>
      <c r="F9">
        <v>1336140</v>
      </c>
      <c r="G9">
        <v>1332103</v>
      </c>
      <c r="H9">
        <v>1327701</v>
      </c>
      <c r="I9">
        <v>1323163</v>
      </c>
      <c r="J9">
        <v>1319068</v>
      </c>
      <c r="K9">
        <v>1316273</v>
      </c>
      <c r="L9">
        <v>1315330</v>
      </c>
      <c r="M9">
        <v>1316507</v>
      </c>
      <c r="N9">
        <v>1319389</v>
      </c>
      <c r="O9">
        <v>1322913</v>
      </c>
      <c r="P9">
        <v>1325649</v>
      </c>
      <c r="Q9">
        <v>1326539</v>
      </c>
      <c r="S9">
        <f t="shared" si="0"/>
        <v>-40320</v>
      </c>
    </row>
    <row r="10" spans="1:19" x14ac:dyDescent="0.3">
      <c r="A10" t="s">
        <v>190</v>
      </c>
      <c r="B10">
        <v>5258933</v>
      </c>
      <c r="C10">
        <v>5277490</v>
      </c>
      <c r="D10">
        <v>5297741</v>
      </c>
      <c r="E10">
        <v>5319452</v>
      </c>
      <c r="F10">
        <v>5342266</v>
      </c>
      <c r="G10">
        <v>5365784</v>
      </c>
      <c r="H10">
        <v>5390036</v>
      </c>
      <c r="I10">
        <v>5414769</v>
      </c>
      <c r="J10">
        <v>5438984</v>
      </c>
      <c r="K10">
        <v>5461410</v>
      </c>
      <c r="L10">
        <v>5481128</v>
      </c>
      <c r="M10">
        <v>5497714</v>
      </c>
      <c r="N10">
        <v>5511372</v>
      </c>
      <c r="O10">
        <v>5522585</v>
      </c>
      <c r="P10">
        <v>5532159</v>
      </c>
      <c r="Q10">
        <v>5540718</v>
      </c>
      <c r="S10">
        <f t="shared" si="0"/>
        <v>222195</v>
      </c>
    </row>
    <row r="11" spans="1:19" x14ac:dyDescent="0.3">
      <c r="A11" t="s">
        <v>191</v>
      </c>
      <c r="B11">
        <v>61120128</v>
      </c>
      <c r="C11">
        <v>61508924</v>
      </c>
      <c r="D11">
        <v>61869229</v>
      </c>
      <c r="E11">
        <v>62209207</v>
      </c>
      <c r="F11">
        <v>62542883</v>
      </c>
      <c r="G11">
        <v>62879535</v>
      </c>
      <c r="H11">
        <v>63222229</v>
      </c>
      <c r="I11">
        <v>63564224</v>
      </c>
      <c r="J11">
        <v>63893521</v>
      </c>
      <c r="K11">
        <v>64193550</v>
      </c>
      <c r="L11">
        <v>64453194</v>
      </c>
      <c r="M11">
        <v>64667590</v>
      </c>
      <c r="N11">
        <v>64842513</v>
      </c>
      <c r="O11">
        <v>64990512</v>
      </c>
      <c r="P11">
        <v>65129731</v>
      </c>
      <c r="Q11">
        <v>65273512</v>
      </c>
      <c r="S11">
        <f t="shared" si="0"/>
        <v>3333066</v>
      </c>
    </row>
    <row r="12" spans="1:19" x14ac:dyDescent="0.3">
      <c r="A12" t="s">
        <v>192</v>
      </c>
      <c r="B12">
        <v>81602739</v>
      </c>
      <c r="C12">
        <v>81472235</v>
      </c>
      <c r="D12">
        <v>81277836</v>
      </c>
      <c r="E12">
        <v>81065751</v>
      </c>
      <c r="F12">
        <v>80899961</v>
      </c>
      <c r="G12">
        <v>80827001</v>
      </c>
      <c r="H12">
        <v>80855629</v>
      </c>
      <c r="I12">
        <v>80972629</v>
      </c>
      <c r="J12">
        <v>81174373</v>
      </c>
      <c r="K12">
        <v>81450370</v>
      </c>
      <c r="L12">
        <v>81787411</v>
      </c>
      <c r="M12">
        <v>82193770</v>
      </c>
      <c r="N12">
        <v>82658409</v>
      </c>
      <c r="O12">
        <v>83124413</v>
      </c>
      <c r="P12">
        <v>83517046</v>
      </c>
      <c r="Q12">
        <v>83783945</v>
      </c>
      <c r="S12">
        <f t="shared" si="0"/>
        <v>184672</v>
      </c>
    </row>
    <row r="13" spans="1:19" x14ac:dyDescent="0.3">
      <c r="A13" t="s">
        <v>193</v>
      </c>
      <c r="B13">
        <v>11224800</v>
      </c>
      <c r="C13">
        <v>11185231</v>
      </c>
      <c r="D13">
        <v>11120371</v>
      </c>
      <c r="E13">
        <v>11040312</v>
      </c>
      <c r="F13">
        <v>10959268</v>
      </c>
      <c r="G13">
        <v>10887640</v>
      </c>
      <c r="H13">
        <v>10829074</v>
      </c>
      <c r="I13">
        <v>10781119</v>
      </c>
      <c r="J13">
        <v>10740501</v>
      </c>
      <c r="K13">
        <v>10701460</v>
      </c>
      <c r="L13">
        <v>10659737</v>
      </c>
      <c r="M13">
        <v>10615183</v>
      </c>
      <c r="N13">
        <v>10569449</v>
      </c>
      <c r="O13">
        <v>10522244</v>
      </c>
      <c r="P13">
        <v>10473452</v>
      </c>
      <c r="Q13">
        <v>10423056</v>
      </c>
      <c r="S13">
        <f t="shared" si="0"/>
        <v>-565063</v>
      </c>
    </row>
    <row r="14" spans="1:19" x14ac:dyDescent="0.3">
      <c r="A14" t="s">
        <v>194</v>
      </c>
      <c r="B14">
        <v>10085942</v>
      </c>
      <c r="C14">
        <v>10055657</v>
      </c>
      <c r="D14">
        <v>10024158</v>
      </c>
      <c r="E14">
        <v>9991867</v>
      </c>
      <c r="F14">
        <v>9959439</v>
      </c>
      <c r="G14">
        <v>9927380</v>
      </c>
      <c r="H14">
        <v>9895689</v>
      </c>
      <c r="I14">
        <v>9864363</v>
      </c>
      <c r="J14">
        <v>9833923</v>
      </c>
      <c r="K14">
        <v>9804991</v>
      </c>
      <c r="L14">
        <v>9777925</v>
      </c>
      <c r="M14">
        <v>9752970</v>
      </c>
      <c r="N14">
        <v>9729822</v>
      </c>
      <c r="O14">
        <v>9707502</v>
      </c>
      <c r="P14">
        <v>9684680</v>
      </c>
      <c r="Q14">
        <v>9660350</v>
      </c>
      <c r="S14">
        <f t="shared" si="0"/>
        <v>-308017</v>
      </c>
    </row>
    <row r="15" spans="1:19" x14ac:dyDescent="0.3">
      <c r="A15" t="s">
        <v>195</v>
      </c>
      <c r="B15">
        <v>4141218</v>
      </c>
      <c r="C15">
        <v>4230619</v>
      </c>
      <c r="D15">
        <v>4324649</v>
      </c>
      <c r="E15">
        <v>4415871</v>
      </c>
      <c r="F15">
        <v>4494572</v>
      </c>
      <c r="G15">
        <v>4554330</v>
      </c>
      <c r="H15">
        <v>4591115</v>
      </c>
      <c r="I15">
        <v>4608199</v>
      </c>
      <c r="J15">
        <v>4615426</v>
      </c>
      <c r="K15">
        <v>4626852</v>
      </c>
      <c r="L15">
        <v>4652420</v>
      </c>
      <c r="M15">
        <v>4695790</v>
      </c>
      <c r="N15">
        <v>4753281</v>
      </c>
      <c r="O15">
        <v>4818694</v>
      </c>
      <c r="P15">
        <v>4882498</v>
      </c>
      <c r="Q15">
        <v>4937796</v>
      </c>
      <c r="S15">
        <f t="shared" si="0"/>
        <v>511202</v>
      </c>
    </row>
    <row r="16" spans="1:19" x14ac:dyDescent="0.3">
      <c r="A16" t="s">
        <v>196</v>
      </c>
      <c r="B16">
        <v>58281209</v>
      </c>
      <c r="C16">
        <v>58542619</v>
      </c>
      <c r="D16">
        <v>58747862</v>
      </c>
      <c r="E16">
        <v>58922116</v>
      </c>
      <c r="F16">
        <v>59105622</v>
      </c>
      <c r="G16">
        <v>59325232</v>
      </c>
      <c r="H16">
        <v>59589070</v>
      </c>
      <c r="I16">
        <v>59879469</v>
      </c>
      <c r="J16">
        <v>60166828</v>
      </c>
      <c r="K16">
        <v>60409622</v>
      </c>
      <c r="L16">
        <v>60578489</v>
      </c>
      <c r="M16">
        <v>60663068</v>
      </c>
      <c r="N16">
        <v>60673694</v>
      </c>
      <c r="O16">
        <v>60627291</v>
      </c>
      <c r="P16">
        <v>60550092</v>
      </c>
      <c r="Q16">
        <v>60461828</v>
      </c>
      <c r="S16">
        <f t="shared" si="0"/>
        <v>2297280</v>
      </c>
    </row>
    <row r="17" spans="1:19" x14ac:dyDescent="0.3">
      <c r="A17" t="s">
        <v>197</v>
      </c>
      <c r="B17">
        <v>2251996</v>
      </c>
      <c r="C17">
        <v>2225063</v>
      </c>
      <c r="D17">
        <v>2198089</v>
      </c>
      <c r="E17">
        <v>2171248</v>
      </c>
      <c r="F17">
        <v>2144784</v>
      </c>
      <c r="G17">
        <v>2118855</v>
      </c>
      <c r="H17">
        <v>2093606</v>
      </c>
      <c r="I17">
        <v>2069018</v>
      </c>
      <c r="J17">
        <v>2044950</v>
      </c>
      <c r="K17">
        <v>2021220</v>
      </c>
      <c r="L17">
        <v>1997675</v>
      </c>
      <c r="M17">
        <v>1974265</v>
      </c>
      <c r="N17">
        <v>1951097</v>
      </c>
      <c r="O17">
        <v>1928461</v>
      </c>
      <c r="P17">
        <v>1906740</v>
      </c>
      <c r="Q17">
        <v>1886202</v>
      </c>
      <c r="S17">
        <f t="shared" si="0"/>
        <v>-254321</v>
      </c>
    </row>
    <row r="18" spans="1:19" x14ac:dyDescent="0.3">
      <c r="A18" t="s">
        <v>198</v>
      </c>
      <c r="B18">
        <v>3344259</v>
      </c>
      <c r="C18">
        <v>3303329</v>
      </c>
      <c r="D18">
        <v>3258984</v>
      </c>
      <c r="E18">
        <v>3212867</v>
      </c>
      <c r="F18">
        <v>3167270</v>
      </c>
      <c r="G18">
        <v>3123825</v>
      </c>
      <c r="H18">
        <v>3083402</v>
      </c>
      <c r="I18">
        <v>3045561</v>
      </c>
      <c r="J18">
        <v>3008938</v>
      </c>
      <c r="K18">
        <v>2971498</v>
      </c>
      <c r="L18">
        <v>2931872</v>
      </c>
      <c r="M18">
        <v>2889555</v>
      </c>
      <c r="N18">
        <v>2845419</v>
      </c>
      <c r="O18">
        <v>2801270</v>
      </c>
      <c r="P18">
        <v>2759631</v>
      </c>
      <c r="Q18">
        <v>2722291</v>
      </c>
      <c r="S18">
        <f t="shared" si="0"/>
        <v>-412387</v>
      </c>
    </row>
    <row r="19" spans="1:19" x14ac:dyDescent="0.3">
      <c r="A19" t="s">
        <v>199</v>
      </c>
      <c r="B19">
        <v>457848</v>
      </c>
      <c r="C19">
        <v>465611</v>
      </c>
      <c r="D19">
        <v>474917</v>
      </c>
      <c r="E19">
        <v>485403</v>
      </c>
      <c r="F19">
        <v>496536</v>
      </c>
      <c r="G19">
        <v>507890</v>
      </c>
      <c r="H19">
        <v>519312</v>
      </c>
      <c r="I19">
        <v>530855</v>
      </c>
      <c r="J19">
        <v>542554</v>
      </c>
      <c r="K19">
        <v>554512</v>
      </c>
      <c r="L19">
        <v>566741</v>
      </c>
      <c r="M19">
        <v>579266</v>
      </c>
      <c r="N19">
        <v>591914</v>
      </c>
      <c r="O19">
        <v>604244</v>
      </c>
      <c r="P19">
        <v>615730</v>
      </c>
      <c r="Q19">
        <v>625976</v>
      </c>
      <c r="S19">
        <f t="shared" si="0"/>
        <v>108893</v>
      </c>
    </row>
    <row r="20" spans="1:19" x14ac:dyDescent="0.3">
      <c r="A20" t="s">
        <v>200</v>
      </c>
      <c r="B20">
        <v>404659</v>
      </c>
      <c r="C20">
        <v>406330</v>
      </c>
      <c r="D20">
        <v>407854</v>
      </c>
      <c r="E20">
        <v>409493</v>
      </c>
      <c r="F20">
        <v>411559</v>
      </c>
      <c r="G20">
        <v>414257</v>
      </c>
      <c r="H20">
        <v>417720</v>
      </c>
      <c r="I20">
        <v>421809</v>
      </c>
      <c r="J20">
        <v>426144</v>
      </c>
      <c r="K20">
        <v>430190</v>
      </c>
      <c r="L20">
        <v>433559</v>
      </c>
      <c r="M20">
        <v>436099</v>
      </c>
      <c r="N20">
        <v>437935</v>
      </c>
      <c r="O20">
        <v>439255</v>
      </c>
      <c r="P20">
        <v>440377</v>
      </c>
      <c r="Q20">
        <v>441539</v>
      </c>
      <c r="S20">
        <f t="shared" si="0"/>
        <v>28900</v>
      </c>
    </row>
    <row r="21" spans="1:19" x14ac:dyDescent="0.3">
      <c r="A21" t="s">
        <v>201</v>
      </c>
      <c r="B21">
        <v>16367153</v>
      </c>
      <c r="C21">
        <v>16440091</v>
      </c>
      <c r="D21">
        <v>16506652</v>
      </c>
      <c r="E21">
        <v>16568105</v>
      </c>
      <c r="F21">
        <v>16626379</v>
      </c>
      <c r="G21">
        <v>16682927</v>
      </c>
      <c r="H21">
        <v>16738191</v>
      </c>
      <c r="I21">
        <v>16791850</v>
      </c>
      <c r="J21">
        <v>16843512</v>
      </c>
      <c r="K21">
        <v>16892517</v>
      </c>
      <c r="L21">
        <v>16938492</v>
      </c>
      <c r="M21">
        <v>16981285</v>
      </c>
      <c r="N21">
        <v>17021343</v>
      </c>
      <c r="O21">
        <v>17059560</v>
      </c>
      <c r="P21">
        <v>17097123</v>
      </c>
      <c r="Q21">
        <v>17134873</v>
      </c>
      <c r="S21">
        <f t="shared" si="0"/>
        <v>571339</v>
      </c>
    </row>
    <row r="22" spans="1:19" x14ac:dyDescent="0.3">
      <c r="A22" t="s">
        <v>202</v>
      </c>
      <c r="B22">
        <v>38368957</v>
      </c>
      <c r="C22">
        <v>38354447</v>
      </c>
      <c r="D22">
        <v>38353339</v>
      </c>
      <c r="E22">
        <v>38356786</v>
      </c>
      <c r="F22">
        <v>38351924</v>
      </c>
      <c r="G22">
        <v>38329784</v>
      </c>
      <c r="H22">
        <v>38286824</v>
      </c>
      <c r="I22">
        <v>38227033</v>
      </c>
      <c r="J22">
        <v>38158043</v>
      </c>
      <c r="K22">
        <v>38091095</v>
      </c>
      <c r="L22">
        <v>38034076</v>
      </c>
      <c r="M22">
        <v>37989218</v>
      </c>
      <c r="N22">
        <v>37953176</v>
      </c>
      <c r="O22">
        <v>37921585</v>
      </c>
      <c r="P22">
        <v>37887771</v>
      </c>
      <c r="Q22">
        <v>37846605</v>
      </c>
      <c r="S22">
        <f t="shared" si="0"/>
        <v>-334881</v>
      </c>
    </row>
    <row r="23" spans="1:19" x14ac:dyDescent="0.3">
      <c r="A23" t="s">
        <v>203</v>
      </c>
      <c r="B23">
        <v>10508494</v>
      </c>
      <c r="C23">
        <v>10542837</v>
      </c>
      <c r="D23">
        <v>10573150</v>
      </c>
      <c r="E23">
        <v>10595312</v>
      </c>
      <c r="F23">
        <v>10604066</v>
      </c>
      <c r="G23">
        <v>10596055</v>
      </c>
      <c r="H23">
        <v>10569388</v>
      </c>
      <c r="I23">
        <v>10526308</v>
      </c>
      <c r="J23">
        <v>10473025</v>
      </c>
      <c r="K23">
        <v>10418224</v>
      </c>
      <c r="L23">
        <v>10368346</v>
      </c>
      <c r="M23">
        <v>10325540</v>
      </c>
      <c r="N23">
        <v>10288527</v>
      </c>
      <c r="O23">
        <v>10256192</v>
      </c>
      <c r="P23">
        <v>10226178</v>
      </c>
      <c r="Q23">
        <v>10196707</v>
      </c>
      <c r="S23">
        <f t="shared" si="0"/>
        <v>-140148</v>
      </c>
    </row>
    <row r="24" spans="1:19" x14ac:dyDescent="0.3">
      <c r="A24" t="s">
        <v>204</v>
      </c>
      <c r="B24">
        <v>21417287</v>
      </c>
      <c r="C24">
        <v>21234312</v>
      </c>
      <c r="D24">
        <v>21034196</v>
      </c>
      <c r="E24">
        <v>20829521</v>
      </c>
      <c r="F24">
        <v>20637995</v>
      </c>
      <c r="G24">
        <v>20471860</v>
      </c>
      <c r="H24">
        <v>20336718</v>
      </c>
      <c r="I24">
        <v>20227467</v>
      </c>
      <c r="J24">
        <v>20132780</v>
      </c>
      <c r="K24">
        <v>20035928</v>
      </c>
      <c r="L24">
        <v>19925182</v>
      </c>
      <c r="M24">
        <v>19796280</v>
      </c>
      <c r="N24">
        <v>19653966</v>
      </c>
      <c r="O24">
        <v>19506110</v>
      </c>
      <c r="P24">
        <v>19364558</v>
      </c>
      <c r="Q24">
        <v>19237682</v>
      </c>
      <c r="S24">
        <f t="shared" si="0"/>
        <v>-1492105</v>
      </c>
    </row>
    <row r="25" spans="1:19" x14ac:dyDescent="0.3">
      <c r="A25" t="s">
        <v>205</v>
      </c>
      <c r="B25">
        <v>5398962</v>
      </c>
      <c r="C25">
        <v>5398674</v>
      </c>
      <c r="D25">
        <v>5398693</v>
      </c>
      <c r="E25">
        <v>5399362</v>
      </c>
      <c r="F25">
        <v>5401149</v>
      </c>
      <c r="G25">
        <v>5404293</v>
      </c>
      <c r="H25">
        <v>5408932</v>
      </c>
      <c r="I25">
        <v>5414894</v>
      </c>
      <c r="J25">
        <v>5421721</v>
      </c>
      <c r="K25">
        <v>5428798</v>
      </c>
      <c r="L25">
        <v>5435614</v>
      </c>
      <c r="M25">
        <v>5442001</v>
      </c>
      <c r="N25">
        <v>5447903</v>
      </c>
      <c r="O25">
        <v>5453017</v>
      </c>
      <c r="P25">
        <v>5457012</v>
      </c>
      <c r="Q25">
        <v>5459643</v>
      </c>
      <c r="S25">
        <f t="shared" si="0"/>
        <v>36652</v>
      </c>
    </row>
    <row r="26" spans="1:19" x14ac:dyDescent="0.3">
      <c r="A26" t="s">
        <v>206</v>
      </c>
      <c r="B26">
        <v>1994979</v>
      </c>
      <c r="C26">
        <v>2002427</v>
      </c>
      <c r="D26">
        <v>2012128</v>
      </c>
      <c r="E26">
        <v>2023049</v>
      </c>
      <c r="F26">
        <v>2033807</v>
      </c>
      <c r="G26">
        <v>2043336</v>
      </c>
      <c r="H26">
        <v>2051278</v>
      </c>
      <c r="I26">
        <v>2057826</v>
      </c>
      <c r="J26">
        <v>2063120</v>
      </c>
      <c r="K26">
        <v>2067488</v>
      </c>
      <c r="L26">
        <v>2071199</v>
      </c>
      <c r="M26">
        <v>2074205</v>
      </c>
      <c r="N26">
        <v>2076395</v>
      </c>
      <c r="O26">
        <v>2077836</v>
      </c>
      <c r="P26">
        <v>2078654</v>
      </c>
      <c r="Q26">
        <v>2078932</v>
      </c>
      <c r="S26">
        <f t="shared" si="0"/>
        <v>76220</v>
      </c>
    </row>
    <row r="27" spans="1:19" x14ac:dyDescent="0.3">
      <c r="A27" t="s">
        <v>207</v>
      </c>
      <c r="B27">
        <v>44019118</v>
      </c>
      <c r="C27">
        <v>44728561</v>
      </c>
      <c r="D27">
        <v>45429071</v>
      </c>
      <c r="E27">
        <v>46068811</v>
      </c>
      <c r="F27">
        <v>46583566</v>
      </c>
      <c r="G27">
        <v>46931011</v>
      </c>
      <c r="H27">
        <v>47084242</v>
      </c>
      <c r="I27">
        <v>47063059</v>
      </c>
      <c r="J27">
        <v>46930554</v>
      </c>
      <c r="K27">
        <v>46777927</v>
      </c>
      <c r="L27">
        <v>46671919</v>
      </c>
      <c r="M27">
        <v>46634131</v>
      </c>
      <c r="N27">
        <v>46647425</v>
      </c>
      <c r="O27">
        <v>46692863</v>
      </c>
      <c r="P27">
        <v>46736782</v>
      </c>
      <c r="Q27">
        <v>46754783</v>
      </c>
      <c r="S27">
        <f t="shared" si="0"/>
        <v>2652801</v>
      </c>
    </row>
    <row r="28" spans="1:19" x14ac:dyDescent="0.3">
      <c r="A28" t="s">
        <v>208</v>
      </c>
      <c r="B28">
        <v>9038627</v>
      </c>
      <c r="C28">
        <v>9096170</v>
      </c>
      <c r="D28">
        <v>9162941</v>
      </c>
      <c r="E28">
        <v>9236433</v>
      </c>
      <c r="F28">
        <v>9313085</v>
      </c>
      <c r="G28">
        <v>9390157</v>
      </c>
      <c r="H28">
        <v>9466705</v>
      </c>
      <c r="I28">
        <v>9542817</v>
      </c>
      <c r="J28">
        <v>9618016</v>
      </c>
      <c r="K28">
        <v>9692137</v>
      </c>
      <c r="L28">
        <v>9764949</v>
      </c>
      <c r="M28">
        <v>9836003</v>
      </c>
      <c r="N28">
        <v>9904895</v>
      </c>
      <c r="O28">
        <v>9971630</v>
      </c>
      <c r="P28">
        <v>10036391</v>
      </c>
      <c r="Q28">
        <v>10099270</v>
      </c>
      <c r="S28">
        <f t="shared" si="0"/>
        <v>726322</v>
      </c>
    </row>
    <row r="29" spans="1:19" x14ac:dyDescent="0.3">
      <c r="A29" t="s">
        <v>47</v>
      </c>
      <c r="B29">
        <v>60287953</v>
      </c>
      <c r="C29">
        <v>60821349</v>
      </c>
      <c r="D29">
        <v>61455154</v>
      </c>
      <c r="E29">
        <v>62145098</v>
      </c>
      <c r="F29">
        <v>62828620</v>
      </c>
      <c r="G29">
        <v>63459801</v>
      </c>
      <c r="H29">
        <v>64021922</v>
      </c>
      <c r="I29">
        <v>64525300</v>
      </c>
      <c r="J29">
        <v>64984015</v>
      </c>
      <c r="K29">
        <v>65423048</v>
      </c>
      <c r="L29">
        <v>65860149</v>
      </c>
      <c r="M29">
        <v>66297944</v>
      </c>
      <c r="N29">
        <v>66727463</v>
      </c>
      <c r="O29">
        <v>67141678</v>
      </c>
      <c r="P29">
        <v>67530161</v>
      </c>
      <c r="Q29">
        <v>67886004</v>
      </c>
      <c r="S29">
        <f t="shared" si="0"/>
        <v>5572196</v>
      </c>
    </row>
    <row r="30" spans="1:19" x14ac:dyDescent="0.3">
      <c r="A30" t="s">
        <v>48</v>
      </c>
      <c r="B30">
        <v>1337545959</v>
      </c>
      <c r="C30">
        <v>1345210727</v>
      </c>
      <c r="D30">
        <v>1352833908</v>
      </c>
      <c r="E30">
        <v>1360451341</v>
      </c>
      <c r="F30">
        <v>1368094052</v>
      </c>
      <c r="G30">
        <v>1375776928</v>
      </c>
      <c r="H30">
        <v>1383504231</v>
      </c>
      <c r="I30">
        <v>1391253255</v>
      </c>
      <c r="J30">
        <v>1398972115</v>
      </c>
      <c r="K30">
        <v>1406588634</v>
      </c>
      <c r="L30">
        <v>1414033860</v>
      </c>
      <c r="M30">
        <v>1421292894</v>
      </c>
      <c r="N30">
        <v>1428328109</v>
      </c>
      <c r="O30">
        <v>1435019517</v>
      </c>
      <c r="P30">
        <v>1441219849</v>
      </c>
      <c r="Q30">
        <v>1446820762</v>
      </c>
      <c r="S30">
        <f t="shared" si="0"/>
        <v>76487901</v>
      </c>
    </row>
    <row r="31" spans="1:19" x14ac:dyDescent="0.3">
      <c r="A31" t="s">
        <v>49</v>
      </c>
      <c r="B31">
        <v>706800425</v>
      </c>
      <c r="C31">
        <v>714104638</v>
      </c>
      <c r="D31">
        <v>721413537</v>
      </c>
      <c r="E31">
        <v>728752743</v>
      </c>
      <c r="F31">
        <v>736149794</v>
      </c>
      <c r="G31">
        <v>743616468</v>
      </c>
      <c r="H31">
        <v>751167305</v>
      </c>
      <c r="I31">
        <v>758775980</v>
      </c>
      <c r="J31">
        <v>766360723</v>
      </c>
      <c r="K31">
        <v>773810811</v>
      </c>
      <c r="L31">
        <v>781042773</v>
      </c>
      <c r="M31">
        <v>788024992</v>
      </c>
      <c r="N31">
        <v>794766725</v>
      </c>
      <c r="O31">
        <v>801275821</v>
      </c>
      <c r="P31">
        <v>807575730</v>
      </c>
      <c r="Q31">
        <v>813683817</v>
      </c>
      <c r="S31">
        <f t="shared" si="0"/>
        <v>74242348</v>
      </c>
    </row>
    <row r="32" spans="1:19" x14ac:dyDescent="0.3">
      <c r="A32" t="s">
        <v>50</v>
      </c>
      <c r="B32">
        <v>1147609924</v>
      </c>
      <c r="C32">
        <v>1165486291</v>
      </c>
      <c r="D32">
        <v>1183209471</v>
      </c>
      <c r="E32">
        <v>1200669762</v>
      </c>
      <c r="F32">
        <v>1217726217</v>
      </c>
      <c r="G32">
        <v>1234281163</v>
      </c>
      <c r="H32">
        <v>1250287939</v>
      </c>
      <c r="I32">
        <v>1265780243</v>
      </c>
      <c r="J32">
        <v>1280842119</v>
      </c>
      <c r="K32">
        <v>1295600768</v>
      </c>
      <c r="L32">
        <v>1310152392</v>
      </c>
      <c r="M32">
        <v>1324517250</v>
      </c>
      <c r="N32">
        <v>1338676779</v>
      </c>
      <c r="O32">
        <v>1352642283</v>
      </c>
      <c r="P32">
        <v>1366417756</v>
      </c>
      <c r="Q32">
        <v>1380004385</v>
      </c>
      <c r="S32">
        <f t="shared" si="0"/>
        <v>162542468</v>
      </c>
    </row>
    <row r="33" spans="1:19" x14ac:dyDescent="0.3">
      <c r="A33" t="s">
        <v>51</v>
      </c>
      <c r="B33">
        <v>316002120</v>
      </c>
      <c r="C33">
        <v>319460113</v>
      </c>
      <c r="D33">
        <v>322820137</v>
      </c>
      <c r="E33">
        <v>326099192</v>
      </c>
      <c r="F33">
        <v>329318931</v>
      </c>
      <c r="G33">
        <v>332499669</v>
      </c>
      <c r="H33">
        <v>335628769</v>
      </c>
      <c r="I33">
        <v>338713353</v>
      </c>
      <c r="J33">
        <v>341815038</v>
      </c>
      <c r="K33">
        <v>345013689</v>
      </c>
      <c r="L33">
        <v>348355742</v>
      </c>
      <c r="M33">
        <v>351881007</v>
      </c>
      <c r="N33">
        <v>355545501</v>
      </c>
      <c r="O33">
        <v>359209400</v>
      </c>
      <c r="P33">
        <v>362679695</v>
      </c>
      <c r="Q33">
        <v>365820239</v>
      </c>
      <c r="S33">
        <f t="shared" si="0"/>
        <v>32353622</v>
      </c>
    </row>
    <row r="34" spans="1:19" x14ac:dyDescent="0.3">
      <c r="A34" t="s">
        <v>52</v>
      </c>
      <c r="B34">
        <v>143672125</v>
      </c>
      <c r="C34">
        <v>143403258</v>
      </c>
      <c r="D34">
        <v>143266207</v>
      </c>
      <c r="E34">
        <v>143248764</v>
      </c>
      <c r="F34">
        <v>143326904</v>
      </c>
      <c r="G34">
        <v>143479273</v>
      </c>
      <c r="H34">
        <v>143703027</v>
      </c>
      <c r="I34">
        <v>143993888</v>
      </c>
      <c r="J34">
        <v>144325456</v>
      </c>
      <c r="K34">
        <v>144664837</v>
      </c>
      <c r="L34">
        <v>144985059</v>
      </c>
      <c r="M34">
        <v>145275374</v>
      </c>
      <c r="N34">
        <v>145530091</v>
      </c>
      <c r="O34">
        <v>145734034</v>
      </c>
      <c r="P34">
        <v>145872260</v>
      </c>
      <c r="Q34">
        <v>145934460</v>
      </c>
      <c r="S34">
        <f t="shared" si="0"/>
        <v>1312934</v>
      </c>
    </row>
    <row r="35" spans="1:19" x14ac:dyDescent="0.3">
      <c r="A35" t="s">
        <v>53</v>
      </c>
      <c r="B35">
        <v>433163021</v>
      </c>
      <c r="C35">
        <v>437856126</v>
      </c>
      <c r="D35">
        <v>442709723</v>
      </c>
      <c r="E35">
        <v>447638932</v>
      </c>
      <c r="F35">
        <v>452517544</v>
      </c>
      <c r="G35">
        <v>457251996</v>
      </c>
      <c r="H35">
        <v>461818675</v>
      </c>
      <c r="I35">
        <v>466240072</v>
      </c>
      <c r="J35">
        <v>470524232</v>
      </c>
      <c r="K35">
        <v>474692897</v>
      </c>
      <c r="L35">
        <v>478763231</v>
      </c>
      <c r="M35">
        <v>482732313</v>
      </c>
      <c r="N35">
        <v>486594175</v>
      </c>
      <c r="O35">
        <v>490361603</v>
      </c>
      <c r="P35">
        <v>494051484</v>
      </c>
      <c r="Q35">
        <v>497677557</v>
      </c>
      <c r="S35">
        <f t="shared" si="0"/>
        <v>45600210</v>
      </c>
    </row>
    <row r="36" spans="1:19" x14ac:dyDescent="0.3">
      <c r="A36" t="s">
        <v>54</v>
      </c>
      <c r="B36">
        <v>1934467570</v>
      </c>
      <c r="C36">
        <v>1973391066</v>
      </c>
      <c r="D36">
        <v>2013202825</v>
      </c>
      <c r="E36">
        <v>2053945632</v>
      </c>
      <c r="F36">
        <v>2095663292</v>
      </c>
      <c r="G36">
        <v>2138369645</v>
      </c>
      <c r="H36">
        <v>2182094856</v>
      </c>
      <c r="I36">
        <v>2226785494</v>
      </c>
      <c r="J36">
        <v>2272264301</v>
      </c>
      <c r="K36">
        <v>2318292438</v>
      </c>
      <c r="L36">
        <v>2364693408</v>
      </c>
      <c r="M36">
        <v>2411367930</v>
      </c>
      <c r="N36">
        <v>2458337734</v>
      </c>
      <c r="O36">
        <v>2505692777</v>
      </c>
      <c r="P36">
        <v>2553582316</v>
      </c>
      <c r="Q36">
        <v>2602098899</v>
      </c>
      <c r="S36">
        <f t="shared" si="0"/>
        <v>430225838</v>
      </c>
    </row>
    <row r="40" spans="1:19" x14ac:dyDescent="0.3">
      <c r="B40" t="s"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209</vt:i4>
      </vt:variant>
    </vt:vector>
  </HeadingPairs>
  <TitlesOfParts>
    <vt:vector size="213" baseType="lpstr">
      <vt:lpstr>DATA_LOADING</vt:lpstr>
      <vt:lpstr>World</vt:lpstr>
      <vt:lpstr>WORLD_35</vt:lpstr>
      <vt:lpstr>Calibration</vt:lpstr>
      <vt:lpstr>A_AUSTRIA</vt:lpstr>
      <vt:lpstr>A_BELGIUM</vt:lpstr>
      <vt:lpstr>A_BULGARIA</vt:lpstr>
      <vt:lpstr>A_CHINA</vt:lpstr>
      <vt:lpstr>A_CROATIA</vt:lpstr>
      <vt:lpstr>A_CYPRUS</vt:lpstr>
      <vt:lpstr>A_CZECH_REPUBLIC</vt:lpstr>
      <vt:lpstr>A_DENMARK</vt:lpstr>
      <vt:lpstr>A_EASOC</vt:lpstr>
      <vt:lpstr>A_ESTONIA</vt:lpstr>
      <vt:lpstr>A_EU27</vt:lpstr>
      <vt:lpstr>A_EXPONENTIAL_LEAB_TO_MR</vt:lpstr>
      <vt:lpstr>A_FINLAND</vt:lpstr>
      <vt:lpstr>A_FRANCE</vt:lpstr>
      <vt:lpstr>A_GERMANY</vt:lpstr>
      <vt:lpstr>A_GREECE</vt:lpstr>
      <vt:lpstr>A_HUNGARY</vt:lpstr>
      <vt:lpstr>A_INDIA</vt:lpstr>
      <vt:lpstr>A_IRELAND</vt:lpstr>
      <vt:lpstr>A_ITALY</vt:lpstr>
      <vt:lpstr>A_LATAM</vt:lpstr>
      <vt:lpstr>A_LATVIA</vt:lpstr>
      <vt:lpstr>A_LITHUANIA</vt:lpstr>
      <vt:lpstr>A_LROW</vt:lpstr>
      <vt:lpstr>A_LUXEMBOURG</vt:lpstr>
      <vt:lpstr>A_MALTA</vt:lpstr>
      <vt:lpstr>A_NETHERLANDS</vt:lpstr>
      <vt:lpstr>A_POLAND</vt:lpstr>
      <vt:lpstr>A_PORTUGAL</vt:lpstr>
      <vt:lpstr>A_ROMANIA</vt:lpstr>
      <vt:lpstr>a_rural_regression</vt:lpstr>
      <vt:lpstr>A_RUSSIA</vt:lpstr>
      <vt:lpstr>A_SLOVAKIA</vt:lpstr>
      <vt:lpstr>A_SLOVENIA</vt:lpstr>
      <vt:lpstr>A_SPAIN</vt:lpstr>
      <vt:lpstr>A_SWEDEN</vt:lpstr>
      <vt:lpstr>A_UK</vt:lpstr>
      <vt:lpstr>A_USMCA</vt:lpstr>
      <vt:lpstr>aParamMortalitySpain</vt:lpstr>
      <vt:lpstr>B_AUSTRIA</vt:lpstr>
      <vt:lpstr>B_BELGIUM</vt:lpstr>
      <vt:lpstr>B_BULGARIA</vt:lpstr>
      <vt:lpstr>B_CHINA</vt:lpstr>
      <vt:lpstr>B_CROATIA</vt:lpstr>
      <vt:lpstr>B_CYPRUS</vt:lpstr>
      <vt:lpstr>B_CZECH_REPUBLIC</vt:lpstr>
      <vt:lpstr>B_DENMARK</vt:lpstr>
      <vt:lpstr>B_EASOC</vt:lpstr>
      <vt:lpstr>B_ESTONIA</vt:lpstr>
      <vt:lpstr>B_EU27</vt:lpstr>
      <vt:lpstr>B_EXPONENTIAL_LEAB_TO_MR</vt:lpstr>
      <vt:lpstr>B_FINLAND</vt:lpstr>
      <vt:lpstr>B_FRANCE</vt:lpstr>
      <vt:lpstr>B_GERMANY</vt:lpstr>
      <vt:lpstr>B_GREECE</vt:lpstr>
      <vt:lpstr>B_HUNGARY</vt:lpstr>
      <vt:lpstr>B_INDIA</vt:lpstr>
      <vt:lpstr>B_IRELAND</vt:lpstr>
      <vt:lpstr>B_ITALY</vt:lpstr>
      <vt:lpstr>B_LATAM</vt:lpstr>
      <vt:lpstr>B_LATVIA</vt:lpstr>
      <vt:lpstr>B_LITHUANIA</vt:lpstr>
      <vt:lpstr>B_LROW</vt:lpstr>
      <vt:lpstr>B_LUXEMBOURG</vt:lpstr>
      <vt:lpstr>B_MALTA</vt:lpstr>
      <vt:lpstr>B_NETHERLANDS</vt:lpstr>
      <vt:lpstr>B_POLAND</vt:lpstr>
      <vt:lpstr>B_PORTUGAL</vt:lpstr>
      <vt:lpstr>B_ROMANIA</vt:lpstr>
      <vt:lpstr>b_rural_regression</vt:lpstr>
      <vt:lpstr>B_RUSSIA</vt:lpstr>
      <vt:lpstr>B_SLOVAKIA</vt:lpstr>
      <vt:lpstr>B_SLOVENIA</vt:lpstr>
      <vt:lpstr>B_SPAIN</vt:lpstr>
      <vt:lpstr>B_SWEDEN</vt:lpstr>
      <vt:lpstr>B_UK</vt:lpstr>
      <vt:lpstr>B_USMCA</vt:lpstr>
      <vt:lpstr>C_AUSTRIA</vt:lpstr>
      <vt:lpstr>C_BELGIUM</vt:lpstr>
      <vt:lpstr>C_BULGARIA</vt:lpstr>
      <vt:lpstr>C_CHINA</vt:lpstr>
      <vt:lpstr>C_CROATIA</vt:lpstr>
      <vt:lpstr>C_CYPRUS</vt:lpstr>
      <vt:lpstr>C_CZECH_REPUBLIC</vt:lpstr>
      <vt:lpstr>C_DENMARK</vt:lpstr>
      <vt:lpstr>C_EASOC</vt:lpstr>
      <vt:lpstr>C_ESTONIA</vt:lpstr>
      <vt:lpstr>C_EU27</vt:lpstr>
      <vt:lpstr>C_FINLAND</vt:lpstr>
      <vt:lpstr>C_FRANCE</vt:lpstr>
      <vt:lpstr>C_GERMANY</vt:lpstr>
      <vt:lpstr>C_GREECE</vt:lpstr>
      <vt:lpstr>C_HUNGARY</vt:lpstr>
      <vt:lpstr>C_INDIA</vt:lpstr>
      <vt:lpstr>C_IRELAND</vt:lpstr>
      <vt:lpstr>C_ITALY</vt:lpstr>
      <vt:lpstr>C_LATAM</vt:lpstr>
      <vt:lpstr>C_LATVIA</vt:lpstr>
      <vt:lpstr>C_LITHUANIA</vt:lpstr>
      <vt:lpstr>C_LROW</vt:lpstr>
      <vt:lpstr>C_LUXEMBOURG</vt:lpstr>
      <vt:lpstr>C_MALTA</vt:lpstr>
      <vt:lpstr>C_NETHERLANDS</vt:lpstr>
      <vt:lpstr>C_POLAND</vt:lpstr>
      <vt:lpstr>C_PORTUGAL</vt:lpstr>
      <vt:lpstr>C_ROMANIA</vt:lpstr>
      <vt:lpstr>C_RUSSIA</vt:lpstr>
      <vt:lpstr>C_SLOVAKIA</vt:lpstr>
      <vt:lpstr>C_SLOVENIA</vt:lpstr>
      <vt:lpstr>C_SPAIN</vt:lpstr>
      <vt:lpstr>C_SWEDEN</vt:lpstr>
      <vt:lpstr>C_UK</vt:lpstr>
      <vt:lpstr>C_USMCA</vt:lpstr>
      <vt:lpstr>CAL_POPULATION</vt:lpstr>
      <vt:lpstr>COEFFICIENT_FEEDBACK_CO2_EMISSIONS_TO_LIFE_EXPECTANCY_AT_BIRTH</vt:lpstr>
      <vt:lpstr>COEFFICIENT_FEEDBACK_EDUCATION_EXPENDITURE_TO_LIFE_EXPECTANCY_AT_BIRTH</vt:lpstr>
      <vt:lpstr>COEFFICIENT_FEEDBACK_HEALTH_EXPENDITURE_TO_LIFE_EXPECTANCY_AT_BIRTH</vt:lpstr>
      <vt:lpstr>EU_HOUSEHOLDS_BY_TYPE_2015</vt:lpstr>
      <vt:lpstr>EU_PERSONS_BY_HOUSEHOLD_2015</vt:lpstr>
      <vt:lpstr>GDPpc_EXOGENOUS</vt:lpstr>
      <vt:lpstr>HistEU27Pop</vt:lpstr>
      <vt:lpstr>HISTORIC_EMIGRATIONS_RATE</vt:lpstr>
      <vt:lpstr>HISTORICAL_FERTILITY_RATES_2005_2010</vt:lpstr>
      <vt:lpstr>HISTORICAL_FERTILITY_RATES_2010_2015</vt:lpstr>
      <vt:lpstr>HISTORICAL_FERTILITY_RATES_2015_2020</vt:lpstr>
      <vt:lpstr>HISTORICAL_GENDER_BIRTH_RATIO_2005_2010</vt:lpstr>
      <vt:lpstr>HISTORICAL_GENDER_BIRTH_RATIO_2010_2015</vt:lpstr>
      <vt:lpstr>HISTORICAL_GENDER_BIRTH_RATIO_2015_2020</vt:lpstr>
      <vt:lpstr>historical_life_expectancy_at_birth</vt:lpstr>
      <vt:lpstr>historical_life_expectancy_at_birth_AUSTRIA</vt:lpstr>
      <vt:lpstr>historical_life_expectancy_at_birth_BELGIUM</vt:lpstr>
      <vt:lpstr>historical_life_expectancy_at_birth_BULGARIA</vt:lpstr>
      <vt:lpstr>historical_life_expectancy_at_birth_CHINA</vt:lpstr>
      <vt:lpstr>historical_life_expectancy_at_birth_CROATIA</vt:lpstr>
      <vt:lpstr>historical_life_expectancy_at_birth_CYPRUS</vt:lpstr>
      <vt:lpstr>historical_life_expectancy_at_birth_CZECH_REPUBLIC</vt:lpstr>
      <vt:lpstr>historical_life_expectancy_at_birth_DENMARK</vt:lpstr>
      <vt:lpstr>historical_life_expectancy_at_birth_EASOC</vt:lpstr>
      <vt:lpstr>historical_life_expectancy_at_birth_ESTONIA</vt:lpstr>
      <vt:lpstr>historical_life_expectancy_at_birth_EU27</vt:lpstr>
      <vt:lpstr>historical_life_expectancy_at_birth_FINLAND</vt:lpstr>
      <vt:lpstr>historical_life_expectancy_at_birth_FRANCE</vt:lpstr>
      <vt:lpstr>historical_life_expectancy_at_birth_GERMANY</vt:lpstr>
      <vt:lpstr>historical_life_expectancy_at_birth_GREECE</vt:lpstr>
      <vt:lpstr>historical_life_expectancy_at_birth_HUNGARY</vt:lpstr>
      <vt:lpstr>historical_life_expectancy_at_birth_INDIA</vt:lpstr>
      <vt:lpstr>historical_life_expectancy_at_birth_IRELAND</vt:lpstr>
      <vt:lpstr>historical_life_expectancy_at_birth_ITALY</vt:lpstr>
      <vt:lpstr>historical_life_expectancy_at_birth_LATAM</vt:lpstr>
      <vt:lpstr>historical_life_expectancy_at_birth_LATVIA</vt:lpstr>
      <vt:lpstr>historical_life_expectancy_at_birth_LITHUANIA</vt:lpstr>
      <vt:lpstr>historical_life_expectancy_at_birth_LROW</vt:lpstr>
      <vt:lpstr>historical_life_expectancy_at_birth_LUXEMBOURG</vt:lpstr>
      <vt:lpstr>historical_life_expectancy_at_birth_MALTA</vt:lpstr>
      <vt:lpstr>historical_life_expectancy_at_birth_NETHERLANDS</vt:lpstr>
      <vt:lpstr>historical_life_expectancy_at_birth_POLAND</vt:lpstr>
      <vt:lpstr>historical_life_expectancy_at_birth_PORTUGAL</vt:lpstr>
      <vt:lpstr>historical_life_expectancy_at_birth_ROMANIA</vt:lpstr>
      <vt:lpstr>historical_life_expectancy_at_birth_RUSSIA</vt:lpstr>
      <vt:lpstr>historical_life_expectancy_at_birth_SLOVAKIA</vt:lpstr>
      <vt:lpstr>historical_life_expectancy_at_birth_SLOVENIA</vt:lpstr>
      <vt:lpstr>historical_life_expectancy_at_birth_SPAIN</vt:lpstr>
      <vt:lpstr>historical_life_expectancy_at_birth_SWEDEN</vt:lpstr>
      <vt:lpstr>historical_life_expectancy_at_birth_UK</vt:lpstr>
      <vt:lpstr>historical_life_expectancy_at_birth_USMCA</vt:lpstr>
      <vt:lpstr>HISTORICAL_POPULATION</vt:lpstr>
      <vt:lpstr>HISTORICAL_SHARES_MIGRATION</vt:lpstr>
      <vt:lpstr>historical_time</vt:lpstr>
      <vt:lpstr>historical_time_GDPpc_EXOGENOUS</vt:lpstr>
      <vt:lpstr>HISTORICAL_TIME_POP_CAL</vt:lpstr>
      <vt:lpstr>HISTORICAL_TIME_POPULATION</vt:lpstr>
      <vt:lpstr>historical_time_ratio_households</vt:lpstr>
      <vt:lpstr>historicalYear2005</vt:lpstr>
      <vt:lpstr>historicalYear2010</vt:lpstr>
      <vt:lpstr>historicalYear2015</vt:lpstr>
      <vt:lpstr>historicalYear2020</vt:lpstr>
      <vt:lpstr>HistPopLT</vt:lpstr>
      <vt:lpstr>household_composition</vt:lpstr>
      <vt:lpstr>households_composition</vt:lpstr>
      <vt:lpstr>INITIAL_RATIO_EU_HOUSEHOLDS_PER_100_PEOPLE</vt:lpstr>
      <vt:lpstr>MAX_HISTORICAL_HOUSEHOLDS_RATIO</vt:lpstr>
      <vt:lpstr>MAX_SLOPE_RATIO_HOUSEHOLDS</vt:lpstr>
      <vt:lpstr>MAXIMUM_INCREASE_LIFE_EXPECTANCY_AT_BIRTH_BY_HEALTH_EXPENDITURE</vt:lpstr>
      <vt:lpstr>MAXIMUM_PERSONS_BY_HH</vt:lpstr>
      <vt:lpstr>MEAN_HISTORICAL_HOUSEHOLDS_RATIO</vt:lpstr>
      <vt:lpstr>MEAN_SLOPE_RATIO_HOUSEHOLDS</vt:lpstr>
      <vt:lpstr>MIN_HISTORICAL_HOUSEHOLDS_RATIO</vt:lpstr>
      <vt:lpstr>MIN_HISTORICAL_MORTALITY_RATE</vt:lpstr>
      <vt:lpstr>MIN_SLOPE_RATIO_HOUSEHOLDS</vt:lpstr>
      <vt:lpstr>MINIMUM_PERSONS_BY_HH</vt:lpstr>
      <vt:lpstr>minimum_rural_regression</vt:lpstr>
      <vt:lpstr>MORTALITY_C0_FEMALE</vt:lpstr>
      <vt:lpstr>MORTALITY_C0_MALE</vt:lpstr>
      <vt:lpstr>PERCENTAGES_EMIGRATION</vt:lpstr>
      <vt:lpstr>POP_CALIBRATION</vt:lpstr>
      <vt:lpstr>POP_FEMALE_2004</vt:lpstr>
      <vt:lpstr>POP_FEMALE_2005</vt:lpstr>
      <vt:lpstr>POP_FEMALE_2015</vt:lpstr>
      <vt:lpstr>POP_FEMALE_2016</vt:lpstr>
      <vt:lpstr>POP_MALE_2004</vt:lpstr>
      <vt:lpstr>POP_MALE_2005</vt:lpstr>
      <vt:lpstr>POP_MALE_2015</vt:lpstr>
      <vt:lpstr>POP_MALE_2016</vt:lpstr>
      <vt:lpstr>POPULATION_2015_REGIONS_8</vt:lpstr>
      <vt:lpstr>ratio_households</vt:lpstr>
      <vt:lpstr>SHARES_MIGRATION</vt:lpstr>
      <vt:lpstr>SPEED_FOR_DEMOGRAPHIC_FITTING</vt:lpstr>
      <vt:lpstr>time_historicalPop</vt:lpstr>
      <vt:lpstr>VARIATION_POPULATION_2005_2015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Alvarez Antelo</dc:creator>
  <cp:lastModifiedBy>GONZALO PARRADO HERNANDO</cp:lastModifiedBy>
  <dcterms:created xsi:type="dcterms:W3CDTF">2020-06-19T18:20:49Z</dcterms:created>
  <dcterms:modified xsi:type="dcterms:W3CDTF">2024-02-26T16:12:11Z</dcterms:modified>
</cp:coreProperties>
</file>