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ñigo\LOCOMOTION\WILIAM\model_parameters\materials\"/>
    </mc:Choice>
  </mc:AlternateContent>
  <xr:revisionPtr revIDLastSave="0" documentId="13_ncr:1_{F3D7B701-DF5E-42F6-8F51-FB5FE35E3D36}" xr6:coauthVersionLast="47" xr6:coauthVersionMax="47" xr10:uidLastSave="{00000000-0000-0000-0000-000000000000}"/>
  <bookViews>
    <workbookView showVerticalScroll="0" xWindow="38280" yWindow="-120" windowWidth="29040" windowHeight="15840" activeTab="4" xr2:uid="{00000000-000D-0000-FFFF-FFFF00000000}"/>
  </bookViews>
  <sheets>
    <sheet name="World" sheetId="1" r:id="rId1"/>
    <sheet name="calibration_BU_vs_RoE" sheetId="17" r:id="rId2"/>
    <sheet name="PV" sheetId="6" r:id="rId3"/>
    <sheet name="electric_transport" sheetId="15" r:id="rId4"/>
    <sheet name="Hydrocarbons" sheetId="12" r:id="rId5"/>
    <sheet name="uranium" sheetId="16" r:id="rId6"/>
    <sheet name="Copper" sheetId="19" r:id="rId7"/>
    <sheet name="Iron" sheetId="5" r:id="rId8"/>
    <sheet name="Aluminium" sheetId="18" r:id="rId9"/>
    <sheet name="Nickel" sheetId="14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8" hidden="1">Aluminium!$B$9:$D$13</definedName>
    <definedName name="_INITIAL_STOCK_VALUES" localSheetId="6">Copper!$C$62:$C$69</definedName>
    <definedName name="_INITIAL_STOCK_VALUES">#REF!</definedName>
    <definedName name="A_S_CURVE_FIT" localSheetId="8">#REF!</definedName>
    <definedName name="A_S_CURVE_FIT" localSheetId="6">#REF!</definedName>
    <definedName name="A_S_CURVE_FIT">#REF!</definedName>
    <definedName name="ADDITIONAL_CU_EBIKES_IN_RELATION_TO_ICE">World!$B$244</definedName>
    <definedName name="ADDITIONAL_CU_HOUSEHOLD_VEHICLES_IN_RELATION_TO_ICE">World!$B$202:$D$211</definedName>
    <definedName name="ADDITIONAL_CU_INLAND_VEHICLES_IN_RELATION_TO_ICE">World!$B$216:$F$225</definedName>
    <definedName name="ADJUSTMENT_OF_DEMAND_CURVE" localSheetId="8">#REF!</definedName>
    <definedName name="ADJUSTMENT_OF_DEMAND_CURVE" localSheetId="6">#REF!</definedName>
    <definedName name="ADJUSTMENT_OF_DEMAND_CURVE" localSheetId="4">Hydrocarbons!#REF!</definedName>
    <definedName name="ADJUSTMENT_OF_DEMAND_CURVE">#REF!</definedName>
    <definedName name="Al_BASE_PRICE_2006" localSheetId="8">Aluminium!$C$84</definedName>
    <definedName name="Al_BASE_PRICE_2006">#REF!</definedName>
    <definedName name="Al_BASE_PRICE_2006_1" localSheetId="8">#REF!</definedName>
    <definedName name="Al_BASE_PRICE_2006_1" localSheetId="6">#REF!</definedName>
    <definedName name="Al_BASE_PRICE_2006_1">#REF!</definedName>
    <definedName name="Al_COST_GRADE_CONSTANT_HIGH" localSheetId="8">Aluminium!$C$89</definedName>
    <definedName name="Al_COST_GRADE_CONSTANT_HIGH">#REF!</definedName>
    <definedName name="Al_COST_GRADE_CONSTANT_HIGH_1" localSheetId="8">#REF!</definedName>
    <definedName name="Al_COST_GRADE_CONSTANT_HIGH_1" localSheetId="6">#REF!</definedName>
    <definedName name="Al_COST_GRADE_CONSTANT_HIGH_1">#REF!</definedName>
    <definedName name="Al_COST_GRADE_CONSTANT_LOW" localSheetId="8">Aluminium!$C$88</definedName>
    <definedName name="Al_COST_GRADE_CONSTANT_LOW">#REF!</definedName>
    <definedName name="Al_COST_GRADE_CONSTANT_LOW_1" localSheetId="8">#REF!</definedName>
    <definedName name="Al_COST_GRADE_CONSTANT_LOW_1" localSheetId="6">#REF!</definedName>
    <definedName name="Al_COST_GRADE_CONSTANT_LOW_1">#REF!</definedName>
    <definedName name="Al_DEMAND_BASE_YEAR" localSheetId="8">Aluminium!$C$93</definedName>
    <definedName name="Al_DEMAND_BASE_YEAR">#REF!</definedName>
    <definedName name="Al_DEMAND_HISTORICAL_WORLD_7" localSheetId="8">Aluminium!$D$59:$CU$59</definedName>
    <definedName name="Al_DEMAND_HISTORICAL_WORLD_7">#REF!</definedName>
    <definedName name="Al_ENERGY_NEEDED_FOR_DIFFERENT_GRADE" localSheetId="8">Aluminium!$F$4:$F$5</definedName>
    <definedName name="Al_ENERGY_USE_TOE_COEFFICIENT" localSheetId="8">Aluminium!$C$100</definedName>
    <definedName name="Al_ENERGY_USE_TOE_COEFFICIENT">#REF!</definedName>
    <definedName name="Al_ENERGY_USE_TOE_COEFFICIENT_TWO" localSheetId="8">Aluminium!$C$101</definedName>
    <definedName name="Al_ENERGY_USE_TOE_COEFFICIENT_TWO">#REF!</definedName>
    <definedName name="Al_GRADE_COST" localSheetId="8">Aluminium!$G$4:$G$5</definedName>
    <definedName name="Al_GRADE_COST">#REF!</definedName>
    <definedName name="Al_LOW_GRADE_FACTOR_MINING" localSheetId="8">Aluminium!$C$94</definedName>
    <definedName name="Al_LOW_GRADE_FACTOR_MINING">#REF!</definedName>
    <definedName name="Al_MATERIAL_YIELD_IN_MANUFACTURE" localSheetId="8">Aluminium!$C$96</definedName>
    <definedName name="Al_MATERIAL_YIELD_IN_MANUFACTURE">#REF!</definedName>
    <definedName name="Al_PRICE_EXP_FIT" localSheetId="8">Aluminium!$C$125:$C$127</definedName>
    <definedName name="Al_PRICE_EXP_FIT">#REF!</definedName>
    <definedName name="Al_PROFIT_SCALE" localSheetId="8">Aluminium!$C$86</definedName>
    <definedName name="Al_PROFIT_SCALE">#REF!</definedName>
    <definedName name="Al_PROSPECTING" localSheetId="8">Aluminium!$C$83</definedName>
    <definedName name="Al_PROSPECTING">#REF!</definedName>
    <definedName name="Al_PROSPECTING_1" localSheetId="8">#REF!</definedName>
    <definedName name="Al_PROSPECTING_1" localSheetId="6">#REF!</definedName>
    <definedName name="Al_PROSPECTING_1">#REF!</definedName>
    <definedName name="Al_RECYCLING_RATE" localSheetId="8">Aluminium!$C$85</definedName>
    <definedName name="Al_RECYCLING_RATE">#REF!</definedName>
    <definedName name="Al_SCRAP_LOSS" localSheetId="8">Aluminium!$C$97</definedName>
    <definedName name="Al_SCRAP_LOSS">#REF!</definedName>
    <definedName name="Al_SCRAPP_LOSS" localSheetId="8">Aluminium!$C$97</definedName>
    <definedName name="Al_SCRAPP_LOSS">#REF!</definedName>
    <definedName name="Al_SCRAPPING_RATE" localSheetId="8">Aluminium!$C$95</definedName>
    <definedName name="Al_SCRAPPING_RATE">#REF!</definedName>
    <definedName name="Al_SOCIETY_LOSS_RATE" localSheetId="8">Aluminium!$C$87</definedName>
    <definedName name="Al_SOCIETY_LOSS_RATE">#REF!</definedName>
    <definedName name="Al_WATER_USE_PER_ORE_GRADE" localSheetId="8">Aluminium!$E$4:$E$5</definedName>
    <definedName name="all_minerals_virgin">World!$C$187</definedName>
    <definedName name="Aluminium_Al">World!$B$103</definedName>
    <definedName name="AMOUNT_OF_Cu_IN_WEIGHT_OF_ROCK" localSheetId="6">Copper!$E$4:$E$9</definedName>
    <definedName name="AMOUNT_OF_Cu_IN_WEIGHT_OF_ROCK">#REF!</definedName>
    <definedName name="AMOUNT_OF_Ni_IN_WEIGHT_OF_ROCK">Nickel!$E$4:$E$9</definedName>
    <definedName name="AMOUNT_OF_Ni_IN_WEIGHT_OF_ROCK_HIGH_GRADE" localSheetId="8">#REF!</definedName>
    <definedName name="AMOUNT_OF_Ni_IN_WEIGHT_OF_ROCK_HIGH_GRADE" localSheetId="6">#REF!</definedName>
    <definedName name="AMOUNT_OF_Ni_IN_WEIGHT_OF_ROCK_HIGH_GRADE" localSheetId="9">Nickel!$C$116</definedName>
    <definedName name="AMOUNT_OF_Ni_IN_WEIGHT_OF_ROCK_HIGH_GRADE">#REF!</definedName>
    <definedName name="AMOUNT_OF_Ni_IN_WEIGHT_OF_ROCK_LOW_GRADE" localSheetId="8">#REF!</definedName>
    <definedName name="AMOUNT_OF_Ni_IN_WEIGHT_OF_ROCK_LOW_GRADE" localSheetId="6">#REF!</definedName>
    <definedName name="AMOUNT_OF_Ni_IN_WEIGHT_OF_ROCK_LOW_GRADE" localSheetId="9">Nickel!$C$117</definedName>
    <definedName name="AMOUNT_OF_Ni_IN_WEIGHT_OF_ROCK_LOW_GRADE">#REF!</definedName>
    <definedName name="AMOUNT_OF_Ni_IN_WEIGHT_OF_ROCK_OCEANS_GRADE" localSheetId="8">#REF!</definedName>
    <definedName name="AMOUNT_OF_Ni_IN_WEIGHT_OF_ROCK_OCEANS_GRADE" localSheetId="6">#REF!</definedName>
    <definedName name="AMOUNT_OF_Ni_IN_WEIGHT_OF_ROCK_OCEANS_GRADE" localSheetId="9">Nickel!$C$120</definedName>
    <definedName name="AMOUNT_OF_Ni_IN_WEIGHT_OF_ROCK_OCEANS_GRADE">#REF!</definedName>
    <definedName name="AMOUNT_OF_Ni_IN_WEIGHT_OF_ROCK_RICH_GRADE" localSheetId="8">#REF!</definedName>
    <definedName name="AMOUNT_OF_Ni_IN_WEIGHT_OF_ROCK_RICH_GRADE" localSheetId="6">#REF!</definedName>
    <definedName name="AMOUNT_OF_Ni_IN_WEIGHT_OF_ROCK_RICH_GRADE" localSheetId="9">Nickel!$C$115</definedName>
    <definedName name="AMOUNT_OF_Ni_IN_WEIGHT_OF_ROCK_RICH_GRADE">#REF!</definedName>
    <definedName name="AMOUNT_OF_Ni_IN_WEIGHT_OF_ROCK_TRACE_GRADE" localSheetId="8">#REF!</definedName>
    <definedName name="AMOUNT_OF_Ni_IN_WEIGHT_OF_ROCK_TRACE_GRADE" localSheetId="6">#REF!</definedName>
    <definedName name="AMOUNT_OF_Ni_IN_WEIGHT_OF_ROCK_TRACE_GRADE" localSheetId="9">Nickel!$C$119</definedName>
    <definedName name="AMOUNT_OF_Ni_IN_WEIGHT_OF_ROCK_TRACE_GRADE">#REF!</definedName>
    <definedName name="AMOUNT_OF_Ni_IN_WEIGHT_OF_ROCK_ULTRALOW_GRADE" localSheetId="8">#REF!</definedName>
    <definedName name="AMOUNT_OF_Ni_IN_WEIGHT_OF_ROCK_ULTRALOW_GRADE" localSheetId="6">#REF!</definedName>
    <definedName name="AMOUNT_OF_Ni_IN_WEIGHT_OF_ROCK_ULTRALOW_GRADE" localSheetId="9">Nickel!$C$118</definedName>
    <definedName name="AMOUNT_OF_Ni_IN_WEIGHT_OF_ROCK_ULTRALOW_GRADE">#REF!</definedName>
    <definedName name="AMPLIFICATION_AVERAGING">Iron!$C$36</definedName>
    <definedName name="AVERAGE_COAL_MINING_CAPACITY" localSheetId="8">#REF!</definedName>
    <definedName name="AVERAGE_COAL_MINING_CAPACITY" localSheetId="6">#REF!</definedName>
    <definedName name="AVERAGE_COAL_MINING_CAPACITY" localSheetId="4">Hydrocarbons!$C$64:$C$65</definedName>
    <definedName name="AVERAGE_COAL_MINING_CAPACITY">#REF!</definedName>
    <definedName name="Average_residence_time">World!$CO$5:$CO$65</definedName>
    <definedName name="AVERAGING_TIME">Iron!$C$37</definedName>
    <definedName name="AVOID_DIVIDING_WITH_ZERO" localSheetId="6">Copper!$C$79</definedName>
    <definedName name="AVOID_DIVIDING_WITH_ZERO">#REF!</definedName>
    <definedName name="AVOID_ZERO" localSheetId="6">Copper!$C$99</definedName>
    <definedName name="AVOID_ZERO">#REF!</definedName>
    <definedName name="BILLION_TO_MILLION" localSheetId="8">#REF!</definedName>
    <definedName name="BILLION_TO_MILLION" localSheetId="6">#REF!</definedName>
    <definedName name="BILLION_TO_MILLION" localSheetId="4">Hydrocarbons!#REF!</definedName>
    <definedName name="BILLION_TO_MILLION">#REF!</definedName>
    <definedName name="CAPACITY_PER_EV_CHARGER">World!$C$293:$C$295</definedName>
    <definedName name="Carbon_fiber">World!$B$106</definedName>
    <definedName name="CHILE_TOTAL_ENERGY_CONSUMPTION_OF_Cu_MINING_HISTORICAL" localSheetId="6">Copper!$D$160:$CU$160</definedName>
    <definedName name="CHILE_TOTAL_ENERGY_CONSUMPTION_OF_Cu_MINING_HISTORICAL">#REF!</definedName>
    <definedName name="Clean_pumped_Water">World!$B$163</definedName>
    <definedName name="clean_water_intensity_CSP_OM">World!$B$163</definedName>
    <definedName name="COAL_ENERGY_GRADER_SPECIFIC" localSheetId="8">#REF!</definedName>
    <definedName name="COAL_ENERGY_GRADER_SPECIFIC" localSheetId="6">#REF!</definedName>
    <definedName name="COAL_ENERGY_GRADER_SPECIFIC" localSheetId="4">Hydrocarbons!#REF!</definedName>
    <definedName name="COAL_ENERGY_GRADER_SPECIFIC">#REF!</definedName>
    <definedName name="COAL_EXPLORATION_RATE_COEFFICIENT" localSheetId="8">#REF!</definedName>
    <definedName name="COAL_EXPLORATION_RATE_COEFFICIENT" localSheetId="6">#REF!</definedName>
    <definedName name="COAL_EXPLORATION_RATE_COEFFICIENT" localSheetId="4">Hydrocarbons!#REF!</definedName>
    <definedName name="COAL_EXPLORATION_RATE_COEFFICIENT">#REF!</definedName>
    <definedName name="COAL_MATERIALS_ENERGY_GRADE_SPECIFIC_FOR_2005" localSheetId="8">#REF!</definedName>
    <definedName name="COAL_MATERIALS_ENERGY_GRADE_SPECIFIC_FOR_2005" localSheetId="6">#REF!</definedName>
    <definedName name="COAL_MATERIALS_ENERGY_GRADE_SPECIFIC_FOR_2005" localSheetId="4">Hydrocarbons!#REF!</definedName>
    <definedName name="COAL_MATERIALS_ENERGY_GRADE_SPECIFIC_FOR_2005">#REF!</definedName>
    <definedName name="COAL_MINES_INVESTMENT_CAP" localSheetId="8">#REF!</definedName>
    <definedName name="COAL_MINES_INVESTMENT_CAP" localSheetId="6">#REF!</definedName>
    <definedName name="COAL_MINES_INVESTMENT_CAP" localSheetId="4">Hydrocarbons!$C$25</definedName>
    <definedName name="COAL_MINES_INVESTMENT_CAP">#REF!</definedName>
    <definedName name="COAL_PRICE" localSheetId="8">#REF!</definedName>
    <definedName name="COAL_PRICE" localSheetId="6">#REF!</definedName>
    <definedName name="COAL_PRICE" localSheetId="4">Hydrocarbons!#REF!</definedName>
    <definedName name="COAL_PRICE">#REF!</definedName>
    <definedName name="COAL_PROSPECTING_RATE" localSheetId="8">#REF!</definedName>
    <definedName name="COAL_PROSPECTING_RATE" localSheetId="6">#REF!</definedName>
    <definedName name="COAL_PROSPECTING_RATE" localSheetId="4">Hydrocarbons!$C$26</definedName>
    <definedName name="COAL_PROSPECTING_RATE">#REF!</definedName>
    <definedName name="COEFFICIENT_Al_WATER_PER_RECYCLING" localSheetId="8">Aluminium!$C$98</definedName>
    <definedName name="COEFFICIENT_Al_WATER_PER_RECYCLING">#REF!</definedName>
    <definedName name="COEFFICIENT_Cu_INVERTED_COST_CURVE">Nickel!$C$23</definedName>
    <definedName name="COEFFICIENT_Fe_PROSPECTING">Iron!$C$38</definedName>
    <definedName name="COEFFICIENT_GAS_INVESTMENT" localSheetId="8">#REF!</definedName>
    <definedName name="COEFFICIENT_GAS_INVESTMENT" localSheetId="6">#REF!</definedName>
    <definedName name="COEFFICIENT_GAS_INVESTMENT" localSheetId="4">Hydrocarbons!$G$51:$G$52</definedName>
    <definedName name="COEFFICIENT_GAS_INVESTMENT">#REF!</definedName>
    <definedName name="COEFFICIENT_MAX_COAL_PRICE" localSheetId="8">#REF!</definedName>
    <definedName name="COEFFICIENT_MAX_COAL_PRICE" localSheetId="6">#REF!</definedName>
    <definedName name="COEFFICIENT_MAX_COAL_PRICE" localSheetId="4">Hydrocarbons!$C$27</definedName>
    <definedName name="COEFFICIENT_MAX_COAL_PRICE">#REF!</definedName>
    <definedName name="COEFFICIENT_MAXIMUM_OIL_PRICE" localSheetId="8">#REF!</definedName>
    <definedName name="COEFFICIENT_MAXIMUM_OIL_PRICE" localSheetId="6">#REF!</definedName>
    <definedName name="COEFFICIENT_MAXIMUM_OIL_PRICE" localSheetId="4">Hydrocarbons!$C$17</definedName>
    <definedName name="COEFFICIENT_MAXIMUM_OIL_PRICE">#REF!</definedName>
    <definedName name="COEFFICIENT_OPEC_SPARE_CAP_A" localSheetId="8">#REF!</definedName>
    <definedName name="COEFFICIENT_OPEC_SPARE_CAP_A" localSheetId="6">#REF!</definedName>
    <definedName name="COEFFICIENT_OPEC_SPARE_CAP_A" localSheetId="4">Hydrocarbons!$C$7</definedName>
    <definedName name="COEFFICIENT_OPEC_SPARE_CAP_A">#REF!</definedName>
    <definedName name="COEFFICIENT_OPEC_SPARE_CAP_B" localSheetId="8">#REF!</definedName>
    <definedName name="COEFFICIENT_OPEC_SPARE_CAP_B" localSheetId="6">#REF!</definedName>
    <definedName name="COEFFICIENT_OPEC_SPARE_CAP_B" localSheetId="4">Hydrocarbons!$C$8</definedName>
    <definedName name="COEFFICIENT_OPEC_SPARE_CAP_B">#REF!</definedName>
    <definedName name="COEFFICIENT_OPEC_SPARE_CAP_C" localSheetId="8">#REF!</definedName>
    <definedName name="COEFFICIENT_OPEC_SPARE_CAP_C" localSheetId="6">#REF!</definedName>
    <definedName name="COEFFICIENT_OPEC_SPARE_CAP_C" localSheetId="4">Hydrocarbons!$C$9</definedName>
    <definedName name="COEFFICIENT_OPEC_SPARE_CAP_C">#REF!</definedName>
    <definedName name="COEFFICIENTS_Al_PRICE_ECONOMY" localSheetId="8">Aluminium!$D$125:$D$127</definedName>
    <definedName name="COEFFICIENTS_Al_PRICE_ECONOMY">#REF!</definedName>
    <definedName name="COEFFICIENTS_Al_PRODUCTION_RATE_FACTOR" localSheetId="8">Aluminium!$C$90</definedName>
    <definedName name="COEFFICIENTS_Al_PRODUCTION_RATE_FACTOR">#REF!</definedName>
    <definedName name="COEFFICIENTS_Al_PROFIT_EFFECT_ON_MINING_LOGISTIC" localSheetId="8">Aluminium!$C$119:$C$120</definedName>
    <definedName name="COEFFICIENTS_Al_PROFIT_EFFECT_ON_MINING_LOGISTIC">#REF!</definedName>
    <definedName name="COEFFICIENTS_Al_PROFIT_EFFECT_ON_MINING_S_CURVE" localSheetId="8">Aluminium!$D$112:$D$114</definedName>
    <definedName name="COEFFICIENTS_Al_PROFIT_EFFECT_ON_MINING_S_CURVE">#REF!</definedName>
    <definedName name="COEFFICIENTS_CHANGE_Al_GRADE" localSheetId="8">Aluminium!$F$112:$F$114</definedName>
    <definedName name="COEFFICIENTS_CHANGE_Al_GRADE">#REF!</definedName>
    <definedName name="COEFFICIENTS_CHANGE_Al_MINING_TECHNOLOGY_S_CURVE" localSheetId="8">Aluminium!$C$112:$C$114</definedName>
    <definedName name="COEFFICIENTS_CHANGE_Al_MINING_TECHNOLOGY_S_CURVE">#REF!</definedName>
    <definedName name="COEFFICIENTS_CHANGE_Al_MINING_TECHNOLOGY_S_CURVE_1" localSheetId="8">#REF!</definedName>
    <definedName name="COEFFICIENTS_CHANGE_Al_MINING_TECHNOLOGY_S_CURVE_1" localSheetId="6">#REF!</definedName>
    <definedName name="COEFFICIENTS_CHANGE_Al_MINING_TECHNOLOGY_S_CURVE_1">#REF!</definedName>
    <definedName name="COEFFICIENTS_CHANGE_Cu_GRADE" localSheetId="6">Copper!$C$111:$E$116</definedName>
    <definedName name="COEFFICIENTS_CHANGE_Cu_GRADE">#REF!</definedName>
    <definedName name="COEFFICIENTS_CHANGE_Cu_MINING_TECHNOLOGY_S_CURVE" localSheetId="6">Copper!$C$121:$E$126</definedName>
    <definedName name="COEFFICIENTS_CHANGE_Cu_MINING_TECHNOLOGY_S_CURVE">#REF!</definedName>
    <definedName name="COEFFICIENTS_CHANGE_GAS_TECHNOLOGY_DEVELOPEMENT" localSheetId="8">#REF!</definedName>
    <definedName name="COEFFICIENTS_CHANGE_GAS_TECHNOLOGY_DEVELOPEMENT" localSheetId="6">#REF!</definedName>
    <definedName name="COEFFICIENTS_CHANGE_GAS_TECHNOLOGY_DEVELOPEMENT" localSheetId="4">Hydrocarbons!#REF!</definedName>
    <definedName name="COEFFICIENTS_CHANGE_GAS_TECHNOLOGY_DEVELOPEMENT">#REF!</definedName>
    <definedName name="COEFFICIENTS_CHANGE_GRADE">Iron!$C$82:$E$87</definedName>
    <definedName name="COEFFICIENTS_CHANGE_PRICE_EFFECT_ON_OIL_DEMAND" localSheetId="8">#REF!</definedName>
    <definedName name="COEFFICIENTS_CHANGE_PRICE_EFFECT_ON_OIL_DEMAND" localSheetId="6">#REF!</definedName>
    <definedName name="COEFFICIENTS_CHANGE_PRICE_EFFECT_ON_OIL_DEMAND" localSheetId="4">Hydrocarbons!#REF!</definedName>
    <definedName name="COEFFICIENTS_CHANGE_PRICE_EFFECT_ON_OIL_DEMAND">#REF!</definedName>
    <definedName name="COEFFICIENTS_CHANGE_PRICE_TO_GRADE_OIL" localSheetId="8">#REF!</definedName>
    <definedName name="COEFFICIENTS_CHANGE_PRICE_TO_GRADE_OIL" localSheetId="6">#REF!</definedName>
    <definedName name="COEFFICIENTS_CHANGE_PRICE_TO_GRADE_OIL" localSheetId="4">Hydrocarbons!#REF!</definedName>
    <definedName name="COEFFICIENTS_CHANGE_PRICE_TO_GRADE_OIL">#REF!</definedName>
    <definedName name="COEFFICIENTS_CHANGE_SWITCH_PRICE_EFFECT_ON_DEMAND" localSheetId="8">#REF!</definedName>
    <definedName name="COEFFICIENTS_CHANGE_SWITCH_PRICE_EFFECT_ON_DEMAND" localSheetId="6">#REF!</definedName>
    <definedName name="COEFFICIENTS_CHANGE_SWITCH_PRICE_EFFECT_ON_DEMAND" localSheetId="4">Hydrocarbons!#REF!</definedName>
    <definedName name="COEFFICIENTS_CHANGE_SWITCH_PRICE_EFFECT_ON_DEMAND">#REF!</definedName>
    <definedName name="COEFFICIENTS_CHANGE_SWITCH_PRICE_EFFECT_ON_GAS_DEMAND" localSheetId="8">#REF!</definedName>
    <definedName name="COEFFICIENTS_CHANGE_SWITCH_PRICE_EFFECT_ON_GAS_DEMAND" localSheetId="6">#REF!</definedName>
    <definedName name="COEFFICIENTS_CHANGE_SWITCH_PRICE_EFFECT_ON_GAS_DEMAND" localSheetId="4">Hydrocarbons!#REF!</definedName>
    <definedName name="COEFFICIENTS_CHANGE_SWITCH_PRICE_EFFECT_ON_GAS_DEMAND">#REF!</definedName>
    <definedName name="COEFFICIENTS_CHANGE_SWITCH_PRICE_FROM_MAKING_OIL_FROM_COAL" localSheetId="8">#REF!</definedName>
    <definedName name="COEFFICIENTS_CHANGE_SWITCH_PRICE_FROM_MAKING_OIL_FROM_COAL" localSheetId="6">#REF!</definedName>
    <definedName name="COEFFICIENTS_CHANGE_SWITCH_PRICE_FROM_MAKING_OIL_FROM_COAL" localSheetId="4">Hydrocarbons!#REF!</definedName>
    <definedName name="COEFFICIENTS_CHANGE_SWITCH_PRICE_FROM_MAKING_OIL_FROM_COAL">#REF!</definedName>
    <definedName name="COEFFICIENTS_CHANGE_SWITCH_PRICE_TO_GRADE_COAL" localSheetId="8">#REF!</definedName>
    <definedName name="COEFFICIENTS_CHANGE_SWITCH_PRICE_TO_GRADE_COAL" localSheetId="6">#REF!</definedName>
    <definedName name="COEFFICIENTS_CHANGE_SWITCH_PRICE_TO_GRADE_COAL" localSheetId="4">Hydrocarbons!#REF!</definedName>
    <definedName name="COEFFICIENTS_CHANGE_SWITCH_PRICE_TO_GRADE_COAL">#REF!</definedName>
    <definedName name="COEFFICIENTS_CHANGE_SWITCH_PRICE_TO_GRADE_GAS" localSheetId="8">#REF!</definedName>
    <definedName name="COEFFICIENTS_CHANGE_SWITCH_PRICE_TO_GRADE_GAS" localSheetId="6">#REF!</definedName>
    <definedName name="COEFFICIENTS_CHANGE_SWITCH_PRICE_TO_GRADE_GAS" localSheetId="4">Hydrocarbons!#REF!</definedName>
    <definedName name="COEFFICIENTS_CHANGE_SWITCH_PRICE_TO_GRADE_GAS">#REF!</definedName>
    <definedName name="COEFFICIENTS_CHANGE_SWITCH_SHUT_DOWN_OIL_TO_GAS" localSheetId="8">#REF!</definedName>
    <definedName name="COEFFICIENTS_CHANGE_SWITCH_SHUT_DOWN_OIL_TO_GAS" localSheetId="6">#REF!</definedName>
    <definedName name="COEFFICIENTS_CHANGE_SWITCH_SHUT_DOWN_OIL_TO_GAS" localSheetId="4">Hydrocarbons!#REF!</definedName>
    <definedName name="COEFFICIENTS_CHANGE_SWITCH_SHUT_DOWN_OIL_TO_GAS">#REF!</definedName>
    <definedName name="COEFFICIENTS_COAL_MINE_INVESTMENT" localSheetId="8">#REF!</definedName>
    <definedName name="COEFFICIENTS_COAL_MINE_INVESTMENT" localSheetId="6">#REF!</definedName>
    <definedName name="COEFFICIENTS_COAL_MINE_INVESTMENT" localSheetId="4">Hydrocarbons!$F$51:$F$52</definedName>
    <definedName name="COEFFICIENTS_COAL_MINE_INVESTMENT">#REF!</definedName>
    <definedName name="COEFFICIENTS_COAL_TECHNOLOGY_EXPLORATION_AND_EXTRACTION_TECHNOLOGY" localSheetId="8">#REF!</definedName>
    <definedName name="COEFFICIENTS_COAL_TECHNOLOGY_EXPLORATION_AND_EXTRACTION_TECHNOLOGY" localSheetId="6">#REF!</definedName>
    <definedName name="COEFFICIENTS_COAL_TECHNOLOGY_EXPLORATION_AND_EXTRACTION_TECHNOLOGY" localSheetId="4">Hydrocarbons!#REF!</definedName>
    <definedName name="COEFFICIENTS_COAL_TECHNOLOGY_EXPLORATION_AND_EXTRACTION_TECHNOLOGY">#REF!</definedName>
    <definedName name="COEFFICIENTS_COAL_TIMING_FOR_LOW_EXPLORATION" localSheetId="8">#REF!</definedName>
    <definedName name="COEFFICIENTS_COAL_TIMING_FOR_LOW_EXPLORATION" localSheetId="6">#REF!</definedName>
    <definedName name="COEFFICIENTS_COAL_TIMING_FOR_LOW_EXPLORATION" localSheetId="4">Hydrocarbons!#REF!</definedName>
    <definedName name="COEFFICIENTS_COAL_TIMING_FOR_LOW_EXPLORATION">#REF!</definedName>
    <definedName name="COEFFICIENTS_COAL_TIMING_FOR_ULTRA_EXPLORATION" localSheetId="8">#REF!</definedName>
    <definedName name="COEFFICIENTS_COAL_TIMING_FOR_ULTRA_EXPLORATION" localSheetId="6">#REF!</definedName>
    <definedName name="COEFFICIENTS_COAL_TIMING_FOR_ULTRA_EXPLORATION" localSheetId="4">Hydrocarbons!#REF!</definedName>
    <definedName name="COEFFICIENTS_COAL_TIMING_FOR_ULTRA_EXPLORATION">#REF!</definedName>
    <definedName name="COEFFICIENTS_Cu_DEMAND_BRAKES" localSheetId="6">Copper!$C$40:$C$43</definedName>
    <definedName name="COEFFICIENTS_Cu_DEMAND_BRAKES">#REF!</definedName>
    <definedName name="COEFFICIENTS_Cu_DEMAND_PER_PERSON_BASED_ON_GDP" localSheetId="6">Copper!$C$26:$C$27</definedName>
    <definedName name="COEFFICIENTS_Cu_DEMAND_PER_PERSON_BASED_ON_GDP">#REF!</definedName>
    <definedName name="COEFFICIENTS_Cu_ENERGY_USE" localSheetId="6">Copper!$H$4:$H$9</definedName>
    <definedName name="COEFFICIENTS_Cu_ENERGY_USE">#REF!</definedName>
    <definedName name="COEFFICIENTS_Cu_EXTRACTION_COEFFICIENT" localSheetId="6">Copper!$C$78</definedName>
    <definedName name="COEFFICIENTS_Cu_EXTRACTION_COEFFICIENT">#REF!</definedName>
    <definedName name="COEFFICIENTS_Cu_MARKET_PRICE" localSheetId="6">Copper!$D$26:$D$27</definedName>
    <definedName name="COEFFICIENTS_Cu_MARKET_PRICE">#REF!</definedName>
    <definedName name="COEFFICIENTS_Cu_MINING_EFFICIENCY_CURVE" localSheetId="6">Copper!$E$26:$E$27</definedName>
    <definedName name="COEFFICIENTS_Cu_MINING_EFFICIENCY_CURVE">#REF!</definedName>
    <definedName name="COEFFICIENTS_Cu_PRICE_ECONOMY" localSheetId="6">Copper!$F$26:$F$27</definedName>
    <definedName name="COEFFICIENTS_Cu_PRICE_ECONOMY">#REF!</definedName>
    <definedName name="COEFFICIENTS_Cu_PRIMARY_DEMAND" localSheetId="6">Copper!$C$80</definedName>
    <definedName name="COEFFICIENTS_Cu_PRIMARY_DEMAND">#REF!</definedName>
    <definedName name="COEFFICIENTS_Cu_PROFIT_PUSH_OCEAN" localSheetId="6">Copper!$C$49:$C$51</definedName>
    <definedName name="COEFFICIENTS_Cu_PROFIT_PUSH_OCEAN">#REF!</definedName>
    <definedName name="COEFFICIENTS_Cu_RECYCLED_TO_Cu_MARKET" localSheetId="6">Copper!$C$104</definedName>
    <definedName name="COEFFICIENTS_Cu_RECYCLED_TO_Cu_MARKET">#REF!</definedName>
    <definedName name="COEFFICIENTS_Cu_SCRAP_COEFFICIENT" localSheetId="6">Copper!$D$56:$D$58</definedName>
    <definedName name="COEFFICIENTS_Cu_SCRAP_COEFFICIENT">#REF!</definedName>
    <definedName name="COEFFICIENTS_Cu_SCRAPPING" localSheetId="6">Copper!$C$56:$C$58</definedName>
    <definedName name="COEFFICIENTS_Cu_SCRAPPING">#REF!</definedName>
    <definedName name="COEFFICIENTS_DECREASE_Cu_DEMAND_DELAY" localSheetId="6">Copper!$C$83</definedName>
    <definedName name="COEFFICIENTS_DECREASE_Cu_DEMAND_DELAY">#REF!</definedName>
    <definedName name="COEFFICIENTS_DEMAND_BRAKES">Iron!$C$22:$C$23</definedName>
    <definedName name="COEFFICIENTS_ESTIMATED_OIL_PRICE" localSheetId="8">#REF!</definedName>
    <definedName name="COEFFICIENTS_ESTIMATED_OIL_PRICE" localSheetId="6">#REF!</definedName>
    <definedName name="COEFFICIENTS_ESTIMATED_OIL_PRICE" localSheetId="4">Hydrocarbons!$C$51:$C$52</definedName>
    <definedName name="COEFFICIENTS_ESTIMATED_OIL_PRICE">#REF!</definedName>
    <definedName name="COEFFICIENTS_ESTIMATED_PRICE" localSheetId="8">#REF!</definedName>
    <definedName name="COEFFICIENTS_ESTIMATED_PRICE" localSheetId="6">#REF!</definedName>
    <definedName name="COEFFICIENTS_ESTIMATED_PRICE" localSheetId="4">Hydrocarbons!$E$57:$E$59</definedName>
    <definedName name="COEFFICIENTS_ESTIMATED_PRICE">#REF!</definedName>
    <definedName name="COEFFICIENTS_ESTIMATED_PRICE_GAS_WITHOUT_OIL">Hydrocarbons!$G$57:$G$59</definedName>
    <definedName name="COEFFICIENTS_Fe_ENERGY_USE">Iron!$G$5:$G$10</definedName>
    <definedName name="COEFFICIENTS_Fe_MINING">Iron!$C$39</definedName>
    <definedName name="COEFFICIENTS_Fe_MINING_TECHNOLOGY">Iron!$C$15:$C$17</definedName>
    <definedName name="COEFFICIENTS_FE_PRICE_INDEX">Iron!$C$92:$E$93</definedName>
    <definedName name="COEFFICIENTS_Fe_PRODUCTION_PRICE">Iron!$H$15:$H$17</definedName>
    <definedName name="COEFFICIENTS_Fe_PROFIT_RESPONSE">Iron!$D$15:$D$17</definedName>
    <definedName name="COEFFICIENTS_Fe_PROSPECTING_SHUT_DOWN">Iron!$E$15:$E$17</definedName>
    <definedName name="COEFFICIENTS_Fe_SOCIETY_IN">Iron!$C$29:$C$31</definedName>
    <definedName name="COEFFICIENTS_Fe_TECHNOLOGY">Iron!$F$15:$F$17</definedName>
    <definedName name="COEFFICIENTS_GLOBAL_STEEL_DEMAND">Iron!$C$98:$E$100</definedName>
    <definedName name="COEFFICIENTS_INCREASE_Cu_DEMAND_DELAY" localSheetId="6">Copper!$C$84</definedName>
    <definedName name="COEFFICIENTS_INCREASE_Cu_DEMAND_DELAY">#REF!</definedName>
    <definedName name="COEFFICIENTS_Ni_CHANGE_GRADE">Nickel!$C$89:$E$94</definedName>
    <definedName name="COEFFICIENTS_Ni_ENERGY_USE">Nickel!$G$4:$G$9</definedName>
    <definedName name="COEFFICIENTS_Ni_MINING_EFFICIENCY_CURVE">Nickel!$D$53:$D$55</definedName>
    <definedName name="COEFFICIENTS_OIL_MARKET_SIZE_POLICY" localSheetId="8">#REF!</definedName>
    <definedName name="COEFFICIENTS_OIL_MARKET_SIZE_POLICY" localSheetId="6">#REF!</definedName>
    <definedName name="COEFFICIENTS_OIL_MARKET_SIZE_POLICY" localSheetId="4">Hydrocarbons!#REF!</definedName>
    <definedName name="COEFFICIENTS_OIL_MARKET_SIZE_POLICY">#REF!</definedName>
    <definedName name="COEFFICIENTS_OIL_TECHNOLOGY_DEVELOPEMENT" localSheetId="8">#REF!</definedName>
    <definedName name="COEFFICIENTS_OIL_TECHNOLOGY_DEVELOPEMENT" localSheetId="6">#REF!</definedName>
    <definedName name="COEFFICIENTS_OIL_TECHNOLOGY_DEVELOPEMENT" localSheetId="4">Hydrocarbons!#REF!</definedName>
    <definedName name="COEFFICIENTS_OIL_TECHNOLOGY_DEVELOPEMENT">#REF!</definedName>
    <definedName name="COEFFICIENTS_OPEC_SPARE_CAP" localSheetId="8">#REF!</definedName>
    <definedName name="COEFFICIENTS_OPEC_SPARE_CAP" localSheetId="6">#REF!</definedName>
    <definedName name="COEFFICIENTS_OPEC_SPARE_CAP" localSheetId="4">Hydrocarbons!$C$57:$C$59</definedName>
    <definedName name="COEFFICIENTS_OPEC_SPARE_CAP">#REF!</definedName>
    <definedName name="COEFFICIENTS_PROSPECTING_ACTIVITY">Iron!$C$105:$E$106</definedName>
    <definedName name="COEFFICIENTS_PROSPECTING_DRIVE">Iron!$C$111:$E$112</definedName>
    <definedName name="COEFFICIENTS_PROSPECTING_FROM_ALL">Nickel!$C$72:$H$75</definedName>
    <definedName name="COEFFICIENTS_PROSPECTING_FROM_GRADES">Nickel!$C$98:$H$101</definedName>
    <definedName name="COEFFICIENTS_PROSPECTING_TECHNOLOGY_IMPROVEMENTS">Nickel!$C$105:$E$110</definedName>
    <definedName name="COEFFICIENTS_SCRAP_CURVE">Iron!$G$15:$G$17</definedName>
    <definedName name="COEFFICIENTS_WATER_PER_Fe_GRADE">Iron!$H$5:$H$10</definedName>
    <definedName name="COEFFICIENTS_WATER_PER_Ni">Nickel!$H$4:$H$9</definedName>
    <definedName name="COEFFICIENTS_WELL_INVESTMENT" localSheetId="8">#REF!</definedName>
    <definedName name="COEFFICIENTS_WELL_INVESTMENT" localSheetId="6">#REF!</definedName>
    <definedName name="COEFFICIENTS_WELL_INVESTMENT" localSheetId="4">Hydrocarbons!$D$51:$D$52</definedName>
    <definedName name="COEFFICIENTS_WELL_INVESTMENT">#REF!</definedName>
    <definedName name="COEFFIECIENTS_ESTIMATED_PRICE_GAS" localSheetId="8">#REF!</definedName>
    <definedName name="COEFFIECIENTS_ESTIMATED_PRICE_GAS" localSheetId="6">#REF!</definedName>
    <definedName name="COEFFIECIENTS_ESTIMATED_PRICE_GAS" localSheetId="4">Hydrocarbons!$F$57:$F$59</definedName>
    <definedName name="COEFFIECIENTS_ESTIMATED_PRICE_GAS">#REF!</definedName>
    <definedName name="CONVERTER_X_VALUES_FOR_Cu_DEMAND_BRAKES" localSheetId="6">Copper!$C$97</definedName>
    <definedName name="CONVERTER_X_VALUES_FOR_Cu_DEMAND_BRAKES">#REF!</definedName>
    <definedName name="Copper_Cu">World!$B$110</definedName>
    <definedName name="CORROSION_RATE">Iron!$D$29:$D$31</definedName>
    <definedName name="Cu_AVAILABLE_DELAYED_INITIAL" localSheetId="6">Copper!$C$85</definedName>
    <definedName name="Cu_AVAILABLE_DELAYED_INITIAL">#REF!</definedName>
    <definedName name="Cu_BASE_PRICE_2015" localSheetId="6">Copper!$C$107</definedName>
    <definedName name="Cu_BASE_PRICE_2015">#REF!</definedName>
    <definedName name="Cu_CONTENT_IN_METALS" localSheetId="6">Copper!$C$32:$C$36</definedName>
    <definedName name="Cu_CONTENT_IN_METALS">#REF!</definedName>
    <definedName name="Cu_COST_GRADE_CONSTANTS" localSheetId="6">Copper!$F$4:$F$9</definedName>
    <definedName name="Cu_COST_GRADE_CONSTANTS">#REF!</definedName>
    <definedName name="Cu_ENERGY_RECYCLING" localSheetId="6">Copper!$C$102</definedName>
    <definedName name="Cu_ENERGY_RECYCLING">#REF!</definedName>
    <definedName name="Cu_ENERGY_SECONDARY" localSheetId="6">Copper!$C$101</definedName>
    <definedName name="Cu_ENERGY_SECONDARY">#REF!</definedName>
    <definedName name="Cu_MINE_PRODUCTION_HISTORICAL" localSheetId="6">Copper!$D$161:$CU$161</definedName>
    <definedName name="Cu_MINE_PRODUCTION_HISTORICAL">#REF!</definedName>
    <definedName name="Cu_Mo_MINES_WITH_Cu" localSheetId="6">Copper!$C$105</definedName>
    <definedName name="Cu_Mo_MINES_WITH_Cu">#REF!</definedName>
    <definedName name="Cu_ORE_GRADE_HISTORICAL" localSheetId="6">Copper!$D$158:$CU$158</definedName>
    <definedName name="Cu_ORE_GRADE_HISTORICAL">#REF!</definedName>
    <definedName name="Cu_PRICE_ECONOMY_INITIAL" localSheetId="6">Copper!$C$82</definedName>
    <definedName name="Cu_PRICE_ECONOMY_INITIAL">#REF!</definedName>
    <definedName name="Cu_PRICE_HISTORICAL" localSheetId="6">Copper!$D$159:$CU$159</definedName>
    <definedName name="Cu_PRICE_HISTORICAL">#REF!</definedName>
    <definedName name="Cu_PROFIT_DELAY" localSheetId="6">Copper!$C$81</definedName>
    <definedName name="Cu_PROFIT_DELAY">#REF!</definedName>
    <definedName name="Cu_PROFIT_PUSH_MINING_POLYNOMAL_FIT" localSheetId="6">Copper!$C$14:$C$21</definedName>
    <definedName name="Cu_PROFIT_PUSH_MINING_POLYNOMAL_FIT">#REF!</definedName>
    <definedName name="Cu_PROSPECTING" localSheetId="6">Copper!$C$90</definedName>
    <definedName name="Cu_PROSPECTING">#REF!</definedName>
    <definedName name="Cu_PROSPECTING_RICH" localSheetId="6">Copper!$C$93</definedName>
    <definedName name="Cu_PROSPECTING_RICH">#REF!</definedName>
    <definedName name="Cu_PUSH_OCEAN" localSheetId="6">Copper!$C$96</definedName>
    <definedName name="Cu_PUSH_OCEAN">#REF!</definedName>
    <definedName name="Cu_SCRAPPING_LOSSES_CONSTANT" localSheetId="6">Copper!$C$92</definedName>
    <definedName name="Cu_SCRAPPING_LOSSES_CONSTANT">#REF!</definedName>
    <definedName name="Cu_SOCIETY_LOSS_RATE" localSheetId="6">Copper!$C$87</definedName>
    <definedName name="Cu_SOCIETY_LOSS_RATE">#REF!</definedName>
    <definedName name="Cu_YIELDS" localSheetId="6">Copper!$G$4:$G$9</definedName>
    <definedName name="Cu_YIELDS">#REF!</definedName>
    <definedName name="current_EOL_rr_minerals">World!$BA$5:$BA$65</definedName>
    <definedName name="current_EOL_rr_minerals_base_metals">World!$B$191:$B$194</definedName>
    <definedName name="current_RC_rr_minerals">World!$BD$5:$BD$65</definedName>
    <definedName name="DECREASE_FACTOR_Al_PROFIT" localSheetId="8">Aluminium!$C$91</definedName>
    <definedName name="DECREASE_FACTOR_Al_PROFIT">#REF!</definedName>
    <definedName name="DEMAND_CU_BASE_YEAR" localSheetId="6">Copper!$C$86</definedName>
    <definedName name="DEMAND_CU_BASE_YEAR">#REF!</definedName>
    <definedName name="DEPLETION_FACTOR_AFTER_PEAK" localSheetId="8">#REF!</definedName>
    <definedName name="DEPLETION_FACTOR_AFTER_PEAK" localSheetId="6">#REF!</definedName>
    <definedName name="DEPLETION_FACTOR_AFTER_PEAK" localSheetId="4">Hydrocarbons!$C$14</definedName>
    <definedName name="DEPLETION_FACTOR_AFTER_PEAK">#REF!</definedName>
    <definedName name="Diesel">World!$B$111</definedName>
    <definedName name="Distilled_deionized_water">World!$B$164</definedName>
    <definedName name="distilled_water_intensity_CSP_OM">World!$B$164</definedName>
    <definedName name="distilled_water_intensity_PV_OM">World!$C$164</definedName>
    <definedName name="Electrification_railway_track">World!$T$5:$T$65</definedName>
    <definedName name="Embodied_PE_intensity_clean_water">World!$C$176</definedName>
    <definedName name="Embodied_PE_intensity_distilled_water">World!$C$177</definedName>
    <definedName name="Embodied_PE_intensity_recycled_materials">World!$AL$5:$AL$65</definedName>
    <definedName name="Embodied_PE_intensity_virgin_materials">World!$AK$5:$AK$65</definedName>
    <definedName name="ENERGY_USE_IN_OIL_EQUIVALENTS_SCALE" localSheetId="8">Aluminium!$C$99</definedName>
    <definedName name="ENERGY_USE_IN_OIL_EQUIVALENTS_SCALE">#REF!</definedName>
    <definedName name="EOL_RR_minerals_alt_techn_RES_vs_total_economy">World!$C$174</definedName>
    <definedName name="EV_charger_home">World!$M$5:$M$65</definedName>
    <definedName name="EV_charger_normal">World!$N$5:$N$65</definedName>
    <definedName name="EV_charger_quick">World!$O$5:$O$65</definedName>
    <definedName name="EV_grid_high">World!$S$5:$S$65</definedName>
    <definedName name="EV_grid_low">World!$P$5:$P$65</definedName>
    <definedName name="EV_grid_low_medium">World!$Q$5:$Q$65</definedName>
    <definedName name="EV_grid_medium">World!$R$5:$R$65</definedName>
    <definedName name="Fe_DEMAND_SHARES">Iron!$C$117:$C$118</definedName>
    <definedName name="Fe_ENERGY_RECYCLING">Iron!$C$40</definedName>
    <definedName name="Fe_GRADE_COST">Iron!$C$5:$C$10</definedName>
    <definedName name="Fe_RESIDENCE_TIME">Iron!$E$29:$E$31</definedName>
    <definedName name="Fe_SCRAP_LOSS_RATE">Iron!$C$41</definedName>
    <definedName name="Fiberglass">World!$B$115</definedName>
    <definedName name="FRACTION_OF_OIL_MADE_TO_GAS" localSheetId="8">#REF!</definedName>
    <definedName name="FRACTION_OF_OIL_MADE_TO_GAS" localSheetId="6">#REF!</definedName>
    <definedName name="FRACTION_OF_OIL_MADE_TO_GAS" localSheetId="4">Hydrocarbons!#REF!</definedName>
    <definedName name="FRACTION_OF_OIL_MADE_TO_GAS">#REF!</definedName>
    <definedName name="FRACTION_OIL_ENERGY_FROM_COAL" localSheetId="8">#REF!</definedName>
    <definedName name="FRACTION_OIL_ENERGY_FROM_COAL" localSheetId="6">#REF!</definedName>
    <definedName name="FRACTION_OIL_ENERGY_FROM_COAL" localSheetId="4">Hydrocarbons!#REF!</definedName>
    <definedName name="FRACTION_OIL_ENERGY_FROM_COAL">#REF!</definedName>
    <definedName name="GAS_BASE_PRICE_2015" localSheetId="8">#REF!</definedName>
    <definedName name="GAS_BASE_PRICE_2015" localSheetId="6">#REF!</definedName>
    <definedName name="GAS_BASE_PRICE_2015" localSheetId="4">Hydrocarbons!$C$33</definedName>
    <definedName name="GAS_BASE_PRICE_2015">#REF!</definedName>
    <definedName name="GAS_ENERGY_GRADE_SPECIFIC" localSheetId="8">#REF!</definedName>
    <definedName name="GAS_ENERGY_GRADE_SPECIFIC" localSheetId="6">#REF!</definedName>
    <definedName name="GAS_ENERGY_GRADE_SPECIFIC" localSheetId="4">Hydrocarbons!#REF!</definedName>
    <definedName name="GAS_ENERGY_GRADE_SPECIFIC">#REF!</definedName>
    <definedName name="GAS_EXPLORATION_RATE_COEFFICIENT" localSheetId="8">#REF!</definedName>
    <definedName name="GAS_EXPLORATION_RATE_COEFFICIENT" localSheetId="6">#REF!</definedName>
    <definedName name="GAS_EXPLORATION_RATE_COEFFICIENT" localSheetId="4">Hydrocarbons!#REF!</definedName>
    <definedName name="GAS_EXPLORATION_RATE_COEFFICIENT">#REF!</definedName>
    <definedName name="GAS_EXTRACTION_RATE_COEFFICIENT" localSheetId="8">#REF!</definedName>
    <definedName name="GAS_EXTRACTION_RATE_COEFFICIENT" localSheetId="6">#REF!</definedName>
    <definedName name="GAS_EXTRACTION_RATE_COEFFICIENT" localSheetId="4">Hydrocarbons!#REF!</definedName>
    <definedName name="GAS_EXTRACTION_RATE_COEFFICIENT">#REF!</definedName>
    <definedName name="GAS_INVESTMENT_CAP" localSheetId="8">#REF!</definedName>
    <definedName name="GAS_INVESTMENT_CAP" localSheetId="6">#REF!</definedName>
    <definedName name="GAS_INVESTMENT_CAP" localSheetId="4">Hydrocarbons!$C$32</definedName>
    <definedName name="GAS_INVESTMENT_CAP">#REF!</definedName>
    <definedName name="GAS_MATERIALS_ENERGY_GRADE_SPECIFIC_FOR_2005" localSheetId="8">#REF!</definedName>
    <definedName name="GAS_MATERIALS_ENERGY_GRADE_SPECIFIC_FOR_2005" localSheetId="6">#REF!</definedName>
    <definedName name="GAS_MATERIALS_ENERGY_GRADE_SPECIFIC_FOR_2005" localSheetId="4">Hydrocarbons!#REF!</definedName>
    <definedName name="GAS_MATERIALS_ENERGY_GRADE_SPECIFIC_FOR_2005">#REF!</definedName>
    <definedName name="GAS_PRICE" localSheetId="8">#REF!</definedName>
    <definedName name="GAS_PRICE" localSheetId="6">#REF!</definedName>
    <definedName name="GAS_PRICE" localSheetId="4">Hydrocarbons!#REF!</definedName>
    <definedName name="GAS_PRICE">#REF!</definedName>
    <definedName name="GAS_PRICE_HISTORICAL" localSheetId="8">#REF!</definedName>
    <definedName name="GAS_PRICE_HISTORICAL" localSheetId="6">#REF!</definedName>
    <definedName name="GAS_PRICE_HISTORICAL" localSheetId="4">Hydrocarbons!$D$46:$CU$46</definedName>
    <definedName name="GAS_PRICE_HISTORICAL">#REF!</definedName>
    <definedName name="GAS_SEARCH_RATE" localSheetId="8">#REF!</definedName>
    <definedName name="GAS_SEARCH_RATE" localSheetId="6">#REF!</definedName>
    <definedName name="GAS_SEARCH_RATE" localSheetId="4">Hydrocarbons!$C$34</definedName>
    <definedName name="GAS_SEARCH_RATE">#REF!</definedName>
    <definedName name="Glass">World!$B$118</definedName>
    <definedName name="Glass_reinforcing_plastic_GRP">World!$B$119</definedName>
    <definedName name="GLOBAL_MINERAL_RESERVES_2015">World!$BH$5:$BH$65</definedName>
    <definedName name="GLOBAL_MINERAL_RESOURCES_2015">World!$BK$5:$BK$65</definedName>
    <definedName name="GRADE_NUMBER">Iron!$D$5:$D$10</definedName>
    <definedName name="HIGH_GRADE_FACTOR" localSheetId="6">Copper!$C$94</definedName>
    <definedName name="HIGH_GRADE_FACTOR">#REF!</definedName>
    <definedName name="historic_improvement_recycling_rates_minerals">World!$C$185</definedName>
    <definedName name="HISTORICAL_Al_PRICE" localSheetId="8">Aluminium!$D$60:$CU$60</definedName>
    <definedName name="HISTORICAL_Al_PRICE">#REF!</definedName>
    <definedName name="HISTORICAL_COAL_DEMAND_TWO" localSheetId="8">#REF!</definedName>
    <definedName name="HISTORICAL_COAL_DEMAND_TWO" localSheetId="6">#REF!</definedName>
    <definedName name="HISTORICAL_COAL_DEMAND_TWO" localSheetId="4">Hydrocarbons!$D$44:$CU$44</definedName>
    <definedName name="HISTORICAL_COAL_DEMAND_TWO">#REF!</definedName>
    <definedName name="historical_consumption_minerals_rest">World!$BP$5:$CL$65</definedName>
    <definedName name="HISTORICAL_Cu_DEMAND" localSheetId="6">Copper!$D$157:$CU$157</definedName>
    <definedName name="HISTORICAL_Cu_DEMAND">#REF!</definedName>
    <definedName name="HISTORICAL_GAS_DEMAND" localSheetId="8">#REF!</definedName>
    <definedName name="HISTORICAL_GAS_DEMAND" localSheetId="6">#REF!</definedName>
    <definedName name="HISTORICAL_GAS_DEMAND" localSheetId="4">Hydrocarbons!$D$45:$CU$45</definedName>
    <definedName name="HISTORICAL_GAS_DEMAND">#REF!</definedName>
    <definedName name="HISTORICAL_OIL_DEMAND" localSheetId="8">#REF!</definedName>
    <definedName name="HISTORICAL_OIL_DEMAND" localSheetId="6">#REF!</definedName>
    <definedName name="HISTORICAL_OIL_DEMAND" localSheetId="4">Hydrocarbons!$D$42:$CU$42</definedName>
    <definedName name="HISTORICAL_OIL_DEMAND">#REF!</definedName>
    <definedName name="HISTORICAL_TARGET_PRICE" localSheetId="8">#REF!</definedName>
    <definedName name="HISTORICAL_TARGET_PRICE" localSheetId="6">#REF!</definedName>
    <definedName name="HISTORICAL_TARGET_PRICE" localSheetId="4">Hydrocarbons!$D$41:$CU$41</definedName>
    <definedName name="HISTORICAL_TARGET_PRICE">#REF!</definedName>
    <definedName name="HYDRO_POLLUTION_AFTER_CLEANING" localSheetId="8">#REF!</definedName>
    <definedName name="HYDRO_POLLUTION_AFTER_CLEANING" localSheetId="6">#REF!</definedName>
    <definedName name="HYDRO_POLLUTION_AFTER_CLEANING" localSheetId="4">Hydrocarbons!#REF!</definedName>
    <definedName name="HYDRO_POLLUTION_AFTER_CLEANING">#REF!</definedName>
    <definedName name="IMV_Ag_MINING" localSheetId="6">Copper!$D$146:$CU$146</definedName>
    <definedName name="IMV_Ag_MINING">#REF!</definedName>
    <definedName name="IMV_Al_TOTAL_ENERGY_USE_FROM_EXTRACTION_AND_REFINING" localSheetId="8">#REF!</definedName>
    <definedName name="IMV_Al_TOTAL_ENERGY_USE_FROM_EXTRACTION_AND_REFINING" localSheetId="6">#REF!</definedName>
    <definedName name="IMV_Al_TOTAL_ENERGY_USE_FROM_EXTRACTION_AND_REFINING" localSheetId="4">Hydrocarbons!#REF!</definedName>
    <definedName name="IMV_Al_TOTAL_ENERGY_USE_FROM_EXTRACTION_AND_REFINING">#REF!</definedName>
    <definedName name="IMV_CEMENT_TOTAL_ENERGY_USE_FROM_EXTRACTION_AND_REFINING" localSheetId="8">#REF!</definedName>
    <definedName name="IMV_CEMENT_TOTAL_ENERGY_USE_FROM_EXTRACTION_AND_REFINING" localSheetId="6">#REF!</definedName>
    <definedName name="IMV_CEMENT_TOTAL_ENERGY_USE_FROM_EXTRACTION_AND_REFINING" localSheetId="4">Hydrocarbons!#REF!</definedName>
    <definedName name="IMV_CEMENT_TOTAL_ENERGY_USE_FROM_EXTRACTION_AND_REFINING">#REF!</definedName>
    <definedName name="IMV_COAL_DEMAND_PER_PERSON" localSheetId="8">#REF!</definedName>
    <definedName name="IMV_COAL_DEMAND_PER_PERSON" localSheetId="6">#REF!</definedName>
    <definedName name="IMV_COAL_DEMAND_PER_PERSON" localSheetId="4">Hydrocarbons!#REF!</definedName>
    <definedName name="IMV_COAL_DEMAND_PER_PERSON">#REF!</definedName>
    <definedName name="IMV_Cu_TOTAL_ENERGY_USE_FROM_EXTRACTION_AND_REFINING" localSheetId="8">#REF!</definedName>
    <definedName name="IMV_Cu_TOTAL_ENERGY_USE_FROM_EXTRACTION_AND_REFINING" localSheetId="6">#REF!</definedName>
    <definedName name="IMV_Cu_TOTAL_ENERGY_USE_FROM_EXTRACTION_AND_REFINING" localSheetId="4">Hydrocarbons!#REF!</definedName>
    <definedName name="IMV_Cu_TOTAL_ENERGY_USE_FROM_EXTRACTION_AND_REFINING">#REF!</definedName>
    <definedName name="IMV_CuALL_VEHICLE_DEMAND" localSheetId="6">Copper!$D$147:$CU$147</definedName>
    <definedName name="IMV_CuALL_VEHICLE_DEMAND">#REF!</definedName>
    <definedName name="IMV_ELECTRONICS_Cu_DEMAND" localSheetId="6">Copper!$D$148:$CU$148</definedName>
    <definedName name="IMV_ELECTRONICS_Cu_DEMAND">#REF!</definedName>
    <definedName name="IMV_ELECTRONICS_Cu_RECOVERED" localSheetId="6">Copper!$D$149:$CU$149</definedName>
    <definedName name="IMV_ELECTRONICS_Cu_RECOVERED">#REF!</definedName>
    <definedName name="IMV_ENERGY_PRICE">Iron!$D$63:$CU$63</definedName>
    <definedName name="IMV_Fe_DEMAND_FOR_REINFORCMENT_BARS">Iron!$D$64:$CU$64</definedName>
    <definedName name="IMV_Fe_FRACTION_TO_LONG_TERM">Iron!$D$65:$CU$65</definedName>
    <definedName name="IMV_Fe_MINING_HISTORICAL">Iron!$D$66:$CU$66</definedName>
    <definedName name="IMV_Fe_RECYCLED_FROM_BUILDINGS_HISTORICAL">Iron!$D$67:$CU$67</definedName>
    <definedName name="IMV_Fe_STEEL_PRICE_HISTORICAL">Iron!$D$68:$CU$68</definedName>
    <definedName name="IMV_Fe_TOTAL_ENERGY_USE_FROM_EXTRACTION_AND_REFINING" localSheetId="8">#REF!</definedName>
    <definedName name="IMV_Fe_TOTAL_ENERGY_USE_FROM_EXTRACTION_AND_REFINING" localSheetId="6">#REF!</definedName>
    <definedName name="IMV_Fe_TOTAL_ENERGY_USE_FROM_EXTRACTION_AND_REFINING" localSheetId="4">Hydrocarbons!#REF!</definedName>
    <definedName name="IMV_Fe_TOTAL_ENERGY_USE_FROM_EXTRACTION_AND_REFINING">#REF!</definedName>
    <definedName name="IMV_GAS_PROJECTED_DEMAND_PER_PERSON" localSheetId="8">#REF!</definedName>
    <definedName name="IMV_GAS_PROJECTED_DEMAND_PER_PERSON" localSheetId="6">#REF!</definedName>
    <definedName name="IMV_GAS_PROJECTED_DEMAND_PER_PERSON" localSheetId="4">Hydrocarbons!#REF!</definedName>
    <definedName name="IMV_GAS_PROJECTED_DEMAND_PER_PERSON">#REF!</definedName>
    <definedName name="IMV_GDP_PER_PERSON">Iron!$D$69:$CU$69</definedName>
    <definedName name="IMV_GLOBAL_POPULATION" localSheetId="8">#REF!</definedName>
    <definedName name="IMV_GLOBAL_POPULATION" localSheetId="6">#REF!</definedName>
    <definedName name="IMV_GLOBAL_POPULATION" localSheetId="4">Hydrocarbons!#REF!</definedName>
    <definedName name="IMV_GLOBAL_POPULATION" localSheetId="7">Iron!$D$70:$CU$70</definedName>
    <definedName name="IMV_GLOBAL_POPULATION">#REF!</definedName>
    <definedName name="IMV_HISTORICAL_COAL_PRICE_ADJUSTED" localSheetId="8">#REF!</definedName>
    <definedName name="IMV_HISTORICAL_COAL_PRICE_ADJUSTED" localSheetId="6">#REF!</definedName>
    <definedName name="IMV_HISTORICAL_COAL_PRICE_ADJUSTED" localSheetId="4">Hydrocarbons!#REF!</definedName>
    <definedName name="IMV_HISTORICAL_COAL_PRICE_ADJUSTED">#REF!</definedName>
    <definedName name="IMV_HISTORICAL_EXTRACTION_OIL_COLLIN_CAMPELL" localSheetId="8">#REF!</definedName>
    <definedName name="IMV_HISTORICAL_EXTRACTION_OIL_COLLIN_CAMPELL" localSheetId="6">#REF!</definedName>
    <definedName name="IMV_HISTORICAL_EXTRACTION_OIL_COLLIN_CAMPELL" localSheetId="4">Hydrocarbons!#REF!</definedName>
    <definedName name="IMV_HISTORICAL_EXTRACTION_OIL_COLLIN_CAMPELL">#REF!</definedName>
    <definedName name="IMV_HISTORICAL_EXTRACTION_OIL_PB" localSheetId="8">#REF!</definedName>
    <definedName name="IMV_HISTORICAL_EXTRACTION_OIL_PB" localSheetId="6">#REF!</definedName>
    <definedName name="IMV_HISTORICAL_EXTRACTION_OIL_PB" localSheetId="4">Hydrocarbons!#REF!</definedName>
    <definedName name="IMV_HISTORICAL_EXTRACTION_OIL_PB">#REF!</definedName>
    <definedName name="IMV_HISTORICAL_GAS_PRICE" localSheetId="8">#REF!</definedName>
    <definedName name="IMV_HISTORICAL_GAS_PRICE" localSheetId="6">#REF!</definedName>
    <definedName name="IMV_HISTORICAL_GAS_PRICE" localSheetId="4">Hydrocarbons!#REF!</definedName>
    <definedName name="IMV_HISTORICAL_GAS_PRICE">#REF!</definedName>
    <definedName name="IMV_HISTORICAL_GAS_PRODUCTION_RAW" localSheetId="8">#REF!</definedName>
    <definedName name="IMV_HISTORICAL_GAS_PRODUCTION_RAW" localSheetId="6">#REF!</definedName>
    <definedName name="IMV_HISTORICAL_GAS_PRODUCTION_RAW" localSheetId="4">Hydrocarbons!#REF!</definedName>
    <definedName name="IMV_HISTORICAL_GAS_PRODUCTION_RAW">#REF!</definedName>
    <definedName name="IMV_HISTORICAL_OIL_PRICE" localSheetId="8">#REF!</definedName>
    <definedName name="IMV_HISTORICAL_OIL_PRICE" localSheetId="6">#REF!</definedName>
    <definedName name="IMV_HISTORICAL_OIL_PRICE" localSheetId="4">Hydrocarbons!#REF!</definedName>
    <definedName name="IMV_HISTORICAL_OIL_PRICE">#REF!</definedName>
    <definedName name="IMV_HISTORICAL_WORLD_COAL_CONSUMPTION" localSheetId="8">#REF!</definedName>
    <definedName name="IMV_HISTORICAL_WORLD_COAL_CONSUMPTION" localSheetId="6">#REF!</definedName>
    <definedName name="IMV_HISTORICAL_WORLD_COAL_CONSUMPTION" localSheetId="4">Hydrocarbons!#REF!</definedName>
    <definedName name="IMV_HISTORICAL_WORLD_COAL_CONSUMPTION">#REF!</definedName>
    <definedName name="IMV_HYDROCARBONS_CLEANING_TECHNOLOGY_IN_AMERICA" localSheetId="8">#REF!</definedName>
    <definedName name="IMV_HYDROCARBONS_CLEANING_TECHNOLOGY_IN_AMERICA" localSheetId="6">#REF!</definedName>
    <definedName name="IMV_HYDROCARBONS_CLEANING_TECHNOLOGY_IN_AMERICA" localSheetId="4">Hydrocarbons!#REF!</definedName>
    <definedName name="IMV_HYDROCARBONS_CLEANING_TECHNOLOGY_IN_AMERICA">#REF!</definedName>
    <definedName name="IMV_HYDROCARBONS_CLEANING_TECHNOLOGY_IN_CHINA" localSheetId="8">#REF!</definedName>
    <definedName name="IMV_HYDROCARBONS_CLEANING_TECHNOLOGY_IN_CHINA" localSheetId="6">#REF!</definedName>
    <definedName name="IMV_HYDROCARBONS_CLEANING_TECHNOLOGY_IN_CHINA" localSheetId="4">Hydrocarbons!#REF!</definedName>
    <definedName name="IMV_HYDROCARBONS_CLEANING_TECHNOLOGY_IN_CHINA">#REF!</definedName>
    <definedName name="IMV_HYDROCARBONS_CLEANING_TECHNOLOGY_IN_EUROPE" localSheetId="8">#REF!</definedName>
    <definedName name="IMV_HYDROCARBONS_CLEANING_TECHNOLOGY_IN_EUROPE" localSheetId="6">#REF!</definedName>
    <definedName name="IMV_HYDROCARBONS_CLEANING_TECHNOLOGY_IN_EUROPE" localSheetId="4">Hydrocarbons!#REF!</definedName>
    <definedName name="IMV_HYDROCARBONS_CLEANING_TECHNOLOGY_IN_EUROPE">#REF!</definedName>
    <definedName name="IMV_HYDROCARBONS_CLEANING_TECHNOLOGY_IN_INDIA" localSheetId="8">#REF!</definedName>
    <definedName name="IMV_HYDROCARBONS_CLEANING_TECHNOLOGY_IN_INDIA" localSheetId="6">#REF!</definedName>
    <definedName name="IMV_HYDROCARBONS_CLEANING_TECHNOLOGY_IN_INDIA" localSheetId="4">Hydrocarbons!#REF!</definedName>
    <definedName name="IMV_HYDROCARBONS_CLEANING_TECHNOLOGY_IN_INDIA">#REF!</definedName>
    <definedName name="IMV_IRON_DEMAND_PER_PERSON">Iron!$D$71:$CU$71</definedName>
    <definedName name="IMV_METAL_COAL_USE" localSheetId="8">#REF!</definedName>
    <definedName name="IMV_METAL_COAL_USE" localSheetId="6">#REF!</definedName>
    <definedName name="IMV_METAL_COAL_USE" localSheetId="4">Hydrocarbons!#REF!</definedName>
    <definedName name="IMV_METAL_COAL_USE">#REF!</definedName>
    <definedName name="IMV_METALS_AND_MATERIALS_ENERGY_USE" localSheetId="8">#REF!</definedName>
    <definedName name="IMV_METALS_AND_MATERIALS_ENERGY_USE" localSheetId="6">#REF!</definedName>
    <definedName name="IMV_METALS_AND_MATERIALS_ENERGY_USE" localSheetId="4">Hydrocarbons!#REF!</definedName>
    <definedName name="IMV_METALS_AND_MATERIALS_ENERGY_USE">#REF!</definedName>
    <definedName name="IMV_Mo_TOTAL_MINING" localSheetId="6">Copper!$D$151:$CU$151</definedName>
    <definedName name="IMV_Mo_TOTAL_MINING">#REF!</definedName>
    <definedName name="IMV_Ni_TOTAL_MINING" localSheetId="6">Copper!$D$152:$CU$152</definedName>
    <definedName name="IMV_Ni_TOTAL_MINING">#REF!</definedName>
    <definedName name="IMV_OIL_DEMAND_PER_PERSON" localSheetId="8">#REF!</definedName>
    <definedName name="IMV_OIL_DEMAND_PER_PERSON" localSheetId="6">#REF!</definedName>
    <definedName name="IMV_OIL_DEMAND_PER_PERSON" localSheetId="4">Hydrocarbons!#REF!</definedName>
    <definedName name="IMV_OIL_DEMAND_PER_PERSON">#REF!</definedName>
    <definedName name="IMV_OPEC_EMBARGO_OIL_CRISIS_POLICY_ADJUSTMENT" localSheetId="8">#REF!</definedName>
    <definedName name="IMV_OPEC_EMBARGO_OIL_CRISIS_POLICY_ADJUSTMENT" localSheetId="6">#REF!</definedName>
    <definedName name="IMV_OPEC_EMBARGO_OIL_CRISIS_POLICY_ADJUSTMENT" localSheetId="4">Hydrocarbons!#REF!</definedName>
    <definedName name="IMV_OPEC_EMBARGO_OIL_CRISIS_POLICY_ADJUSTMENT">#REF!</definedName>
    <definedName name="IMV_PGM_FROM_MINING" localSheetId="6">Copper!$D$153:$CU$153</definedName>
    <definedName name="IMV_PGM_FROM_MINING">#REF!</definedName>
    <definedName name="IMV_POLYMER_OIL_USE" localSheetId="8">#REF!</definedName>
    <definedName name="IMV_POLYMER_OIL_USE" localSheetId="6">#REF!</definedName>
    <definedName name="IMV_POLYMER_OIL_USE" localSheetId="4">Hydrocarbons!#REF!</definedName>
    <definedName name="IMV_POLYMER_OIL_USE">#REF!</definedName>
    <definedName name="IMV_SCRAPPING_RATE">Iron!$D$72:$CU$72</definedName>
    <definedName name="IMV_SS_MnCrNi_FRACTION_RECYCLED_TO_STAINLESS_STEEL">Iron!$D$73:$CU$73</definedName>
    <definedName name="IMV_STAINLESS_STEEL_LOST_TO_IRON_SCRAP">Iron!$D$74:$CU$74</definedName>
    <definedName name="IMV_STAINLESS_STEEL_TOTAL_ENERGY_USE_FROM_EXTRACTION_AND_REFINING" localSheetId="8">#REF!</definedName>
    <definedName name="IMV_STAINLESS_STEEL_TOTAL_ENERGY_USE_FROM_EXTRACTION_AND_REFINING" localSheetId="6">#REF!</definedName>
    <definedName name="IMV_STAINLESS_STEEL_TOTAL_ENERGY_USE_FROM_EXTRACTION_AND_REFINING" localSheetId="4">Hydrocarbons!#REF!</definedName>
    <definedName name="IMV_STAINLESS_STEEL_TOTAL_ENERGY_USE_FROM_EXTRACTION_AND_REFINING">#REF!</definedName>
    <definedName name="IMV_START_TIME" localSheetId="6">Copper!$C$98</definedName>
    <definedName name="IMV_START_TIME">#REF!</definedName>
    <definedName name="IMV_START_TIME_HC" localSheetId="8">#REF!</definedName>
    <definedName name="IMV_START_TIME_HC" localSheetId="6">#REF!</definedName>
    <definedName name="IMV_START_TIME_HC" localSheetId="4">Hydrocarbons!#REF!</definedName>
    <definedName name="IMV_START_TIME_HC">#REF!</definedName>
    <definedName name="IMV_TIME_YEARS" localSheetId="8">#REF!</definedName>
    <definedName name="IMV_TIME_YEARS" localSheetId="6">#REF!</definedName>
    <definedName name="IMV_TIME_YEARS" localSheetId="4">Hydrocarbons!#REF!</definedName>
    <definedName name="IMV_TIME_YEARS">#REF!</definedName>
    <definedName name="IMV_TIME_YEARS_Fe">Iron!$D$75:$CU$75</definedName>
    <definedName name="IMV_Zn_MINED" localSheetId="6">Copper!$D$155:$CU$155</definedName>
    <definedName name="IMV_Zn_MINED">#REF!</definedName>
    <definedName name="INITIAL_Al_AVAILABLE" localSheetId="8">Aluminium!$C$104</definedName>
    <definedName name="INITIAL_Al_AVAILABLE">#REF!</definedName>
    <definedName name="INITIAL_Al_HIDDEN_HIGH_GRADE" localSheetId="8">#REF!</definedName>
    <definedName name="INITIAL_Al_HIDDEN_HIGH_GRADE" localSheetId="6">#REF!</definedName>
    <definedName name="INITIAL_Al_HIDDEN_HIGH_GRADE">#REF!</definedName>
    <definedName name="INITIAL_Al_HIDDEN_LOW_GRADE" localSheetId="8">#REF!</definedName>
    <definedName name="INITIAL_Al_HIDDEN_LOW_GRADE" localSheetId="6">#REF!</definedName>
    <definedName name="INITIAL_Al_HIDDEN_LOW_GRADE">#REF!</definedName>
    <definedName name="INITIAL_Al_HIDDEN_RESOURCES" localSheetId="8">Aluminium!$C$4:$C$5</definedName>
    <definedName name="INITIAL_Al_IN_USE" localSheetId="8">Aluminium!$C$10</definedName>
    <definedName name="INITIAL_Al_IN_USE">#REF!</definedName>
    <definedName name="INITIAL_Al_KNOWN_HIGH_GRADE" localSheetId="8">#REF!</definedName>
    <definedName name="INITIAL_Al_KNOWN_HIGH_GRADE" localSheetId="6">#REF!</definedName>
    <definedName name="INITIAL_Al_KNOWN_HIGH_GRADE">#REF!</definedName>
    <definedName name="INITIAL_Al_KNOWN_LOW_GRADE" localSheetId="8">#REF!</definedName>
    <definedName name="INITIAL_Al_KNOWN_LOW_GRADE" localSheetId="6">#REF!</definedName>
    <definedName name="INITIAL_Al_KNOWN_LOW_GRADE">#REF!</definedName>
    <definedName name="INITIAL_Al_KNOWN_RESERVES" localSheetId="8">Aluminium!$D$4:$D$5</definedName>
    <definedName name="INITIAL_Al_MARKET" localSheetId="8">Aluminium!$C$12</definedName>
    <definedName name="INITIAL_Al_MARKET">#REF!</definedName>
    <definedName name="INITIAL_Al_MARKET_1" localSheetId="8">#REF!</definedName>
    <definedName name="INITIAL_Al_MARKET_1" localSheetId="6">#REF!</definedName>
    <definedName name="INITIAL_Al_MARKET_1">#REF!</definedName>
    <definedName name="INITIAL_Al_PRICE" localSheetId="8">Aluminium!$C$103</definedName>
    <definedName name="INITIAL_Al_PRICE">#REF!</definedName>
    <definedName name="INITIAL_Al_PROFIT_DELAY" localSheetId="8">Aluminium!$C$11</definedName>
    <definedName name="INITIAL_Al_PROFIT_DELAY">#REF!</definedName>
    <definedName name="INITIAL_Al_PROFIT_DELAY_1" localSheetId="8">#REF!</definedName>
    <definedName name="INITIAL_Al_PROFIT_DELAY_1" localSheetId="6">#REF!</definedName>
    <definedName name="INITIAL_Al_PROFIT_DELAY_1">#REF!</definedName>
    <definedName name="INITIAL_Al_SCRAPPED_METAL" localSheetId="8">Aluminium!$C$13</definedName>
    <definedName name="INITIAL_Al_SCRAPPED_METAL">#REF!</definedName>
    <definedName name="INITIAL_Al_SCRAPPED_METAL_1" localSheetId="8">#REF!</definedName>
    <definedName name="INITIAL_Al_SCRAPPED_METAL_1" localSheetId="6">#REF!</definedName>
    <definedName name="INITIAL_Al_SCRAPPED_METAL_1">#REF!</definedName>
    <definedName name="INITIAL_Al_STOCKS_IN_USE_1" localSheetId="8">Aluminium!$C$10</definedName>
    <definedName name="INITIAL_Al_STOCKS_IN_USE_1">#REF!</definedName>
    <definedName name="INITIAL_Al_USE" localSheetId="8">#REF!</definedName>
    <definedName name="INITIAL_Al_USE" localSheetId="6">#REF!</definedName>
    <definedName name="INITIAL_Al_USE">#REF!</definedName>
    <definedName name="INITIAL_COAL_HIDDEN_RESOURCES" localSheetId="8">#REF!</definedName>
    <definedName name="INITIAL_COAL_HIDDEN_RESOURCES" localSheetId="6">#REF!</definedName>
    <definedName name="INITIAL_COAL_HIDDEN_RESOURCES" localSheetId="4">Hydrocarbons!#REF!</definedName>
    <definedName name="INITIAL_COAL_HIDDEN_RESOURCES">#REF!</definedName>
    <definedName name="INITIAL_COAL_KNOWN_RESOURCES" localSheetId="8">#REF!</definedName>
    <definedName name="INITIAL_COAL_KNOWN_RESOURCES" localSheetId="6">#REF!</definedName>
    <definedName name="INITIAL_COAL_KNOWN_RESOURCES" localSheetId="4">Hydrocarbons!#REF!</definedName>
    <definedName name="INITIAL_COAL_KNOWN_RESOURCES">#REF!</definedName>
    <definedName name="INITIAL_COAL_MARKET" localSheetId="8">#REF!</definedName>
    <definedName name="INITIAL_COAL_MARKET" localSheetId="6">#REF!</definedName>
    <definedName name="INITIAL_COAL_MARKET" localSheetId="4">Hydrocarbons!#REF!</definedName>
    <definedName name="INITIAL_COAL_MARKET">#REF!</definedName>
    <definedName name="INITIAL_COAL_RESERVES" localSheetId="8">#REF!</definedName>
    <definedName name="INITIAL_COAL_RESERVES" localSheetId="6">#REF!</definedName>
    <definedName name="INITIAL_COAL_RESERVES" localSheetId="4">Hydrocarbons!#REF!</definedName>
    <definedName name="INITIAL_COAL_RESERVES">#REF!</definedName>
    <definedName name="INITIAL_COAL_RESERVES_2005_SP">[1]materials!$D$67:$E$67</definedName>
    <definedName name="INITIAL_COAL_RESOURCES" localSheetId="8">#REF!</definedName>
    <definedName name="INITIAL_COAL_RESOURCES" localSheetId="6">#REF!</definedName>
    <definedName name="INITIAL_COAL_RESOURCES" localSheetId="4">Hydrocarbons!#REF!</definedName>
    <definedName name="INITIAL_COAL_RESOURCES">#REF!</definedName>
    <definedName name="INITIAL_COAL_RESOURCES_1" localSheetId="8">#REF!</definedName>
    <definedName name="INITIAL_COAL_RESOURCES_1" localSheetId="6">#REF!</definedName>
    <definedName name="INITIAL_COAL_RESOURCES_1" localSheetId="4">Hydrocarbons!#REF!</definedName>
    <definedName name="INITIAL_COAL_RESOURCES_1">#REF!</definedName>
    <definedName name="INITIAL_Cu_CUMULATIVE_MINING" localSheetId="6">Copper!$C$62</definedName>
    <definedName name="INITIAL_Cu_CUMULATIVE_MINING">#REF!</definedName>
    <definedName name="INITIAL_Cu_CUMULATIVE_MINING_DATA" localSheetId="6">Copper!$C$69</definedName>
    <definedName name="INITIAL_Cu_CUMULATIVE_MINING_DATA">#REF!</definedName>
    <definedName name="INITIAL_Cu_DEMAND_DELAY" localSheetId="6">Copper!$C$63</definedName>
    <definedName name="INITIAL_Cu_DEMAND_DELAY">#REF!</definedName>
    <definedName name="INITIAL_Cu_HIDDEN_RESOURCES" localSheetId="6">Copper!$C$4:$C$9</definedName>
    <definedName name="INITIAL_Cu_HIDDEN_RESOURCES">#REF!</definedName>
    <definedName name="INITIAL_Cu_IN_USE_IN_SOCIETY" localSheetId="6">Copper!$C$64</definedName>
    <definedName name="INITIAL_Cu_IN_USE_IN_SOCIETY">#REF!</definedName>
    <definedName name="INITIAL_Cu_KNOWN_RESERVES" localSheetId="6">Copper!$D$4:$D$9</definedName>
    <definedName name="INITIAL_Cu_KNOWN_RESERVES">#REF!</definedName>
    <definedName name="INITIAL_Cu_MARKET" localSheetId="6">Copper!$C$65</definedName>
    <definedName name="INITIAL_Cu_MARKET">#REF!</definedName>
    <definedName name="INITIAL_Cu_OCEAN_PROFIT_DELAY" localSheetId="6">Copper!$C$66</definedName>
    <definedName name="INITIAL_Cu_OCEAN_PROFIT_DELAY">#REF!</definedName>
    <definedName name="INITIAL_Cu_PROFIT_DELAY" localSheetId="6">Copper!$C$67</definedName>
    <definedName name="INITIAL_Cu_PROFIT_DELAY">#REF!</definedName>
    <definedName name="INITIAL_Cu_SCRAPPED" localSheetId="6">Copper!$C$68</definedName>
    <definedName name="INITIAL_Cu_SCRAPPED">#REF!</definedName>
    <definedName name="INITIAL_DELAYED_TS_Ni_PROFIT_AVERAGE">Nickel!$C$17</definedName>
    <definedName name="INITIAL_EXTRACTION_CAPACITY" localSheetId="8">#REF!</definedName>
    <definedName name="INITIAL_EXTRACTION_CAPACITY" localSheetId="6">#REF!</definedName>
    <definedName name="INITIAL_EXTRACTION_CAPACITY" localSheetId="4">Hydrocarbons!$C$31</definedName>
    <definedName name="INITIAL_EXTRACTION_CAPACITY">#REF!</definedName>
    <definedName name="INITIAL_Fe_HIDDEN_RESOURCES">Iron!$E$5:$E$10</definedName>
    <definedName name="INITIAL_Fe_KNOWN_RESERVES">Iron!$F$5:$F$10</definedName>
    <definedName name="INITIAL_Fe_PROFIT_AVEREGER">Iron!$C$42</definedName>
    <definedName name="INITIAL_Fe_PROSPECTING_DECISION">Iron!$C$43</definedName>
    <definedName name="INITIAL_Fe_PROSPECTING_DECISIOS">Iron!$C$43</definedName>
    <definedName name="INITIAL_Fe_SCRAP">Iron!$C$44</definedName>
    <definedName name="INITIAL_Fe_SHORT">Iron!$C$45</definedName>
    <definedName name="INITIAL_Fe_SOCIETY_INTERMEDIATE_TERM">Iron!$C$46</definedName>
    <definedName name="INITIAL_Fe_SOCIETY_LONG_TERM">Iron!$C$47</definedName>
    <definedName name="INITIAL_Fe_TRADE_MARKET">Iron!$C$48</definedName>
    <definedName name="INITIAL_GAS_HIDDEN_RESOURCES" localSheetId="8">#REF!</definedName>
    <definedName name="INITIAL_GAS_HIDDEN_RESOURCES" localSheetId="6">#REF!</definedName>
    <definedName name="INITIAL_GAS_HIDDEN_RESOURCES" localSheetId="4">Hydrocarbons!#REF!</definedName>
    <definedName name="INITIAL_GAS_HIDDEN_RESOURCES">#REF!</definedName>
    <definedName name="INITIAL_GAS_KNOWN_RESOURCES" localSheetId="8">#REF!</definedName>
    <definedName name="INITIAL_GAS_KNOWN_RESOURCES" localSheetId="6">#REF!</definedName>
    <definedName name="INITIAL_GAS_KNOWN_RESOURCES" localSheetId="4">Hydrocarbons!#REF!</definedName>
    <definedName name="INITIAL_GAS_KNOWN_RESOURCES">#REF!</definedName>
    <definedName name="INITIAL_GAS_MARKET" localSheetId="8">#REF!</definedName>
    <definedName name="INITIAL_GAS_MARKET" localSheetId="6">#REF!</definedName>
    <definedName name="INITIAL_GAS_MARKET" localSheetId="4">Hydrocarbons!#REF!</definedName>
    <definedName name="INITIAL_GAS_MARKET">#REF!</definedName>
    <definedName name="INITIAL_GAS_RESERVES" localSheetId="8">#REF!</definedName>
    <definedName name="INITIAL_GAS_RESERVES" localSheetId="6">#REF!</definedName>
    <definedName name="INITIAL_GAS_RESERVES" localSheetId="4">Hydrocarbons!#REF!</definedName>
    <definedName name="INITIAL_GAS_RESERVES">#REF!</definedName>
    <definedName name="INITIAL_GAS_RESERVES_2005_SP">[1]materials!$C$67</definedName>
    <definedName name="INITIAL_GAS_RESOURCES" localSheetId="8">#REF!</definedName>
    <definedName name="INITIAL_GAS_RESOURCES" localSheetId="6">#REF!</definedName>
    <definedName name="INITIAL_GAS_RESOURCES" localSheetId="4">Hydrocarbons!#REF!</definedName>
    <definedName name="INITIAL_GAS_RESOURCES">#REF!</definedName>
    <definedName name="INITIAL_GLOBAL_URANIUM_EXTRACTION_RATE">World!$B$309</definedName>
    <definedName name="INITIAL_MINERAL_CONSUMPTION_RoE">World!$CA$5:$CA$65</definedName>
    <definedName name="INITIAL_Ni_HIDDEN_RESOURCES">Nickel!$C$4:$C$9</definedName>
    <definedName name="INITIAL_Ni_KNOWN_RESERVES">Nickel!$D$4:$D$9</definedName>
    <definedName name="INITIAL_Ni_MARKET">Nickel!$C$15</definedName>
    <definedName name="INITIAL_Ni_OTHER_USE">Nickel!$C$16</definedName>
    <definedName name="INITIAL_Ni_PLATING">Nickel!$C$14</definedName>
    <definedName name="INITIAL_Ni_SCRAP">Nickel!$C$18</definedName>
    <definedName name="INITIAL_NUMBER_OF_OPERATING_COAL_MINES_2008" localSheetId="8">#REF!</definedName>
    <definedName name="INITIAL_NUMBER_OF_OPERATING_COAL_MINES_2008" localSheetId="6">#REF!</definedName>
    <definedName name="INITIAL_NUMBER_OF_OPERATING_COAL_MINES_2008" localSheetId="4">Hydrocarbons!$E$64:$E$65</definedName>
    <definedName name="INITIAL_NUMBER_OF_OPERATING_COAL_MINES_2008">#REF!</definedName>
    <definedName name="INITIAL_NUMBER_OF_OPERATIONG_COAL_MINES_2008" localSheetId="8">#REF!</definedName>
    <definedName name="INITIAL_NUMBER_OF_OPERATIONG_COAL_MINES_2008" localSheetId="6">#REF!</definedName>
    <definedName name="INITIAL_NUMBER_OF_OPERATIONG_COAL_MINES_2008" localSheetId="4">Hydrocarbons!$E$64:$E$65</definedName>
    <definedName name="INITIAL_NUMBER_OF_OPERATIONG_COAL_MINES_2008">#REF!</definedName>
    <definedName name="INITIAL_NUMBER_OF_WELLS" localSheetId="8">#REF!</definedName>
    <definedName name="INITIAL_NUMBER_OF_WELLS" localSheetId="6">#REF!</definedName>
    <definedName name="INITIAL_NUMBER_OF_WELLS" localSheetId="4">Hydrocarbons!$C$4</definedName>
    <definedName name="INITIAL_NUMBER_OF_WELLS">#REF!</definedName>
    <definedName name="INITIAL_OIL_CUMULATIVELY_EXTRACTED_2004" localSheetId="8">#REF!</definedName>
    <definedName name="INITIAL_OIL_CUMULATIVELY_EXTRACTED_2004" localSheetId="6">#REF!</definedName>
    <definedName name="INITIAL_OIL_CUMULATIVELY_EXTRACTED_2004">#REF!</definedName>
    <definedName name="INITIAL_OIL_CUMULATIVELY_EXTRACTED_2005" localSheetId="4">Hydrocarbons!$C$3</definedName>
    <definedName name="INITIAL_OIL_HIDDEN_RESOURCES" localSheetId="8">#REF!</definedName>
    <definedName name="INITIAL_OIL_HIDDEN_RESOURCES" localSheetId="6">#REF!</definedName>
    <definedName name="INITIAL_OIL_HIDDEN_RESOURCES" localSheetId="4">Hydrocarbons!#REF!</definedName>
    <definedName name="INITIAL_OIL_HIDDEN_RESOURCES">#REF!</definedName>
    <definedName name="INITIAL_OIL_KNOWN_RESOURCES" localSheetId="8">#REF!</definedName>
    <definedName name="INITIAL_OIL_KNOWN_RESOURCES" localSheetId="6">#REF!</definedName>
    <definedName name="INITIAL_OIL_KNOWN_RESOURCES" localSheetId="4">Hydrocarbons!#REF!</definedName>
    <definedName name="INITIAL_OIL_KNOWN_RESOURCES">#REF!</definedName>
    <definedName name="INITIAL_OIL_MARKET_STOCK" localSheetId="8">#REF!</definedName>
    <definedName name="INITIAL_OIL_MARKET_STOCK" localSheetId="6">#REF!</definedName>
    <definedName name="INITIAL_OIL_MARKET_STOCK" localSheetId="4">Hydrocarbons!#REF!</definedName>
    <definedName name="INITIAL_OIL_MARKET_STOCK">#REF!</definedName>
    <definedName name="INITIAL_OIL_PRODUCTION_PER_YEAR" localSheetId="8">#REF!</definedName>
    <definedName name="INITIAL_OIL_PRODUCTION_PER_YEAR" localSheetId="6">#REF!</definedName>
    <definedName name="INITIAL_OIL_PRODUCTION_PER_YEAR" localSheetId="4">Hydrocarbons!$C$15</definedName>
    <definedName name="INITIAL_OIL_PRODUCTION_PER_YEAR">#REF!</definedName>
    <definedName name="INITIAL_OIL_RESERVES_2005_SP">[1]materials!$B$67</definedName>
    <definedName name="INITIAL_RAILWAY_TRACKS_LENGTH">World!$B$300</definedName>
    <definedName name="INITIAL_SHARE_WEIGHTS_EVS_BATTERIES">[2]allocation_new_capacity_subtech!$C$9:$C$13</definedName>
    <definedName name="INITIAL_SPARE_CAPACITY">Hydrocarbons!$C$11</definedName>
    <definedName name="Initial_stocks">World!$CN$5:$CN$65</definedName>
    <definedName name="INITIAL_TOTAL_COAL_EXTRACTED" localSheetId="8">#REF!</definedName>
    <definedName name="INITIAL_TOTAL_COAL_EXTRACTED" localSheetId="6">#REF!</definedName>
    <definedName name="INITIAL_TOTAL_COAL_EXTRACTED" localSheetId="4">Hydrocarbons!$C$24</definedName>
    <definedName name="INITIAL_TOTAL_COAL_EXTRACTED">#REF!</definedName>
    <definedName name="INITIAL_TOTAL_GAS_EXTRACTED" localSheetId="8">#REF!</definedName>
    <definedName name="INITIAL_TOTAL_GAS_EXTRACTED" localSheetId="6">#REF!</definedName>
    <definedName name="INITIAL_TOTAL_GAS_EXTRACTED" localSheetId="4">Hydrocarbons!$C$30</definedName>
    <definedName name="INITIAL_TOTAL_GAS_EXTRACTED">#REF!</definedName>
    <definedName name="INITIAL_TS_DELAYED_Fe_PRICE">Iron!$C$49</definedName>
    <definedName name="INTERCEPT_DEMAND_MATERIAL_RoE_PER_GDP">World!$BN$5:$BN$65</definedName>
    <definedName name="INVERTER_PV_LIFETIME">PV!$D$204</definedName>
    <definedName name="LENGTH_ELECTRIC_GRID_TO_CONNECT_EV_CHARGERS">World!$D$293:$D$295</definedName>
    <definedName name="LENGTH_PER_MW_BUILDING_WIRING_BASELINE">PV!$D$196:$D$199</definedName>
    <definedName name="LENGTH_PER_MW_HOUSE_WIRING_BASELINE">PV!$C$196:$C$199</definedName>
    <definedName name="LENGTH_PER_MW_INVERTER_TO_TRANSFORMER_BASELINE">PV!$F$196:$F$199</definedName>
    <definedName name="LENGTH_PER_MW_PANEL_TO_INVERTER_BASELINE">PV!$E$196:$E$199</definedName>
    <definedName name="LENGTH_RAILWAY_LINES_PER_LOCOMOTIVE_HISTORIC">World!$C$304:$M$304</definedName>
    <definedName name="LFP_battery">World!$J$5:$J$65</definedName>
    <definedName name="LIFETIME_EBIKE_VEHICLE">World!$C$244</definedName>
    <definedName name="LIFETIME_ELECTRIC_GRID_TO_CONNECT_EV_CHARGERS">World!$E$293:$E$295</definedName>
    <definedName name="LIFETIME_EV_CHARGERS">World!$B$293:$B$295</definedName>
    <definedName name="LIFETIME_INLAND_VEHICLES" localSheetId="8">[3]World!#REF!</definedName>
    <definedName name="LIFETIME_INLAND_VEHICLES" localSheetId="6">[3]World!#REF!</definedName>
    <definedName name="LIFETIME_INLAND_VEHICLES">World!#REF!</definedName>
    <definedName name="LIFETIME_RAILWAY_CATENARY">World!$D$300</definedName>
    <definedName name="LIFETIME_RAILWAY_TRACKS">World!$C$300</definedName>
    <definedName name="LIFETIME_VEHICLES_HOUSEHOLD">World!$E$202:$E$208</definedName>
    <definedName name="Lime">World!$B$126</definedName>
    <definedName name="LiMnO2_battery">World!$F$5:$F$65</definedName>
    <definedName name="Lubricant">World!$B$129</definedName>
    <definedName name="Magnesium_Mg">World!$B$130</definedName>
    <definedName name="MATERIAL_AUX_INTENSITY_PV_LAND">PV!$H$132:$H$192</definedName>
    <definedName name="material_intensity_CSP">World!$B$5:$B$65</definedName>
    <definedName name="material_intensity_HVDC">World!$L$5:$L$65</definedName>
    <definedName name="material_intensity_overgrid_high_power">World!$K$5:$K$65</definedName>
    <definedName name="material_intensity_PV">World!$C$5:$C$65</definedName>
    <definedName name="MATERIAL_INTENSITY_PV_CELLS">PV!$C$4:$F$64</definedName>
    <definedName name="MATERIAL_INTENSITY_PV_INVERTER">PV!$G$68:$H$128</definedName>
    <definedName name="MATERIAL_INTENSITY_PV_SUBTECHNOLOGY_PANEL_FRAME">PV!$I$4:$L$64</definedName>
    <definedName name="MATERIAL_INTENSITY_PV_TRANSFORMER_LAND">PV!$C$132:$C$192</definedName>
    <definedName name="material_intensity_wind_offshore">World!$E$5:$E$65</definedName>
    <definedName name="material_intensity_wind_onshore">World!$D$5:$D$65</definedName>
    <definedName name="MATERIAL_REQUIREMENTS_PV_MOUNTING_STRUCTURES_BASELINE">PV!$C$68:$D$128</definedName>
    <definedName name="MATERIAL_REQUIREMENTS_PV_WIRING_BUILDING">PV!$E$132:$E$192</definedName>
    <definedName name="MATERIAL_REQUIREMENTS_PV_WIRING_HOUSE">PV!$D$132:$D$192</definedName>
    <definedName name="MATERIAL_REQUIREMENTS_PV_WIRING_LAND_INVERTER_TO_TRANSFORMER">PV!$G$132:$G$192</definedName>
    <definedName name="MATERIAL_REQUIREMENTS_PV_WIRING_LAND_PANEL_TO_INVERTER">PV!$F$132:$F$192</definedName>
    <definedName name="materials_OM_per_capacity_installed_CSP">World!$B$102:$B$162</definedName>
    <definedName name="materials_OM_per_capacity_installed_PV">World!$C$102:$C$162</definedName>
    <definedName name="materials_OM_per_capacity_installed_wind_offshore">World!$E$102:$E$162</definedName>
    <definedName name="materials_OM_per_capacity_installed_wind_onshore">World!$D$102:$D$162</definedName>
    <definedName name="MAX_Cu_PRICE" localSheetId="6">Copper!$C$77</definedName>
    <definedName name="MAX_Cu_PRICE">#REF!</definedName>
    <definedName name="MAX_GAS_PRICE_FOR_LIMIT">Hydrocarbons!$C$38</definedName>
    <definedName name="MAX_OIL_PRICE_FOR_LIMIT">Hydrocarbons!$C$12</definedName>
    <definedName name="max_recycling_rates_minerals">World!$C$173</definedName>
    <definedName name="MAXIMUM_Al_PRICE" localSheetId="8">Aluminium!$C$102</definedName>
    <definedName name="MAXIMUM_Al_PRICE">#REF!</definedName>
    <definedName name="maximum_annual_extraction">World!$BF$5:$BF$65</definedName>
    <definedName name="MIN_SPARE_CAP_GAS">Hydrocarbons!$C$37</definedName>
    <definedName name="MINIMUM_GAS_PRICE_FOR_INVESTMENT" localSheetId="8">#REF!</definedName>
    <definedName name="MINIMUM_GAS_PRICE_FOR_INVESTMENT" localSheetId="6">#REF!</definedName>
    <definedName name="MINIMUM_GAS_PRICE_FOR_INVESTMENT" localSheetId="4">Hydrocarbons!$C$35</definedName>
    <definedName name="MINIMUM_GAS_PRICE_FOR_INVESTMENT">#REF!</definedName>
    <definedName name="MINIMUM_OIL_PRICE_FOR_INVESTMENT" localSheetId="8">#REF!</definedName>
    <definedName name="MINIMUM_OIL_PRICE_FOR_INVESTMENT" localSheetId="6">#REF!</definedName>
    <definedName name="MINIMUM_OIL_PRICE_FOR_INVESTMENT" localSheetId="4">Hydrocarbons!$C$18</definedName>
    <definedName name="MINIMUM_OIL_PRICE_FOR_INVESTMENT">#REF!</definedName>
    <definedName name="NCA_battery">World!$I$5:$I$65</definedName>
    <definedName name="Ni_CONTENT_IN_METALS">Nickel!$C$65:$C$66</definedName>
    <definedName name="Ni_CONTENT_IN_SS_STEEL">Nickel!$C$45</definedName>
    <definedName name="Ni_ENERGY_RECYCLING">Nickel!$C$28</definedName>
    <definedName name="Ni_ENERGY_SECONDARY">Nickel!$C$29</definedName>
    <definedName name="Ni_PLATED_SCRAPPING_RATE">Nickel!$C$30</definedName>
    <definedName name="Ni_PLATING_LOSS_RATE">Nickel!$C$31</definedName>
    <definedName name="Ni_RATE_SCALING">Nickel!$C$32</definedName>
    <definedName name="Ni_SCRAPPING_RATE">Nickel!$C$34</definedName>
    <definedName name="Ni_SCRAPPING_SHARE">Nickel!$C$35</definedName>
    <definedName name="Ni_SCRAPPING_SHARE_RECYCLING">Nickel!$C$36</definedName>
    <definedName name="NMC622_battery">World!$G$5:$G$65</definedName>
    <definedName name="NMC811_battery">World!$H$5:$H$65</definedName>
    <definedName name="NUMBER_CHARGERS_EBIKE">World!$B$288:$D$288</definedName>
    <definedName name="NUMBER_CHARGERS_PER_TYPE_OF_HOUSEHOLD_VEHICLE">World!$B$249:$G$255</definedName>
    <definedName name="NUMBER_CHARGERS_PER_TYPE_OF_INLAND_VEHICLE" localSheetId="8">[4]World!#REF!</definedName>
    <definedName name="NUMBER_CHARGERS_PER_TYPE_OF_INLAND_VEHICLE" localSheetId="6">[4]World!#REF!</definedName>
    <definedName name="NUMBER_CHARGERS_PER_TYPE_OF_INLAND_VEHICLE" localSheetId="4">[4]World!#REF!</definedName>
    <definedName name="NUMBER_CHARGERS_PER_TYPE_OF_INLAND_VEHICLE" localSheetId="9">[4]World!#REF!</definedName>
    <definedName name="NUMBER_CHARGERS_PER_TYPE_OF_INLAND_VEHICLE">World!#REF!</definedName>
    <definedName name="NUMBER_HOME_CHARGERS_PER_TYPE_OF_HH_VEHICLE">World!$B$249:$G$258</definedName>
    <definedName name="NUMBER_HOME_CHARGERS_PER_TYPE_OF_INLAND_VEHICLE" localSheetId="8">[4]World!#REF!</definedName>
    <definedName name="NUMBER_HOME_CHARGERS_PER_TYPE_OF_INLAND_VEHICLE" localSheetId="6">[4]World!#REF!</definedName>
    <definedName name="NUMBER_HOME_CHARGERS_PER_TYPE_OF_INLAND_VEHICLE" localSheetId="4">[4]World!#REF!</definedName>
    <definedName name="NUMBER_HOME_CHARGERS_PER_TYPE_OF_INLAND_VEHICLE" localSheetId="9">[4]World!#REF!</definedName>
    <definedName name="NUMBER_HOME_CHARGERS_PER_TYPE_OF_INLAND_VEHICLE">World!#REF!</definedName>
    <definedName name="NUMBER_HOME_CHARGERS_PER_TYPE_OF_VEHICLE">World!$B$249:$F$258</definedName>
    <definedName name="NUMBER_NORMAL_CHARGERS_PER_TYPE_OF_HH_VEHICLE">World!$B$262:$G$271</definedName>
    <definedName name="NUMBER_NORMAL_CHARGERS_PER_TYPE_OF_INLAND_VEHICLE" localSheetId="8">[4]World!#REF!</definedName>
    <definedName name="NUMBER_NORMAL_CHARGERS_PER_TYPE_OF_INLAND_VEHICLE" localSheetId="6">[4]World!#REF!</definedName>
    <definedName name="NUMBER_NORMAL_CHARGERS_PER_TYPE_OF_INLAND_VEHICLE" localSheetId="4">[4]World!#REF!</definedName>
    <definedName name="NUMBER_NORMAL_CHARGERS_PER_TYPE_OF_INLAND_VEHICLE" localSheetId="9">[4]World!#REF!</definedName>
    <definedName name="NUMBER_NORMAL_CHARGERS_PER_TYPE_OF_INLAND_VEHICLE">World!#REF!</definedName>
    <definedName name="NUMBER_NORMAL_CHARGERS_PER_TYPE_OF_VEHICLE">World!$B$262:$F$271</definedName>
    <definedName name="NUMBER_QUICK_CHARGERS_PER_TYPE_OF_HH_VEHICLE">World!$B$275:$G$284</definedName>
    <definedName name="NUMBER_QUICK_CHARGERS_PER_TYPE_OF_INLAND_VEHICLE" localSheetId="8">[4]World!#REF!</definedName>
    <definedName name="NUMBER_QUICK_CHARGERS_PER_TYPE_OF_INLAND_VEHICLE" localSheetId="6">[4]World!#REF!</definedName>
    <definedName name="NUMBER_QUICK_CHARGERS_PER_TYPE_OF_INLAND_VEHICLE" localSheetId="4">[4]World!#REF!</definedName>
    <definedName name="NUMBER_QUICK_CHARGERS_PER_TYPE_OF_INLAND_VEHICLE" localSheetId="9">[4]World!#REF!</definedName>
    <definedName name="NUMBER_QUICK_CHARGERS_PER_TYPE_OF_INLAND_VEHICLE">World!#REF!</definedName>
    <definedName name="NUMBER_QUICK_CHARGERS_PER_TYPE_OF_VEHICLE">World!$B$275:$F$284</definedName>
    <definedName name="O_M_PV_TECHNOLOGIES_RATIO">PV!$C$204</definedName>
    <definedName name="oil_bbl_per_EJ" localSheetId="8">#REF!</definedName>
    <definedName name="oil_bbl_per_EJ" localSheetId="6">#REF!</definedName>
    <definedName name="oil_bbl_per_EJ" localSheetId="4">Hydrocarbons!$C$6</definedName>
    <definedName name="oil_bbl_per_EJ">#REF!</definedName>
    <definedName name="OIL_CONVENTIONAL_AND_UNCONVENTIONAL" localSheetId="8">#REF!</definedName>
    <definedName name="OIL_CONVENTIONAL_AND_UNCONVENTIONAL" localSheetId="6">#REF!</definedName>
    <definedName name="OIL_CONVENTIONAL_AND_UNCONVENTIONAL" localSheetId="4">Hydrocarbons!#REF!</definedName>
    <definedName name="OIL_CONVENTIONAL_AND_UNCONVENTIONAL">#REF!</definedName>
    <definedName name="OIL_ENERGY_GRADE_SPECIFIC" localSheetId="8">#REF!</definedName>
    <definedName name="OIL_ENERGY_GRADE_SPECIFIC" localSheetId="6">#REF!</definedName>
    <definedName name="OIL_ENERGY_GRADE_SPECIFIC" localSheetId="4">Hydrocarbons!#REF!</definedName>
    <definedName name="OIL_ENERGY_GRADE_SPECIFIC">#REF!</definedName>
    <definedName name="OIL_EXTRACTION_RATE_COEFFICIENT" localSheetId="8">#REF!</definedName>
    <definedName name="OIL_EXTRACTION_RATE_COEFFICIENT" localSheetId="6">#REF!</definedName>
    <definedName name="OIL_EXTRACTION_RATE_COEFFICIENT" localSheetId="4">Hydrocarbons!#REF!</definedName>
    <definedName name="OIL_EXTRACTION_RATE_COEFFICIENT">#REF!</definedName>
    <definedName name="OIL_MATERIALS_ENERGY_GRADE_SPECIFIC_FOR_2005" localSheetId="8">#REF!</definedName>
    <definedName name="OIL_MATERIALS_ENERGY_GRADE_SPECIFIC_FOR_2005" localSheetId="6">#REF!</definedName>
    <definedName name="OIL_MATERIALS_ENERGY_GRADE_SPECIFIC_FOR_2005" localSheetId="4">Hydrocarbons!#REF!</definedName>
    <definedName name="OIL_MATERIALS_ENERGY_GRADE_SPECIFIC_FOR_2005">#REF!</definedName>
    <definedName name="OIL_PRICE" localSheetId="8">#REF!</definedName>
    <definedName name="OIL_PRICE" localSheetId="6">#REF!</definedName>
    <definedName name="OIL_PRICE" localSheetId="4">Hydrocarbons!#REF!</definedName>
    <definedName name="OIL_PRICE">#REF!</definedName>
    <definedName name="OIL_PRICE_GROWTH_LIMIT">Hydrocarbons!$C$13</definedName>
    <definedName name="OIL_PRICE_HISTORICAL" localSheetId="8">#REF!</definedName>
    <definedName name="OIL_PRICE_HISTORICAL" localSheetId="6">#REF!</definedName>
    <definedName name="OIL_PRICE_HISTORICAL" localSheetId="4">Hydrocarbons!$D$43:$CU$43</definedName>
    <definedName name="OIL_PRICE_HISTORICAL">#REF!</definedName>
    <definedName name="OIL_SEARCH_RATE" localSheetId="8">#REF!</definedName>
    <definedName name="OIL_SEARCH_RATE" localSheetId="6">#REF!</definedName>
    <definedName name="OIL_SEARCH_RATE" localSheetId="4">Hydrocarbons!$C$5</definedName>
    <definedName name="OIL_SEARCH_RATE">#REF!</definedName>
    <definedName name="OIL_SEARCH_RATE_COEFFICIENT" localSheetId="8">#REF!</definedName>
    <definedName name="OIL_SEARCH_RATE_COEFFICIENT" localSheetId="6">#REF!</definedName>
    <definedName name="OIL_SEARCH_RATE_COEFFICIENT" localSheetId="4">Hydrocarbons!#REF!</definedName>
    <definedName name="OIL_SEARCH_RATE_COEFFICIENT">#REF!</definedName>
    <definedName name="OIL_WELL_DEPLETION_RATE" localSheetId="8">#REF!</definedName>
    <definedName name="OIL_WELL_DEPLETION_RATE" localSheetId="6">#REF!</definedName>
    <definedName name="OIL_WELL_DEPLETION_RATE" localSheetId="4">Hydrocarbons!$C$10</definedName>
    <definedName name="OIL_WELL_DEPLETION_RATE">#REF!</definedName>
    <definedName name="Oil_WELL_INVESTMENT_CAP" localSheetId="8">#REF!</definedName>
    <definedName name="Oil_WELL_INVESTMENT_CAP" localSheetId="6">#REF!</definedName>
    <definedName name="Oil_WELL_INVESTMENT_CAP" localSheetId="4">Hydrocarbons!$C$16</definedName>
    <definedName name="Oil_WELL_INVESTMENT_CAP">#REF!</definedName>
    <definedName name="PAR_Cu_PRIMARY_DEMAND" localSheetId="6">Copper!$C$88</definedName>
    <definedName name="PAR_Cu_PRIMARY_DEMAND">#REF!</definedName>
    <definedName name="PAR_Cu_PROFIT_DELAY" localSheetId="6">Copper!$C$89</definedName>
    <definedName name="PAR_Cu_PROFIT_DELAY">#REF!</definedName>
    <definedName name="Plastics">World!$B$143</definedName>
    <definedName name="PREVENT_DIVISION_BY_ZERO" localSheetId="8">#REF!</definedName>
    <definedName name="PREVENT_DIVISION_BY_ZERO" localSheetId="6">#REF!</definedName>
    <definedName name="PREVENT_DIVISION_BY_ZERO" localSheetId="4">Hydrocarbons!#REF!</definedName>
    <definedName name="PREVENT_DIVISION_BY_ZERO">#REF!</definedName>
    <definedName name="PRICE_AVERAGING_TIME">Iron!$C$50</definedName>
    <definedName name="PRICE_SENSITIVITY_S_CURVE_FIT" localSheetId="8">Aluminium!$E$112:$E$114</definedName>
    <definedName name="PRICE_SENSITIVITY_S_CURVE_FIT">#REF!</definedName>
    <definedName name="PROMOTION_OF_PROSPECTING">Nickel!$C$40</definedName>
    <definedName name="PROSPECTING_AVERAGE_TIME">Iron!$C$51</definedName>
    <definedName name="PROSPECTING_DECISION_SHARE_OUT">Iron!$C$52</definedName>
    <definedName name="READ_IN_NUMBER_FOR_FOSSIL_FUELS_MATERIAL_ENERGY_USE_INITIAL_SIMULATION_TIME" localSheetId="8">#REF!</definedName>
    <definedName name="READ_IN_NUMBER_FOR_FOSSIL_FUELS_MATERIAL_ENERGY_USE_INITIAL_SIMULATION_TIME" localSheetId="6">#REF!</definedName>
    <definedName name="READ_IN_NUMBER_FOR_FOSSIL_FUELS_MATERIAL_ENERGY_USE_INITIAL_SIMULATION_TIME" localSheetId="4">Hydrocarbons!#REF!</definedName>
    <definedName name="READ_IN_NUMBER_FOR_FOSSIL_FUELS_MATERIAL_ENERGY_USE_INITIAL_SIMULATION_TIME">#REF!</definedName>
    <definedName name="RECYCLING_DRIVE_EXP_FIT" localSheetId="8">Aluminium!$E$125:$E$127</definedName>
    <definedName name="RECYCLING_DRIVE_EXP_FIT">#REF!</definedName>
    <definedName name="RICH_GRADE_FACTOR" localSheetId="6">Copper!$C$91</definedName>
    <definedName name="RICH_GRADE_FACTOR">#REF!</definedName>
    <definedName name="S_CONTENT_IN_OIL" localSheetId="8">#REF!</definedName>
    <definedName name="S_CONTENT_IN_OIL" localSheetId="6">#REF!</definedName>
    <definedName name="S_CONTENT_IN_OIL" localSheetId="4">Hydrocarbons!#REF!</definedName>
    <definedName name="S_CONTENT_IN_OIL">#REF!</definedName>
    <definedName name="SCALING_NUMBERS_FROM_Ni_HIDDEN_TO_Ni_KNOWN">Nickel!$I$4:$I$9</definedName>
    <definedName name="SCRAP_RATE">World!$J$202</definedName>
    <definedName name="self_electricity_consumption_solar_CSP">World!$B$169</definedName>
    <definedName name="self_electricity_consumption_solar_pv">World!$C$169</definedName>
    <definedName name="self_electricity_consumption_wind_offshore">World!$E$169</definedName>
    <definedName name="self_electricity_consumption_wind_onshore">World!$D$169</definedName>
    <definedName name="self_energy_requirements_for_decom_CSP">World!$B$171</definedName>
    <definedName name="self_energy_requirements_for_decom_solar_pv">World!$C$171</definedName>
    <definedName name="self_energy_requirements_for_decom_wind_offshore">World!$E$171</definedName>
    <definedName name="self_energy_requirements_for_decom_wind_onshore">World!$D$171</definedName>
    <definedName name="share_energy_requirements_for_decom_EV_batteries">World!$F$171</definedName>
    <definedName name="SHARE_OF_COAL_TYPES" localSheetId="8">#REF!</definedName>
    <definedName name="SHARE_OF_COAL_TYPES" localSheetId="6">#REF!</definedName>
    <definedName name="SHARE_OF_COAL_TYPES" localSheetId="4">Hydrocarbons!$D$64:$D$65</definedName>
    <definedName name="SHARE_OF_COAL_TYPES">#REF!</definedName>
    <definedName name="SHARE_OF_Cu_PRICE" localSheetId="6">Copper!$C$95</definedName>
    <definedName name="SHARE_OF_Cu_PRICE">#REF!</definedName>
    <definedName name="SHARE_PV_BEFORE_2020">[2]PV!$D$19:$L$22</definedName>
    <definedName name="SHARE_PV_BEFORE_2020_C_SI_MONO">[2]PV!$D$19:$L$19</definedName>
    <definedName name="SHARE_PV_BEFORE_2020_C_SI_POLY">[2]PV!$D$20:$L$20</definedName>
    <definedName name="SHARE_PV_BEFORE_2020_CDTE">[2]PV!$D$21:$L$21</definedName>
    <definedName name="SHARE_PV_BEFORE_2020_CIGS">[2]PV!$D$22:$L$22</definedName>
    <definedName name="SHARE_PV_BEFORE_2020_TIME">[2]PV!$D$18:$L$18</definedName>
    <definedName name="Silicon_sand">World!$B$149</definedName>
    <definedName name="sillicon_wafer">World!$B$150</definedName>
    <definedName name="Silver_Ag">World!$B$151</definedName>
    <definedName name="SLOPE_DEMAND_MATERIAL_RoE_PER_GDP">World!$BM$5:$BM$65</definedName>
    <definedName name="SMELTING_LOSS_YIELD">Iron!$C$53</definedName>
    <definedName name="solver_opt" localSheetId="7" hidden="1">Iron!$J$3</definedName>
    <definedName name="SPLIT_EQUATION">Iron!$C$123:$C$125</definedName>
    <definedName name="STOICHIOMETRIC_COEFFICIENT_FOR_SALT_CONTENT_IN_ASH" localSheetId="8">#REF!</definedName>
    <definedName name="STOICHIOMETRIC_COEFFICIENT_FOR_SALT_CONTENT_IN_ASH" localSheetId="6">#REF!</definedName>
    <definedName name="STOICHIOMETRIC_COEFFICIENT_FOR_SALT_CONTENT_IN_ASH" localSheetId="4">Hydrocarbons!#REF!</definedName>
    <definedName name="STOICHIOMETRIC_COEFFICIENT_FOR_SALT_CONTENT_IN_ASH">#REF!</definedName>
    <definedName name="SULFUR_CONTENT_IN_COAL" localSheetId="8">#REF!</definedName>
    <definedName name="SULFUR_CONTENT_IN_COAL" localSheetId="6">#REF!</definedName>
    <definedName name="SULFUR_CONTENT_IN_COAL" localSheetId="4">Hydrocarbons!#REF!</definedName>
    <definedName name="SULFUR_CONTENT_IN_COAL">#REF!</definedName>
    <definedName name="SURFACE_PV_PANEL" localSheetId="8">[4]PV!#REF!</definedName>
    <definedName name="SURFACE_PV_PANEL" localSheetId="6">[4]PV!#REF!</definedName>
    <definedName name="SURFACE_PV_PANEL" localSheetId="4">[4]PV!#REF!</definedName>
    <definedName name="SURFACE_PV_PANEL" localSheetId="9">[4]PV!#REF!</definedName>
    <definedName name="SURFACE_PV_PANEL">PV!#REF!</definedName>
    <definedName name="SWITCH_FUNCTION_EROI_TYPE_SELECTION">[2]allocation_new_capacity_subtech!$C$3</definedName>
    <definedName name="SWITCH_FUNCTION_SHARE_OF_EV_BATTERIES">[2]allocation_new_capacity_subtech!$C$2</definedName>
    <definedName name="SWITCH_FUNCTION_SHARE_PV">[2]allocation_new_capacity_subtech!$C$4</definedName>
    <definedName name="synthetic_oil">World!$B$156</definedName>
    <definedName name="time_hist_minerals_index">World!$BP$3:$CL$3</definedName>
    <definedName name="Time_index" localSheetId="8">#REF!</definedName>
    <definedName name="Time_index" localSheetId="6">#REF!</definedName>
    <definedName name="Time_index" localSheetId="4">Hydrocarbons!#REF!</definedName>
    <definedName name="Time_index">#REF!</definedName>
    <definedName name="Time_index_2" localSheetId="8">#REF!</definedName>
    <definedName name="Time_index_2" localSheetId="6">#REF!</definedName>
    <definedName name="Time_index_2" localSheetId="4">Hydrocarbons!#REF!</definedName>
    <definedName name="Time_index_2">#REF!</definedName>
    <definedName name="time_index_CHILE_TOTAL_ENERGY" localSheetId="6">Copper!$D$129:$N$129</definedName>
    <definedName name="time_index_CHILE_TOTAL_ENERGY">#REF!</definedName>
    <definedName name="TIME_SERIES" localSheetId="6">Copper!$D$145:$CU$145</definedName>
    <definedName name="TIME_SERIES">#REF!</definedName>
    <definedName name="TIME_SERIES_Al" localSheetId="8">Aluminium!$D$53:$CU$53</definedName>
    <definedName name="TIME_SERIES_Al">#REF!</definedName>
    <definedName name="TIME_SERIES_HYDRO" localSheetId="8">#REF!</definedName>
    <definedName name="TIME_SERIES_HYDRO" localSheetId="6">#REF!</definedName>
    <definedName name="TIME_SERIES_HYDRO" localSheetId="4">Hydrocarbons!$D$40:$CU$40</definedName>
    <definedName name="TIME_SERIES_HYDRO">#REF!</definedName>
    <definedName name="time_train">World!$C$303:$M$303</definedName>
    <definedName name="TOTAL_FLOW_MATERIALS_EXTRACTED_CUMULATIVE_2005_2015">calibration_BU_vs_RoE!$N$5:$N$65</definedName>
    <definedName name="TOTAL_LENGTH_RAIL_TRACKS_vs_LINES_HISTORIC">World!$C$305:$M$305</definedName>
    <definedName name="UNIT_CONVERSION_BILLION_TO_MILLION">Iron!$C$54</definedName>
    <definedName name="UNIT_CONVERSION_Mt_EJ" localSheetId="8">#REF!</definedName>
    <definedName name="UNIT_CONVERSION_Mt_EJ" localSheetId="6">#REF!</definedName>
    <definedName name="UNIT_CONVERSION_Mt_EJ" localSheetId="4">Hydrocarbons!$F$64:$F$65</definedName>
    <definedName name="UNIT_CONVERSION_Mt_EJ">#REF!</definedName>
    <definedName name="UNIT_CONVERSION_TO_TJ_YEARS">Iron!$C$55</definedName>
    <definedName name="WATER_PER_Cu" localSheetId="6">Copper!$I$4:$I$9</definedName>
    <definedName name="WATER_PER_Cu">#REF!</definedName>
    <definedName name="WATER_PER_Cu_RECYCLE" localSheetId="6">Copper!$C$103</definedName>
    <definedName name="WATER_PER_Cu_RECYCLE">#REF!</definedName>
    <definedName name="WATER_PER_Cu_SECONDARY" localSheetId="6">Copper!$C$100</definedName>
    <definedName name="WATER_PER_Cu_SECONDARY">#REF!</definedName>
    <definedName name="WATER_PER_Fe_RECYCLED">Iron!$C$56</definedName>
    <definedName name="WATER_PER_Ni_RECYCLE">Nickel!$C$38</definedName>
    <definedName name="WATER_PER_Ni_SECONDARY">Nickel!$C$44</definedName>
    <definedName name="WORLD_SHARE" localSheetId="6">Copper!$C$106</definedName>
    <definedName name="WORLD_SHARE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12" l="1"/>
  <c r="V41" i="12" s="1"/>
  <c r="W41" i="12" s="1"/>
  <c r="X41" i="12" s="1"/>
  <c r="Y41" i="12" s="1"/>
  <c r="Z41" i="12" s="1"/>
  <c r="AA41" i="12" s="1"/>
  <c r="AB41" i="12" s="1"/>
  <c r="AC41" i="12" s="1"/>
  <c r="AD41" i="12" s="1"/>
  <c r="AE41" i="12" s="1"/>
  <c r="AF41" i="12" s="1"/>
  <c r="AG41" i="12" s="1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T41" i="12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5" i="17"/>
  <c r="BD12" i="1"/>
  <c r="BD65" i="1"/>
  <c r="BD64" i="1"/>
  <c r="BD62" i="1"/>
  <c r="BD61" i="1"/>
  <c r="BD59" i="1"/>
  <c r="BD58" i="1"/>
  <c r="BD24" i="1"/>
  <c r="BD57" i="1"/>
  <c r="BD56" i="1"/>
  <c r="BD55" i="1"/>
  <c r="BD54" i="1"/>
  <c r="BD53" i="1"/>
  <c r="BD52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0" i="1"/>
  <c r="BD29" i="1"/>
  <c r="BD28" i="1"/>
  <c r="BD27" i="1"/>
  <c r="BD26" i="1"/>
  <c r="BD25" i="1"/>
  <c r="BD23" i="1"/>
  <c r="BD22" i="1"/>
  <c r="BD21" i="1"/>
  <c r="BD20" i="1"/>
  <c r="BD19" i="1"/>
  <c r="BD18" i="1"/>
  <c r="BD17" i="1"/>
  <c r="BD16" i="1"/>
  <c r="BD15" i="1"/>
  <c r="BD14" i="1"/>
  <c r="BD13" i="1"/>
  <c r="BD11" i="1"/>
  <c r="BD10" i="1"/>
  <c r="BD9" i="1"/>
  <c r="BD8" i="1"/>
  <c r="BD7" i="1"/>
  <c r="BD6" i="1"/>
  <c r="BD5" i="1"/>
  <c r="BA13" i="1"/>
  <c r="BA23" i="1"/>
  <c r="BA11" i="1"/>
  <c r="BA21" i="1"/>
  <c r="BA18" i="1"/>
  <c r="BA17" i="1"/>
  <c r="BA16" i="1"/>
  <c r="BA15" i="1"/>
  <c r="BA14" i="1"/>
  <c r="BA10" i="1"/>
  <c r="BA9" i="1"/>
  <c r="BA7" i="1"/>
  <c r="AL23" i="1" l="1"/>
  <c r="AL12" i="1"/>
  <c r="C2" i="1" l="1"/>
  <c r="D2" i="1" s="1"/>
  <c r="E2" i="1" s="1"/>
  <c r="F2" i="1" s="1"/>
  <c r="G2" i="1" s="1"/>
  <c r="H2" i="1" s="1"/>
  <c r="L2" i="1"/>
  <c r="BA5" i="1"/>
  <c r="BA6" i="1"/>
  <c r="AL7" i="1"/>
  <c r="AL8" i="1"/>
  <c r="AL11" i="1"/>
  <c r="AL15" i="1"/>
  <c r="AK20" i="1"/>
  <c r="AL20" i="1" s="1"/>
  <c r="BA22" i="1"/>
  <c r="AL25" i="1"/>
  <c r="BA26" i="1"/>
  <c r="BA27" i="1"/>
  <c r="BA28" i="1"/>
  <c r="BA29" i="1"/>
  <c r="BA30" i="1"/>
  <c r="AL31" i="1"/>
  <c r="BA32" i="1"/>
  <c r="AL33" i="1"/>
  <c r="AL34" i="1"/>
  <c r="AL37" i="1"/>
  <c r="BA38" i="1"/>
  <c r="BA39" i="1"/>
  <c r="AL40" i="1"/>
  <c r="BA40" i="1"/>
  <c r="AL41" i="1"/>
  <c r="BA41" i="1"/>
  <c r="BA42" i="1"/>
  <c r="BA43" i="1"/>
  <c r="BA44" i="1"/>
  <c r="AL45" i="1"/>
  <c r="BA45" i="1"/>
  <c r="BA46" i="1"/>
  <c r="BA47" i="1"/>
  <c r="BA48" i="1"/>
  <c r="BA49" i="1"/>
  <c r="BA50" i="1"/>
  <c r="BA52" i="1"/>
  <c r="BA53" i="1"/>
  <c r="AL54" i="1"/>
  <c r="BA54" i="1"/>
  <c r="BA55" i="1"/>
  <c r="AL56" i="1"/>
  <c r="BA57" i="1"/>
  <c r="AL58" i="1"/>
  <c r="BA58" i="1"/>
  <c r="BA59" i="1"/>
  <c r="AK60" i="1"/>
  <c r="AL60" i="1" s="1"/>
  <c r="AL62" i="1"/>
  <c r="BA62" i="1"/>
  <c r="AL63" i="1"/>
  <c r="BA64" i="1"/>
  <c r="BA65" i="1"/>
  <c r="AN100" i="1"/>
  <c r="AO101" i="1" s="1"/>
  <c r="C101" i="1"/>
  <c r="D101" i="1" s="1"/>
  <c r="E101" i="1" s="1"/>
  <c r="AO102" i="1"/>
  <c r="AO103" i="1"/>
  <c r="AO104" i="1"/>
  <c r="AO105" i="1"/>
  <c r="AO121" i="1" s="1"/>
  <c r="AO106" i="1"/>
  <c r="AO107" i="1"/>
  <c r="AO108" i="1"/>
  <c r="AO110" i="1"/>
  <c r="AO111" i="1"/>
  <c r="AO112" i="1"/>
  <c r="AO113" i="1"/>
  <c r="AO114" i="1"/>
  <c r="AO115" i="1"/>
  <c r="AO116" i="1"/>
  <c r="AO117" i="1"/>
  <c r="AO118" i="1"/>
  <c r="AO119" i="1"/>
  <c r="C171" i="1"/>
  <c r="D171" i="1" s="1"/>
  <c r="E171" i="1" s="1"/>
  <c r="J2" i="1" l="1"/>
  <c r="I2" i="1"/>
  <c r="AO124" i="1"/>
  <c r="AO1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Iñigo</author>
    <author>Usuario</author>
    <author>carlos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see D4.1 MEDEAS &amp; Castro&amp;Capellán-Pérez (2020), Energies: https://www.mdpi.com/1996-1073/13/12/3036 </t>
        </r>
      </text>
    </comment>
    <comment ref="A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see D4.1 MEDEAS &amp; Castro&amp;Capellán-Pérez (2020), Energies: https://www.mdpi.com/1996-1073/13/12/3036 </t>
        </r>
      </text>
    </comment>
    <comment ref="BM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of regressions from historical data from USGS (1990-2016), excepting for Te (1990-2003) due to data availability constraints</t>
        </r>
      </text>
    </comment>
    <comment ref="BP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Source: USGS and own estimations from USGS and UNEP (2011)
https://www.usgs.gov/centers/nmic/historical-statistics-mineral-and-material-commodities-united-states 
https://www.usgs.gov/centers/nmic/commodity-statistics-and-information
https://www.usgs.gov/centers/nmic/historical-global-statistics-mineral-and-material-commodities
UNEP. “Recycling Rates of Metals. A Status Report.” International Resource Panel. United Nations Environment Programme, 2011.</t>
        </r>
      </text>
    </comment>
    <comment ref="AY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UNEP (2011)</t>
        </r>
      </text>
    </comment>
    <comment ref="AZ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UNEP (2011)</t>
        </r>
      </text>
    </comment>
    <comment ref="BA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UNEP (2011)
mean of the minimum and maximum values if a range is reported</t>
        </r>
      </text>
    </comment>
    <comment ref="BB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UNEP (2011)</t>
        </r>
      </text>
    </comment>
    <comment ref="BC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UNEP (2011)</t>
        </r>
      </text>
    </comment>
    <comment ref="BD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UNEP (2011)
mean of the minimum and maximum values if a range is reported</t>
        </r>
      </text>
    </comment>
    <comment ref="BH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Table 1 Task 2.2c.2 deliverable MEDEAS
</t>
        </r>
      </text>
    </comment>
    <comment ref="BK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Iñigo:
</t>
        </r>
        <r>
          <rPr>
            <sz val="9"/>
            <color indexed="81"/>
            <rFont val="Tahoma"/>
            <family val="2"/>
          </rPr>
          <t>Table 1 Task 2.2c.2 deliverable MEDEAS</t>
        </r>
      </text>
    </comment>
    <comment ref="CN2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Daniel: World7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2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Daniel: Residence time of materials in the economy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3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based on Melin (2019). See:
de Blas, I., Mediavilla, M., Capellán-Pérez, I., Duce, C., 2020. The limits of transport decarbonization under the current growth paradigm. Under review.</t>
        </r>
      </text>
    </comment>
    <comment ref="BD3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based on Melin (2019) "State-of-the-art in reuse and recycling of lithium-ion batteries–A research review"
</t>
        </r>
      </text>
    </comment>
    <comment ref="BH4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includes sulphides and laterites</t>
        </r>
      </text>
    </comment>
    <comment ref="BK4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includes sulphides and laterites</t>
        </r>
      </text>
    </comment>
    <comment ref="BF54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con reciclado</t>
        </r>
      </text>
    </comment>
    <comment ref="BF56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con reciclado</t>
        </r>
      </text>
    </comment>
    <comment ref="BA6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no data in UNEP (2011). Assumption: if there is &lt;1% at EOL, then RC should also be negligible.</t>
        </r>
      </text>
    </comment>
    <comment ref="BD6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no data in UNEP (2011). Assumption: if there is &lt;1% at EOL, then RC should also be negligible.</t>
        </r>
      </text>
    </comment>
    <comment ref="BH6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includes ilmenite and rutile</t>
        </r>
      </text>
    </comment>
    <comment ref="BK6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includes ilmenite and rutile</t>
        </r>
      </text>
    </comment>
    <comment ref="BA6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no data in UNEP (2011). Assumption: if there is &lt;1% at EOL, then RC should also be negligible.</t>
        </r>
      </text>
    </comment>
    <comment ref="BD6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no data in UNEP (2011). Assumption: if there is &lt;1% at EOL, then RC should also be negligible.</t>
        </r>
      </text>
    </comment>
    <comment ref="AP67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Si se pierde un 10% de la energía por efecto joule (aquí hay pérdidas en carga además de pérdidas en la red).
En su vida 1MW proporciona 1728000 MJ por tanto la ESOEI =
6,1
Con baterías recicladas y siguiendo a Dunn, la ESOEI aumentaría a 10,8
Luego está la fase de mantenimiento que aquí no está. </t>
        </r>
      </text>
    </comment>
    <comment ref="C17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scenario 1 from (Ragnarsdóttir et al., 2012)</t>
        </r>
      </text>
    </comment>
    <comment ref="A18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 xml:space="preserve">Iñigo:
</t>
        </r>
        <r>
          <rPr>
            <sz val="9"/>
            <color indexed="81"/>
            <rFont val="Tahoma"/>
            <family val="2"/>
          </rPr>
          <t>By-default, we considerer a stainless steel with Chrome (18%) and Nickel (8%) allow.</t>
        </r>
      </text>
    </comment>
    <comment ref="A18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By-default, we considerer a stainless steel with Chrome (18%) and Nickel (8%) allow.</t>
        </r>
      </text>
    </comment>
    <comment ref="A18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By-default, we considerer a stainless steel with Chrome (18%) and Nickel (8%) allow.</t>
        </r>
      </text>
    </comment>
    <comment ref="B1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UNEP (2011)
mean of the minimum and maximum values if a range is reported</t>
        </r>
      </text>
    </comment>
    <comment ref="D29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Iñigo:
Low voltage lines for home charger</t>
        </r>
      </text>
    </comment>
    <comment ref="D29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Iñigo:
Low-medium voltage lines for normal charger</t>
        </r>
      </text>
    </comment>
    <comment ref="D295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Iñigo:
Medium-high voltage lines for a quick charger (link transformer center with the charger) + High voltage lines for a quick charger (link distribution substation with power station transformer)</t>
        </r>
      </text>
    </comment>
  </commentList>
</comments>
</file>

<file path=xl/sharedStrings.xml><?xml version="1.0" encoding="utf-8"?>
<sst xmlns="http://schemas.openxmlformats.org/spreadsheetml/2006/main" count="1854" uniqueCount="750">
  <si>
    <t>%</t>
  </si>
  <si>
    <t>Ni-content of steel</t>
  </si>
  <si>
    <t>Cr-content of steel</t>
  </si>
  <si>
    <t>Fe-content of steel</t>
  </si>
  <si>
    <t>Mineral-content of compounds</t>
  </si>
  <si>
    <t>Decommissioning</t>
  </si>
  <si>
    <t>Self-electricity consumption</t>
  </si>
  <si>
    <t>Suma fase mantenimiento solar</t>
  </si>
  <si>
    <t>Fase mantenimiento wind</t>
  </si>
  <si>
    <t>Silver (Ag)</t>
  </si>
  <si>
    <t>Silicon sand</t>
  </si>
  <si>
    <t>Plastics</t>
  </si>
  <si>
    <t>Magnesium (Mg)</t>
  </si>
  <si>
    <t>Lubricant</t>
  </si>
  <si>
    <t>Lime</t>
  </si>
  <si>
    <t>Glass reinforcing plastic (GRP)</t>
  </si>
  <si>
    <t>Glass</t>
  </si>
  <si>
    <t>Fiberglass</t>
  </si>
  <si>
    <t>Diesel</t>
  </si>
  <si>
    <t>Copper (Cu)</t>
  </si>
  <si>
    <t>Carbon fiber</t>
  </si>
  <si>
    <t>Aluminium (Al)</t>
  </si>
  <si>
    <t>kg/(installed MW*year)</t>
  </si>
  <si>
    <t>Operation and maintenance (yearly)</t>
  </si>
  <si>
    <t>Zinc (Zn)</t>
  </si>
  <si>
    <t>Wires</t>
  </si>
  <si>
    <t>Vanadium (V)</t>
  </si>
  <si>
    <t>Titanium dioxide</t>
  </si>
  <si>
    <t>Titanium (Ti)</t>
  </si>
  <si>
    <t>Tellurium (Te)</t>
  </si>
  <si>
    <t>Syntethic oil</t>
  </si>
  <si>
    <t>Steel</t>
  </si>
  <si>
    <t>Soda ash</t>
  </si>
  <si>
    <t>Tin (Sn)</t>
  </si>
  <si>
    <t>Site preparation (soil works), etc.</t>
  </si>
  <si>
    <t>Sillicon wafer modules</t>
  </si>
  <si>
    <t>Sand</t>
  </si>
  <si>
    <t>Rock wool</t>
  </si>
  <si>
    <t>Rock</t>
  </si>
  <si>
    <t>Polypropylene</t>
  </si>
  <si>
    <t>Lead (Pb)</t>
  </si>
  <si>
    <t>Paint</t>
  </si>
  <si>
    <t>Over grid (5%)</t>
  </si>
  <si>
    <t>Over grid (15%)</t>
  </si>
  <si>
    <t>Nickel (Ni)</t>
  </si>
  <si>
    <t>Neodymium (Nd)</t>
  </si>
  <si>
    <t>NaNO3 synthetic</t>
  </si>
  <si>
    <t>NaNO3 mined</t>
  </si>
  <si>
    <t>Molybdenum (Mo)</t>
  </si>
  <si>
    <t>Concrete</t>
  </si>
  <si>
    <t>Heavy machinery (depreciation and reposition)</t>
  </si>
  <si>
    <t>Manganese (Mn)</t>
  </si>
  <si>
    <t>Lithium (Li)</t>
  </si>
  <si>
    <t>Limestone</t>
  </si>
  <si>
    <t>Asphalt</t>
  </si>
  <si>
    <t>KNO3 mined</t>
  </si>
  <si>
    <t>Iron (Fe)</t>
  </si>
  <si>
    <t>Indium (In)</t>
  </si>
  <si>
    <t>gravel (roads, protection…)</t>
  </si>
  <si>
    <t>Galium (Ga)</t>
  </si>
  <si>
    <t>Foam glass</t>
  </si>
  <si>
    <t>Evacuation lines (KM)</t>
  </si>
  <si>
    <t>Electric/electronic components</t>
  </si>
  <si>
    <t>Dysprosium (Dy)</t>
  </si>
  <si>
    <t>Chromium (Cr)</t>
  </si>
  <si>
    <t>Cement</t>
  </si>
  <si>
    <t>Cadmium (Cd)</t>
  </si>
  <si>
    <t>Aluminium mirrors</t>
  </si>
  <si>
    <t>Adhesive</t>
  </si>
  <si>
    <t>Construction phase</t>
  </si>
  <si>
    <t>b</t>
  </si>
  <si>
    <t>a</t>
  </si>
  <si>
    <t>Mt</t>
  </si>
  <si>
    <t>share</t>
  </si>
  <si>
    <t>MJ/Kg</t>
  </si>
  <si>
    <t>MJ/kg</t>
  </si>
  <si>
    <t>Inter-regional grids (HVDC)</t>
  </si>
  <si>
    <t>material overgrid high power</t>
  </si>
  <si>
    <t>wind offshore</t>
  </si>
  <si>
    <t>wind onshore</t>
  </si>
  <si>
    <t>PV</t>
  </si>
  <si>
    <t>CSP</t>
  </si>
  <si>
    <t>(tonnes/yr)</t>
  </si>
  <si>
    <t>M(t)=a*GDP[T$](t)+b [tonnes]</t>
  </si>
  <si>
    <t>kg/new MW of each RES var elec techn</t>
  </si>
  <si>
    <t>kg/new MW</t>
  </si>
  <si>
    <t>Historical mineral consumption for the rest of the economy (without RES elec and EV batteries)</t>
  </si>
  <si>
    <t>Projection of materials' demand for the rest of the economy (without RES elec and EV batteries)</t>
  </si>
  <si>
    <t>Minerals' recycling rates</t>
  </si>
  <si>
    <t>Material intensity of technologies</t>
  </si>
  <si>
    <t>Historic improvement recycling rates minerals</t>
  </si>
  <si>
    <t>annual growth</t>
  </si>
  <si>
    <t>Dmnl</t>
  </si>
  <si>
    <t>Embodied primary energy intensity materials</t>
  </si>
  <si>
    <t>virgin materials</t>
  </si>
  <si>
    <t>recycled materials</t>
  </si>
  <si>
    <t>Embodied PE intensity clean water</t>
  </si>
  <si>
    <t>Embodied PE intensity distilled water</t>
  </si>
  <si>
    <t>Max recycling rates minerals</t>
  </si>
  <si>
    <t>EOL-RR minerals alt techn RES vs. total economy</t>
  </si>
  <si>
    <t>Clean,pumped Water</t>
  </si>
  <si>
    <t>Distilled,deionized water</t>
  </si>
  <si>
    <t>_VECTOR(PARAMETER,ORE_GRADES_I)</t>
  </si>
  <si>
    <t>INITIAL_Cu_HIDDEN_RESOURCES</t>
  </si>
  <si>
    <t>INITIAL_Cu_KNOWN_RESERVES</t>
  </si>
  <si>
    <t>AMOUNT_OF_Cu_IN_WEIGHT_OF_ROCK</t>
  </si>
  <si>
    <t>Cu_COST_GRADE_CONSTANTS</t>
  </si>
  <si>
    <t>Cu_YIELDS</t>
  </si>
  <si>
    <t>COEFFICIENTS_Cu_ENERGY_USE</t>
  </si>
  <si>
    <t>WATER_PER_Cu</t>
  </si>
  <si>
    <t>ORE_GRADES_I│UNIT</t>
  </si>
  <si>
    <t>M$</t>
  </si>
  <si>
    <t>m^3/t</t>
  </si>
  <si>
    <t>RICH_GRADE</t>
  </si>
  <si>
    <t>HIGH_GRADE</t>
  </si>
  <si>
    <t>LOW_GRADE</t>
  </si>
  <si>
    <t>ULTRALOW_GRADE</t>
  </si>
  <si>
    <t>TRACE_GRADE</t>
  </si>
  <si>
    <t>OCEANS_GRADE</t>
  </si>
  <si>
    <t>_VECTOR(PARAMETER,POLYNOMAL_I)</t>
  </si>
  <si>
    <t>Cu_PROFIT_PUSH_MINING_POLYNOMAL_FIT</t>
  </si>
  <si>
    <t>POLYNOMAL_I│UNIT</t>
  </si>
  <si>
    <t>ZERO_ORDER_FIT</t>
  </si>
  <si>
    <t>FIRST_ORDER_FIT</t>
  </si>
  <si>
    <t>SECOND_ORDER_FIT</t>
  </si>
  <si>
    <t>THIRD_ORDER_FIT</t>
  </si>
  <si>
    <t>FOURTH_ORDER_FIT</t>
  </si>
  <si>
    <t>FIFTH_ORDER_FIT</t>
  </si>
  <si>
    <t>SIXTH_ORDER_FIT</t>
  </si>
  <si>
    <t>SEVEN_ORDER_FIT</t>
  </si>
  <si>
    <t>_VECTOR(PARAMETER,LINEAR_LOG_FIT_I)</t>
  </si>
  <si>
    <t>COEFFICIENTS_Cu_DEMAND_PER_PERSON_BASED_ON_GDP</t>
  </si>
  <si>
    <t>COEFFICIENTS_Cu_MARKET_PRICE</t>
  </si>
  <si>
    <t>COEFFICIENTS_Cu_MINING_EFFICIENCY_CURVE</t>
  </si>
  <si>
    <r>
      <rPr>
        <sz val="11"/>
        <color theme="1"/>
        <rFont val="Calibri"/>
        <family val="2"/>
      </rPr>
      <t>LINEAR_LOG_FIT_I│</t>
    </r>
    <r>
      <rPr>
        <sz val="11"/>
        <color theme="1"/>
        <rFont val="Calibri"/>
        <family val="2"/>
        <scheme val="minor"/>
      </rPr>
      <t>UNIT</t>
    </r>
  </si>
  <si>
    <t>A_LINEAR_LOG_FIT</t>
  </si>
  <si>
    <t>B_LINEAR_LOG_FIT</t>
  </si>
  <si>
    <t>Cu_CONTENT_IN_METALS</t>
  </si>
  <si>
    <r>
      <rPr>
        <sz val="11"/>
        <color theme="1"/>
        <rFont val="Calibri"/>
        <family val="2"/>
      </rPr>
      <t>S_CURVE_FIT_REVERSE_I│</t>
    </r>
    <r>
      <rPr>
        <sz val="11"/>
        <color theme="1"/>
        <rFont val="Calibri"/>
        <family val="2"/>
        <scheme val="minor"/>
      </rPr>
      <t>UNIT</t>
    </r>
  </si>
  <si>
    <t>Cu_IN_ZN</t>
  </si>
  <si>
    <t>Cu_IN_Mo</t>
  </si>
  <si>
    <t>Cu_IN_Ni</t>
  </si>
  <si>
    <t>Cu_IN_Ag</t>
  </si>
  <si>
    <t>Cu_IN_PGM</t>
  </si>
  <si>
    <t>COEFFICIENTS_Cu_DEMAND_BRAKES</t>
  </si>
  <si>
    <r>
      <rPr>
        <sz val="11"/>
        <color theme="1"/>
        <rFont val="Calibri"/>
        <family val="2"/>
      </rPr>
      <t>S_CURVE_FIR_REVERSE_I│</t>
    </r>
    <r>
      <rPr>
        <sz val="11"/>
        <color theme="1"/>
        <rFont val="Calibri"/>
        <family val="2"/>
        <scheme val="minor"/>
      </rPr>
      <t>UNIT</t>
    </r>
  </si>
  <si>
    <t>N</t>
  </si>
  <si>
    <t>MIN_VALUE</t>
  </si>
  <si>
    <t>MAX_VALUE</t>
  </si>
  <si>
    <t>EC50</t>
  </si>
  <si>
    <t>_VECTOR(PARAMETER, S_CURVE_FIT_I)</t>
  </si>
  <si>
    <t>COEFFICIENTS_Cu_PROFIT_PUSH_OCEAN</t>
  </si>
  <si>
    <r>
      <rPr>
        <sz val="11"/>
        <color theme="1"/>
        <rFont val="Calibri"/>
        <family val="2"/>
      </rPr>
      <t>S_CURVE_FIT_I│</t>
    </r>
    <r>
      <rPr>
        <sz val="11"/>
        <color theme="1"/>
        <rFont val="Calibri"/>
        <family val="2"/>
        <scheme val="minor"/>
      </rPr>
      <t>UNIT</t>
    </r>
  </si>
  <si>
    <t>A_S_CURVE_FIT</t>
  </si>
  <si>
    <t>k_S_CURVE_FIT</t>
  </si>
  <si>
    <t>n_S_CURVE_FIT</t>
  </si>
  <si>
    <t>_VECTOR(PARAMETER, S_CURVE_FIT_ABC_I)</t>
  </si>
  <si>
    <t>COEFFICIENTS_Cu_SCRAPPING</t>
  </si>
  <si>
    <t>COEFFICIENTS_Cu_SCRAP_COEFFICIENT</t>
  </si>
  <si>
    <r>
      <rPr>
        <sz val="11"/>
        <color theme="1"/>
        <rFont val="Calibri"/>
        <family val="2"/>
      </rPr>
      <t>S_CURVE_FIT_ABC_I│</t>
    </r>
    <r>
      <rPr>
        <sz val="11"/>
        <color theme="1"/>
        <rFont val="Calibri"/>
        <family val="2"/>
        <scheme val="minor"/>
      </rPr>
      <t>UNIT</t>
    </r>
  </si>
  <si>
    <t>A_S_CURVE</t>
  </si>
  <si>
    <t>B_S_CURVE</t>
  </si>
  <si>
    <t>C_S_CURVE</t>
  </si>
  <si>
    <t>_INITIAL_STOCK_VALUES</t>
  </si>
  <si>
    <t>UNITS</t>
  </si>
  <si>
    <t>INITIAL_Cu_CUMULATIVE_MINING</t>
  </si>
  <si>
    <t>INITIAL_Cu_DEMAND_DELAY</t>
  </si>
  <si>
    <t>INITIAL_Cu_IN_USE_IN_SOCIETY</t>
  </si>
  <si>
    <t>INITIAL_Cu_MARKET</t>
  </si>
  <si>
    <t>INITIAL_Cu_OCEAN_PROFIT_DELAY</t>
  </si>
  <si>
    <t>INITIAL_Cu_PROFIT_DELAY</t>
  </si>
  <si>
    <t>INITIAL_Cu_SCRAPPED</t>
  </si>
  <si>
    <t>INITIAL_Cu_CUMULATIVE_MINING_DATA</t>
  </si>
  <si>
    <t>_PAR_NUMBERS</t>
  </si>
  <si>
    <t>UNIT CONVERSION TON TO MT</t>
  </si>
  <si>
    <t>1/1000000</t>
  </si>
  <si>
    <t>Mt/ton</t>
  </si>
  <si>
    <t>UNIT_CONVERSION_KT_TO_MT</t>
  </si>
  <si>
    <t>1/1000</t>
  </si>
  <si>
    <t>Mt/kt</t>
  </si>
  <si>
    <t>UNIT_CONVERSION_TO_TJ/YEARS</t>
  </si>
  <si>
    <t>TJ/MJ</t>
  </si>
  <si>
    <t>COEFFICIENTS_Cu_EXTRACTION_COEFFICIENT</t>
  </si>
  <si>
    <t>AVOID_DIVIDING_WITH_ZERO</t>
  </si>
  <si>
    <t>COEFFICIENTS_Cu_PRIMARY_DEMAND</t>
  </si>
  <si>
    <t>years</t>
  </si>
  <si>
    <t>Cu_PROFIT_DELAY</t>
  </si>
  <si>
    <t>1/years</t>
  </si>
  <si>
    <t>COEFFICIENTS_DECREASE_Cu_DEMAND_DELAY</t>
  </si>
  <si>
    <t>COEFFICIENTS_INCREASE_Cu_DEMAND_DELAY</t>
  </si>
  <si>
    <t>Cu_SOCIETY_LOSS_RATE</t>
  </si>
  <si>
    <t>PAR_Cu_PRIMARY_DEMAND</t>
  </si>
  <si>
    <t>Mt/years</t>
  </si>
  <si>
    <t>PAR_Cu_PROFIT_DELAY</t>
  </si>
  <si>
    <t>Cu_PROSPECTING</t>
  </si>
  <si>
    <t>RICH_GRADE_FACTOR</t>
  </si>
  <si>
    <t>Cu_SCRAPPING_LOSSES_CONSTANT</t>
  </si>
  <si>
    <t>Cu_PROSPECTING_RICH</t>
  </si>
  <si>
    <t>HIGH_GRADE_FACTOR</t>
  </si>
  <si>
    <t>SHARE_OF_Cu_PRICE</t>
  </si>
  <si>
    <t>Cu_PUSH_OCEAN</t>
  </si>
  <si>
    <t>CONVERTER_X_VALUES FOR_Cu_DEMAND_BRAKES</t>
  </si>
  <si>
    <t>IMV_START_TIME</t>
  </si>
  <si>
    <t>YEARS</t>
  </si>
  <si>
    <t>AVOID_ZERO</t>
  </si>
  <si>
    <t>WATER_PER_Cu_SECONDARY</t>
  </si>
  <si>
    <t>Cu_ENERGY_SECONDARY</t>
  </si>
  <si>
    <t>Cu_ENERGY_RECYCLING</t>
  </si>
  <si>
    <t>WATER_PER_Cu_RECYCLE</t>
  </si>
  <si>
    <t>COEFFICIENTS_Cu_RECYCLED_TO_Cu_MARKET</t>
  </si>
  <si>
    <t>_MATRIX:COEFFICIENTS_CHANGE_Cu_GRADE(S_CURVE_FIT_I, ORE_GRADES_I)</t>
  </si>
  <si>
    <r>
      <rPr>
        <sz val="11"/>
        <color theme="1"/>
        <rFont val="Calibri"/>
        <family val="2"/>
      </rPr>
      <t>ORE_GRADES_I│</t>
    </r>
    <r>
      <rPr>
        <sz val="11"/>
        <color theme="1"/>
        <rFont val="Calibri"/>
        <family val="2"/>
        <scheme val="minor"/>
      </rPr>
      <t>Dmnl</t>
    </r>
  </si>
  <si>
    <t>ONE_S_CURVE_FIT</t>
  </si>
  <si>
    <t>_MATRIX:COEFFICIENTS_CHANGE_Cu MINING_TECHNOLOGY_S_CURVE(S_CURVE_FIT_I, ORE_GRADES_I)</t>
  </si>
  <si>
    <t>_VECTOR(PARAMETER,INDEX)</t>
  </si>
  <si>
    <t>YEARS_I│UNIT</t>
  </si>
  <si>
    <t xml:space="preserve">CHILE_TOTAL_ENERGY_CONSUMPTION_OF_Cu_MINING_HISTORICAL </t>
  </si>
  <si>
    <t>TJ/years</t>
  </si>
  <si>
    <t>Cu MINING EXTRACTION HISTORICAL</t>
  </si>
  <si>
    <t>Tons</t>
  </si>
  <si>
    <t>CU_PRICE_HISTORICAL</t>
  </si>
  <si>
    <t>$/t</t>
  </si>
  <si>
    <t>Cu_ORE_GRADE_HISTORICAL</t>
  </si>
  <si>
    <t>IMV_Ag_MINING</t>
  </si>
  <si>
    <t>Kt/years</t>
  </si>
  <si>
    <t>12,8k</t>
  </si>
  <si>
    <t>13,1k</t>
  </si>
  <si>
    <t>12,5k</t>
  </si>
  <si>
    <t>12k</t>
  </si>
  <si>
    <t>11,1k</t>
  </si>
  <si>
    <t>10,6k</t>
  </si>
  <si>
    <t>10,1k</t>
  </si>
  <si>
    <t>9,32k</t>
  </si>
  <si>
    <t>IMV_Cu ALL_VEHICLE_DEMAND</t>
  </si>
  <si>
    <t>IMV_ELECTRONICS_Cu_DEMAND</t>
  </si>
  <si>
    <t>kg/person</t>
  </si>
  <si>
    <t>IMV_ELECTRONICS_Cu_RECOVERED</t>
  </si>
  <si>
    <t>IMV_GDP_PER_PERSON</t>
  </si>
  <si>
    <t>$/person</t>
  </si>
  <si>
    <t>8,97k</t>
  </si>
  <si>
    <t>9k</t>
  </si>
  <si>
    <t>9,08k</t>
  </si>
  <si>
    <t>9,22k</t>
  </si>
  <si>
    <t>9,36k</t>
  </si>
  <si>
    <t>9,44k</t>
  </si>
  <si>
    <t>9,63k</t>
  </si>
  <si>
    <t>9,8k</t>
  </si>
  <si>
    <t>9,93k</t>
  </si>
  <si>
    <t>10,2k</t>
  </si>
  <si>
    <t>10,3k</t>
  </si>
  <si>
    <t>10,4k</t>
  </si>
  <si>
    <t>10,5k</t>
  </si>
  <si>
    <t>10,8k</t>
  </si>
  <si>
    <t>11k</t>
  </si>
  <si>
    <t>11,3k</t>
  </si>
  <si>
    <t>11,4k</t>
  </si>
  <si>
    <t>11,6k</t>
  </si>
  <si>
    <t>11,7k</t>
  </si>
  <si>
    <t>11,8k</t>
  </si>
  <si>
    <t>12,1k</t>
  </si>
  <si>
    <t>12,3k</t>
  </si>
  <si>
    <t>12,4k</t>
  </si>
  <si>
    <t>12,6k</t>
  </si>
  <si>
    <t>12,7k</t>
  </si>
  <si>
    <t>12,9k</t>
  </si>
  <si>
    <t>13k</t>
  </si>
  <si>
    <t>13,2k</t>
  </si>
  <si>
    <t>IMV_Mo_TOTAL_MINING</t>
  </si>
  <si>
    <t>IMV_Ni_TOTAL_MINING</t>
  </si>
  <si>
    <t>IMV_PGM_FROM_MINING</t>
  </si>
  <si>
    <t>IMV_GLOBAL_POPULATION</t>
  </si>
  <si>
    <t>Billion persons</t>
  </si>
  <si>
    <t>IMV_Zn_MINED</t>
  </si>
  <si>
    <t>IMV_TIME_YEARS</t>
  </si>
  <si>
    <t>_VECTOR(PARAMETER,CONTENT_IN_METALS_I)</t>
  </si>
  <si>
    <t>_VECTOR(PARAMETER,S_CURVE_FIT_REVERSE_I)</t>
  </si>
  <si>
    <t>Cu_Mo_MINES_WITH_Cu</t>
  </si>
  <si>
    <t>,ONE_S_CURVE_FIT,</t>
  </si>
  <si>
    <t>WORLD_SHARE</t>
  </si>
  <si>
    <t>Graphite (battery grade)</t>
  </si>
  <si>
    <t>Cobalt</t>
  </si>
  <si>
    <t>NMC622 battery</t>
  </si>
  <si>
    <t>NMC811 battery</t>
  </si>
  <si>
    <t>NCA battery</t>
  </si>
  <si>
    <t>LFP battery</t>
  </si>
  <si>
    <t>Graphite (batery grade)</t>
  </si>
  <si>
    <t>LiMnO2 battery</t>
  </si>
  <si>
    <t>kg/unit</t>
  </si>
  <si>
    <t>kg/m</t>
  </si>
  <si>
    <t>EV charger (home)</t>
  </si>
  <si>
    <t>EV charger (normal)</t>
  </si>
  <si>
    <t>EV charger (quick)</t>
  </si>
  <si>
    <t>EV grid-to-charger (low voltage)</t>
  </si>
  <si>
    <t>EV grid-to-charger (low-medium voltage)</t>
  </si>
  <si>
    <t>EV grid-to-charger medium voltage)</t>
  </si>
  <si>
    <t>EV grid-to-charger (high voltage)</t>
  </si>
  <si>
    <t>Electrification railway track</t>
  </si>
  <si>
    <t>kg Cu/vehicle</t>
  </si>
  <si>
    <t>home</t>
  </si>
  <si>
    <t>normal</t>
  </si>
  <si>
    <t>quick</t>
  </si>
  <si>
    <t>kW</t>
  </si>
  <si>
    <t>m/charger</t>
  </si>
  <si>
    <t>km</t>
  </si>
  <si>
    <t>min range current recycling rates minerals (EOL)</t>
  </si>
  <si>
    <t>MAX range current recycling rates minerals (EOL)</t>
  </si>
  <si>
    <t>Current recycling rates minerals (EOL)</t>
  </si>
  <si>
    <t>Initial stocks</t>
  </si>
  <si>
    <t>Average residence time</t>
  </si>
  <si>
    <t>_VECTOR(ORE_GRADES_I,INDEX)</t>
  </si>
  <si>
    <t>_PARAMETERS_AND_INITIAL_STOCK_VALUES</t>
  </si>
  <si>
    <t>BtS/Bt*OE</t>
  </si>
  <si>
    <t>OIL_CONVENTIONAL_AND_UNCONVENTIONAL</t>
  </si>
  <si>
    <t>IMV_START_TIME_HC</t>
  </si>
  <si>
    <t>Years</t>
  </si>
  <si>
    <t>READ_IN_NUMBER_FOR_FOSSIL_FUELS_MATERIAL_ENERGY_USE_INITIAL_SIMULATION_TIME</t>
  </si>
  <si>
    <t>SULFUR_CONTENT_IN_COAL</t>
  </si>
  <si>
    <t>_VECTOR(LINEAR_LOG_FIT_I,INDEX)</t>
  </si>
  <si>
    <t>OIL_PRICE</t>
  </si>
  <si>
    <t>LINEAR_LOG_FIT_I│UNIT</t>
  </si>
  <si>
    <t>A_LINEAR LOG FIT</t>
  </si>
  <si>
    <t>B_LINEAR LOG FIT</t>
  </si>
  <si>
    <t>_VECTOR(S_CURVE_FIT_ABC_I,INDEX)</t>
  </si>
  <si>
    <t>S_CURVE_FIT_ABC_I│UNIT</t>
  </si>
  <si>
    <t>Mt/year</t>
  </si>
  <si>
    <t>$/ton</t>
  </si>
  <si>
    <t>min range current recycling rates minerals (RC)</t>
  </si>
  <si>
    <t>MAX range current recycling rates minerals (RC)</t>
  </si>
  <si>
    <t>Current recycling rates minerals (RC)</t>
  </si>
  <si>
    <t>SCRAP_RATE</t>
  </si>
  <si>
    <t>DMNL</t>
  </si>
  <si>
    <t>Fe_GRADE_COST</t>
  </si>
  <si>
    <t>GRADE_NUMBER</t>
  </si>
  <si>
    <t>INITIAL_Fe_HIDDEN_RESOURCES</t>
  </si>
  <si>
    <t>INITIAL_Fe_KNOWN_RESERVES</t>
  </si>
  <si>
    <t>M$/Mt</t>
  </si>
  <si>
    <t>MtW/Mt</t>
  </si>
  <si>
    <t>COEFFICIENTS_Fe_MINING_TECHNOLOGY</t>
  </si>
  <si>
    <t>COEFFICIENTS_Fe_PROFIT_RESPONSE</t>
  </si>
  <si>
    <t>COEFFICIENTS_Fe_PROSPECTING_SHUT_DOWN</t>
  </si>
  <si>
    <t>COEFFICIENTS_Fe_TECHNOLOGY</t>
  </si>
  <si>
    <t>COEFFICIENTS_SCRAP_CURVE</t>
  </si>
  <si>
    <t>COEFFICIENTS_Fe_PRODUCTION_PRICE</t>
  </si>
  <si>
    <t>COEFFICIENTS_DEMAND_BRAKES</t>
  </si>
  <si>
    <t>_VECTOR(Fe_SOCIETY,INDEX)</t>
  </si>
  <si>
    <t>COEFFICIENTS_Fe_SOCIETY_IN</t>
  </si>
  <si>
    <t>CORROSION_RATE</t>
  </si>
  <si>
    <t>Fe_RESIDENCE_TIME</t>
  </si>
  <si>
    <t>Fe_SOCIETY│UNIT</t>
  </si>
  <si>
    <t>SHORT_TERM</t>
  </si>
  <si>
    <t>INTERMEDIATE_TERM</t>
  </si>
  <si>
    <t>LONG_TERM</t>
  </si>
  <si>
    <t>AMPLIFICATION_AVERAGING</t>
  </si>
  <si>
    <t>AVERAGING_TIME</t>
  </si>
  <si>
    <t>COEFFICIENT_Fe_PROSPECTING</t>
  </si>
  <si>
    <t>COEFFICIENTS_Fe_MINING</t>
  </si>
  <si>
    <t>Fe_ENERGY_RECYCLING</t>
  </si>
  <si>
    <t>Fe_SCRAP_LOSS_RATE</t>
  </si>
  <si>
    <t>INITIAL_Fe_PROFIT_AVEREGER</t>
  </si>
  <si>
    <t>INITIAL_Fe_PROSPECTING_DECISION</t>
  </si>
  <si>
    <t>INITIAL_Fe_SCRAP</t>
  </si>
  <si>
    <t>INITIAL_Fe_SHORT</t>
  </si>
  <si>
    <t>INITIAL_Fe_SOCIETY_INTERMEDIATE_TERM</t>
  </si>
  <si>
    <t>INITIAL_Fe_SOCIETY_LONG_TERM</t>
  </si>
  <si>
    <t>INITIAL_Fe_TRADE_MARKET</t>
  </si>
  <si>
    <t>INITIAL_TS_DELAYED_Fe_PRICE</t>
  </si>
  <si>
    <t>PRICE_AVERAGING_TIME</t>
  </si>
  <si>
    <t>PROSPECTING_AVERAGE_TIME</t>
  </si>
  <si>
    <t>PROSPECTING_DECISION_SHARE_OUT</t>
  </si>
  <si>
    <t>SMELTING_LOSS_YIELD</t>
  </si>
  <si>
    <t>UNIT_CONVERSION_BILLION_TO_MILLION</t>
  </si>
  <si>
    <t>Million persons/Bilion persons</t>
  </si>
  <si>
    <t>IMV_ENERGY_PRICE</t>
  </si>
  <si>
    <t>IMV_Fe_DEMAND_FOR_REINFORCMENT_BARS</t>
  </si>
  <si>
    <t>IMV_Fe_FRACTION_TO_LONG_TERM</t>
  </si>
  <si>
    <t>IMV_Fe_MINING_HISTORICAL</t>
  </si>
  <si>
    <t>IMV_Fe_RECYCLED_FROM_BUILDINGS_HISTORICAL</t>
  </si>
  <si>
    <t>Bt</t>
  </si>
  <si>
    <t>IMV_Fe_STEEL_PRICE_HISTORICAL</t>
  </si>
  <si>
    <t>Mt/M*person</t>
  </si>
  <si>
    <t>IMV_IRON_DEMAND_PER_PERSON</t>
  </si>
  <si>
    <t>Mt/Million persons</t>
  </si>
  <si>
    <t>IMV_SCRAPPING_RATE</t>
  </si>
  <si>
    <t>IMV_SS_MnCrNi_FRACTION_RECYCLED_TO_STAINLESS_STEEL</t>
  </si>
  <si>
    <t>IMV_STAINLESS_STEEL_LOST_TO_IRON_SCRAP</t>
  </si>
  <si>
    <t>IMV_TIME_YEARS_Fe</t>
  </si>
  <si>
    <t>_MATRIX:COEFFICIENTS_CHANGE_GRADE(S_CURVE_FIT_ABC_I, ORE_GRADES_I)</t>
  </si>
  <si>
    <t>(REVISAR) !!!    (A_LINEAR LOG FIT,EQUATION_ONE)</t>
  </si>
  <si>
    <t>_MATRIX:COEFFICIENTS_FE_PRICE_INDEX(EQUATION_SPLIT_I, LINEAR_LOG_FIT_I)</t>
  </si>
  <si>
    <r>
      <rPr>
        <sz val="11"/>
        <color theme="1"/>
        <rFont val="Calibri"/>
        <family val="2"/>
      </rPr>
      <t>LINEAR_LOG_FIT_I│</t>
    </r>
    <r>
      <rPr>
        <sz val="11"/>
        <color theme="1"/>
        <rFont val="Calibri"/>
        <family val="2"/>
        <scheme val="minor"/>
      </rPr>
      <t>Dmnl</t>
    </r>
  </si>
  <si>
    <t>EQUATION_ONE</t>
  </si>
  <si>
    <t>EQUATION_TWO</t>
  </si>
  <si>
    <t>EQUATION_THREE</t>
  </si>
  <si>
    <t>_MATRIX:COEFFICIENTS_GLOBAL_STEEL_DEMAND(EQUATION_SPLIT_I, S_CURVE_FIT_ABC_I)</t>
  </si>
  <si>
    <t>_MATRIX:COEFFICIENTS_PROSPECTING_ACTIVITY(EQUATION_SPLIT_I, LINEAR_LOG_FIT_I)</t>
  </si>
  <si>
    <t>_MATRIX:COEFFICIENTS_PROSPECTING_DRIVE(EQUATION_SPLIT_I, LINEAR_LOG_FIT_I)</t>
  </si>
  <si>
    <t>_VECTOR(Fe_DEMAND_SHARES_I,INDEX)</t>
  </si>
  <si>
    <t>Fe_DEMAND_SHARES</t>
  </si>
  <si>
    <t>Fe_DEMAND_SHARES_I│UNIT</t>
  </si>
  <si>
    <t>IRON</t>
  </si>
  <si>
    <t>STEEL</t>
  </si>
  <si>
    <t>_VECTOR(EQUATION_SPLIT_I,INDEX)</t>
  </si>
  <si>
    <t>SPLIT_EQUATION</t>
  </si>
  <si>
    <r>
      <rPr>
        <sz val="11"/>
        <color theme="1"/>
        <rFont val="Calibri"/>
        <family val="2"/>
      </rPr>
      <t>EQUATION_SPLIT_I│</t>
    </r>
    <r>
      <rPr>
        <sz val="11"/>
        <color theme="1"/>
        <rFont val="Calibri"/>
        <family val="2"/>
        <scheme val="minor"/>
      </rPr>
      <t>Dmnl</t>
    </r>
  </si>
  <si>
    <t>_VECTOR(PARAMETER,E_BIKE_I)</t>
  </si>
  <si>
    <t>Ebike</t>
  </si>
  <si>
    <t>ADDITIONAL_CU_EBIKES_IN_RELATION_TO_ICE</t>
  </si>
  <si>
    <t>ADDITIONAL_CU_HOUSEHOLD_VEHICLES_IN_RELATION_TO_ICE</t>
  </si>
  <si>
    <r>
      <t>TRANSPORT_VEHICLES_I</t>
    </r>
    <r>
      <rPr>
        <sz val="11"/>
        <rFont val="Calibri"/>
        <family val="2"/>
      </rPr>
      <t>│</t>
    </r>
    <r>
      <rPr>
        <sz val="11"/>
        <rFont val="Calibri"/>
        <family val="2"/>
        <scheme val="minor"/>
      </rPr>
      <t>UNIT</t>
    </r>
  </si>
  <si>
    <r>
      <t>E_BIKE_I</t>
    </r>
    <r>
      <rPr>
        <sz val="11"/>
        <rFont val="Calibri"/>
        <family val="2"/>
      </rPr>
      <t>│</t>
    </r>
    <r>
      <rPr>
        <sz val="11"/>
        <rFont val="Calibri"/>
        <family val="2"/>
        <scheme val="minor"/>
      </rPr>
      <t>UNIT</t>
    </r>
  </si>
  <si>
    <r>
      <t>E_BIKE_I</t>
    </r>
    <r>
      <rPr>
        <sz val="11"/>
        <rFont val="Calibri"/>
        <family val="2"/>
      </rPr>
      <t>│</t>
    </r>
    <r>
      <rPr>
        <sz val="11"/>
        <rFont val="Calibri"/>
        <family val="2"/>
        <scheme val="minor"/>
      </rPr>
      <t>chargers/vehicle</t>
    </r>
  </si>
  <si>
    <r>
      <t>TRANSPORT_VEHICLES_I</t>
    </r>
    <r>
      <rPr>
        <sz val="11"/>
        <rFont val="Calibri"/>
        <family val="2"/>
      </rPr>
      <t>│</t>
    </r>
    <r>
      <rPr>
        <sz val="11"/>
        <rFont val="Calibri"/>
        <family val="2"/>
        <scheme val="minor"/>
      </rPr>
      <t>chargers/vehicle</t>
    </r>
  </si>
  <si>
    <t>LIFETIME_VEHICLES_HOUSEHOLD</t>
  </si>
  <si>
    <t>LIFETIME_EBIKE_VEHICLE</t>
  </si>
  <si>
    <t>_VECTOR(PARAMETER,EV_CHARGERS_I)</t>
  </si>
  <si>
    <r>
      <t>EV_CHARGERS_I</t>
    </r>
    <r>
      <rPr>
        <sz val="11"/>
        <rFont val="Calibri"/>
        <family val="2"/>
      </rPr>
      <t>│</t>
    </r>
    <r>
      <rPr>
        <sz val="11"/>
        <rFont val="Calibri"/>
        <family val="2"/>
        <scheme val="minor"/>
      </rPr>
      <t>UNIT</t>
    </r>
  </si>
  <si>
    <t>LIFETIME_ELECTRIC_GRID_TO_CONNECT_EV_CHARGERS</t>
  </si>
  <si>
    <t>LENGTH_ELECTRIC_GRID_TO_CONNECT_EV_CHARGERS</t>
  </si>
  <si>
    <t>LIFETIME_EV_CHARGERS</t>
  </si>
  <si>
    <t>CAPACITY_PER_EV_CHARGER</t>
  </si>
  <si>
    <t>_SCALAR(PARAMETER)</t>
  </si>
  <si>
    <t>UNIT</t>
  </si>
  <si>
    <t>_VALUE</t>
  </si>
  <si>
    <t>INITIAL_RAILWAY_TRACKS_LENGTH</t>
  </si>
  <si>
    <t>LIFETIME_RAILWAY_CATENARY</t>
  </si>
  <si>
    <t>LIFETIME_RAILWAY_TRACKS</t>
  </si>
  <si>
    <t>km/locomotive</t>
  </si>
  <si>
    <t>_VECTOR(PARAMETER,MATERIALS_I)</t>
  </si>
  <si>
    <t>MATERIAL_INTENSITY_PV_CELL_CIGS</t>
  </si>
  <si>
    <t>kg/MW</t>
  </si>
  <si>
    <t>kg/m2</t>
  </si>
  <si>
    <t>Selenium (Se)</t>
  </si>
  <si>
    <t>_VECTOR(PARAMETER,PV_SOLAR_TECHNOLOGY_I)</t>
  </si>
  <si>
    <t>m/MW</t>
  </si>
  <si>
    <t>C_Si_mono</t>
  </si>
  <si>
    <t>C_Si_poly</t>
  </si>
  <si>
    <t>CdTe</t>
  </si>
  <si>
    <t>CIGS</t>
  </si>
  <si>
    <t>Selenium</t>
  </si>
  <si>
    <t>MATERIAL_INTENSITY_PV_CELL_C_SI_MONO</t>
  </si>
  <si>
    <t>MATERIAL_INTENSITY_PV_CELL_C_SI_POLY</t>
  </si>
  <si>
    <t>MATERIAL_INTENSITY_PV_CELL_CDTE</t>
  </si>
  <si>
    <t>INVERTER_PV_LIFETIME</t>
  </si>
  <si>
    <t>O&amp;M_PV_TECHNOLOGIES_RATIO</t>
  </si>
  <si>
    <t>LENGTH_PER_MW_HOUSE_WIRING_BASELINE</t>
  </si>
  <si>
    <t>LENGTH_PER_MW_BUILDING_WIRING_BASELINE</t>
  </si>
  <si>
    <t>LENGTH_PER_MW_PANEL_TO_INVERTER_BASELINE</t>
  </si>
  <si>
    <t>LENGTH_PER_MW_INVERTER_TO_TRANSFORMER_BASELINE</t>
  </si>
  <si>
    <t>MATERIAL_REQUIREMENTS_PV_WIRING_HOUSE</t>
  </si>
  <si>
    <t>MATERIAL_REQUIREMENTS_PV_WIRING_BUILDING</t>
  </si>
  <si>
    <t>MATERIAL_INTENSITY_PV_TRANSFORMER_LAND</t>
  </si>
  <si>
    <t>MATERIAL_REQUIREMENTS_PV_WIRING_LAND_PANEL_TO_INVERTER</t>
  </si>
  <si>
    <t>MATERIAL_REQUIREMENTS_PV_WIRING_LAND_INVERTER_TO_TRANSFORMER</t>
  </si>
  <si>
    <t>MATERIAL_AUX_INTENSITY_PV_LAND</t>
  </si>
  <si>
    <t>Cobalt (Co)</t>
  </si>
  <si>
    <t>MATERIAL_INTENSITY_PV_C-SI_MONO_PANEL_FRAMES</t>
  </si>
  <si>
    <t>MATERIAL_INTENSITY_PV_C-SI_POLY_PANEL_FRAMES</t>
  </si>
  <si>
    <t>MATERIAL_INTENSITIES_PV_CDTE_PANEL_FRAMES</t>
  </si>
  <si>
    <t>MATERIAL_INTENSITIES_PV_CIGS_PANEL_FRAMES</t>
  </si>
  <si>
    <t>_MATRIX:MATERIAL_INTENSITY_PV_CELLS(MATERIALS_I,PROTRA_PP_SOLAR_PV_SUBTECHNOLOGIES_I)</t>
  </si>
  <si>
    <t>_MATRIX:MATERIAL_INTENSITY_PV_SUBTECHNOLOGY_PANEL_FRAME(MATERIALS_I,PROTRA_PP_SOLAR_PV_SUBTECHNOLOGIES_I)</t>
  </si>
  <si>
    <t>_UNIT</t>
  </si>
  <si>
    <t>INITIAL_Al_HIDDEN_HIGH_GRADE</t>
  </si>
  <si>
    <t>INITIAL_Al_HIDDEN_LOW_GRADE</t>
  </si>
  <si>
    <t>INITIAL_Al_KNOWN_HIGH_GRADE</t>
  </si>
  <si>
    <t>INITIAL_Al_KNOWN_LOW_GRADE</t>
  </si>
  <si>
    <t>INITIAL_Al_MARKET</t>
  </si>
  <si>
    <t>INITIAL_Al_PROFIT_DELAY</t>
  </si>
  <si>
    <t>INITIAL_Al_SCRAPPED_METAL</t>
  </si>
  <si>
    <t>INITIAL_Al_USE</t>
  </si>
  <si>
    <t>Al_PROSPECTING</t>
  </si>
  <si>
    <t>1/Year</t>
  </si>
  <si>
    <t>COEFFICIENTS_CHANGE_Al_MINING_TECHNOLOGY_S_CURVE</t>
  </si>
  <si>
    <t>Al_PROFIT_SCALE</t>
  </si>
  <si>
    <t xml:space="preserve">Al_RECYCLING_RATE </t>
  </si>
  <si>
    <t>Al_BASE_PRICE_2006</t>
  </si>
  <si>
    <t xml:space="preserve">Al_SOCIETY_LOSS_RATE </t>
  </si>
  <si>
    <t>Al_COST_GRADE_CONSTANT_LOW</t>
  </si>
  <si>
    <t>Mdollars/Mt</t>
  </si>
  <si>
    <t>Al_COST_GRADE_CONSTANT_HIGH</t>
  </si>
  <si>
    <t>INITIAL_Ni_HIDDEN_RESOURCES</t>
  </si>
  <si>
    <t>INITIAL_Ni_KNOWN_RESERVES</t>
  </si>
  <si>
    <t>AMOUNT_OF_Ni_IN_WEIGHT_OF_ROCK</t>
  </si>
  <si>
    <t>COEFFICIENTS_Ni_GRADE_COST</t>
  </si>
  <si>
    <t>SCALING_NUMBERS_FROM_Ni_HIDDEN_TO_Ni_KNOWN</t>
  </si>
  <si>
    <t>INITIAL_Ni_PLATING</t>
  </si>
  <si>
    <t>INITIAL_Ni_MARKET</t>
  </si>
  <si>
    <t>INITIAL_Ni_OTHER_USE</t>
  </si>
  <si>
    <t>INITIAL_DELAYED_TS_Ni_PROFIT_AVERAGE</t>
  </si>
  <si>
    <t>INITIAL_Ni_SCRAP</t>
  </si>
  <si>
    <t>AVOID_ZERO_DIVISION</t>
  </si>
  <si>
    <t>COEFFICIENT_Cu_INVERTED_COST_CURVE</t>
  </si>
  <si>
    <t>COEFFICIENTS_HIGH_TECH_Ni_DEMAND</t>
  </si>
  <si>
    <t>Ni_CONTENT_IN_COMMON_STEEL</t>
  </si>
  <si>
    <t>Ni_ENERGY_RECYCLING</t>
  </si>
  <si>
    <t>Ni_ENERGY_SECONDARY</t>
  </si>
  <si>
    <t>Ni_PLATED_SCRAPPING_RATE</t>
  </si>
  <si>
    <t>Ni_PLATING_LOSS_RATE</t>
  </si>
  <si>
    <t>Ni_RATE_SCALING</t>
  </si>
  <si>
    <t>Ni_Rich_find_rate</t>
  </si>
  <si>
    <t>Ni_SCRAPPING_RATE</t>
  </si>
  <si>
    <t>Ni_SCRAPPING_SHARE</t>
  </si>
  <si>
    <t>Ni_SCRAPPING_SHARE_RECYCLING</t>
  </si>
  <si>
    <t>Ni_UNITS_PER_Cu_USED</t>
  </si>
  <si>
    <t>Mm^3/Mt</t>
  </si>
  <si>
    <t>PROFIT_MARGIN_ON_EXTRACTION</t>
  </si>
  <si>
    <t>dmnl</t>
  </si>
  <si>
    <t>PROMOTION_OF_PROSPECTING</t>
  </si>
  <si>
    <t>UNIT_CONVERSION_FROM_TON_TO_Mt</t>
  </si>
  <si>
    <t>M</t>
  </si>
  <si>
    <t>WATER_PER_Ni_SECONDARY</t>
  </si>
  <si>
    <t>COEFFICIENTS_GLOBAL_Ni_OTHER_DEMAND</t>
  </si>
  <si>
    <t>COEFFICIENTS_Ni_MINING_EFFICIENCY_CURVE</t>
  </si>
  <si>
    <t>COEFFICIENTS_Ni_OTHER_RECYCLING_FRACTION</t>
  </si>
  <si>
    <t>COEFFICIENTS_Ni_PROFIT_DRIVER</t>
  </si>
  <si>
    <t>COEFFICIENTS_Ni_PRICE_EFFECT_ON_DEMAND</t>
  </si>
  <si>
    <t>COEFFICIENTS_Ni_PRICE_LINEAR</t>
  </si>
  <si>
    <t>COEFFICIENTS_Ni_PRICE_LOGISTIC</t>
  </si>
  <si>
    <t>_VECTOR(PARAMETER,Ni_CONTENT_IN_METALS_I)</t>
  </si>
  <si>
    <t>Ni_CONTENT_IN_METALS</t>
  </si>
  <si>
    <t>Ni_in_Cu</t>
  </si>
  <si>
    <t>Ni_in_PGM</t>
  </si>
  <si>
    <t>_MATRIX:COEFFICIENTS_MINING_TECHNOLOGY_IMPROVEMENTS(S_CURVE_FIT_ABC_I, ORE_GRADES_I)</t>
  </si>
  <si>
    <t>_MATRIX:COEFFICIENTS_Ni_CHANGE_GRADE(S_CURVE_FIT_ABC_I, ORE_GRADES_I)</t>
  </si>
  <si>
    <t>_MATRIX: COEFFICIENTS_PROSPECTING_FROM_GRADES(ORE_GRADES_I, S_CURVE_FIR_REVERSE_I)</t>
  </si>
  <si>
    <t>_MATRIX:COEFFICIENTS_PROSPECTING_TECHNOLOGY_IMPROVEMENTS(S_CURVE_FIT_ABC_I, ORE_GRADES_I)</t>
  </si>
  <si>
    <t>_VECTOR(PARAMETER,Al_ORE_GRADES)</t>
  </si>
  <si>
    <t>Al_WATER_USE_PER_ORE_GRADE</t>
  </si>
  <si>
    <t>Al_ENERGY_NEEDED_FOR_DIFFERENT_GRADE</t>
  </si>
  <si>
    <t>AL_ORE_GRADES│UNIT</t>
  </si>
  <si>
    <t>TJ/Mt</t>
  </si>
  <si>
    <t>_PARAMETER_NUMBERS</t>
  </si>
  <si>
    <t>FINDING_RATE</t>
  </si>
  <si>
    <t>1/year</t>
  </si>
  <si>
    <t>Al_LOW_FACTOR_MINING</t>
  </si>
  <si>
    <t>GALLIUM_FROM_BAUXITE_HIGH</t>
  </si>
  <si>
    <t>t</t>
  </si>
  <si>
    <t>GALLIUM_FROM_BAUXITE_LOW</t>
  </si>
  <si>
    <t>CONVERT Al to GALLIUM</t>
  </si>
  <si>
    <t>Al_PRODUCTION_RATE_FACTOR</t>
  </si>
  <si>
    <t>DECREASE_FACTOR_AL_PROFIT</t>
  </si>
  <si>
    <t>MAGIC_Al_PRICE_HIGH_NUMBERS</t>
  </si>
  <si>
    <t>MAGIC_Al_PRICE_LOW_NUMBERS</t>
  </si>
  <si>
    <t>Al_SOCIETY_LOSS_RATE</t>
  </si>
  <si>
    <t>Al_SCRAPPING_RATE</t>
  </si>
  <si>
    <t>Al_MATERIAL_YIELD_IN_MANUFACTURE</t>
  </si>
  <si>
    <t>SCALING_FACTOR_IN_Al_DEMAND</t>
  </si>
  <si>
    <t>Al RECYCLING RATE</t>
  </si>
  <si>
    <t>Al_SCRAPP_LOSS</t>
  </si>
  <si>
    <t>COEFFICIENT Al_WATER_PER_RECYCLING</t>
  </si>
  <si>
    <t>RECYCLING_ENERGY_USE</t>
  </si>
  <si>
    <t>ENERGY_USE_IN_OIL_EQUIVALENTS COEFFICIENT</t>
  </si>
  <si>
    <t>Mt*OE/TJ</t>
  </si>
  <si>
    <t>Al_ENERGY_USE_TOE_</t>
  </si>
  <si>
    <t>Al_ENERGY_USE_TOE COEFFICIENT</t>
  </si>
  <si>
    <t>Al_PRICE_HISTORY</t>
  </si>
  <si>
    <t>$/per ton</t>
  </si>
  <si>
    <t xml:space="preserve">Al_OBSERVED_MINING </t>
  </si>
  <si>
    <t>Zeit</t>
  </si>
  <si>
    <t>IMV_Al_MINING_WATER_USE_EFFICIENCY</t>
  </si>
  <si>
    <t>IMV_Al_ENERGY_EFFICIENCY</t>
  </si>
  <si>
    <t>IMV_Al_TARGET_DEMAND_PER_PERSON</t>
  </si>
  <si>
    <t>IMV. IRON POPULATION PROXY</t>
  </si>
  <si>
    <t>IMV_Al_MINING_AND_REFINING_IMPROVEMENT_TECHNOLOGY</t>
  </si>
  <si>
    <t>_VECTOR(PARAMETER, Al_S_CURVE_fitting)</t>
  </si>
  <si>
    <t>Al_DIFFICULTY_HIGH_GRADE_FITTING_CONSTANS</t>
  </si>
  <si>
    <t>Al_DIFFICULTY_LOW_GRADE_FITTINGS_CONSTANTS</t>
  </si>
  <si>
    <t>Al_LOW_GRADE_CHANGE_PRICE_COEFFICIENTS</t>
  </si>
  <si>
    <t>PRICE_SENSITIVITY_S_CURVE_FIT</t>
  </si>
  <si>
    <t>Al_PROSPECTING_TECHNOLOGY_COEFFICIENTS</t>
  </si>
  <si>
    <t>S_CURVE_FIT_I│UNIT</t>
  </si>
  <si>
    <t>A_Al_S_CURVE_fitting</t>
  </si>
  <si>
    <t>k_Al_S_CURVE_fitting</t>
  </si>
  <si>
    <t>n_Al_S_CURVE_fitting</t>
  </si>
  <si>
    <t>one_Al_S_CURVE_fitting</t>
  </si>
  <si>
    <t>_VECTOR(PARAMETER,Al_EXP_FIT)</t>
  </si>
  <si>
    <t>Al_PRICE_EXP_FIT</t>
  </si>
  <si>
    <t>RECYCLING_DRIVE_EXP_FIT</t>
  </si>
  <si>
    <t>AL_EXP_FIT│UNIT</t>
  </si>
  <si>
    <t>One_Al_EXP_FIT</t>
  </si>
  <si>
    <t>A_Al_EXP_FIT</t>
  </si>
  <si>
    <t>B_Al_EXP_FIT</t>
  </si>
  <si>
    <t>Value</t>
  </si>
  <si>
    <t>Parameter name</t>
  </si>
  <si>
    <t>AMOUNT_OF_Ni_IN_WEIGHT_OF_ROCK[RICH_GRADE]</t>
  </si>
  <si>
    <t>AMOUNT_OF_Ni_IN_WEIGHT_OF_ROCK[HIGH_GRADE]</t>
  </si>
  <si>
    <t>AMOUNT_OF_Ni_IN_WEIGHT_OF_ROCK[LOW_GRADE]</t>
  </si>
  <si>
    <t>AMOUNT_OF_Ni_IN_WEIGHT_OF_ROCK[ULTRALOW_GRADE]</t>
  </si>
  <si>
    <t>AMOUNT_OF_Ni_IN_WEIGHT_OF_ROCK[TRACE_GRADE]</t>
  </si>
  <si>
    <t>AMOUNT_OF_Ni_IN_WEIGHT_OF_ROCK[OCEANS_GRADE]</t>
  </si>
  <si>
    <t>ICE_gasoline</t>
  </si>
  <si>
    <t>ICE_diesel</t>
  </si>
  <si>
    <t>ICE_LPG</t>
  </si>
  <si>
    <t xml:space="preserve">ICE_gas </t>
  </si>
  <si>
    <t>BEV</t>
  </si>
  <si>
    <t>PHEV</t>
  </si>
  <si>
    <t>HEV</t>
  </si>
  <si>
    <t>FCEV</t>
  </si>
  <si>
    <t>EV</t>
  </si>
  <si>
    <t>HPV</t>
  </si>
  <si>
    <t>LDV</t>
  </si>
  <si>
    <t>2W</t>
  </si>
  <si>
    <t>NMT</t>
  </si>
  <si>
    <r>
      <t>POWER_TRAIN_I</t>
    </r>
    <r>
      <rPr>
        <sz val="11"/>
        <rFont val="Calibri"/>
        <family val="2"/>
      </rPr>
      <t>│kg Cu/vehicle</t>
    </r>
  </si>
  <si>
    <t>_MATRIX:ADDITIONAL_CU_HOUSEHOLD_VEHICLES_IN_RELATION_TO_ICE(POWER_TRAIN_I,TRANSPORT_MODE_I)</t>
  </si>
  <si>
    <t>MDV</t>
  </si>
  <si>
    <t>HDV</t>
  </si>
  <si>
    <t>BUS</t>
  </si>
  <si>
    <t>2W_3W</t>
  </si>
  <si>
    <t xml:space="preserve">RAIL </t>
  </si>
  <si>
    <t>ADDITIONAL_CU_VEHICLES_IN_RELATION_TO_ICE</t>
  </si>
  <si>
    <t>_MATRIX:ADDITIONAL_CU_VEHICLES_IN_RELATION_TO_ICE(POWER_TRAIN_I,TRANSPORT_MODE_I)</t>
  </si>
  <si>
    <t>ICE_gas</t>
  </si>
  <si>
    <t>Bus</t>
  </si>
  <si>
    <t>_MATRIX:NUMBER_CHARGERS_PER_TYPE_OF_VEHICLE(home,BATTERY_VEHICLES_I)</t>
  </si>
  <si>
    <t>_MATRIX:NUMBER_CHARGERS_PER_TYPE_OF_VEHICLE(normal,BATTERY_VEHICLES_I)</t>
  </si>
  <si>
    <t>_MATRIX:NUMBER_CHARGERS_PER_TYPE_OF_VEHICLE(quick,BATTERY_VEHICLES_I)</t>
  </si>
  <si>
    <t xml:space="preserve">COEFFICIENTS_Cu_PRICE_ECONOMY </t>
  </si>
  <si>
    <t>Cu_BASE_PRICE_2015</t>
  </si>
  <si>
    <t>HISTORICAL_Cu_DEMAND</t>
  </si>
  <si>
    <t>DEMAND_CU_BASE_YEAR</t>
  </si>
  <si>
    <t xml:space="preserve">Cu_ORE_GRADE_HISTORICAL </t>
  </si>
  <si>
    <t>Mt-DMNL</t>
  </si>
  <si>
    <t xml:space="preserve">Cu_PRICE_HISTORICAL </t>
  </si>
  <si>
    <t>CHILE TOTAL ENERGY CONSUMPTION OF Cu MINING HISTORICAL</t>
  </si>
  <si>
    <t>TJ/Years</t>
  </si>
  <si>
    <t>Cu_MINE_PRODUCTION_HISTORICAL_MT</t>
  </si>
  <si>
    <t>ton/Years</t>
  </si>
  <si>
    <t>Cu_AVAILABLE_DELAYED_INITIAL</t>
  </si>
  <si>
    <t>MAX_Cu_PRICE</t>
  </si>
  <si>
    <t>Cu_PRICE_ECONOMY_INITIAL</t>
  </si>
  <si>
    <t>INITIAL_NUMBER_OF_WELLS</t>
  </si>
  <si>
    <t>wells</t>
  </si>
  <si>
    <t>bbl</t>
  </si>
  <si>
    <t>OIL_SEARCH_RATE</t>
  </si>
  <si>
    <t>oil_bbl_per_EJ</t>
  </si>
  <si>
    <t>bbl/EJ</t>
  </si>
  <si>
    <t>COEFFICIENT_OPEC_SPARE_CAP_A</t>
  </si>
  <si>
    <t>COEFFICIENT_OPEC_SPARE_CAP_B</t>
  </si>
  <si>
    <t>COEFFICIENT_OPEC_SPARE_CAP_C</t>
  </si>
  <si>
    <t>OIL_WELL_DEPLETION_RATE</t>
  </si>
  <si>
    <t>DEPLETION_FACTOR_AFTER_PEAK</t>
  </si>
  <si>
    <t>HISTORICAL_TARGET_PRICE</t>
  </si>
  <si>
    <t xml:space="preserve">$/bbl </t>
  </si>
  <si>
    <t xml:space="preserve">HISTORICAL_OIL_DEMAND </t>
  </si>
  <si>
    <t xml:space="preserve">bbl </t>
  </si>
  <si>
    <t>INITIAL_OIL_PRODUCTION_PER_YEAR</t>
  </si>
  <si>
    <t>bbl/Year</t>
  </si>
  <si>
    <t>Oil_WELL_INVESTMENT_CAP</t>
  </si>
  <si>
    <t>OIL_PRICE_HISTORICAL</t>
  </si>
  <si>
    <t>COEFFICIENT_MAXIMUM_OIL_PRICE</t>
  </si>
  <si>
    <t>COEFFICIENTS ESTIMATED OIL PRICE</t>
  </si>
  <si>
    <t>A_EXP_CURVE</t>
  </si>
  <si>
    <t>B_EXP_CURVE</t>
  </si>
  <si>
    <t>C_EXP_CURVE</t>
  </si>
  <si>
    <t>_VECTOR(PARAMETER, EXP_CURVE_FIT_I)</t>
  </si>
  <si>
    <r>
      <rPr>
        <sz val="11"/>
        <color theme="1"/>
        <rFont val="Calibri"/>
        <family val="2"/>
      </rPr>
      <t>EXP_CURVE_FIT_I│</t>
    </r>
    <r>
      <rPr>
        <sz val="11"/>
        <color theme="1"/>
        <rFont val="Calibri"/>
        <family val="2"/>
        <scheme val="minor"/>
      </rPr>
      <t>UNIT</t>
    </r>
  </si>
  <si>
    <t>COEFFICIENTS_OPEC_SPARE_CAP</t>
  </si>
  <si>
    <t>COEFFICIENTS_WELL_INVESTMENT</t>
  </si>
  <si>
    <t>MINIMUM_OIL_PRICE_FOR_INVESTMENT</t>
  </si>
  <si>
    <t>$/bbl</t>
  </si>
  <si>
    <t>EJ</t>
  </si>
  <si>
    <t>HARD_COAL</t>
  </si>
  <si>
    <t>BROWN_COAL</t>
  </si>
  <si>
    <r>
      <rPr>
        <sz val="11"/>
        <color theme="1"/>
        <rFont val="Calibri"/>
        <family val="2"/>
      </rPr>
      <t>COAL_TYPES_I│</t>
    </r>
    <r>
      <rPr>
        <sz val="11"/>
        <color theme="1"/>
        <rFont val="Calibri"/>
        <family val="2"/>
        <scheme val="minor"/>
      </rPr>
      <t>UNIT</t>
    </r>
  </si>
  <si>
    <t>AVERAGE_COAL_MINING_CAPACITY</t>
  </si>
  <si>
    <t>Mt/mines/Year</t>
  </si>
  <si>
    <t xml:space="preserve">INITIAL_TOTAL_COAL_EXTRACTED </t>
  </si>
  <si>
    <t>COAL_MINES_INVESTMENT_CAP</t>
  </si>
  <si>
    <t>DMNL/Year</t>
  </si>
  <si>
    <t>SHARE_OF_COAL_TYPES</t>
  </si>
  <si>
    <t>INITIAL_NUMBER_OF_OPERATING_COAL_MINES_2008</t>
  </si>
  <si>
    <t>mines</t>
  </si>
  <si>
    <t>UNIT_CONVERSION_Mt_EJ</t>
  </si>
  <si>
    <t>COAL_PROSPECTING_RATE</t>
  </si>
  <si>
    <t>COEFFICIENTS_COAL_MINE_INVESTMENT</t>
  </si>
  <si>
    <t>COEFFICIENTS_ESTIMATED_PRICE</t>
  </si>
  <si>
    <t>HISTORICAL COAL DEMAND TWO</t>
  </si>
  <si>
    <t>EJ/Year</t>
  </si>
  <si>
    <t>COEFFICIENT_MAX_COAL_PRICE</t>
  </si>
  <si>
    <t>GAS_SEARCH_RATE</t>
  </si>
  <si>
    <t>INITIAL_TOTAL_GAS_EXTRACTED</t>
  </si>
  <si>
    <t>HISTORICAL_GAS_DEMAND</t>
  </si>
  <si>
    <t>INITIAL_EXTRACTION_CAPACITY</t>
  </si>
  <si>
    <t>GAS_INVESTMENT_CAP</t>
  </si>
  <si>
    <t>$/million Btu</t>
  </si>
  <si>
    <t>COEFFICIENT_GAS_INVESTMENT</t>
  </si>
  <si>
    <t>COEFFICIENTS_ESTIMATED_PRICE_GAS</t>
  </si>
  <si>
    <t>GAS_PRICE_HISTORICAL</t>
  </si>
  <si>
    <t>GAS_BASE_PRICE_2015</t>
  </si>
  <si>
    <t>MINIMUM_GAS_PRICE_FOR_INVESTMENT</t>
  </si>
  <si>
    <t>INITIAL Al HIDDEN RESOURCES</t>
  </si>
  <si>
    <t>INITIAL_Al_KNOWN_RESERVES</t>
  </si>
  <si>
    <t>INITIAL_Al_STOCKS_IN_USE</t>
  </si>
  <si>
    <t>Al_COST_GRADE</t>
  </si>
  <si>
    <t>COEFFICIENTS_Al_PRODUCTION_RATE_FACTOR</t>
  </si>
  <si>
    <t>DECREASE_FACTOR_Al_PROFIT</t>
  </si>
  <si>
    <t>Al_DEMAND_BASE_YEAR</t>
  </si>
  <si>
    <t>Mt/Year</t>
  </si>
  <si>
    <t>COEFFICIENTS_Al_PROFIT_EFFECT_ON_MINING_LOGISTIC</t>
  </si>
  <si>
    <t>COEFFICIENTS_Al_PROFIT_EFFECT_ON_MINING_S_CURVE</t>
  </si>
  <si>
    <t>COEFFICIENT Al WATER PER RECYCLING</t>
  </si>
  <si>
    <t>ENERGY_USE_IN_OIL_EQUIVALENTS_SCALE</t>
  </si>
  <si>
    <t>Al_ENERGY_USE_TOE_COEFFICIENT</t>
  </si>
  <si>
    <t>Al_ENERGY_USE_TOE_COEFFICIENT_TWO</t>
  </si>
  <si>
    <t>Al_LOW_GRADE_FACTOR_MINING</t>
  </si>
  <si>
    <t>Al_DEMAND_HISTORICAL_WORLD_7</t>
  </si>
  <si>
    <t>HISTORICAL_Al_PRICE</t>
  </si>
  <si>
    <t>COEFFICIENTS_Al_PRICE_ECONOMY</t>
  </si>
  <si>
    <t>MAXIMUM_Al_PRICE</t>
  </si>
  <si>
    <t>INITIAL_Al_PRICE</t>
  </si>
  <si>
    <t>Al_SCRAP_LOSS</t>
  </si>
  <si>
    <t>290 low before</t>
  </si>
  <si>
    <t>COEFFIECIENTS_CHANGE_Al_GRADE</t>
  </si>
  <si>
    <t>COEFFICIENTS_CHANGE_Al_GRADE</t>
  </si>
  <si>
    <t>INITIAL_Al_AVAILABLE</t>
  </si>
  <si>
    <t>COEFFICIENTS_Fe_ENERGY_USE</t>
  </si>
  <si>
    <t>COEFFICIENTS_WATER_PER_Fe_GRADE</t>
  </si>
  <si>
    <t>WATER_PER_Fe_RECYCLED</t>
  </si>
  <si>
    <t>PROTRA_PP_solar_urban_PV</t>
  </si>
  <si>
    <t>PROTRA_PP_solar_open_space_PV</t>
  </si>
  <si>
    <t>_MATRIX:MATERIAL_INTENSITY_PV_INVERTER(MATERIALS_I, PROTRA_PP_SOLAR_PV_I)</t>
  </si>
  <si>
    <t>_MATRIX:MATERIAL_REQUIREMENTS_PV_MOUNTING_STRUCTURES_BASELINE(MATERIALS_I,PROTRA_PP_SOLAR_PV_I)</t>
  </si>
  <si>
    <t>COEFFICIENTS_Ni_ENERGY_USE</t>
  </si>
  <si>
    <t>COEFFICIENTS_WATER_PER_Ni</t>
  </si>
  <si>
    <t>WATER_PER_Ni_RECYCLE</t>
  </si>
  <si>
    <t>Ni_CONTENT_IN_SS_STEEL</t>
  </si>
  <si>
    <t>_MATRIX: COEFFICIENTS_PROSPECTING_FROM_ALL(ORE_GRADES_I, S_CURVE_FIT_REVERSE_I)</t>
  </si>
  <si>
    <t>INITIAL_GLOBAL_URANIUM_EXTRACTION</t>
  </si>
  <si>
    <t>EJ/year</t>
  </si>
  <si>
    <t>INITIAL_OIL_CUMULATIVELY_EXTRACTED_2005</t>
  </si>
  <si>
    <t>INITIAL_SPARE_CAPACITY</t>
  </si>
  <si>
    <t>MAX_OIL_PRICE_FOR_LIMIT</t>
  </si>
  <si>
    <t>OIL_PRICE_GROWTH_LIMIT</t>
  </si>
  <si>
    <t>HISTORICAL_COAL_PRICE</t>
  </si>
  <si>
    <t>COEFFICIENTS_ESTIMATED_PRICE_GAS_WITHOUT_OIL</t>
  </si>
  <si>
    <t>Reserves_2015</t>
  </si>
  <si>
    <t>Resources_2015</t>
  </si>
  <si>
    <t xml:space="preserve">Total flow materials extracted </t>
  </si>
  <si>
    <t>PROVIDED BY THE MODEL</t>
  </si>
  <si>
    <t>total flow materials extracted cumulative 2005-2015</t>
  </si>
  <si>
    <t>current_EOL_RR_minerals_base_metals</t>
  </si>
  <si>
    <t>METALS_W_I</t>
  </si>
  <si>
    <t>Cu_W</t>
  </si>
  <si>
    <t>Al_W</t>
  </si>
  <si>
    <t>Fe_W</t>
  </si>
  <si>
    <t>Ni_W</t>
  </si>
  <si>
    <t>All minerals virgin? (1: real share; 0: all virgin)</t>
  </si>
  <si>
    <t>MIN_SPARE_CAP_GAS</t>
  </si>
  <si>
    <t>MAX_GAS_PRICE_FOR_LIMIT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</si>
</sst>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0.0000"/>
    <numFmt numFmtId="167" formatCode="0.000000"/>
  </numFmts>
  <fonts count="4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 (Body)"/>
    </font>
    <font>
      <sz val="12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rgb="FFFF0000"/>
      <name val=".AppleSystemUIFont"/>
    </font>
    <font>
      <sz val="12"/>
      <color theme="1"/>
      <name val=".AppleSystemUIFont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0">
    <xf numFmtId="0" fontId="0" fillId="0" borderId="0"/>
    <xf numFmtId="0" fontId="7" fillId="2" borderId="0" applyNumberFormat="0" applyBorder="0" applyAlignment="0" applyProtection="0"/>
    <xf numFmtId="0" fontId="12" fillId="0" borderId="0"/>
    <xf numFmtId="0" fontId="20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2" fillId="0" borderId="17" applyNumberFormat="0" applyFill="0" applyAlignment="0" applyProtection="0"/>
    <xf numFmtId="0" fontId="23" fillId="0" borderId="18" applyNumberFormat="0" applyFill="0" applyAlignment="0" applyProtection="0"/>
    <xf numFmtId="0" fontId="23" fillId="0" borderId="0" applyNumberFormat="0" applyFill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6" fillId="13" borderId="19" applyNumberFormat="0" applyAlignment="0" applyProtection="0"/>
    <xf numFmtId="0" fontId="27" fillId="14" borderId="20" applyNumberFormat="0" applyAlignment="0" applyProtection="0"/>
    <xf numFmtId="0" fontId="28" fillId="14" borderId="19" applyNumberFormat="0" applyAlignment="0" applyProtection="0"/>
    <xf numFmtId="0" fontId="29" fillId="0" borderId="21" applyNumberFormat="0" applyFill="0" applyAlignment="0" applyProtection="0"/>
    <xf numFmtId="0" fontId="30" fillId="15" borderId="22" applyNumberFormat="0" applyAlignment="0" applyProtection="0"/>
    <xf numFmtId="0" fontId="4" fillId="0" borderId="0" applyNumberFormat="0" applyFill="0" applyBorder="0" applyAlignment="0" applyProtection="0"/>
    <xf numFmtId="0" fontId="11" fillId="16" borderId="23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32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32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3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32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32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32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33" fillId="0" borderId="0"/>
    <xf numFmtId="0" fontId="33" fillId="0" borderId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3" fillId="0" borderId="0"/>
    <xf numFmtId="0" fontId="33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5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33" fillId="0" borderId="0"/>
    <xf numFmtId="0" fontId="23" fillId="0" borderId="0" applyNumberFormat="0" applyFill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1" fillId="16" borderId="23" applyNumberFormat="0" applyFont="0" applyAlignment="0" applyProtection="0"/>
    <xf numFmtId="0" fontId="31" fillId="0" borderId="0" applyNumberFormat="0" applyFill="0" applyBorder="0" applyAlignment="0" applyProtection="0"/>
    <xf numFmtId="0" fontId="32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32" fillId="40" borderId="0" applyNumberFormat="0" applyBorder="0" applyAlignment="0" applyProtection="0"/>
    <xf numFmtId="0" fontId="11" fillId="0" borderId="0"/>
    <xf numFmtId="0" fontId="34" fillId="0" borderId="0"/>
    <xf numFmtId="0" fontId="35" fillId="0" borderId="0"/>
    <xf numFmtId="0" fontId="34" fillId="0" borderId="0"/>
  </cellStyleXfs>
  <cellXfs count="26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1" fillId="4" borderId="1" xfId="0" applyFont="1" applyFill="1" applyBorder="1"/>
    <xf numFmtId="0" fontId="3" fillId="0" borderId="0" xfId="0" applyFont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3" fillId="4" borderId="0" xfId="0" applyFont="1" applyFill="1"/>
    <xf numFmtId="0" fontId="4" fillId="0" borderId="1" xfId="0" applyFont="1" applyBorder="1"/>
    <xf numFmtId="0" fontId="4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5" fillId="3" borderId="4" xfId="0" applyFont="1" applyFill="1" applyBorder="1"/>
    <xf numFmtId="0" fontId="4" fillId="0" borderId="1" xfId="0" applyFont="1" applyBorder="1" applyAlignment="1">
      <alignment horizontal="center" vertical="center"/>
    </xf>
    <xf numFmtId="0" fontId="5" fillId="3" borderId="6" xfId="0" applyFont="1" applyFill="1" applyBorder="1"/>
    <xf numFmtId="0" fontId="4" fillId="0" borderId="0" xfId="0" applyFont="1" applyAlignment="1">
      <alignment horizontal="center"/>
    </xf>
    <xf numFmtId="0" fontId="1" fillId="3" borderId="6" xfId="0" applyFont="1" applyFill="1" applyBorder="1"/>
    <xf numFmtId="0" fontId="0" fillId="3" borderId="6" xfId="0" applyFill="1" applyBorder="1"/>
    <xf numFmtId="0" fontId="6" fillId="4" borderId="9" xfId="0" applyFont="1" applyFill="1" applyBorder="1"/>
    <xf numFmtId="0" fontId="1" fillId="0" borderId="3" xfId="0" applyFont="1" applyBorder="1"/>
    <xf numFmtId="0" fontId="0" fillId="0" borderId="10" xfId="0" applyBorder="1"/>
    <xf numFmtId="0" fontId="1" fillId="0" borderId="1" xfId="0" applyFont="1" applyBorder="1"/>
    <xf numFmtId="0" fontId="0" fillId="0" borderId="12" xfId="0" applyBorder="1"/>
    <xf numFmtId="0" fontId="1" fillId="0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1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3" fillId="3" borderId="9" xfId="0" applyFont="1" applyFill="1" applyBorder="1"/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6" xfId="0" applyFill="1" applyBorder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7" borderId="1" xfId="2" applyFont="1" applyFill="1" applyBorder="1"/>
    <xf numFmtId="0" fontId="14" fillId="7" borderId="1" xfId="2" applyFont="1" applyFill="1" applyBorder="1" applyAlignment="1">
      <alignment horizontal="center"/>
    </xf>
    <xf numFmtId="0" fontId="11" fillId="7" borderId="11" xfId="2" applyFont="1" applyFill="1" applyBorder="1" applyAlignment="1">
      <alignment horizontal="center" wrapText="1"/>
    </xf>
    <xf numFmtId="0" fontId="11" fillId="7" borderId="1" xfId="2" applyFont="1" applyFill="1" applyBorder="1" applyAlignment="1">
      <alignment horizontal="center"/>
    </xf>
    <xf numFmtId="0" fontId="2" fillId="7" borderId="1" xfId="2" applyFont="1" applyFill="1" applyBorder="1" applyAlignment="1">
      <alignment horizontal="center"/>
    </xf>
    <xf numFmtId="0" fontId="12" fillId="0" borderId="0" xfId="2"/>
    <xf numFmtId="0" fontId="13" fillId="0" borderId="1" xfId="2" applyFont="1" applyBorder="1" applyAlignment="1">
      <alignment vertical="center"/>
    </xf>
    <xf numFmtId="0" fontId="13" fillId="0" borderId="1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2" fontId="14" fillId="8" borderId="1" xfId="2" applyNumberFormat="1" applyFont="1" applyFill="1" applyBorder="1" applyAlignment="1">
      <alignment horizontal="center" vertical="center"/>
    </xf>
    <xf numFmtId="2" fontId="11" fillId="9" borderId="11" xfId="2" applyNumberFormat="1" applyFont="1" applyFill="1" applyBorder="1" applyAlignment="1">
      <alignment horizontal="center"/>
    </xf>
    <xf numFmtId="2" fontId="11" fillId="9" borderId="1" xfId="2" applyNumberFormat="1" applyFont="1" applyFill="1" applyBorder="1" applyAlignment="1">
      <alignment horizontal="center"/>
    </xf>
    <xf numFmtId="2" fontId="2" fillId="9" borderId="1" xfId="2" applyNumberFormat="1" applyFont="1" applyFill="1" applyBorder="1" applyAlignment="1">
      <alignment horizontal="center"/>
    </xf>
    <xf numFmtId="0" fontId="11" fillId="7" borderId="1" xfId="2" applyFont="1" applyFill="1" applyBorder="1"/>
    <xf numFmtId="0" fontId="11" fillId="7" borderId="1" xfId="2" applyFont="1" applyFill="1" applyBorder="1" applyAlignment="1">
      <alignment horizontal="center" wrapText="1"/>
    </xf>
    <xf numFmtId="0" fontId="11" fillId="0" borderId="1" xfId="2" applyFont="1" applyBorder="1"/>
    <xf numFmtId="0" fontId="11" fillId="9" borderId="1" xfId="2" applyFont="1" applyFill="1" applyBorder="1" applyAlignment="1">
      <alignment horizontal="center"/>
    </xf>
    <xf numFmtId="2" fontId="15" fillId="8" borderId="1" xfId="2" applyNumberFormat="1" applyFont="1" applyFill="1" applyBorder="1" applyAlignment="1">
      <alignment horizontal="center" vertical="center"/>
    </xf>
    <xf numFmtId="0" fontId="11" fillId="7" borderId="12" xfId="2" applyFont="1" applyFill="1" applyBorder="1" applyAlignment="1">
      <alignment horizontal="center" wrapText="1"/>
    </xf>
    <xf numFmtId="0" fontId="11" fillId="0" borderId="15" xfId="2" applyFont="1" applyBorder="1" applyAlignment="1">
      <alignment horizontal="center" wrapText="1"/>
    </xf>
    <xf numFmtId="0" fontId="11" fillId="0" borderId="0" xfId="2" applyFont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15" xfId="2" applyFont="1" applyBorder="1" applyAlignment="1">
      <alignment horizontal="center"/>
    </xf>
    <xf numFmtId="0" fontId="11" fillId="9" borderId="12" xfId="2" applyFont="1" applyFill="1" applyBorder="1" applyAlignment="1">
      <alignment horizontal="center"/>
    </xf>
    <xf numFmtId="11" fontId="11" fillId="9" borderId="12" xfId="2" applyNumberFormat="1" applyFont="1" applyFill="1" applyBorder="1" applyAlignment="1">
      <alignment horizontal="center"/>
    </xf>
    <xf numFmtId="11" fontId="11" fillId="9" borderId="1" xfId="2" applyNumberFormat="1" applyFont="1" applyFill="1" applyBorder="1" applyAlignment="1">
      <alignment horizontal="center"/>
    </xf>
    <xf numFmtId="0" fontId="11" fillId="0" borderId="0" xfId="2" applyFont="1"/>
    <xf numFmtId="0" fontId="12" fillId="0" borderId="1" xfId="2" applyBorder="1"/>
    <xf numFmtId="0" fontId="12" fillId="10" borderId="0" xfId="2" applyFill="1"/>
    <xf numFmtId="0" fontId="11" fillId="10" borderId="0" xfId="2" applyFont="1" applyFill="1" applyAlignment="1">
      <alignment horizontal="center"/>
    </xf>
    <xf numFmtId="0" fontId="16" fillId="0" borderId="1" xfId="2" applyFont="1" applyBorder="1" applyAlignment="1">
      <alignment wrapText="1"/>
    </xf>
    <xf numFmtId="0" fontId="2" fillId="9" borderId="1" xfId="2" applyFont="1" applyFill="1" applyBorder="1" applyAlignment="1">
      <alignment horizontal="center"/>
    </xf>
    <xf numFmtId="0" fontId="16" fillId="0" borderId="1" xfId="2" applyFont="1" applyBorder="1"/>
    <xf numFmtId="0" fontId="12" fillId="0" borderId="1" xfId="2" applyBorder="1" applyAlignment="1">
      <alignment wrapText="1"/>
    </xf>
    <xf numFmtId="0" fontId="17" fillId="9" borderId="1" xfId="2" applyFont="1" applyFill="1" applyBorder="1" applyAlignment="1">
      <alignment horizontal="center"/>
    </xf>
    <xf numFmtId="0" fontId="18" fillId="0" borderId="1" xfId="2" applyFont="1" applyBorder="1"/>
    <xf numFmtId="165" fontId="11" fillId="9" borderId="1" xfId="2" applyNumberFormat="1" applyFont="1" applyFill="1" applyBorder="1" applyAlignment="1">
      <alignment horizontal="center"/>
    </xf>
    <xf numFmtId="165" fontId="2" fillId="9" borderId="1" xfId="2" applyNumberFormat="1" applyFont="1" applyFill="1" applyBorder="1" applyAlignment="1">
      <alignment horizontal="center"/>
    </xf>
    <xf numFmtId="0" fontId="11" fillId="9" borderId="11" xfId="2" applyFont="1" applyFill="1" applyBorder="1" applyAlignment="1">
      <alignment horizontal="center"/>
    </xf>
    <xf numFmtId="0" fontId="13" fillId="0" borderId="0" xfId="2" applyFont="1" applyAlignment="1">
      <alignment vertical="center"/>
    </xf>
    <xf numFmtId="0" fontId="1" fillId="7" borderId="1" xfId="2" applyFont="1" applyFill="1" applyBorder="1" applyAlignment="1">
      <alignment horizontal="left"/>
    </xf>
    <xf numFmtId="0" fontId="19" fillId="0" borderId="1" xfId="2" applyFont="1" applyBorder="1" applyAlignment="1">
      <alignment horizontal="left"/>
    </xf>
    <xf numFmtId="0" fontId="12" fillId="7" borderId="1" xfId="2" applyFill="1" applyBorder="1"/>
    <xf numFmtId="0" fontId="12" fillId="9" borderId="1" xfId="2" applyFill="1" applyBorder="1"/>
    <xf numFmtId="0" fontId="1" fillId="7" borderId="1" xfId="2" applyFont="1" applyFill="1" applyBorder="1"/>
    <xf numFmtId="0" fontId="1" fillId="0" borderId="1" xfId="2" applyFont="1" applyBorder="1" applyAlignment="1">
      <alignment horizontal="center"/>
    </xf>
    <xf numFmtId="0" fontId="1" fillId="0" borderId="1" xfId="2" applyFont="1" applyBorder="1" applyAlignment="1">
      <alignment horizontal="left"/>
    </xf>
    <xf numFmtId="0" fontId="1" fillId="9" borderId="1" xfId="2" applyFont="1" applyFill="1" applyBorder="1" applyAlignment="1">
      <alignment horizontal="center"/>
    </xf>
    <xf numFmtId="0" fontId="12" fillId="0" borderId="0" xfId="2" applyAlignment="1">
      <alignment horizontal="left"/>
    </xf>
    <xf numFmtId="0" fontId="1" fillId="9" borderId="1" xfId="2" applyFont="1" applyFill="1" applyBorder="1" applyAlignment="1">
      <alignment horizontal="left"/>
    </xf>
    <xf numFmtId="0" fontId="0" fillId="7" borderId="1" xfId="2" applyFont="1" applyFill="1" applyBorder="1"/>
    <xf numFmtId="0" fontId="0" fillId="0" borderId="1" xfId="2" applyFont="1" applyBorder="1"/>
    <xf numFmtId="0" fontId="0" fillId="41" borderId="1" xfId="0" applyFill="1" applyBorder="1"/>
    <xf numFmtId="0" fontId="0" fillId="0" borderId="0" xfId="0" applyAlignment="1">
      <alignment wrapText="1"/>
    </xf>
    <xf numFmtId="0" fontId="12" fillId="7" borderId="1" xfId="2" applyFill="1" applyBorder="1" applyAlignment="1">
      <alignment horizontal="center"/>
    </xf>
    <xf numFmtId="0" fontId="36" fillId="0" borderId="1" xfId="2" applyFont="1" applyBorder="1"/>
    <xf numFmtId="0" fontId="12" fillId="0" borderId="1" xfId="2" applyBorder="1" applyAlignment="1">
      <alignment horizontal="center"/>
    </xf>
    <xf numFmtId="0" fontId="12" fillId="9" borderId="1" xfId="2" applyFill="1" applyBorder="1" applyAlignment="1">
      <alignment horizontal="center"/>
    </xf>
    <xf numFmtId="0" fontId="37" fillId="9" borderId="1" xfId="2" applyFont="1" applyFill="1" applyBorder="1" applyAlignment="1">
      <alignment horizontal="center"/>
    </xf>
    <xf numFmtId="0" fontId="37" fillId="0" borderId="0" xfId="2" applyFont="1"/>
    <xf numFmtId="0" fontId="12" fillId="7" borderId="1" xfId="2" applyFill="1" applyBorder="1" applyAlignment="1">
      <alignment horizontal="left"/>
    </xf>
    <xf numFmtId="0" fontId="36" fillId="0" borderId="1" xfId="2" applyFont="1" applyBorder="1" applyAlignment="1">
      <alignment horizontal="left"/>
    </xf>
    <xf numFmtId="0" fontId="12" fillId="0" borderId="1" xfId="2" applyBorder="1" applyAlignment="1">
      <alignment horizontal="left"/>
    </xf>
    <xf numFmtId="2" fontId="12" fillId="9" borderId="1" xfId="2" applyNumberFormat="1" applyFill="1" applyBorder="1" applyAlignment="1">
      <alignment horizontal="center"/>
    </xf>
    <xf numFmtId="165" fontId="12" fillId="9" borderId="1" xfId="2" applyNumberFormat="1" applyFill="1" applyBorder="1" applyAlignment="1">
      <alignment horizontal="center"/>
    </xf>
    <xf numFmtId="0" fontId="12" fillId="9" borderId="25" xfId="2" applyFill="1" applyBorder="1" applyAlignment="1">
      <alignment horizontal="center"/>
    </xf>
    <xf numFmtId="0" fontId="12" fillId="9" borderId="12" xfId="2" applyFill="1" applyBorder="1" applyAlignment="1">
      <alignment horizontal="center"/>
    </xf>
    <xf numFmtId="0" fontId="38" fillId="4" borderId="1" xfId="0" applyFont="1" applyFill="1" applyBorder="1" applyAlignment="1">
      <alignment horizontal="center" wrapText="1"/>
    </xf>
    <xf numFmtId="0" fontId="39" fillId="4" borderId="1" xfId="0" applyFont="1" applyFill="1" applyBorder="1" applyAlignment="1">
      <alignment horizontal="center"/>
    </xf>
    <xf numFmtId="0" fontId="39" fillId="0" borderId="13" xfId="0" applyFont="1" applyBorder="1"/>
    <xf numFmtId="0" fontId="39" fillId="0" borderId="1" xfId="0" applyFont="1" applyBorder="1"/>
    <xf numFmtId="0" fontId="12" fillId="0" borderId="0" xfId="2" applyAlignment="1">
      <alignment horizontal="center"/>
    </xf>
    <xf numFmtId="0" fontId="12" fillId="0" borderId="0" xfId="2" applyAlignment="1">
      <alignment horizontal="center" wrapText="1"/>
    </xf>
    <xf numFmtId="0" fontId="12" fillId="7" borderId="12" xfId="2" applyFill="1" applyBorder="1" applyAlignment="1">
      <alignment horizontal="center"/>
    </xf>
    <xf numFmtId="0" fontId="12" fillId="0" borderId="12" xfId="2" applyBorder="1" applyAlignment="1">
      <alignment horizontal="center"/>
    </xf>
    <xf numFmtId="0" fontId="40" fillId="0" borderId="0" xfId="2" applyFont="1"/>
    <xf numFmtId="0" fontId="40" fillId="0" borderId="0" xfId="2" applyFont="1" applyAlignment="1">
      <alignment wrapText="1"/>
    </xf>
    <xf numFmtId="11" fontId="40" fillId="0" borderId="0" xfId="2" applyNumberFormat="1" applyFont="1" applyAlignment="1">
      <alignment wrapText="1"/>
    </xf>
    <xf numFmtId="0" fontId="41" fillId="0" borderId="0" xfId="2" applyFont="1"/>
    <xf numFmtId="0" fontId="41" fillId="0" borderId="0" xfId="2" applyFont="1" applyAlignment="1">
      <alignment wrapText="1"/>
    </xf>
    <xf numFmtId="0" fontId="14" fillId="8" borderId="1" xfId="2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0" fillId="0" borderId="11" xfId="0" applyBorder="1"/>
    <xf numFmtId="0" fontId="0" fillId="10" borderId="0" xfId="0" applyFill="1"/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7" borderId="13" xfId="0" applyFont="1" applyFill="1" applyBorder="1"/>
    <xf numFmtId="0" fontId="43" fillId="0" borderId="1" xfId="2" applyFont="1" applyBorder="1"/>
    <xf numFmtId="0" fontId="13" fillId="7" borderId="1" xfId="0" applyFont="1" applyFill="1" applyBorder="1"/>
    <xf numFmtId="0" fontId="14" fillId="7" borderId="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4" fillId="8" borderId="1" xfId="0" applyNumberFormat="1" applyFont="1" applyFill="1" applyBorder="1" applyAlignment="1">
      <alignment horizontal="center" vertical="center"/>
    </xf>
    <xf numFmtId="2" fontId="11" fillId="9" borderId="11" xfId="0" applyNumberFormat="1" applyFont="1" applyFill="1" applyBorder="1" applyAlignment="1">
      <alignment horizontal="center"/>
    </xf>
    <xf numFmtId="2" fontId="11" fillId="9" borderId="1" xfId="0" applyNumberFormat="1" applyFont="1" applyFill="1" applyBorder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0" fontId="11" fillId="7" borderId="1" xfId="0" applyFont="1" applyFill="1" applyBorder="1"/>
    <xf numFmtId="0" fontId="11" fillId="9" borderId="1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/>
    </xf>
    <xf numFmtId="0" fontId="44" fillId="0" borderId="1" xfId="0" applyFont="1" applyBorder="1"/>
    <xf numFmtId="0" fontId="45" fillId="9" borderId="1" xfId="0" applyFont="1" applyFill="1" applyBorder="1" applyAlignment="1">
      <alignment horizontal="center"/>
    </xf>
    <xf numFmtId="0" fontId="16" fillId="0" borderId="1" xfId="0" applyFont="1" applyBorder="1"/>
    <xf numFmtId="0" fontId="17" fillId="9" borderId="1" xfId="0" applyFont="1" applyFill="1" applyBorder="1" applyAlignment="1">
      <alignment horizontal="center"/>
    </xf>
    <xf numFmtId="0" fontId="16" fillId="0" borderId="0" xfId="0" applyFont="1"/>
    <xf numFmtId="0" fontId="0" fillId="0" borderId="1" xfId="0" applyBorder="1" applyAlignment="1">
      <alignment wrapText="1"/>
    </xf>
    <xf numFmtId="0" fontId="37" fillId="0" borderId="0" xfId="0" applyFont="1"/>
    <xf numFmtId="165" fontId="11" fillId="9" borderId="1" xfId="0" applyNumberFormat="1" applyFont="1" applyFill="1" applyBorder="1" applyAlignment="1">
      <alignment horizontal="center"/>
    </xf>
    <xf numFmtId="0" fontId="18" fillId="0" borderId="1" xfId="0" applyFont="1" applyBorder="1"/>
    <xf numFmtId="165" fontId="2" fillId="9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wrapText="1"/>
    </xf>
    <xf numFmtId="11" fontId="41" fillId="0" borderId="0" xfId="0" applyNumberFormat="1" applyFont="1"/>
    <xf numFmtId="0" fontId="41" fillId="0" borderId="0" xfId="0" applyFont="1"/>
    <xf numFmtId="0" fontId="11" fillId="0" borderId="1" xfId="0" applyFont="1" applyBorder="1"/>
    <xf numFmtId="11" fontId="11" fillId="9" borderId="1" xfId="0" applyNumberFormat="1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46" fillId="43" borderId="1" xfId="0" applyFont="1" applyFill="1" applyBorder="1"/>
    <xf numFmtId="0" fontId="46" fillId="43" borderId="1" xfId="0" applyFont="1" applyFill="1" applyBorder="1" applyAlignment="1">
      <alignment horizontal="center"/>
    </xf>
    <xf numFmtId="0" fontId="46" fillId="0" borderId="0" xfId="0" applyFont="1"/>
    <xf numFmtId="0" fontId="46" fillId="0" borderId="1" xfId="0" applyFont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46" fillId="44" borderId="1" xfId="0" applyFont="1" applyFill="1" applyBorder="1" applyAlignment="1">
      <alignment horizontal="center" vertical="center"/>
    </xf>
    <xf numFmtId="0" fontId="46" fillId="0" borderId="1" xfId="0" applyFont="1" applyBorder="1"/>
    <xf numFmtId="0" fontId="46" fillId="44" borderId="1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46" fillId="0" borderId="1" xfId="0" applyFont="1" applyBorder="1" applyAlignment="1">
      <alignment wrapText="1"/>
    </xf>
    <xf numFmtId="0" fontId="1" fillId="44" borderId="1" xfId="0" applyFont="1" applyFill="1" applyBorder="1" applyAlignment="1">
      <alignment horizontal="center"/>
    </xf>
    <xf numFmtId="11" fontId="46" fillId="44" borderId="1" xfId="0" applyNumberFormat="1" applyFont="1" applyFill="1" applyBorder="1" applyAlignment="1">
      <alignment horizontal="center"/>
    </xf>
    <xf numFmtId="0" fontId="1" fillId="43" borderId="1" xfId="0" applyFont="1" applyFill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6" fillId="44" borderId="1" xfId="0" applyFont="1" applyFill="1" applyBorder="1"/>
    <xf numFmtId="0" fontId="1" fillId="0" borderId="0" xfId="0" applyFont="1" applyAlignment="1">
      <alignment wrapText="1"/>
    </xf>
    <xf numFmtId="0" fontId="46" fillId="43" borderId="25" xfId="0" applyFont="1" applyFill="1" applyBorder="1"/>
    <xf numFmtId="0" fontId="46" fillId="0" borderId="25" xfId="0" applyFont="1" applyBorder="1"/>
    <xf numFmtId="0" fontId="46" fillId="44" borderId="25" xfId="0" applyFont="1" applyFill="1" applyBorder="1"/>
    <xf numFmtId="0" fontId="1" fillId="0" borderId="1" xfId="0" applyFont="1" applyBorder="1" applyAlignment="1">
      <alignment horizontal="left"/>
    </xf>
    <xf numFmtId="0" fontId="1" fillId="44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6" fillId="43" borderId="1" xfId="0" applyFont="1" applyFill="1" applyBorder="1" applyAlignment="1">
      <alignment vertical="center"/>
    </xf>
    <xf numFmtId="0" fontId="46" fillId="43" borderId="12" xfId="0" applyFont="1" applyFill="1" applyBorder="1" applyAlignment="1">
      <alignment horizontal="center" vertical="center" wrapText="1"/>
    </xf>
    <xf numFmtId="0" fontId="46" fillId="43" borderId="12" xfId="0" applyFont="1" applyFill="1" applyBorder="1" applyAlignment="1">
      <alignment horizontal="center" vertical="top" wrapText="1"/>
    </xf>
    <xf numFmtId="0" fontId="46" fillId="0" borderId="12" xfId="0" applyFont="1" applyBorder="1" applyAlignment="1">
      <alignment horizontal="center"/>
    </xf>
    <xf numFmtId="0" fontId="46" fillId="44" borderId="12" xfId="0" applyFont="1" applyFill="1" applyBorder="1" applyAlignment="1">
      <alignment horizontal="center"/>
    </xf>
    <xf numFmtId="11" fontId="46" fillId="44" borderId="12" xfId="0" applyNumberFormat="1" applyFont="1" applyFill="1" applyBorder="1" applyAlignment="1">
      <alignment horizontal="center"/>
    </xf>
    <xf numFmtId="0" fontId="46" fillId="43" borderId="1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wrapText="1"/>
    </xf>
    <xf numFmtId="0" fontId="46" fillId="0" borderId="1" xfId="0" applyFont="1" applyBorder="1" applyAlignment="1">
      <alignment horizontal="center"/>
    </xf>
    <xf numFmtId="0" fontId="0" fillId="45" borderId="26" xfId="0" applyFill="1" applyBorder="1" applyAlignment="1">
      <alignment horizontal="center" wrapText="1"/>
    </xf>
    <xf numFmtId="0" fontId="0" fillId="45" borderId="26" xfId="0" applyFill="1" applyBorder="1"/>
    <xf numFmtId="165" fontId="11" fillId="9" borderId="0" xfId="2" applyNumberFormat="1" applyFont="1" applyFill="1" applyAlignment="1">
      <alignment horizontal="center"/>
    </xf>
    <xf numFmtId="0" fontId="11" fillId="9" borderId="0" xfId="2" applyFont="1" applyFill="1" applyAlignment="1">
      <alignment horizontal="center"/>
    </xf>
    <xf numFmtId="11" fontId="12" fillId="0" borderId="0" xfId="2" applyNumberFormat="1"/>
    <xf numFmtId="11" fontId="12" fillId="9" borderId="1" xfId="2" applyNumberFormat="1" applyFill="1" applyBorder="1" applyAlignment="1">
      <alignment horizontal="center"/>
    </xf>
    <xf numFmtId="0" fontId="18" fillId="46" borderId="1" xfId="2" applyFont="1" applyFill="1" applyBorder="1"/>
    <xf numFmtId="0" fontId="12" fillId="46" borderId="1" xfId="2" applyFill="1" applyBorder="1" applyAlignment="1">
      <alignment horizontal="center"/>
    </xf>
    <xf numFmtId="0" fontId="18" fillId="47" borderId="1" xfId="2" applyFont="1" applyFill="1" applyBorder="1"/>
    <xf numFmtId="0" fontId="12" fillId="47" borderId="1" xfId="2" applyFill="1" applyBorder="1" applyAlignment="1">
      <alignment horizontal="center"/>
    </xf>
    <xf numFmtId="0" fontId="1" fillId="42" borderId="1" xfId="0" applyFont="1" applyFill="1" applyBorder="1"/>
    <xf numFmtId="0" fontId="46" fillId="4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0" fillId="0" borderId="0" xfId="0" applyFont="1"/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2" fillId="49" borderId="1" xfId="2" applyFill="1" applyBorder="1" applyAlignment="1">
      <alignment horizontal="center"/>
    </xf>
    <xf numFmtId="11" fontId="0" fillId="0" borderId="0" xfId="0" applyNumberFormat="1"/>
    <xf numFmtId="0" fontId="2" fillId="0" borderId="0" xfId="0" applyFont="1"/>
    <xf numFmtId="0" fontId="0" fillId="42" borderId="1" xfId="0" applyFill="1" applyBorder="1" applyAlignment="1">
      <alignment horizontal="center" vertical="center"/>
    </xf>
    <xf numFmtId="0" fontId="18" fillId="0" borderId="0" xfId="2" applyFont="1"/>
    <xf numFmtId="0" fontId="12" fillId="9" borderId="0" xfId="2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0" fillId="0" borderId="0" xfId="0" applyFont="1"/>
  </cellXfs>
  <cellStyles count="90">
    <cellStyle name="20% - Énfasis1" xfId="20" builtinId="30" customBuiltin="1"/>
    <cellStyle name="20% - Énfasis1 2" xfId="63" xr:uid="{00000000-0005-0000-0000-000001000000}"/>
    <cellStyle name="20% - Énfasis2" xfId="23" builtinId="34" customBuiltin="1"/>
    <cellStyle name="20% - Énfasis2 2" xfId="67" xr:uid="{00000000-0005-0000-0000-000003000000}"/>
    <cellStyle name="20% - Énfasis3" xfId="26" builtinId="38" customBuiltin="1"/>
    <cellStyle name="20% - Énfasis3 2" xfId="71" xr:uid="{00000000-0005-0000-0000-000005000000}"/>
    <cellStyle name="20% - Énfasis4" xfId="29" builtinId="42" customBuiltin="1"/>
    <cellStyle name="20% - Énfasis4 2" xfId="75" xr:uid="{00000000-0005-0000-0000-000007000000}"/>
    <cellStyle name="20% - Énfasis5" xfId="32" builtinId="46" customBuiltin="1"/>
    <cellStyle name="20% - Énfasis5 2" xfId="79" xr:uid="{00000000-0005-0000-0000-000009000000}"/>
    <cellStyle name="20% - Énfasis6" xfId="35" builtinId="50" customBuiltin="1"/>
    <cellStyle name="20% - Énfasis6 2" xfId="83" xr:uid="{00000000-0005-0000-0000-00000B000000}"/>
    <cellStyle name="40% - Énfasis1" xfId="21" builtinId="31" customBuiltin="1"/>
    <cellStyle name="40% - Énfasis1 2" xfId="64" xr:uid="{00000000-0005-0000-0000-00000D000000}"/>
    <cellStyle name="40% - Énfasis2" xfId="24" builtinId="35" customBuiltin="1"/>
    <cellStyle name="40% - Énfasis2 2" xfId="68" xr:uid="{00000000-0005-0000-0000-00000F000000}"/>
    <cellStyle name="40% - Énfasis3" xfId="27" builtinId="39" customBuiltin="1"/>
    <cellStyle name="40% - Énfasis3 2" xfId="72" xr:uid="{00000000-0005-0000-0000-000011000000}"/>
    <cellStyle name="40% - Énfasis4" xfId="30" builtinId="43" customBuiltin="1"/>
    <cellStyle name="40% - Énfasis4 2" xfId="76" xr:uid="{00000000-0005-0000-0000-000013000000}"/>
    <cellStyle name="40% - Énfasis5" xfId="33" builtinId="47" customBuiltin="1"/>
    <cellStyle name="40% - Énfasis5 2" xfId="80" xr:uid="{00000000-0005-0000-0000-000015000000}"/>
    <cellStyle name="40% - Énfasis6" xfId="36" builtinId="51" customBuiltin="1"/>
    <cellStyle name="40% - Énfasis6 2" xfId="84" xr:uid="{00000000-0005-0000-0000-000017000000}"/>
    <cellStyle name="60% - Énfasis1 2" xfId="65" xr:uid="{00000000-0005-0000-0000-000018000000}"/>
    <cellStyle name="60% - Énfasis1 3" xfId="39" xr:uid="{00000000-0005-0000-0000-000019000000}"/>
    <cellStyle name="60% - Énfasis2 2" xfId="69" xr:uid="{00000000-0005-0000-0000-00001A000000}"/>
    <cellStyle name="60% - Énfasis2 3" xfId="40" xr:uid="{00000000-0005-0000-0000-00001B000000}"/>
    <cellStyle name="60% - Énfasis3 2" xfId="73" xr:uid="{00000000-0005-0000-0000-00001C000000}"/>
    <cellStyle name="60% - Énfasis3 3" xfId="41" xr:uid="{00000000-0005-0000-0000-00001D000000}"/>
    <cellStyle name="60% - Énfasis4 2" xfId="77" xr:uid="{00000000-0005-0000-0000-00001E000000}"/>
    <cellStyle name="60% - Énfasis4 3" xfId="42" xr:uid="{00000000-0005-0000-0000-00001F000000}"/>
    <cellStyle name="60% - Énfasis5 2" xfId="81" xr:uid="{00000000-0005-0000-0000-000020000000}"/>
    <cellStyle name="60% - Énfasis5 3" xfId="43" xr:uid="{00000000-0005-0000-0000-000021000000}"/>
    <cellStyle name="60% - Énfasis6 2" xfId="85" xr:uid="{00000000-0005-0000-0000-000022000000}"/>
    <cellStyle name="60% - Énfasis6 3" xfId="44" xr:uid="{00000000-0005-0000-0000-000023000000}"/>
    <cellStyle name="Buena 2" xfId="56" xr:uid="{00000000-0005-0000-0000-000024000000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4" builtinId="16" customBuiltin="1"/>
    <cellStyle name="Encabezado 4" xfId="7" builtinId="19" customBuiltin="1"/>
    <cellStyle name="Encabezado 4 2" xfId="55" xr:uid="{00000000-0005-0000-0000-00002B000000}"/>
    <cellStyle name="Énfasis1" xfId="19" builtinId="29" customBuiltin="1"/>
    <cellStyle name="Énfasis1 2" xfId="62" xr:uid="{00000000-0005-0000-0000-00002D000000}"/>
    <cellStyle name="Énfasis2" xfId="22" builtinId="33" customBuiltin="1"/>
    <cellStyle name="Énfasis2 2" xfId="66" xr:uid="{00000000-0005-0000-0000-00002F000000}"/>
    <cellStyle name="Énfasis3" xfId="25" builtinId="37" customBuiltin="1"/>
    <cellStyle name="Énfasis3 2" xfId="70" xr:uid="{00000000-0005-0000-0000-000031000000}"/>
    <cellStyle name="Énfasis4" xfId="28" builtinId="41" customBuiltin="1"/>
    <cellStyle name="Énfasis4 2" xfId="74" xr:uid="{00000000-0005-0000-0000-000033000000}"/>
    <cellStyle name="Énfasis5" xfId="31" builtinId="45" customBuiltin="1"/>
    <cellStyle name="Énfasis5 2" xfId="78" xr:uid="{00000000-0005-0000-0000-000035000000}"/>
    <cellStyle name="Énfasis6" xfId="34" builtinId="49" customBuiltin="1"/>
    <cellStyle name="Énfasis6 2" xfId="82" xr:uid="{00000000-0005-0000-0000-000037000000}"/>
    <cellStyle name="Entrada" xfId="10" builtinId="20" customBuiltin="1"/>
    <cellStyle name="Incorrecto" xfId="9" builtinId="27" customBuiltin="1"/>
    <cellStyle name="Incorrecto 2" xfId="57" xr:uid="{00000000-0005-0000-0000-00003A000000}"/>
    <cellStyle name="Millares 2" xfId="48" xr:uid="{00000000-0005-0000-0000-00003B000000}"/>
    <cellStyle name="Millares 3" xfId="47" xr:uid="{00000000-0005-0000-0000-00003C000000}"/>
    <cellStyle name="Neutral" xfId="1" builtinId="28" customBuiltin="1"/>
    <cellStyle name="Neutral 2" xfId="58" xr:uid="{00000000-0005-0000-0000-00003E000000}"/>
    <cellStyle name="Normal" xfId="0" builtinId="0"/>
    <cellStyle name="Normal 2" xfId="2" xr:uid="{00000000-0005-0000-0000-000040000000}"/>
    <cellStyle name="Normal 2 2" xfId="45" xr:uid="{00000000-0005-0000-0000-000041000000}"/>
    <cellStyle name="Normal 2 2 2" xfId="46" xr:uid="{00000000-0005-0000-0000-000042000000}"/>
    <cellStyle name="Normal 2 3" xfId="54" xr:uid="{00000000-0005-0000-0000-000043000000}"/>
    <cellStyle name="Normal 2 4" xfId="51" xr:uid="{00000000-0005-0000-0000-000044000000}"/>
    <cellStyle name="Normal 2 5" xfId="37" xr:uid="{00000000-0005-0000-0000-000045000000}"/>
    <cellStyle name="Normal 3" xfId="52" xr:uid="{00000000-0005-0000-0000-000046000000}"/>
    <cellStyle name="Normal 4" xfId="38" xr:uid="{00000000-0005-0000-0000-000047000000}"/>
    <cellStyle name="Normal 5" xfId="86" xr:uid="{00000000-0005-0000-0000-000048000000}"/>
    <cellStyle name="Normal 5 2" xfId="88" xr:uid="{00000000-0005-0000-0000-000049000000}"/>
    <cellStyle name="Normal 5 2 2" xfId="89" xr:uid="{00000000-0005-0000-0000-00004A000000}"/>
    <cellStyle name="Normal 6" xfId="50" xr:uid="{00000000-0005-0000-0000-00004B000000}"/>
    <cellStyle name="Normal 6 2" xfId="87" xr:uid="{00000000-0005-0000-0000-00004C000000}"/>
    <cellStyle name="Notas" xfId="16" builtinId="10" customBuiltin="1"/>
    <cellStyle name="Notas 2" xfId="60" xr:uid="{00000000-0005-0000-0000-00004E000000}"/>
    <cellStyle name="Porcentaje 2" xfId="53" xr:uid="{00000000-0005-0000-0000-00004F000000}"/>
    <cellStyle name="Salida" xfId="11" builtinId="21" customBuiltin="1"/>
    <cellStyle name="Texto de advertencia" xfId="15" builtinId="11" customBuiltin="1"/>
    <cellStyle name="Texto de advertencia 2" xfId="59" xr:uid="{00000000-0005-0000-0000-000052000000}"/>
    <cellStyle name="Texto explicativo" xfId="17" builtinId="53" customBuiltin="1"/>
    <cellStyle name="Texto explicativo 2" xfId="61" xr:uid="{00000000-0005-0000-0000-000054000000}"/>
    <cellStyle name="Título" xfId="3" builtinId="15" customBuiltin="1"/>
    <cellStyle name="Título 2" xfId="5" builtinId="17" customBuiltin="1"/>
    <cellStyle name="Título 3" xfId="6" builtinId="18" customBuiltin="1"/>
    <cellStyle name="Título 4" xfId="49" xr:uid="{00000000-0005-0000-0000-000058000000}"/>
    <cellStyle name="Total" xfId="18" builtinId="25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liam_202/scenario_parameters/scenario_parame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-I&#241;igo\I\LOCOMOTION_h2020\_WILIAM%20programing%20Gitlab\wiliam\model_parameters\energy\energ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cho/Desktop/comparar_excels/materials_O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acho\Desktop\comparar%20excel\materials_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glossary_and_narratives"/>
      <sheetName val="list_policies_hypotheses"/>
      <sheetName val="demography"/>
      <sheetName val="society"/>
      <sheetName val="economy"/>
      <sheetName val="energy"/>
      <sheetName val="energy-transport"/>
      <sheetName val="materials"/>
      <sheetName val="land_and_water"/>
      <sheetName val="climate"/>
      <sheetName val="demography_data"/>
      <sheetName val="energy-data"/>
      <sheetName val="data_materials_calculator"/>
      <sheetName val="inputs_model_explorer"/>
      <sheetName val="data_model_explor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7">
          <cell r="B67">
            <v>2269980000000</v>
          </cell>
          <cell r="C67">
            <v>8678.58</v>
          </cell>
          <cell r="D67">
            <v>18246</v>
          </cell>
          <cell r="E67">
            <v>2775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"/>
      <sheetName val="ChangeLog"/>
      <sheetName val="Template"/>
      <sheetName val="EU27"/>
      <sheetName val="UK"/>
      <sheetName val="CHINA"/>
      <sheetName val="EASOC"/>
      <sheetName val="INDIA"/>
      <sheetName val="LATAM"/>
      <sheetName val="RUSSIA"/>
      <sheetName val="USMCA"/>
      <sheetName val="LROW"/>
      <sheetName val="allocation_new_capacity_subtech"/>
      <sheetName val="World"/>
      <sheetName val="Common"/>
      <sheetName val="correspondence_matrices"/>
    </sheetNames>
    <sheetDataSet>
      <sheetData sheetId="0">
        <row r="18">
          <cell r="D18">
            <v>2012</v>
          </cell>
          <cell r="E18">
            <v>2013</v>
          </cell>
          <cell r="F18">
            <v>2014</v>
          </cell>
          <cell r="G18">
            <v>2015</v>
          </cell>
          <cell r="H18">
            <v>2016</v>
          </cell>
          <cell r="I18">
            <v>2017</v>
          </cell>
          <cell r="J18">
            <v>2018</v>
          </cell>
          <cell r="K18">
            <v>2019</v>
          </cell>
          <cell r="L18">
            <v>2020</v>
          </cell>
        </row>
        <row r="19">
          <cell r="D19">
            <v>0.25</v>
          </cell>
          <cell r="E19">
            <v>0.23</v>
          </cell>
          <cell r="F19">
            <v>0.25</v>
          </cell>
          <cell r="G19">
            <v>0.23</v>
          </cell>
          <cell r="H19">
            <v>0.24</v>
          </cell>
          <cell r="I19">
            <v>0.34</v>
          </cell>
          <cell r="J19">
            <v>0.45</v>
          </cell>
          <cell r="K19">
            <v>0.65</v>
          </cell>
          <cell r="L19">
            <v>0.79</v>
          </cell>
        </row>
        <row r="20">
          <cell r="D20">
            <v>0.66</v>
          </cell>
          <cell r="E20">
            <v>0.69</v>
          </cell>
          <cell r="F20">
            <v>0.68</v>
          </cell>
          <cell r="G20">
            <v>0.71</v>
          </cell>
          <cell r="H20">
            <v>0.7</v>
          </cell>
          <cell r="I20">
            <v>0.62</v>
          </cell>
          <cell r="J20">
            <v>0.51</v>
          </cell>
          <cell r="K20">
            <v>0.3</v>
          </cell>
          <cell r="L20">
            <v>0.16</v>
          </cell>
        </row>
        <row r="21">
          <cell r="D21">
            <v>6.5000000000000002E-2</v>
          </cell>
          <cell r="E21">
            <v>0.05</v>
          </cell>
          <cell r="F21">
            <v>4.7500000000000001E-2</v>
          </cell>
          <cell r="G21">
            <v>4.2000000000000003E-2</v>
          </cell>
          <cell r="H21">
            <v>4.4999999999999998E-2</v>
          </cell>
          <cell r="I21">
            <v>2.7E-2</v>
          </cell>
          <cell r="J21">
            <v>2.7E-2</v>
          </cell>
          <cell r="K21">
            <v>3.5000000000000003E-2</v>
          </cell>
          <cell r="L21">
            <v>3.5000000000000003E-2</v>
          </cell>
        </row>
        <row r="22">
          <cell r="D22">
            <v>2.5000000000000001E-2</v>
          </cell>
          <cell r="E22">
            <v>0.03</v>
          </cell>
          <cell r="F22">
            <v>2.2499999999999999E-2</v>
          </cell>
          <cell r="G22">
            <v>1.7999999999999999E-2</v>
          </cell>
          <cell r="H22">
            <v>1.4999999999999999E-2</v>
          </cell>
          <cell r="I22">
            <v>1.2999999999999999E-2</v>
          </cell>
          <cell r="J22">
            <v>1.2999999999999999E-2</v>
          </cell>
          <cell r="K22">
            <v>1.4999999999999999E-2</v>
          </cell>
          <cell r="L22">
            <v>1.4999999999999999E-2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C2">
            <v>1</v>
          </cell>
        </row>
        <row r="3">
          <cell r="C3">
            <v>1</v>
          </cell>
        </row>
        <row r="4">
          <cell r="C4">
            <v>1</v>
          </cell>
        </row>
        <row r="9">
          <cell r="C9">
            <v>0.2</v>
          </cell>
        </row>
        <row r="10">
          <cell r="C10">
            <v>0.2</v>
          </cell>
        </row>
        <row r="11">
          <cell r="C11">
            <v>0.2</v>
          </cell>
        </row>
        <row r="12">
          <cell r="C12">
            <v>0.2</v>
          </cell>
        </row>
        <row r="13">
          <cell r="C13">
            <v>0.2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ld"/>
      <sheetName val="PV"/>
      <sheetName val="electric_transport"/>
      <sheetName val="Hydrocarbons"/>
      <sheetName val="uranium"/>
      <sheetName val="Copper"/>
      <sheetName val="Iron"/>
      <sheetName val="Aluminium"/>
      <sheetName val="Nick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ld"/>
      <sheetName val="PV"/>
      <sheetName val="Copper"/>
      <sheetName val="Hydrocarbons"/>
      <sheetName val="Iron"/>
      <sheetName val="Aluminium_2"/>
      <sheetName val="Aluminium"/>
      <sheetName val="Nick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O377"/>
  <sheetViews>
    <sheetView zoomScale="85" zoomScaleNormal="85" workbookViewId="0">
      <pane xSplit="1" ySplit="3" topLeftCell="B170" activePane="bottomRight" state="frozen"/>
      <selection activeCell="D19" sqref="D19"/>
      <selection pane="topRight" activeCell="D19" sqref="D19"/>
      <selection pane="bottomLeft" activeCell="D19" sqref="D19"/>
      <selection pane="bottomRight" activeCell="C190" sqref="C190:C191"/>
    </sheetView>
  </sheetViews>
  <sheetFormatPr baseColWidth="10" defaultColWidth="11.453125" defaultRowHeight="14.5"/>
  <cols>
    <col min="1" max="1" width="46.90625" customWidth="1"/>
    <col min="2" max="2" width="66.36328125" style="61" customWidth="1"/>
    <col min="3" max="3" width="65.36328125" style="61" customWidth="1"/>
    <col min="4" max="4" width="64.36328125" style="61" customWidth="1"/>
    <col min="5" max="5" width="62.6328125" style="61" customWidth="1"/>
    <col min="6" max="6" width="42.6328125" style="61" customWidth="1"/>
    <col min="7" max="7" width="12.36328125" style="61" customWidth="1"/>
    <col min="8" max="8" width="11.36328125" style="61" customWidth="1"/>
    <col min="9" max="10" width="10.54296875" style="61" customWidth="1"/>
    <col min="11" max="11" width="18.36328125" style="61" customWidth="1"/>
    <col min="12" max="13" width="18.54296875" style="61" customWidth="1"/>
    <col min="14" max="17" width="11.08984375" style="61" customWidth="1"/>
    <col min="18" max="19" width="12" style="61" customWidth="1"/>
    <col min="20" max="20" width="14.36328125" style="61" customWidth="1"/>
    <col min="21" max="21" width="15" customWidth="1"/>
    <col min="22" max="22" width="9.36328125" customWidth="1"/>
    <col min="23" max="23" width="12.36328125" customWidth="1"/>
    <col min="24" max="24" width="3.6328125" customWidth="1"/>
    <col min="25" max="25" width="5" customWidth="1"/>
    <col min="26" max="26" width="3.6328125" customWidth="1"/>
    <col min="27" max="28" width="2.6328125" customWidth="1"/>
    <col min="29" max="30" width="3.453125" customWidth="1"/>
    <col min="31" max="31" width="4.6328125" customWidth="1"/>
    <col min="32" max="32" width="2.453125" customWidth="1"/>
    <col min="33" max="34" width="3" customWidth="1"/>
    <col min="35" max="35" width="5.36328125" customWidth="1"/>
    <col min="36" max="36" width="5" customWidth="1"/>
    <col min="37" max="37" width="31.90625" style="4" customWidth="1"/>
    <col min="38" max="38" width="32.54296875" customWidth="1"/>
    <col min="39" max="39" width="14.453125" customWidth="1"/>
    <col min="40" max="40" width="17.90625" style="3" hidden="1" customWidth="1"/>
    <col min="41" max="41" width="8.984375E-2" style="2" customWidth="1"/>
    <col min="42" max="42" width="0.453125" style="2" customWidth="1"/>
    <col min="43" max="43" width="10.90625" style="2" customWidth="1"/>
    <col min="44" max="44" width="8.984375E-2" style="2" customWidth="1"/>
    <col min="45" max="46" width="6.54296875" style="2" hidden="1" customWidth="1"/>
    <col min="47" max="47" width="0.36328125" style="2" hidden="1" customWidth="1"/>
    <col min="48" max="48" width="7.36328125" style="2" hidden="1" customWidth="1"/>
    <col min="49" max="49" width="5.54296875" style="2" hidden="1" customWidth="1"/>
    <col min="50" max="50" width="8.984375E-2" style="2" customWidth="1"/>
    <col min="51" max="51" width="15.90625" style="2" customWidth="1"/>
    <col min="52" max="52" width="18.453125" style="2" customWidth="1"/>
    <col min="53" max="53" width="15.6328125" style="2" customWidth="1"/>
    <col min="54" max="54" width="17.6328125" style="2" customWidth="1"/>
    <col min="55" max="55" width="19.54296875" customWidth="1"/>
    <col min="56" max="56" width="18" customWidth="1"/>
    <col min="57" max="57" width="11.54296875" customWidth="1"/>
    <col min="58" max="58" width="16.453125" customWidth="1"/>
    <col min="59" max="59" width="11.54296875" customWidth="1"/>
    <col min="60" max="60" width="12" bestFit="1" customWidth="1"/>
    <col min="61" max="61" width="3.36328125" customWidth="1"/>
    <col min="62" max="62" width="3.453125" customWidth="1"/>
    <col min="63" max="63" width="12" bestFit="1" customWidth="1"/>
    <col min="65" max="65" width="12" style="1" bestFit="1" customWidth="1"/>
    <col min="66" max="66" width="11.6328125" style="1" bestFit="1" customWidth="1"/>
    <col min="91" max="91" width="16" customWidth="1"/>
    <col min="92" max="92" width="13" bestFit="1" customWidth="1"/>
    <col min="100" max="100" width="15.453125" customWidth="1"/>
    <col min="275" max="275" width="39.08984375" customWidth="1"/>
    <col min="276" max="276" width="13.453125" customWidth="1"/>
    <col min="277" max="277" width="13.6328125" customWidth="1"/>
    <col min="278" max="278" width="12.90625" customWidth="1"/>
    <col min="279" max="279" width="13.90625" customWidth="1"/>
    <col min="280" max="280" width="7.453125" bestFit="1" customWidth="1"/>
    <col min="281" max="289" width="1.6328125" customWidth="1"/>
    <col min="290" max="290" width="12.453125" customWidth="1"/>
    <col min="291" max="291" width="12.54296875" customWidth="1"/>
    <col min="292" max="292" width="13" customWidth="1"/>
    <col min="293" max="294" width="13.6328125" customWidth="1"/>
    <col min="531" max="531" width="39.08984375" customWidth="1"/>
    <col min="532" max="532" width="13.453125" customWidth="1"/>
    <col min="533" max="533" width="13.6328125" customWidth="1"/>
    <col min="534" max="534" width="12.90625" customWidth="1"/>
    <col min="535" max="535" width="13.90625" customWidth="1"/>
    <col min="536" max="536" width="7.453125" bestFit="1" customWidth="1"/>
    <col min="537" max="545" width="1.6328125" customWidth="1"/>
    <col min="546" max="546" width="12.453125" customWidth="1"/>
    <col min="547" max="547" width="12.54296875" customWidth="1"/>
    <col min="548" max="548" width="13" customWidth="1"/>
    <col min="549" max="550" width="13.6328125" customWidth="1"/>
    <col min="787" max="787" width="39.08984375" customWidth="1"/>
    <col min="788" max="788" width="13.453125" customWidth="1"/>
    <col min="789" max="789" width="13.6328125" customWidth="1"/>
    <col min="790" max="790" width="12.90625" customWidth="1"/>
    <col min="791" max="791" width="13.90625" customWidth="1"/>
    <col min="792" max="792" width="7.453125" bestFit="1" customWidth="1"/>
    <col min="793" max="801" width="1.6328125" customWidth="1"/>
    <col min="802" max="802" width="12.453125" customWidth="1"/>
    <col min="803" max="803" width="12.54296875" customWidth="1"/>
    <col min="804" max="804" width="13" customWidth="1"/>
    <col min="805" max="806" width="13.6328125" customWidth="1"/>
    <col min="1043" max="1043" width="39.08984375" customWidth="1"/>
    <col min="1044" max="1044" width="13.453125" customWidth="1"/>
    <col min="1045" max="1045" width="13.6328125" customWidth="1"/>
    <col min="1046" max="1046" width="12.90625" customWidth="1"/>
    <col min="1047" max="1047" width="13.90625" customWidth="1"/>
    <col min="1048" max="1048" width="7.453125" bestFit="1" customWidth="1"/>
    <col min="1049" max="1057" width="1.6328125" customWidth="1"/>
    <col min="1058" max="1058" width="12.453125" customWidth="1"/>
    <col min="1059" max="1059" width="12.54296875" customWidth="1"/>
    <col min="1060" max="1060" width="13" customWidth="1"/>
    <col min="1061" max="1062" width="13.6328125" customWidth="1"/>
    <col min="1299" max="1299" width="39.08984375" customWidth="1"/>
    <col min="1300" max="1300" width="13.453125" customWidth="1"/>
    <col min="1301" max="1301" width="13.6328125" customWidth="1"/>
    <col min="1302" max="1302" width="12.90625" customWidth="1"/>
    <col min="1303" max="1303" width="13.90625" customWidth="1"/>
    <col min="1304" max="1304" width="7.453125" bestFit="1" customWidth="1"/>
    <col min="1305" max="1313" width="1.6328125" customWidth="1"/>
    <col min="1314" max="1314" width="12.453125" customWidth="1"/>
    <col min="1315" max="1315" width="12.54296875" customWidth="1"/>
    <col min="1316" max="1316" width="13" customWidth="1"/>
    <col min="1317" max="1318" width="13.6328125" customWidth="1"/>
    <col min="1555" max="1555" width="39.08984375" customWidth="1"/>
    <col min="1556" max="1556" width="13.453125" customWidth="1"/>
    <col min="1557" max="1557" width="13.6328125" customWidth="1"/>
    <col min="1558" max="1558" width="12.90625" customWidth="1"/>
    <col min="1559" max="1559" width="13.90625" customWidth="1"/>
    <col min="1560" max="1560" width="7.453125" bestFit="1" customWidth="1"/>
    <col min="1561" max="1569" width="1.6328125" customWidth="1"/>
    <col min="1570" max="1570" width="12.453125" customWidth="1"/>
    <col min="1571" max="1571" width="12.54296875" customWidth="1"/>
    <col min="1572" max="1572" width="13" customWidth="1"/>
    <col min="1573" max="1574" width="13.6328125" customWidth="1"/>
    <col min="1811" max="1811" width="39.08984375" customWidth="1"/>
    <col min="1812" max="1812" width="13.453125" customWidth="1"/>
    <col min="1813" max="1813" width="13.6328125" customWidth="1"/>
    <col min="1814" max="1814" width="12.90625" customWidth="1"/>
    <col min="1815" max="1815" width="13.90625" customWidth="1"/>
    <col min="1816" max="1816" width="7.453125" bestFit="1" customWidth="1"/>
    <col min="1817" max="1825" width="1.6328125" customWidth="1"/>
    <col min="1826" max="1826" width="12.453125" customWidth="1"/>
    <col min="1827" max="1827" width="12.54296875" customWidth="1"/>
    <col min="1828" max="1828" width="13" customWidth="1"/>
    <col min="1829" max="1830" width="13.6328125" customWidth="1"/>
    <col min="2067" max="2067" width="39.08984375" customWidth="1"/>
    <col min="2068" max="2068" width="13.453125" customWidth="1"/>
    <col min="2069" max="2069" width="13.6328125" customWidth="1"/>
    <col min="2070" max="2070" width="12.90625" customWidth="1"/>
    <col min="2071" max="2071" width="13.90625" customWidth="1"/>
    <col min="2072" max="2072" width="7.453125" bestFit="1" customWidth="1"/>
    <col min="2073" max="2081" width="1.6328125" customWidth="1"/>
    <col min="2082" max="2082" width="12.453125" customWidth="1"/>
    <col min="2083" max="2083" width="12.54296875" customWidth="1"/>
    <col min="2084" max="2084" width="13" customWidth="1"/>
    <col min="2085" max="2086" width="13.6328125" customWidth="1"/>
    <col min="2323" max="2323" width="39.08984375" customWidth="1"/>
    <col min="2324" max="2324" width="13.453125" customWidth="1"/>
    <col min="2325" max="2325" width="13.6328125" customWidth="1"/>
    <col min="2326" max="2326" width="12.90625" customWidth="1"/>
    <col min="2327" max="2327" width="13.90625" customWidth="1"/>
    <col min="2328" max="2328" width="7.453125" bestFit="1" customWidth="1"/>
    <col min="2329" max="2337" width="1.6328125" customWidth="1"/>
    <col min="2338" max="2338" width="12.453125" customWidth="1"/>
    <col min="2339" max="2339" width="12.54296875" customWidth="1"/>
    <col min="2340" max="2340" width="13" customWidth="1"/>
    <col min="2341" max="2342" width="13.6328125" customWidth="1"/>
    <col min="2579" max="2579" width="39.08984375" customWidth="1"/>
    <col min="2580" max="2580" width="13.453125" customWidth="1"/>
    <col min="2581" max="2581" width="13.6328125" customWidth="1"/>
    <col min="2582" max="2582" width="12.90625" customWidth="1"/>
    <col min="2583" max="2583" width="13.90625" customWidth="1"/>
    <col min="2584" max="2584" width="7.453125" bestFit="1" customWidth="1"/>
    <col min="2585" max="2593" width="1.6328125" customWidth="1"/>
    <col min="2594" max="2594" width="12.453125" customWidth="1"/>
    <col min="2595" max="2595" width="12.54296875" customWidth="1"/>
    <col min="2596" max="2596" width="13" customWidth="1"/>
    <col min="2597" max="2598" width="13.6328125" customWidth="1"/>
    <col min="2835" max="2835" width="39.08984375" customWidth="1"/>
    <col min="2836" max="2836" width="13.453125" customWidth="1"/>
    <col min="2837" max="2837" width="13.6328125" customWidth="1"/>
    <col min="2838" max="2838" width="12.90625" customWidth="1"/>
    <col min="2839" max="2839" width="13.90625" customWidth="1"/>
    <col min="2840" max="2840" width="7.453125" bestFit="1" customWidth="1"/>
    <col min="2841" max="2849" width="1.6328125" customWidth="1"/>
    <col min="2850" max="2850" width="12.453125" customWidth="1"/>
    <col min="2851" max="2851" width="12.54296875" customWidth="1"/>
    <col min="2852" max="2852" width="13" customWidth="1"/>
    <col min="2853" max="2854" width="13.6328125" customWidth="1"/>
    <col min="3091" max="3091" width="39.08984375" customWidth="1"/>
    <col min="3092" max="3092" width="13.453125" customWidth="1"/>
    <col min="3093" max="3093" width="13.6328125" customWidth="1"/>
    <col min="3094" max="3094" width="12.90625" customWidth="1"/>
    <col min="3095" max="3095" width="13.90625" customWidth="1"/>
    <col min="3096" max="3096" width="7.453125" bestFit="1" customWidth="1"/>
    <col min="3097" max="3105" width="1.6328125" customWidth="1"/>
    <col min="3106" max="3106" width="12.453125" customWidth="1"/>
    <col min="3107" max="3107" width="12.54296875" customWidth="1"/>
    <col min="3108" max="3108" width="13" customWidth="1"/>
    <col min="3109" max="3110" width="13.6328125" customWidth="1"/>
    <col min="3347" max="3347" width="39.08984375" customWidth="1"/>
    <col min="3348" max="3348" width="13.453125" customWidth="1"/>
    <col min="3349" max="3349" width="13.6328125" customWidth="1"/>
    <col min="3350" max="3350" width="12.90625" customWidth="1"/>
    <col min="3351" max="3351" width="13.90625" customWidth="1"/>
    <col min="3352" max="3352" width="7.453125" bestFit="1" customWidth="1"/>
    <col min="3353" max="3361" width="1.6328125" customWidth="1"/>
    <col min="3362" max="3362" width="12.453125" customWidth="1"/>
    <col min="3363" max="3363" width="12.54296875" customWidth="1"/>
    <col min="3364" max="3364" width="13" customWidth="1"/>
    <col min="3365" max="3366" width="13.6328125" customWidth="1"/>
    <col min="3603" max="3603" width="39.08984375" customWidth="1"/>
    <col min="3604" max="3604" width="13.453125" customWidth="1"/>
    <col min="3605" max="3605" width="13.6328125" customWidth="1"/>
    <col min="3606" max="3606" width="12.90625" customWidth="1"/>
    <col min="3607" max="3607" width="13.90625" customWidth="1"/>
    <col min="3608" max="3608" width="7.453125" bestFit="1" customWidth="1"/>
    <col min="3609" max="3617" width="1.6328125" customWidth="1"/>
    <col min="3618" max="3618" width="12.453125" customWidth="1"/>
    <col min="3619" max="3619" width="12.54296875" customWidth="1"/>
    <col min="3620" max="3620" width="13" customWidth="1"/>
    <col min="3621" max="3622" width="13.6328125" customWidth="1"/>
    <col min="3859" max="3859" width="39.08984375" customWidth="1"/>
    <col min="3860" max="3860" width="13.453125" customWidth="1"/>
    <col min="3861" max="3861" width="13.6328125" customWidth="1"/>
    <col min="3862" max="3862" width="12.90625" customWidth="1"/>
    <col min="3863" max="3863" width="13.90625" customWidth="1"/>
    <col min="3864" max="3864" width="7.453125" bestFit="1" customWidth="1"/>
    <col min="3865" max="3873" width="1.6328125" customWidth="1"/>
    <col min="3874" max="3874" width="12.453125" customWidth="1"/>
    <col min="3875" max="3875" width="12.54296875" customWidth="1"/>
    <col min="3876" max="3876" width="13" customWidth="1"/>
    <col min="3877" max="3878" width="13.6328125" customWidth="1"/>
    <col min="4115" max="4115" width="39.08984375" customWidth="1"/>
    <col min="4116" max="4116" width="13.453125" customWidth="1"/>
    <col min="4117" max="4117" width="13.6328125" customWidth="1"/>
    <col min="4118" max="4118" width="12.90625" customWidth="1"/>
    <col min="4119" max="4119" width="13.90625" customWidth="1"/>
    <col min="4120" max="4120" width="7.453125" bestFit="1" customWidth="1"/>
    <col min="4121" max="4129" width="1.6328125" customWidth="1"/>
    <col min="4130" max="4130" width="12.453125" customWidth="1"/>
    <col min="4131" max="4131" width="12.54296875" customWidth="1"/>
    <col min="4132" max="4132" width="13" customWidth="1"/>
    <col min="4133" max="4134" width="13.6328125" customWidth="1"/>
    <col min="4371" max="4371" width="39.08984375" customWidth="1"/>
    <col min="4372" max="4372" width="13.453125" customWidth="1"/>
    <col min="4373" max="4373" width="13.6328125" customWidth="1"/>
    <col min="4374" max="4374" width="12.90625" customWidth="1"/>
    <col min="4375" max="4375" width="13.90625" customWidth="1"/>
    <col min="4376" max="4376" width="7.453125" bestFit="1" customWidth="1"/>
    <col min="4377" max="4385" width="1.6328125" customWidth="1"/>
    <col min="4386" max="4386" width="12.453125" customWidth="1"/>
    <col min="4387" max="4387" width="12.54296875" customWidth="1"/>
    <col min="4388" max="4388" width="13" customWidth="1"/>
    <col min="4389" max="4390" width="13.6328125" customWidth="1"/>
    <col min="4627" max="4627" width="39.08984375" customWidth="1"/>
    <col min="4628" max="4628" width="13.453125" customWidth="1"/>
    <col min="4629" max="4629" width="13.6328125" customWidth="1"/>
    <col min="4630" max="4630" width="12.90625" customWidth="1"/>
    <col min="4631" max="4631" width="13.90625" customWidth="1"/>
    <col min="4632" max="4632" width="7.453125" bestFit="1" customWidth="1"/>
    <col min="4633" max="4641" width="1.6328125" customWidth="1"/>
    <col min="4642" max="4642" width="12.453125" customWidth="1"/>
    <col min="4643" max="4643" width="12.54296875" customWidth="1"/>
    <col min="4644" max="4644" width="13" customWidth="1"/>
    <col min="4645" max="4646" width="13.6328125" customWidth="1"/>
    <col min="4883" max="4883" width="39.08984375" customWidth="1"/>
    <col min="4884" max="4884" width="13.453125" customWidth="1"/>
    <col min="4885" max="4885" width="13.6328125" customWidth="1"/>
    <col min="4886" max="4886" width="12.90625" customWidth="1"/>
    <col min="4887" max="4887" width="13.90625" customWidth="1"/>
    <col min="4888" max="4888" width="7.453125" bestFit="1" customWidth="1"/>
    <col min="4889" max="4897" width="1.6328125" customWidth="1"/>
    <col min="4898" max="4898" width="12.453125" customWidth="1"/>
    <col min="4899" max="4899" width="12.54296875" customWidth="1"/>
    <col min="4900" max="4900" width="13" customWidth="1"/>
    <col min="4901" max="4902" width="13.6328125" customWidth="1"/>
    <col min="5139" max="5139" width="39.08984375" customWidth="1"/>
    <col min="5140" max="5140" width="13.453125" customWidth="1"/>
    <col min="5141" max="5141" width="13.6328125" customWidth="1"/>
    <col min="5142" max="5142" width="12.90625" customWidth="1"/>
    <col min="5143" max="5143" width="13.90625" customWidth="1"/>
    <col min="5144" max="5144" width="7.453125" bestFit="1" customWidth="1"/>
    <col min="5145" max="5153" width="1.6328125" customWidth="1"/>
    <col min="5154" max="5154" width="12.453125" customWidth="1"/>
    <col min="5155" max="5155" width="12.54296875" customWidth="1"/>
    <col min="5156" max="5156" width="13" customWidth="1"/>
    <col min="5157" max="5158" width="13.6328125" customWidth="1"/>
    <col min="5395" max="5395" width="39.08984375" customWidth="1"/>
    <col min="5396" max="5396" width="13.453125" customWidth="1"/>
    <col min="5397" max="5397" width="13.6328125" customWidth="1"/>
    <col min="5398" max="5398" width="12.90625" customWidth="1"/>
    <col min="5399" max="5399" width="13.90625" customWidth="1"/>
    <col min="5400" max="5400" width="7.453125" bestFit="1" customWidth="1"/>
    <col min="5401" max="5409" width="1.6328125" customWidth="1"/>
    <col min="5410" max="5410" width="12.453125" customWidth="1"/>
    <col min="5411" max="5411" width="12.54296875" customWidth="1"/>
    <col min="5412" max="5412" width="13" customWidth="1"/>
    <col min="5413" max="5414" width="13.6328125" customWidth="1"/>
    <col min="5651" max="5651" width="39.08984375" customWidth="1"/>
    <col min="5652" max="5652" width="13.453125" customWidth="1"/>
    <col min="5653" max="5653" width="13.6328125" customWidth="1"/>
    <col min="5654" max="5654" width="12.90625" customWidth="1"/>
    <col min="5655" max="5655" width="13.90625" customWidth="1"/>
    <col min="5656" max="5656" width="7.453125" bestFit="1" customWidth="1"/>
    <col min="5657" max="5665" width="1.6328125" customWidth="1"/>
    <col min="5666" max="5666" width="12.453125" customWidth="1"/>
    <col min="5667" max="5667" width="12.54296875" customWidth="1"/>
    <col min="5668" max="5668" width="13" customWidth="1"/>
    <col min="5669" max="5670" width="13.6328125" customWidth="1"/>
    <col min="5907" max="5907" width="39.08984375" customWidth="1"/>
    <col min="5908" max="5908" width="13.453125" customWidth="1"/>
    <col min="5909" max="5909" width="13.6328125" customWidth="1"/>
    <col min="5910" max="5910" width="12.90625" customWidth="1"/>
    <col min="5911" max="5911" width="13.90625" customWidth="1"/>
    <col min="5912" max="5912" width="7.453125" bestFit="1" customWidth="1"/>
    <col min="5913" max="5921" width="1.6328125" customWidth="1"/>
    <col min="5922" max="5922" width="12.453125" customWidth="1"/>
    <col min="5923" max="5923" width="12.54296875" customWidth="1"/>
    <col min="5924" max="5924" width="13" customWidth="1"/>
    <col min="5925" max="5926" width="13.6328125" customWidth="1"/>
    <col min="6163" max="6163" width="39.08984375" customWidth="1"/>
    <col min="6164" max="6164" width="13.453125" customWidth="1"/>
    <col min="6165" max="6165" width="13.6328125" customWidth="1"/>
    <col min="6166" max="6166" width="12.90625" customWidth="1"/>
    <col min="6167" max="6167" width="13.90625" customWidth="1"/>
    <col min="6168" max="6168" width="7.453125" bestFit="1" customWidth="1"/>
    <col min="6169" max="6177" width="1.6328125" customWidth="1"/>
    <col min="6178" max="6178" width="12.453125" customWidth="1"/>
    <col min="6179" max="6179" width="12.54296875" customWidth="1"/>
    <col min="6180" max="6180" width="13" customWidth="1"/>
    <col min="6181" max="6182" width="13.6328125" customWidth="1"/>
    <col min="6419" max="6419" width="39.08984375" customWidth="1"/>
    <col min="6420" max="6420" width="13.453125" customWidth="1"/>
    <col min="6421" max="6421" width="13.6328125" customWidth="1"/>
    <col min="6422" max="6422" width="12.90625" customWidth="1"/>
    <col min="6423" max="6423" width="13.90625" customWidth="1"/>
    <col min="6424" max="6424" width="7.453125" bestFit="1" customWidth="1"/>
    <col min="6425" max="6433" width="1.6328125" customWidth="1"/>
    <col min="6434" max="6434" width="12.453125" customWidth="1"/>
    <col min="6435" max="6435" width="12.54296875" customWidth="1"/>
    <col min="6436" max="6436" width="13" customWidth="1"/>
    <col min="6437" max="6438" width="13.6328125" customWidth="1"/>
    <col min="6675" max="6675" width="39.08984375" customWidth="1"/>
    <col min="6676" max="6676" width="13.453125" customWidth="1"/>
    <col min="6677" max="6677" width="13.6328125" customWidth="1"/>
    <col min="6678" max="6678" width="12.90625" customWidth="1"/>
    <col min="6679" max="6679" width="13.90625" customWidth="1"/>
    <col min="6680" max="6680" width="7.453125" bestFit="1" customWidth="1"/>
    <col min="6681" max="6689" width="1.6328125" customWidth="1"/>
    <col min="6690" max="6690" width="12.453125" customWidth="1"/>
    <col min="6691" max="6691" width="12.54296875" customWidth="1"/>
    <col min="6692" max="6692" width="13" customWidth="1"/>
    <col min="6693" max="6694" width="13.6328125" customWidth="1"/>
    <col min="6931" max="6931" width="39.08984375" customWidth="1"/>
    <col min="6932" max="6932" width="13.453125" customWidth="1"/>
    <col min="6933" max="6933" width="13.6328125" customWidth="1"/>
    <col min="6934" max="6934" width="12.90625" customWidth="1"/>
    <col min="6935" max="6935" width="13.90625" customWidth="1"/>
    <col min="6936" max="6936" width="7.453125" bestFit="1" customWidth="1"/>
    <col min="6937" max="6945" width="1.6328125" customWidth="1"/>
    <col min="6946" max="6946" width="12.453125" customWidth="1"/>
    <col min="6947" max="6947" width="12.54296875" customWidth="1"/>
    <col min="6948" max="6948" width="13" customWidth="1"/>
    <col min="6949" max="6950" width="13.6328125" customWidth="1"/>
    <col min="7187" max="7187" width="39.08984375" customWidth="1"/>
    <col min="7188" max="7188" width="13.453125" customWidth="1"/>
    <col min="7189" max="7189" width="13.6328125" customWidth="1"/>
    <col min="7190" max="7190" width="12.90625" customWidth="1"/>
    <col min="7191" max="7191" width="13.90625" customWidth="1"/>
    <col min="7192" max="7192" width="7.453125" bestFit="1" customWidth="1"/>
    <col min="7193" max="7201" width="1.6328125" customWidth="1"/>
    <col min="7202" max="7202" width="12.453125" customWidth="1"/>
    <col min="7203" max="7203" width="12.54296875" customWidth="1"/>
    <col min="7204" max="7204" width="13" customWidth="1"/>
    <col min="7205" max="7206" width="13.6328125" customWidth="1"/>
    <col min="7443" max="7443" width="39.08984375" customWidth="1"/>
    <col min="7444" max="7444" width="13.453125" customWidth="1"/>
    <col min="7445" max="7445" width="13.6328125" customWidth="1"/>
    <col min="7446" max="7446" width="12.90625" customWidth="1"/>
    <col min="7447" max="7447" width="13.90625" customWidth="1"/>
    <col min="7448" max="7448" width="7.453125" bestFit="1" customWidth="1"/>
    <col min="7449" max="7457" width="1.6328125" customWidth="1"/>
    <col min="7458" max="7458" width="12.453125" customWidth="1"/>
    <col min="7459" max="7459" width="12.54296875" customWidth="1"/>
    <col min="7460" max="7460" width="13" customWidth="1"/>
    <col min="7461" max="7462" width="13.6328125" customWidth="1"/>
    <col min="7699" max="7699" width="39.08984375" customWidth="1"/>
    <col min="7700" max="7700" width="13.453125" customWidth="1"/>
    <col min="7701" max="7701" width="13.6328125" customWidth="1"/>
    <col min="7702" max="7702" width="12.90625" customWidth="1"/>
    <col min="7703" max="7703" width="13.90625" customWidth="1"/>
    <col min="7704" max="7704" width="7.453125" bestFit="1" customWidth="1"/>
    <col min="7705" max="7713" width="1.6328125" customWidth="1"/>
    <col min="7714" max="7714" width="12.453125" customWidth="1"/>
    <col min="7715" max="7715" width="12.54296875" customWidth="1"/>
    <col min="7716" max="7716" width="13" customWidth="1"/>
    <col min="7717" max="7718" width="13.6328125" customWidth="1"/>
    <col min="7955" max="7955" width="39.08984375" customWidth="1"/>
    <col min="7956" max="7956" width="13.453125" customWidth="1"/>
    <col min="7957" max="7957" width="13.6328125" customWidth="1"/>
    <col min="7958" max="7958" width="12.90625" customWidth="1"/>
    <col min="7959" max="7959" width="13.90625" customWidth="1"/>
    <col min="7960" max="7960" width="7.453125" bestFit="1" customWidth="1"/>
    <col min="7961" max="7969" width="1.6328125" customWidth="1"/>
    <col min="7970" max="7970" width="12.453125" customWidth="1"/>
    <col min="7971" max="7971" width="12.54296875" customWidth="1"/>
    <col min="7972" max="7972" width="13" customWidth="1"/>
    <col min="7973" max="7974" width="13.6328125" customWidth="1"/>
    <col min="8211" max="8211" width="39.08984375" customWidth="1"/>
    <col min="8212" max="8212" width="13.453125" customWidth="1"/>
    <col min="8213" max="8213" width="13.6328125" customWidth="1"/>
    <col min="8214" max="8214" width="12.90625" customWidth="1"/>
    <col min="8215" max="8215" width="13.90625" customWidth="1"/>
    <col min="8216" max="8216" width="7.453125" bestFit="1" customWidth="1"/>
    <col min="8217" max="8225" width="1.6328125" customWidth="1"/>
    <col min="8226" max="8226" width="12.453125" customWidth="1"/>
    <col min="8227" max="8227" width="12.54296875" customWidth="1"/>
    <col min="8228" max="8228" width="13" customWidth="1"/>
    <col min="8229" max="8230" width="13.6328125" customWidth="1"/>
    <col min="8467" max="8467" width="39.08984375" customWidth="1"/>
    <col min="8468" max="8468" width="13.453125" customWidth="1"/>
    <col min="8469" max="8469" width="13.6328125" customWidth="1"/>
    <col min="8470" max="8470" width="12.90625" customWidth="1"/>
    <col min="8471" max="8471" width="13.90625" customWidth="1"/>
    <col min="8472" max="8472" width="7.453125" bestFit="1" customWidth="1"/>
    <col min="8473" max="8481" width="1.6328125" customWidth="1"/>
    <col min="8482" max="8482" width="12.453125" customWidth="1"/>
    <col min="8483" max="8483" width="12.54296875" customWidth="1"/>
    <col min="8484" max="8484" width="13" customWidth="1"/>
    <col min="8485" max="8486" width="13.6328125" customWidth="1"/>
    <col min="8723" max="8723" width="39.08984375" customWidth="1"/>
    <col min="8724" max="8724" width="13.453125" customWidth="1"/>
    <col min="8725" max="8725" width="13.6328125" customWidth="1"/>
    <col min="8726" max="8726" width="12.90625" customWidth="1"/>
    <col min="8727" max="8727" width="13.90625" customWidth="1"/>
    <col min="8728" max="8728" width="7.453125" bestFit="1" customWidth="1"/>
    <col min="8729" max="8737" width="1.6328125" customWidth="1"/>
    <col min="8738" max="8738" width="12.453125" customWidth="1"/>
    <col min="8739" max="8739" width="12.54296875" customWidth="1"/>
    <col min="8740" max="8740" width="13" customWidth="1"/>
    <col min="8741" max="8742" width="13.6328125" customWidth="1"/>
    <col min="8979" max="8979" width="39.08984375" customWidth="1"/>
    <col min="8980" max="8980" width="13.453125" customWidth="1"/>
    <col min="8981" max="8981" width="13.6328125" customWidth="1"/>
    <col min="8982" max="8982" width="12.90625" customWidth="1"/>
    <col min="8983" max="8983" width="13.90625" customWidth="1"/>
    <col min="8984" max="8984" width="7.453125" bestFit="1" customWidth="1"/>
    <col min="8985" max="8993" width="1.6328125" customWidth="1"/>
    <col min="8994" max="8994" width="12.453125" customWidth="1"/>
    <col min="8995" max="8995" width="12.54296875" customWidth="1"/>
    <col min="8996" max="8996" width="13" customWidth="1"/>
    <col min="8997" max="8998" width="13.6328125" customWidth="1"/>
    <col min="9235" max="9235" width="39.08984375" customWidth="1"/>
    <col min="9236" max="9236" width="13.453125" customWidth="1"/>
    <col min="9237" max="9237" width="13.6328125" customWidth="1"/>
    <col min="9238" max="9238" width="12.90625" customWidth="1"/>
    <col min="9239" max="9239" width="13.90625" customWidth="1"/>
    <col min="9240" max="9240" width="7.453125" bestFit="1" customWidth="1"/>
    <col min="9241" max="9249" width="1.6328125" customWidth="1"/>
    <col min="9250" max="9250" width="12.453125" customWidth="1"/>
    <col min="9251" max="9251" width="12.54296875" customWidth="1"/>
    <col min="9252" max="9252" width="13" customWidth="1"/>
    <col min="9253" max="9254" width="13.6328125" customWidth="1"/>
    <col min="9491" max="9491" width="39.08984375" customWidth="1"/>
    <col min="9492" max="9492" width="13.453125" customWidth="1"/>
    <col min="9493" max="9493" width="13.6328125" customWidth="1"/>
    <col min="9494" max="9494" width="12.90625" customWidth="1"/>
    <col min="9495" max="9495" width="13.90625" customWidth="1"/>
    <col min="9496" max="9496" width="7.453125" bestFit="1" customWidth="1"/>
    <col min="9497" max="9505" width="1.6328125" customWidth="1"/>
    <col min="9506" max="9506" width="12.453125" customWidth="1"/>
    <col min="9507" max="9507" width="12.54296875" customWidth="1"/>
    <col min="9508" max="9508" width="13" customWidth="1"/>
    <col min="9509" max="9510" width="13.6328125" customWidth="1"/>
    <col min="9747" max="9747" width="39.08984375" customWidth="1"/>
    <col min="9748" max="9748" width="13.453125" customWidth="1"/>
    <col min="9749" max="9749" width="13.6328125" customWidth="1"/>
    <col min="9750" max="9750" width="12.90625" customWidth="1"/>
    <col min="9751" max="9751" width="13.90625" customWidth="1"/>
    <col min="9752" max="9752" width="7.453125" bestFit="1" customWidth="1"/>
    <col min="9753" max="9761" width="1.6328125" customWidth="1"/>
    <col min="9762" max="9762" width="12.453125" customWidth="1"/>
    <col min="9763" max="9763" width="12.54296875" customWidth="1"/>
    <col min="9764" max="9764" width="13" customWidth="1"/>
    <col min="9765" max="9766" width="13.6328125" customWidth="1"/>
    <col min="10003" max="10003" width="39.08984375" customWidth="1"/>
    <col min="10004" max="10004" width="13.453125" customWidth="1"/>
    <col min="10005" max="10005" width="13.6328125" customWidth="1"/>
    <col min="10006" max="10006" width="12.90625" customWidth="1"/>
    <col min="10007" max="10007" width="13.90625" customWidth="1"/>
    <col min="10008" max="10008" width="7.453125" bestFit="1" customWidth="1"/>
    <col min="10009" max="10017" width="1.6328125" customWidth="1"/>
    <col min="10018" max="10018" width="12.453125" customWidth="1"/>
    <col min="10019" max="10019" width="12.54296875" customWidth="1"/>
    <col min="10020" max="10020" width="13" customWidth="1"/>
    <col min="10021" max="10022" width="13.6328125" customWidth="1"/>
    <col min="10259" max="10259" width="39.08984375" customWidth="1"/>
    <col min="10260" max="10260" width="13.453125" customWidth="1"/>
    <col min="10261" max="10261" width="13.6328125" customWidth="1"/>
    <col min="10262" max="10262" width="12.90625" customWidth="1"/>
    <col min="10263" max="10263" width="13.90625" customWidth="1"/>
    <col min="10264" max="10264" width="7.453125" bestFit="1" customWidth="1"/>
    <col min="10265" max="10273" width="1.6328125" customWidth="1"/>
    <col min="10274" max="10274" width="12.453125" customWidth="1"/>
    <col min="10275" max="10275" width="12.54296875" customWidth="1"/>
    <col min="10276" max="10276" width="13" customWidth="1"/>
    <col min="10277" max="10278" width="13.6328125" customWidth="1"/>
    <col min="10515" max="10515" width="39.08984375" customWidth="1"/>
    <col min="10516" max="10516" width="13.453125" customWidth="1"/>
    <col min="10517" max="10517" width="13.6328125" customWidth="1"/>
    <col min="10518" max="10518" width="12.90625" customWidth="1"/>
    <col min="10519" max="10519" width="13.90625" customWidth="1"/>
    <col min="10520" max="10520" width="7.453125" bestFit="1" customWidth="1"/>
    <col min="10521" max="10529" width="1.6328125" customWidth="1"/>
    <col min="10530" max="10530" width="12.453125" customWidth="1"/>
    <col min="10531" max="10531" width="12.54296875" customWidth="1"/>
    <col min="10532" max="10532" width="13" customWidth="1"/>
    <col min="10533" max="10534" width="13.6328125" customWidth="1"/>
    <col min="10771" max="10771" width="39.08984375" customWidth="1"/>
    <col min="10772" max="10772" width="13.453125" customWidth="1"/>
    <col min="10773" max="10773" width="13.6328125" customWidth="1"/>
    <col min="10774" max="10774" width="12.90625" customWidth="1"/>
    <col min="10775" max="10775" width="13.90625" customWidth="1"/>
    <col min="10776" max="10776" width="7.453125" bestFit="1" customWidth="1"/>
    <col min="10777" max="10785" width="1.6328125" customWidth="1"/>
    <col min="10786" max="10786" width="12.453125" customWidth="1"/>
    <col min="10787" max="10787" width="12.54296875" customWidth="1"/>
    <col min="10788" max="10788" width="13" customWidth="1"/>
    <col min="10789" max="10790" width="13.6328125" customWidth="1"/>
    <col min="11027" max="11027" width="39.08984375" customWidth="1"/>
    <col min="11028" max="11028" width="13.453125" customWidth="1"/>
    <col min="11029" max="11029" width="13.6328125" customWidth="1"/>
    <col min="11030" max="11030" width="12.90625" customWidth="1"/>
    <col min="11031" max="11031" width="13.90625" customWidth="1"/>
    <col min="11032" max="11032" width="7.453125" bestFit="1" customWidth="1"/>
    <col min="11033" max="11041" width="1.6328125" customWidth="1"/>
    <col min="11042" max="11042" width="12.453125" customWidth="1"/>
    <col min="11043" max="11043" width="12.54296875" customWidth="1"/>
    <col min="11044" max="11044" width="13" customWidth="1"/>
    <col min="11045" max="11046" width="13.6328125" customWidth="1"/>
    <col min="11283" max="11283" width="39.08984375" customWidth="1"/>
    <col min="11284" max="11284" width="13.453125" customWidth="1"/>
    <col min="11285" max="11285" width="13.6328125" customWidth="1"/>
    <col min="11286" max="11286" width="12.90625" customWidth="1"/>
    <col min="11287" max="11287" width="13.90625" customWidth="1"/>
    <col min="11288" max="11288" width="7.453125" bestFit="1" customWidth="1"/>
    <col min="11289" max="11297" width="1.6328125" customWidth="1"/>
    <col min="11298" max="11298" width="12.453125" customWidth="1"/>
    <col min="11299" max="11299" width="12.54296875" customWidth="1"/>
    <col min="11300" max="11300" width="13" customWidth="1"/>
    <col min="11301" max="11302" width="13.6328125" customWidth="1"/>
    <col min="11539" max="11539" width="39.08984375" customWidth="1"/>
    <col min="11540" max="11540" width="13.453125" customWidth="1"/>
    <col min="11541" max="11541" width="13.6328125" customWidth="1"/>
    <col min="11542" max="11542" width="12.90625" customWidth="1"/>
    <col min="11543" max="11543" width="13.90625" customWidth="1"/>
    <col min="11544" max="11544" width="7.453125" bestFit="1" customWidth="1"/>
    <col min="11545" max="11553" width="1.6328125" customWidth="1"/>
    <col min="11554" max="11554" width="12.453125" customWidth="1"/>
    <col min="11555" max="11555" width="12.54296875" customWidth="1"/>
    <col min="11556" max="11556" width="13" customWidth="1"/>
    <col min="11557" max="11558" width="13.6328125" customWidth="1"/>
    <col min="11795" max="11795" width="39.08984375" customWidth="1"/>
    <col min="11796" max="11796" width="13.453125" customWidth="1"/>
    <col min="11797" max="11797" width="13.6328125" customWidth="1"/>
    <col min="11798" max="11798" width="12.90625" customWidth="1"/>
    <col min="11799" max="11799" width="13.90625" customWidth="1"/>
    <col min="11800" max="11800" width="7.453125" bestFit="1" customWidth="1"/>
    <col min="11801" max="11809" width="1.6328125" customWidth="1"/>
    <col min="11810" max="11810" width="12.453125" customWidth="1"/>
    <col min="11811" max="11811" width="12.54296875" customWidth="1"/>
    <col min="11812" max="11812" width="13" customWidth="1"/>
    <col min="11813" max="11814" width="13.6328125" customWidth="1"/>
    <col min="12051" max="12051" width="39.08984375" customWidth="1"/>
    <col min="12052" max="12052" width="13.453125" customWidth="1"/>
    <col min="12053" max="12053" width="13.6328125" customWidth="1"/>
    <col min="12054" max="12054" width="12.90625" customWidth="1"/>
    <col min="12055" max="12055" width="13.90625" customWidth="1"/>
    <col min="12056" max="12056" width="7.453125" bestFit="1" customWidth="1"/>
    <col min="12057" max="12065" width="1.6328125" customWidth="1"/>
    <col min="12066" max="12066" width="12.453125" customWidth="1"/>
    <col min="12067" max="12067" width="12.54296875" customWidth="1"/>
    <col min="12068" max="12068" width="13" customWidth="1"/>
    <col min="12069" max="12070" width="13.6328125" customWidth="1"/>
    <col min="12307" max="12307" width="39.08984375" customWidth="1"/>
    <col min="12308" max="12308" width="13.453125" customWidth="1"/>
    <col min="12309" max="12309" width="13.6328125" customWidth="1"/>
    <col min="12310" max="12310" width="12.90625" customWidth="1"/>
    <col min="12311" max="12311" width="13.90625" customWidth="1"/>
    <col min="12312" max="12312" width="7.453125" bestFit="1" customWidth="1"/>
    <col min="12313" max="12321" width="1.6328125" customWidth="1"/>
    <col min="12322" max="12322" width="12.453125" customWidth="1"/>
    <col min="12323" max="12323" width="12.54296875" customWidth="1"/>
    <col min="12324" max="12324" width="13" customWidth="1"/>
    <col min="12325" max="12326" width="13.6328125" customWidth="1"/>
    <col min="12563" max="12563" width="39.08984375" customWidth="1"/>
    <col min="12564" max="12564" width="13.453125" customWidth="1"/>
    <col min="12565" max="12565" width="13.6328125" customWidth="1"/>
    <col min="12566" max="12566" width="12.90625" customWidth="1"/>
    <col min="12567" max="12567" width="13.90625" customWidth="1"/>
    <col min="12568" max="12568" width="7.453125" bestFit="1" customWidth="1"/>
    <col min="12569" max="12577" width="1.6328125" customWidth="1"/>
    <col min="12578" max="12578" width="12.453125" customWidth="1"/>
    <col min="12579" max="12579" width="12.54296875" customWidth="1"/>
    <col min="12580" max="12580" width="13" customWidth="1"/>
    <col min="12581" max="12582" width="13.6328125" customWidth="1"/>
    <col min="12819" max="12819" width="39.08984375" customWidth="1"/>
    <col min="12820" max="12820" width="13.453125" customWidth="1"/>
    <col min="12821" max="12821" width="13.6328125" customWidth="1"/>
    <col min="12822" max="12822" width="12.90625" customWidth="1"/>
    <col min="12823" max="12823" width="13.90625" customWidth="1"/>
    <col min="12824" max="12824" width="7.453125" bestFit="1" customWidth="1"/>
    <col min="12825" max="12833" width="1.6328125" customWidth="1"/>
    <col min="12834" max="12834" width="12.453125" customWidth="1"/>
    <col min="12835" max="12835" width="12.54296875" customWidth="1"/>
    <col min="12836" max="12836" width="13" customWidth="1"/>
    <col min="12837" max="12838" width="13.6328125" customWidth="1"/>
    <col min="13075" max="13075" width="39.08984375" customWidth="1"/>
    <col min="13076" max="13076" width="13.453125" customWidth="1"/>
    <col min="13077" max="13077" width="13.6328125" customWidth="1"/>
    <col min="13078" max="13078" width="12.90625" customWidth="1"/>
    <col min="13079" max="13079" width="13.90625" customWidth="1"/>
    <col min="13080" max="13080" width="7.453125" bestFit="1" customWidth="1"/>
    <col min="13081" max="13089" width="1.6328125" customWidth="1"/>
    <col min="13090" max="13090" width="12.453125" customWidth="1"/>
    <col min="13091" max="13091" width="12.54296875" customWidth="1"/>
    <col min="13092" max="13092" width="13" customWidth="1"/>
    <col min="13093" max="13094" width="13.6328125" customWidth="1"/>
    <col min="13331" max="13331" width="39.08984375" customWidth="1"/>
    <col min="13332" max="13332" width="13.453125" customWidth="1"/>
    <col min="13333" max="13333" width="13.6328125" customWidth="1"/>
    <col min="13334" max="13334" width="12.90625" customWidth="1"/>
    <col min="13335" max="13335" width="13.90625" customWidth="1"/>
    <col min="13336" max="13336" width="7.453125" bestFit="1" customWidth="1"/>
    <col min="13337" max="13345" width="1.6328125" customWidth="1"/>
    <col min="13346" max="13346" width="12.453125" customWidth="1"/>
    <col min="13347" max="13347" width="12.54296875" customWidth="1"/>
    <col min="13348" max="13348" width="13" customWidth="1"/>
    <col min="13349" max="13350" width="13.6328125" customWidth="1"/>
    <col min="13587" max="13587" width="39.08984375" customWidth="1"/>
    <col min="13588" max="13588" width="13.453125" customWidth="1"/>
    <col min="13589" max="13589" width="13.6328125" customWidth="1"/>
    <col min="13590" max="13590" width="12.90625" customWidth="1"/>
    <col min="13591" max="13591" width="13.90625" customWidth="1"/>
    <col min="13592" max="13592" width="7.453125" bestFit="1" customWidth="1"/>
    <col min="13593" max="13601" width="1.6328125" customWidth="1"/>
    <col min="13602" max="13602" width="12.453125" customWidth="1"/>
    <col min="13603" max="13603" width="12.54296875" customWidth="1"/>
    <col min="13604" max="13604" width="13" customWidth="1"/>
    <col min="13605" max="13606" width="13.6328125" customWidth="1"/>
    <col min="13843" max="13843" width="39.08984375" customWidth="1"/>
    <col min="13844" max="13844" width="13.453125" customWidth="1"/>
    <col min="13845" max="13845" width="13.6328125" customWidth="1"/>
    <col min="13846" max="13846" width="12.90625" customWidth="1"/>
    <col min="13847" max="13847" width="13.90625" customWidth="1"/>
    <col min="13848" max="13848" width="7.453125" bestFit="1" customWidth="1"/>
    <col min="13849" max="13857" width="1.6328125" customWidth="1"/>
    <col min="13858" max="13858" width="12.453125" customWidth="1"/>
    <col min="13859" max="13859" width="12.54296875" customWidth="1"/>
    <col min="13860" max="13860" width="13" customWidth="1"/>
    <col min="13861" max="13862" width="13.6328125" customWidth="1"/>
    <col min="14099" max="14099" width="39.08984375" customWidth="1"/>
    <col min="14100" max="14100" width="13.453125" customWidth="1"/>
    <col min="14101" max="14101" width="13.6328125" customWidth="1"/>
    <col min="14102" max="14102" width="12.90625" customWidth="1"/>
    <col min="14103" max="14103" width="13.90625" customWidth="1"/>
    <col min="14104" max="14104" width="7.453125" bestFit="1" customWidth="1"/>
    <col min="14105" max="14113" width="1.6328125" customWidth="1"/>
    <col min="14114" max="14114" width="12.453125" customWidth="1"/>
    <col min="14115" max="14115" width="12.54296875" customWidth="1"/>
    <col min="14116" max="14116" width="13" customWidth="1"/>
    <col min="14117" max="14118" width="13.6328125" customWidth="1"/>
    <col min="14355" max="14355" width="39.08984375" customWidth="1"/>
    <col min="14356" max="14356" width="13.453125" customWidth="1"/>
    <col min="14357" max="14357" width="13.6328125" customWidth="1"/>
    <col min="14358" max="14358" width="12.90625" customWidth="1"/>
    <col min="14359" max="14359" width="13.90625" customWidth="1"/>
    <col min="14360" max="14360" width="7.453125" bestFit="1" customWidth="1"/>
    <col min="14361" max="14369" width="1.6328125" customWidth="1"/>
    <col min="14370" max="14370" width="12.453125" customWidth="1"/>
    <col min="14371" max="14371" width="12.54296875" customWidth="1"/>
    <col min="14372" max="14372" width="13" customWidth="1"/>
    <col min="14373" max="14374" width="13.6328125" customWidth="1"/>
    <col min="14611" max="14611" width="39.08984375" customWidth="1"/>
    <col min="14612" max="14612" width="13.453125" customWidth="1"/>
    <col min="14613" max="14613" width="13.6328125" customWidth="1"/>
    <col min="14614" max="14614" width="12.90625" customWidth="1"/>
    <col min="14615" max="14615" width="13.90625" customWidth="1"/>
    <col min="14616" max="14616" width="7.453125" bestFit="1" customWidth="1"/>
    <col min="14617" max="14625" width="1.6328125" customWidth="1"/>
    <col min="14626" max="14626" width="12.453125" customWidth="1"/>
    <col min="14627" max="14627" width="12.54296875" customWidth="1"/>
    <col min="14628" max="14628" width="13" customWidth="1"/>
    <col min="14629" max="14630" width="13.6328125" customWidth="1"/>
    <col min="14867" max="14867" width="39.08984375" customWidth="1"/>
    <col min="14868" max="14868" width="13.453125" customWidth="1"/>
    <col min="14869" max="14869" width="13.6328125" customWidth="1"/>
    <col min="14870" max="14870" width="12.90625" customWidth="1"/>
    <col min="14871" max="14871" width="13.90625" customWidth="1"/>
    <col min="14872" max="14872" width="7.453125" bestFit="1" customWidth="1"/>
    <col min="14873" max="14881" width="1.6328125" customWidth="1"/>
    <col min="14882" max="14882" width="12.453125" customWidth="1"/>
    <col min="14883" max="14883" width="12.54296875" customWidth="1"/>
    <col min="14884" max="14884" width="13" customWidth="1"/>
    <col min="14885" max="14886" width="13.6328125" customWidth="1"/>
    <col min="15123" max="15123" width="39.08984375" customWidth="1"/>
    <col min="15124" max="15124" width="13.453125" customWidth="1"/>
    <col min="15125" max="15125" width="13.6328125" customWidth="1"/>
    <col min="15126" max="15126" width="12.90625" customWidth="1"/>
    <col min="15127" max="15127" width="13.90625" customWidth="1"/>
    <col min="15128" max="15128" width="7.453125" bestFit="1" customWidth="1"/>
    <col min="15129" max="15137" width="1.6328125" customWidth="1"/>
    <col min="15138" max="15138" width="12.453125" customWidth="1"/>
    <col min="15139" max="15139" width="12.54296875" customWidth="1"/>
    <col min="15140" max="15140" width="13" customWidth="1"/>
    <col min="15141" max="15142" width="13.6328125" customWidth="1"/>
    <col min="15379" max="15379" width="39.08984375" customWidth="1"/>
    <col min="15380" max="15380" width="13.453125" customWidth="1"/>
    <col min="15381" max="15381" width="13.6328125" customWidth="1"/>
    <col min="15382" max="15382" width="12.90625" customWidth="1"/>
    <col min="15383" max="15383" width="13.90625" customWidth="1"/>
    <col min="15384" max="15384" width="7.453125" bestFit="1" customWidth="1"/>
    <col min="15385" max="15393" width="1.6328125" customWidth="1"/>
    <col min="15394" max="15394" width="12.453125" customWidth="1"/>
    <col min="15395" max="15395" width="12.54296875" customWidth="1"/>
    <col min="15396" max="15396" width="13" customWidth="1"/>
    <col min="15397" max="15398" width="13.6328125" customWidth="1"/>
    <col min="15635" max="15635" width="39.08984375" customWidth="1"/>
    <col min="15636" max="15636" width="13.453125" customWidth="1"/>
    <col min="15637" max="15637" width="13.6328125" customWidth="1"/>
    <col min="15638" max="15638" width="12.90625" customWidth="1"/>
    <col min="15639" max="15639" width="13.90625" customWidth="1"/>
    <col min="15640" max="15640" width="7.453125" bestFit="1" customWidth="1"/>
    <col min="15641" max="15649" width="1.6328125" customWidth="1"/>
    <col min="15650" max="15650" width="12.453125" customWidth="1"/>
    <col min="15651" max="15651" width="12.54296875" customWidth="1"/>
    <col min="15652" max="15652" width="13" customWidth="1"/>
    <col min="15653" max="15654" width="13.6328125" customWidth="1"/>
    <col min="15891" max="15891" width="39.08984375" customWidth="1"/>
    <col min="15892" max="15892" width="13.453125" customWidth="1"/>
    <col min="15893" max="15893" width="13.6328125" customWidth="1"/>
    <col min="15894" max="15894" width="12.90625" customWidth="1"/>
    <col min="15895" max="15895" width="13.90625" customWidth="1"/>
    <col min="15896" max="15896" width="7.453125" bestFit="1" customWidth="1"/>
    <col min="15897" max="15905" width="1.6328125" customWidth="1"/>
    <col min="15906" max="15906" width="12.453125" customWidth="1"/>
    <col min="15907" max="15907" width="12.54296875" customWidth="1"/>
    <col min="15908" max="15908" width="13" customWidth="1"/>
    <col min="15909" max="15910" width="13.6328125" customWidth="1"/>
    <col min="16147" max="16147" width="39.08984375" customWidth="1"/>
    <col min="16148" max="16148" width="13.453125" customWidth="1"/>
    <col min="16149" max="16149" width="13.6328125" customWidth="1"/>
    <col min="16150" max="16150" width="12.90625" customWidth="1"/>
    <col min="16151" max="16151" width="13.90625" customWidth="1"/>
    <col min="16152" max="16152" width="7.453125" bestFit="1" customWidth="1"/>
    <col min="16153" max="16161" width="1.6328125" customWidth="1"/>
    <col min="16162" max="16162" width="12.453125" customWidth="1"/>
    <col min="16163" max="16163" width="12.54296875" customWidth="1"/>
    <col min="16164" max="16164" width="13" customWidth="1"/>
    <col min="16165" max="16166" width="13.6328125" customWidth="1"/>
  </cols>
  <sheetData>
    <row r="1" spans="1:93" ht="12" customHeight="1">
      <c r="A1" s="39"/>
      <c r="B1" s="261" t="s">
        <v>89</v>
      </c>
      <c r="C1" s="262"/>
      <c r="D1" s="262"/>
      <c r="E1" s="262"/>
      <c r="F1" s="262"/>
      <c r="G1" s="262"/>
      <c r="H1" s="262"/>
      <c r="I1" s="262"/>
      <c r="J1" s="262"/>
      <c r="K1" s="263"/>
      <c r="L1" s="263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264" t="s">
        <v>93</v>
      </c>
      <c r="AL1" s="265"/>
      <c r="AM1" s="54"/>
      <c r="AN1" s="53"/>
      <c r="AO1" s="52"/>
      <c r="AP1" s="43"/>
      <c r="AQ1" s="43"/>
      <c r="AR1" s="43"/>
      <c r="AS1" s="43"/>
      <c r="AT1" s="43"/>
      <c r="AU1" s="43"/>
      <c r="AV1" s="43"/>
      <c r="AW1" s="43"/>
      <c r="AX1" s="43"/>
      <c r="AY1" s="259" t="s">
        <v>88</v>
      </c>
      <c r="AZ1" s="260"/>
      <c r="BA1" s="260"/>
      <c r="BB1" s="260"/>
      <c r="BC1" s="260"/>
      <c r="BD1" s="260"/>
      <c r="BE1" s="39"/>
      <c r="BF1" s="39"/>
      <c r="BG1" s="39"/>
      <c r="BH1" s="39"/>
      <c r="BI1" s="39"/>
      <c r="BJ1" s="39"/>
      <c r="BK1" s="39"/>
      <c r="BL1" s="39"/>
      <c r="BM1" s="15" t="s">
        <v>87</v>
      </c>
      <c r="BN1" s="40"/>
      <c r="BO1" s="39"/>
      <c r="BP1" s="8" t="s">
        <v>86</v>
      </c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</row>
    <row r="2" spans="1:93" ht="54.65" customHeight="1">
      <c r="A2" s="40"/>
      <c r="B2" s="56" t="s">
        <v>85</v>
      </c>
      <c r="C2" s="56" t="str">
        <f t="shared" ref="C2:I2" si="0">+B2</f>
        <v>kg/new MW</v>
      </c>
      <c r="D2" s="56" t="str">
        <f t="shared" si="0"/>
        <v>kg/new MW</v>
      </c>
      <c r="E2" s="56" t="str">
        <f t="shared" si="0"/>
        <v>kg/new MW</v>
      </c>
      <c r="F2" s="56" t="str">
        <f t="shared" si="0"/>
        <v>kg/new MW</v>
      </c>
      <c r="G2" s="56" t="str">
        <f t="shared" si="0"/>
        <v>kg/new MW</v>
      </c>
      <c r="H2" s="56" t="str">
        <f t="shared" si="0"/>
        <v>kg/new MW</v>
      </c>
      <c r="I2" s="56" t="str">
        <f t="shared" si="0"/>
        <v>kg/new MW</v>
      </c>
      <c r="J2" s="56" t="str">
        <f>+H2</f>
        <v>kg/new MW</v>
      </c>
      <c r="K2" s="57" t="s">
        <v>84</v>
      </c>
      <c r="L2" s="57" t="str">
        <f>+K2</f>
        <v>kg/new MW of each RES var elec techn</v>
      </c>
      <c r="M2" s="57" t="s">
        <v>287</v>
      </c>
      <c r="N2" s="57" t="s">
        <v>287</v>
      </c>
      <c r="O2" s="57" t="s">
        <v>287</v>
      </c>
      <c r="P2" s="57" t="s">
        <v>288</v>
      </c>
      <c r="Q2" s="57" t="s">
        <v>288</v>
      </c>
      <c r="R2" s="57" t="s">
        <v>288</v>
      </c>
      <c r="S2" s="57" t="s">
        <v>288</v>
      </c>
      <c r="T2" s="57" t="s">
        <v>288</v>
      </c>
      <c r="U2" s="47"/>
      <c r="V2" s="47"/>
      <c r="W2" s="47"/>
      <c r="X2" s="47"/>
      <c r="Y2" s="47"/>
      <c r="Z2" s="47"/>
      <c r="AA2" s="47"/>
      <c r="AB2" s="40"/>
      <c r="AC2" s="40"/>
      <c r="AD2" s="40"/>
      <c r="AE2" s="40"/>
      <c r="AF2" s="40"/>
      <c r="AG2" s="40"/>
      <c r="AH2" s="40"/>
      <c r="AI2" s="40"/>
      <c r="AJ2" s="40"/>
      <c r="AK2" s="48" t="s">
        <v>94</v>
      </c>
      <c r="AL2" s="48" t="s">
        <v>95</v>
      </c>
      <c r="AM2" s="47"/>
      <c r="AN2" s="51"/>
      <c r="AO2" s="50"/>
      <c r="AP2" s="43"/>
      <c r="AQ2" s="43"/>
      <c r="AR2" s="43"/>
      <c r="AS2" s="43"/>
      <c r="AT2" s="43"/>
      <c r="AU2" s="43"/>
      <c r="AV2" s="43"/>
      <c r="AW2" s="43"/>
      <c r="AX2" s="43"/>
      <c r="AY2" s="49" t="s">
        <v>304</v>
      </c>
      <c r="AZ2" s="49" t="s">
        <v>305</v>
      </c>
      <c r="BA2" s="49" t="s">
        <v>306</v>
      </c>
      <c r="BB2" s="148" t="s">
        <v>326</v>
      </c>
      <c r="BC2" s="148" t="s">
        <v>327</v>
      </c>
      <c r="BD2" s="148" t="s">
        <v>328</v>
      </c>
      <c r="BE2" s="39"/>
      <c r="BF2" s="48"/>
      <c r="BG2" s="39"/>
      <c r="BH2" s="46" t="s">
        <v>736</v>
      </c>
      <c r="BI2" s="46"/>
      <c r="BJ2" s="39"/>
      <c r="BK2" s="46" t="s">
        <v>737</v>
      </c>
      <c r="BL2" s="39"/>
      <c r="BM2" s="40" t="s">
        <v>83</v>
      </c>
      <c r="BN2" s="40"/>
      <c r="BO2" s="39"/>
      <c r="BP2" s="8" t="s">
        <v>82</v>
      </c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N2" t="s">
        <v>307</v>
      </c>
      <c r="CO2" s="134" t="s">
        <v>308</v>
      </c>
    </row>
    <row r="3" spans="1:93" ht="73" thickBot="1">
      <c r="A3" s="39"/>
      <c r="B3" s="58" t="s">
        <v>81</v>
      </c>
      <c r="C3" s="58" t="s">
        <v>80</v>
      </c>
      <c r="D3" s="58" t="s">
        <v>79</v>
      </c>
      <c r="E3" s="58" t="s">
        <v>78</v>
      </c>
      <c r="F3" s="59" t="s">
        <v>286</v>
      </c>
      <c r="G3" s="59" t="s">
        <v>281</v>
      </c>
      <c r="H3" s="59" t="s">
        <v>282</v>
      </c>
      <c r="I3" s="59" t="s">
        <v>283</v>
      </c>
      <c r="J3" s="59" t="s">
        <v>284</v>
      </c>
      <c r="K3" s="59" t="s">
        <v>77</v>
      </c>
      <c r="L3" s="59" t="s">
        <v>76</v>
      </c>
      <c r="M3" s="59" t="s">
        <v>289</v>
      </c>
      <c r="N3" s="59" t="s">
        <v>290</v>
      </c>
      <c r="O3" s="59" t="s">
        <v>291</v>
      </c>
      <c r="P3" s="59" t="s">
        <v>292</v>
      </c>
      <c r="Q3" s="59" t="s">
        <v>293</v>
      </c>
      <c r="R3" s="59" t="s">
        <v>294</v>
      </c>
      <c r="S3" s="59" t="s">
        <v>295</v>
      </c>
      <c r="T3" s="59" t="s">
        <v>296</v>
      </c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7" t="s">
        <v>75</v>
      </c>
      <c r="AL3" s="41" t="s">
        <v>74</v>
      </c>
      <c r="AM3" s="46"/>
      <c r="AN3" s="45"/>
      <c r="AO3" s="44"/>
      <c r="AP3" s="44"/>
      <c r="AQ3" s="43"/>
      <c r="AR3" s="43"/>
      <c r="AS3" s="43"/>
      <c r="AT3" s="43"/>
      <c r="AU3" s="43"/>
      <c r="AV3" s="43"/>
      <c r="AW3" s="43"/>
      <c r="AX3" s="43"/>
      <c r="AY3" s="42" t="s">
        <v>73</v>
      </c>
      <c r="AZ3" s="42" t="s">
        <v>73</v>
      </c>
      <c r="BA3" s="42" t="s">
        <v>73</v>
      </c>
      <c r="BB3" s="149" t="s">
        <v>73</v>
      </c>
      <c r="BC3" s="149" t="s">
        <v>73</v>
      </c>
      <c r="BD3" s="149" t="s">
        <v>73</v>
      </c>
      <c r="BE3" s="39"/>
      <c r="BF3" s="41"/>
      <c r="BG3" s="39"/>
      <c r="BH3" s="41" t="s">
        <v>72</v>
      </c>
      <c r="BI3" s="41"/>
      <c r="BJ3" s="39"/>
      <c r="BK3" s="41" t="s">
        <v>72</v>
      </c>
      <c r="BL3" s="39"/>
      <c r="BM3" s="40" t="s">
        <v>71</v>
      </c>
      <c r="BN3" s="40" t="s">
        <v>70</v>
      </c>
      <c r="BO3" s="39"/>
      <c r="BP3" s="39">
        <v>1994</v>
      </c>
      <c r="BQ3" s="39">
        <v>1995</v>
      </c>
      <c r="BR3" s="39">
        <v>1996</v>
      </c>
      <c r="BS3" s="39">
        <v>1997</v>
      </c>
      <c r="BT3" s="39">
        <v>1998</v>
      </c>
      <c r="BU3" s="39">
        <v>1999</v>
      </c>
      <c r="BV3" s="39">
        <v>2000</v>
      </c>
      <c r="BW3" s="39">
        <v>2001</v>
      </c>
      <c r="BX3" s="39">
        <v>2002</v>
      </c>
      <c r="BY3" s="39">
        <v>2003</v>
      </c>
      <c r="BZ3" s="39">
        <v>2004</v>
      </c>
      <c r="CA3" s="39">
        <v>2005</v>
      </c>
      <c r="CB3" s="39">
        <v>2006</v>
      </c>
      <c r="CC3" s="39">
        <v>2007</v>
      </c>
      <c r="CD3" s="39">
        <v>2008</v>
      </c>
      <c r="CE3" s="39">
        <v>2009</v>
      </c>
      <c r="CF3" s="39">
        <v>2010</v>
      </c>
      <c r="CG3" s="39">
        <v>2011</v>
      </c>
      <c r="CH3" s="39">
        <v>2012</v>
      </c>
      <c r="CI3" s="39">
        <v>2013</v>
      </c>
      <c r="CJ3" s="39">
        <v>2014</v>
      </c>
      <c r="CK3" s="39">
        <v>2015</v>
      </c>
      <c r="CL3" s="39">
        <v>2016</v>
      </c>
      <c r="CN3" t="s">
        <v>72</v>
      </c>
      <c r="CO3" t="s">
        <v>185</v>
      </c>
    </row>
    <row r="4" spans="1:93" s="33" customFormat="1">
      <c r="A4" s="38" t="s">
        <v>69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AK4" s="37"/>
      <c r="AL4" s="37"/>
      <c r="AM4" s="36"/>
      <c r="AN4" s="3"/>
      <c r="AO4" s="2"/>
      <c r="AP4" s="2"/>
      <c r="AQ4" s="2"/>
      <c r="AR4" s="2"/>
      <c r="AS4" s="2"/>
      <c r="AT4" s="2"/>
      <c r="AU4" s="2"/>
      <c r="AV4" s="2"/>
      <c r="AW4" s="2"/>
      <c r="AX4" s="2"/>
      <c r="AY4" s="35"/>
      <c r="AZ4" s="35"/>
      <c r="BA4" s="35"/>
      <c r="BB4" s="150"/>
      <c r="BC4" s="150"/>
      <c r="BD4" s="150"/>
      <c r="BM4" s="34"/>
      <c r="BN4" s="34"/>
    </row>
    <row r="5" spans="1:93" s="2" customFormat="1">
      <c r="A5" s="24" t="s">
        <v>68</v>
      </c>
      <c r="B5" s="3">
        <v>0</v>
      </c>
      <c r="C5" s="3"/>
      <c r="D5" s="3">
        <v>0.74</v>
      </c>
      <c r="E5" s="3">
        <v>0.74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AK5" s="5">
        <v>100</v>
      </c>
      <c r="AL5" s="5">
        <v>0</v>
      </c>
      <c r="AM5" s="30"/>
      <c r="AN5" s="3"/>
      <c r="BA5" s="2">
        <f t="shared" ref="BA5:BA30" si="1">(AY5+AZ5)/2</f>
        <v>0</v>
      </c>
      <c r="BB5" s="151"/>
      <c r="BC5" s="151"/>
      <c r="BD5" s="151">
        <f>(BB5+BC5)/2</f>
        <v>0</v>
      </c>
      <c r="BH5" s="2">
        <v>0</v>
      </c>
      <c r="BK5" s="2">
        <v>0</v>
      </c>
      <c r="BM5" s="29">
        <v>0</v>
      </c>
      <c r="BN5" s="29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N5" s="2">
        <v>0</v>
      </c>
      <c r="CO5" s="2">
        <v>40</v>
      </c>
    </row>
    <row r="6" spans="1:93" s="2" customFormat="1">
      <c r="A6" s="24" t="s">
        <v>21</v>
      </c>
      <c r="B6" s="3">
        <v>740</v>
      </c>
      <c r="C6" s="3"/>
      <c r="D6" s="3">
        <v>2030</v>
      </c>
      <c r="E6" s="3">
        <v>9400</v>
      </c>
      <c r="F6" s="3">
        <v>1396.5</v>
      </c>
      <c r="G6" s="3">
        <v>756</v>
      </c>
      <c r="H6" s="3">
        <v>756</v>
      </c>
      <c r="I6" s="3">
        <v>759.13043478260875</v>
      </c>
      <c r="J6" s="3">
        <v>938.82352941176464</v>
      </c>
      <c r="K6" s="3">
        <v>7362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0.17299999999999999</v>
      </c>
      <c r="R6" s="3">
        <v>1.2150000000000001</v>
      </c>
      <c r="S6" s="3">
        <v>1.2150000000000001</v>
      </c>
      <c r="T6" s="3">
        <v>0</v>
      </c>
      <c r="AK6" s="5">
        <v>218</v>
      </c>
      <c r="AL6" s="5">
        <v>29</v>
      </c>
      <c r="AM6" s="30"/>
      <c r="AN6" s="3"/>
      <c r="AY6" s="2">
        <v>0.42</v>
      </c>
      <c r="AZ6" s="2">
        <v>0.7</v>
      </c>
      <c r="BA6" s="2">
        <f t="shared" si="1"/>
        <v>0.55999999999999994</v>
      </c>
      <c r="BB6" s="151">
        <v>0.34</v>
      </c>
      <c r="BC6" s="151">
        <v>0.36</v>
      </c>
      <c r="BD6" s="151">
        <f t="shared" ref="BD6:BD11" si="2">(BB6+BC6)/2</f>
        <v>0.35</v>
      </c>
      <c r="BH6" s="2">
        <v>28000</v>
      </c>
      <c r="BK6" s="2">
        <v>75000</v>
      </c>
      <c r="BM6" s="29">
        <v>1418922.8606220002</v>
      </c>
      <c r="BN6" s="29">
        <v>-30056858.883152865</v>
      </c>
      <c r="BP6" s="2">
        <v>29538461.538461536</v>
      </c>
      <c r="BQ6" s="2">
        <v>30297592.307692308</v>
      </c>
      <c r="BR6" s="2">
        <v>31985640</v>
      </c>
      <c r="BS6" s="2">
        <v>33362595.384615384</v>
      </c>
      <c r="BT6" s="2">
        <v>34734600.769230768</v>
      </c>
      <c r="BU6" s="2">
        <v>36259782.307692304</v>
      </c>
      <c r="BV6" s="2">
        <v>37326065.384615384</v>
      </c>
      <c r="BW6" s="2">
        <v>37315575.384615384</v>
      </c>
      <c r="BX6" s="2">
        <v>40068286.153846152</v>
      </c>
      <c r="BY6" s="2">
        <v>42966123.076923072</v>
      </c>
      <c r="BZ6" s="2">
        <v>45855580</v>
      </c>
      <c r="CA6" s="2">
        <v>48887143.076923072</v>
      </c>
      <c r="CB6" s="2">
        <v>51861136.153846152</v>
      </c>
      <c r="CC6" s="2">
        <v>57911502.307692304</v>
      </c>
      <c r="CD6" s="2">
        <v>60546123.076923072</v>
      </c>
      <c r="CE6" s="2">
        <v>56631815.384615384</v>
      </c>
      <c r="CF6" s="2">
        <v>62412745.384615384</v>
      </c>
      <c r="CG6" s="2">
        <v>67173292.307692304</v>
      </c>
      <c r="CH6" s="2">
        <v>69321044.615384609</v>
      </c>
      <c r="CI6" s="2">
        <v>71686989.230769232</v>
      </c>
      <c r="CJ6" s="2">
        <v>75676307.692307696</v>
      </c>
      <c r="CK6" s="2">
        <v>85849278.461538464</v>
      </c>
      <c r="CL6" s="2">
        <v>87060174.615384609</v>
      </c>
      <c r="CN6" s="2">
        <v>281.26330902199999</v>
      </c>
      <c r="CO6" s="2">
        <v>40</v>
      </c>
    </row>
    <row r="7" spans="1:93" s="2" customFormat="1">
      <c r="A7" s="24" t="s">
        <v>67</v>
      </c>
      <c r="B7" s="3">
        <v>3280</v>
      </c>
      <c r="C7" s="3"/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AK7" s="5">
        <v>0</v>
      </c>
      <c r="AL7" s="5">
        <f>AK7/3</f>
        <v>0</v>
      </c>
      <c r="AM7" s="30"/>
      <c r="AN7" s="3"/>
      <c r="BA7" s="2">
        <f t="shared" si="1"/>
        <v>0</v>
      </c>
      <c r="BB7" s="151"/>
      <c r="BC7" s="151"/>
      <c r="BD7" s="151">
        <f t="shared" si="2"/>
        <v>0</v>
      </c>
      <c r="BH7" s="2">
        <v>0</v>
      </c>
      <c r="BK7" s="2">
        <v>0</v>
      </c>
      <c r="BM7" s="29">
        <v>0</v>
      </c>
      <c r="BN7" s="29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N7" s="2">
        <v>0</v>
      </c>
      <c r="CO7" s="2">
        <v>40</v>
      </c>
    </row>
    <row r="8" spans="1:93" s="2" customFormat="1">
      <c r="A8" s="24" t="s">
        <v>66</v>
      </c>
      <c r="B8" s="3">
        <v>0</v>
      </c>
      <c r="C8" s="3"/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AK8" s="5">
        <v>264</v>
      </c>
      <c r="AL8" s="5">
        <f>AK8/3</f>
        <v>88</v>
      </c>
      <c r="AM8" s="30"/>
      <c r="AN8" s="3"/>
      <c r="BA8" s="2">
        <v>0.15</v>
      </c>
      <c r="BB8" s="151">
        <v>0.25</v>
      </c>
      <c r="BC8" s="151">
        <v>0.75</v>
      </c>
      <c r="BD8" s="151">
        <f t="shared" si="2"/>
        <v>0.5</v>
      </c>
      <c r="BH8" s="2">
        <v>0.5</v>
      </c>
      <c r="BK8" s="2">
        <v>6</v>
      </c>
      <c r="BM8" s="29">
        <v>69.8294577889355</v>
      </c>
      <c r="BN8" s="29">
        <v>16338.425649451296</v>
      </c>
      <c r="BP8" s="2">
        <v>18200</v>
      </c>
      <c r="BQ8" s="2">
        <v>20100</v>
      </c>
      <c r="BR8" s="2">
        <v>18900</v>
      </c>
      <c r="BS8" s="2">
        <v>20300</v>
      </c>
      <c r="BT8" s="2">
        <v>20200</v>
      </c>
      <c r="BU8" s="2">
        <v>20000</v>
      </c>
      <c r="BV8" s="2">
        <v>20300</v>
      </c>
      <c r="BW8" s="2">
        <v>20000</v>
      </c>
      <c r="BX8" s="2">
        <v>17800</v>
      </c>
      <c r="BY8" s="2">
        <v>18390</v>
      </c>
      <c r="BZ8" s="2">
        <v>18590</v>
      </c>
      <c r="CA8" s="2">
        <v>20090</v>
      </c>
      <c r="CB8" s="2">
        <v>19880</v>
      </c>
      <c r="CC8" s="2">
        <v>18670</v>
      </c>
      <c r="CD8" s="2">
        <v>21550</v>
      </c>
      <c r="CE8" s="2">
        <v>20210</v>
      </c>
      <c r="CF8" s="2">
        <v>22560</v>
      </c>
      <c r="CG8" s="2">
        <v>20230</v>
      </c>
      <c r="CH8" s="2">
        <v>20700</v>
      </c>
      <c r="CI8" s="2">
        <v>21760</v>
      </c>
      <c r="CJ8" s="2">
        <v>22070</v>
      </c>
      <c r="CK8" s="2">
        <v>22740</v>
      </c>
      <c r="CL8" s="2">
        <v>23260</v>
      </c>
      <c r="CN8" s="2">
        <v>0</v>
      </c>
      <c r="CO8" s="2">
        <v>40</v>
      </c>
    </row>
    <row r="9" spans="1:93" s="2" customFormat="1">
      <c r="A9" s="24" t="s">
        <v>20</v>
      </c>
      <c r="B9" s="3">
        <v>0</v>
      </c>
      <c r="C9" s="3"/>
      <c r="D9" s="3">
        <v>1500</v>
      </c>
      <c r="E9" s="3">
        <v>3800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AK9" s="5">
        <v>200</v>
      </c>
      <c r="AL9" s="5">
        <v>0</v>
      </c>
      <c r="AM9" s="30"/>
      <c r="AN9" s="3"/>
      <c r="BA9" s="2">
        <f t="shared" si="1"/>
        <v>0</v>
      </c>
      <c r="BB9" s="151"/>
      <c r="BC9" s="151"/>
      <c r="BD9" s="151">
        <f t="shared" si="2"/>
        <v>0</v>
      </c>
      <c r="BH9" s="2">
        <v>0</v>
      </c>
      <c r="BK9" s="2">
        <v>0</v>
      </c>
      <c r="BM9" s="29">
        <v>0</v>
      </c>
      <c r="BN9" s="29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N9" s="2">
        <v>0</v>
      </c>
      <c r="CO9" s="2">
        <v>40</v>
      </c>
    </row>
    <row r="10" spans="1:93" s="2" customFormat="1">
      <c r="A10" s="24" t="s">
        <v>65</v>
      </c>
      <c r="B10" s="3">
        <v>250000</v>
      </c>
      <c r="C10" s="3"/>
      <c r="D10" s="3">
        <v>561600</v>
      </c>
      <c r="E10" s="3">
        <v>24000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48</v>
      </c>
      <c r="L10" s="3">
        <v>0</v>
      </c>
      <c r="M10" s="3">
        <v>0</v>
      </c>
      <c r="N10" s="3">
        <v>1200</v>
      </c>
      <c r="O10" s="3">
        <v>2400</v>
      </c>
      <c r="P10" s="3">
        <v>0</v>
      </c>
      <c r="Q10" s="3">
        <v>0</v>
      </c>
      <c r="R10" s="3">
        <v>180</v>
      </c>
      <c r="S10" s="3">
        <v>180</v>
      </c>
      <c r="T10" s="3">
        <v>0</v>
      </c>
      <c r="AK10" s="5">
        <v>4.5</v>
      </c>
      <c r="AL10" s="5">
        <v>0</v>
      </c>
      <c r="AM10" s="30"/>
      <c r="AN10" s="3"/>
      <c r="BA10" s="2">
        <f t="shared" si="1"/>
        <v>0</v>
      </c>
      <c r="BB10" s="151"/>
      <c r="BC10" s="151"/>
      <c r="BD10" s="151">
        <f t="shared" si="2"/>
        <v>0</v>
      </c>
      <c r="BH10" s="2">
        <v>0</v>
      </c>
      <c r="BK10" s="2">
        <v>0</v>
      </c>
      <c r="BM10" s="29">
        <v>0</v>
      </c>
      <c r="BN10" s="29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N10" s="2">
        <v>0</v>
      </c>
      <c r="CO10" s="2">
        <v>40</v>
      </c>
    </row>
    <row r="11" spans="1:93" s="2" customFormat="1">
      <c r="A11" s="24" t="s">
        <v>64</v>
      </c>
      <c r="B11" s="3">
        <v>2200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AK11" s="5">
        <v>83</v>
      </c>
      <c r="AL11" s="5">
        <f>AK11/3</f>
        <v>27.666666666666668</v>
      </c>
      <c r="AM11" s="30"/>
      <c r="AN11" s="3"/>
      <c r="AY11" s="2">
        <v>0.87</v>
      </c>
      <c r="AZ11" s="2">
        <v>0.93</v>
      </c>
      <c r="BA11" s="2">
        <f t="shared" ref="BA11:BA21" si="3">(AY11+AZ11)/2</f>
        <v>0.9</v>
      </c>
      <c r="BB11" s="151">
        <v>0.18</v>
      </c>
      <c r="BC11" s="151">
        <v>0.2</v>
      </c>
      <c r="BD11" s="151">
        <f t="shared" si="2"/>
        <v>0.19</v>
      </c>
      <c r="BH11" s="2">
        <v>480</v>
      </c>
      <c r="BK11" s="2">
        <v>12000</v>
      </c>
      <c r="BM11" s="29">
        <v>198972.69211570729</v>
      </c>
      <c r="BN11" s="29">
        <v>-3904104.7135903994</v>
      </c>
      <c r="BP11" s="2">
        <v>3814814.8148148144</v>
      </c>
      <c r="BQ11" s="2">
        <v>5592572.5925925924</v>
      </c>
      <c r="BR11" s="2">
        <v>4518488.5185185187</v>
      </c>
      <c r="BS11" s="2">
        <v>5345619.0123456791</v>
      </c>
      <c r="BT11" s="2">
        <v>5506072.8395061726</v>
      </c>
      <c r="BU11" s="2">
        <v>5938131.6049382715</v>
      </c>
      <c r="BV11" s="2">
        <v>5864037.5308641968</v>
      </c>
      <c r="BW11" s="2">
        <v>4617083.9506172836</v>
      </c>
      <c r="BX11" s="2">
        <v>5567591.2345679011</v>
      </c>
      <c r="BY11" s="2">
        <v>5888398.8888888881</v>
      </c>
      <c r="BZ11" s="2">
        <v>6184505.1851851847</v>
      </c>
      <c r="CA11" s="2">
        <v>7307691.9753086418</v>
      </c>
      <c r="CB11" s="2">
        <v>7504492.8395061726</v>
      </c>
      <c r="CC11" s="2">
        <v>8552635.5555555541</v>
      </c>
      <c r="CD11" s="2">
        <v>9032037.0370370373</v>
      </c>
      <c r="CE11" s="2">
        <v>7410633.0864197528</v>
      </c>
      <c r="CF11" s="2">
        <v>9257954.9382716045</v>
      </c>
      <c r="CG11" s="2">
        <v>10291611.975308642</v>
      </c>
      <c r="CH11" s="2">
        <v>10239779.259259259</v>
      </c>
      <c r="CI11" s="2">
        <v>11643296.666666666</v>
      </c>
      <c r="CJ11" s="2">
        <v>11893815.925925925</v>
      </c>
      <c r="CK11" s="2">
        <v>11511995.555555554</v>
      </c>
      <c r="CL11" s="2">
        <v>11418632.163742689</v>
      </c>
      <c r="CN11" s="2">
        <v>16.9154456891</v>
      </c>
      <c r="CO11" s="2">
        <v>40</v>
      </c>
    </row>
    <row r="12" spans="1:93" s="2" customFormat="1">
      <c r="A12" s="24" t="s">
        <v>454</v>
      </c>
      <c r="B12" s="3">
        <v>0</v>
      </c>
      <c r="C12" s="3"/>
      <c r="D12" s="3">
        <v>0</v>
      </c>
      <c r="E12" s="3">
        <v>0</v>
      </c>
      <c r="F12" s="3">
        <v>0</v>
      </c>
      <c r="G12" s="3">
        <v>120</v>
      </c>
      <c r="H12" s="3">
        <v>60</v>
      </c>
      <c r="I12" s="3">
        <v>62.906832298136649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AK12" s="5">
        <v>285</v>
      </c>
      <c r="AL12" s="5">
        <f>AK12/3</f>
        <v>95</v>
      </c>
      <c r="AM12" s="30"/>
      <c r="AN12" s="3"/>
      <c r="BA12" s="2">
        <v>0.32</v>
      </c>
      <c r="BC12" s="166"/>
      <c r="BD12" s="2">
        <f>0.68</f>
        <v>0.68</v>
      </c>
      <c r="BH12" s="2">
        <v>7.2</v>
      </c>
      <c r="BK12" s="2">
        <v>145</v>
      </c>
      <c r="BM12" s="5">
        <v>4059.2292791935774</v>
      </c>
      <c r="BN12" s="5">
        <v>-131133.74581208391</v>
      </c>
      <c r="BP12" s="1">
        <v>26470.588235294119</v>
      </c>
      <c r="BQ12" s="1">
        <v>36029.411764705888</v>
      </c>
      <c r="BR12" s="1">
        <v>38529.411764705888</v>
      </c>
      <c r="BS12" s="1">
        <v>40294.117647058825</v>
      </c>
      <c r="BT12" s="1">
        <v>53382.352941176476</v>
      </c>
      <c r="BU12" s="1">
        <v>49852.941176470595</v>
      </c>
      <c r="BV12" s="1">
        <v>57794.117647058825</v>
      </c>
      <c r="BW12" s="1">
        <v>68088.23529411765</v>
      </c>
      <c r="BX12" s="1">
        <v>78970.588235294126</v>
      </c>
      <c r="BY12" s="1">
        <v>80294.117647058825</v>
      </c>
      <c r="BZ12" s="1">
        <v>88676.470588235301</v>
      </c>
      <c r="CA12" s="1">
        <v>95882.352941176476</v>
      </c>
      <c r="CB12" s="1">
        <v>102941.17647058824</v>
      </c>
      <c r="CC12" s="1">
        <v>108382.35294117648</v>
      </c>
      <c r="CD12" s="1">
        <v>117500.00000000001</v>
      </c>
      <c r="CE12" s="1">
        <v>119411.76470588236</v>
      </c>
      <c r="CF12" s="1">
        <v>161764.70588235295</v>
      </c>
      <c r="CG12" s="1">
        <v>163235.29411764708</v>
      </c>
      <c r="CH12" s="1">
        <v>154411.76470588238</v>
      </c>
      <c r="CI12" s="1">
        <v>167647.05882352943</v>
      </c>
      <c r="CJ12" s="1">
        <v>179411.76470588238</v>
      </c>
      <c r="CK12" s="1">
        <v>185294.11764705885</v>
      </c>
      <c r="CL12">
        <v>180882.35294117648</v>
      </c>
      <c r="CN12" s="2">
        <v>0.63863533550399998</v>
      </c>
      <c r="CO12" s="2">
        <v>40</v>
      </c>
    </row>
    <row r="13" spans="1:93" s="2" customFormat="1">
      <c r="A13" s="24" t="s">
        <v>19</v>
      </c>
      <c r="B13" s="3">
        <v>3200</v>
      </c>
      <c r="C13" s="3"/>
      <c r="D13" s="3">
        <v>2700</v>
      </c>
      <c r="E13" s="3">
        <v>22200</v>
      </c>
      <c r="F13" s="3">
        <v>807.2</v>
      </c>
      <c r="G13" s="3">
        <v>468.00000000000006</v>
      </c>
      <c r="H13" s="3">
        <v>468.00000000000006</v>
      </c>
      <c r="I13" s="3">
        <v>463.15527950310559</v>
      </c>
      <c r="J13" s="3">
        <v>543.52941176470586</v>
      </c>
      <c r="K13" s="3">
        <v>2044</v>
      </c>
      <c r="L13" s="3">
        <v>125</v>
      </c>
      <c r="M13" s="3">
        <v>0.7</v>
      </c>
      <c r="N13" s="3">
        <v>1.5</v>
      </c>
      <c r="O13" s="3">
        <v>120</v>
      </c>
      <c r="P13" s="3">
        <v>4.3999999999999997E-2</v>
      </c>
      <c r="Q13" s="3">
        <v>0</v>
      </c>
      <c r="R13" s="3">
        <v>0</v>
      </c>
      <c r="S13" s="3">
        <v>0</v>
      </c>
      <c r="T13" s="3">
        <v>10836</v>
      </c>
      <c r="AK13" s="5">
        <v>57</v>
      </c>
      <c r="AL13" s="5">
        <v>16.5</v>
      </c>
      <c r="AM13" s="30"/>
      <c r="AN13" s="3"/>
      <c r="AY13" s="2">
        <v>0.43</v>
      </c>
      <c r="AZ13" s="2">
        <v>0.53</v>
      </c>
      <c r="BA13" s="2">
        <f>(AY13+AZ13)/2</f>
        <v>0.48</v>
      </c>
      <c r="BB13" s="151">
        <v>0.2</v>
      </c>
      <c r="BC13" s="151">
        <v>0.37</v>
      </c>
      <c r="BD13" s="151">
        <f t="shared" ref="BD13:BD24" si="4">(BB13+BC13)/2</f>
        <v>0.28500000000000003</v>
      </c>
      <c r="BH13" s="2">
        <v>720</v>
      </c>
      <c r="BK13" s="2">
        <v>2100</v>
      </c>
      <c r="BM13" s="29">
        <v>296737.49494189839</v>
      </c>
      <c r="BN13" s="29">
        <v>-410662.56633127294</v>
      </c>
      <c r="BP13" s="2">
        <v>11200000</v>
      </c>
      <c r="BQ13" s="2">
        <v>11894880</v>
      </c>
      <c r="BR13" s="2">
        <v>12692970</v>
      </c>
      <c r="BS13" s="2">
        <v>13489220</v>
      </c>
      <c r="BT13" s="2">
        <v>14082890</v>
      </c>
      <c r="BU13" s="2">
        <v>14576160</v>
      </c>
      <c r="BV13" s="2">
        <v>14870800</v>
      </c>
      <c r="BW13" s="2">
        <v>15665780</v>
      </c>
      <c r="BX13" s="2">
        <v>15558530</v>
      </c>
      <c r="BY13" s="2">
        <v>15247700</v>
      </c>
      <c r="BZ13" s="2">
        <v>15831970</v>
      </c>
      <c r="CA13" s="2">
        <v>16510030</v>
      </c>
      <c r="CB13" s="2">
        <v>17161930</v>
      </c>
      <c r="CC13" s="2">
        <v>17720460</v>
      </c>
      <c r="CD13" s="2">
        <v>18073200</v>
      </c>
      <c r="CE13" s="2">
        <v>18009130</v>
      </c>
      <c r="CF13" s="2">
        <v>18751630</v>
      </c>
      <c r="CG13" s="2">
        <v>19307980</v>
      </c>
      <c r="CH13" s="2">
        <v>20029659.753997538</v>
      </c>
      <c r="CI13" s="2">
        <v>21644986.715867158</v>
      </c>
      <c r="CJ13" s="2">
        <v>21756349.138991389</v>
      </c>
      <c r="CK13" s="2">
        <v>22323346.408364084</v>
      </c>
      <c r="CL13" s="2">
        <v>23271658.523985241</v>
      </c>
      <c r="CN13" s="2">
        <v>406.31080415000002</v>
      </c>
      <c r="CO13" s="2">
        <v>40</v>
      </c>
    </row>
    <row r="14" spans="1:93" s="2" customFormat="1">
      <c r="A14" s="24" t="s">
        <v>18</v>
      </c>
      <c r="B14" s="3">
        <v>15600</v>
      </c>
      <c r="C14" s="3"/>
      <c r="D14" s="3">
        <v>5700</v>
      </c>
      <c r="E14" s="3">
        <v>18080.888183980969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6200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AK14" s="5">
        <v>38.5</v>
      </c>
      <c r="AL14" s="5">
        <v>0</v>
      </c>
      <c r="AM14" s="30"/>
      <c r="AN14" s="3"/>
      <c r="BA14" s="2">
        <f t="shared" si="3"/>
        <v>0</v>
      </c>
      <c r="BB14" s="151"/>
      <c r="BC14" s="151"/>
      <c r="BD14" s="151">
        <f t="shared" si="4"/>
        <v>0</v>
      </c>
      <c r="BH14" s="2">
        <v>0</v>
      </c>
      <c r="BK14" s="2">
        <v>0</v>
      </c>
      <c r="BM14" s="29">
        <v>0</v>
      </c>
      <c r="BN14" s="29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N14" s="2">
        <v>0</v>
      </c>
      <c r="CO14" s="2">
        <v>40</v>
      </c>
    </row>
    <row r="15" spans="1:93" s="2" customFormat="1">
      <c r="A15" s="24" t="s">
        <v>63</v>
      </c>
      <c r="B15" s="3">
        <v>0</v>
      </c>
      <c r="C15" s="3"/>
      <c r="D15" s="3">
        <v>4.8600000000000003</v>
      </c>
      <c r="E15" s="3">
        <v>14.58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AK15" s="5">
        <v>384.2</v>
      </c>
      <c r="AL15" s="5">
        <f>AK15/3</f>
        <v>128.06666666666666</v>
      </c>
      <c r="AM15" s="30"/>
      <c r="AN15" s="3"/>
      <c r="BA15" s="2">
        <f t="shared" si="3"/>
        <v>0</v>
      </c>
      <c r="BB15" s="151">
        <v>0.01</v>
      </c>
      <c r="BC15" s="151">
        <v>0.1</v>
      </c>
      <c r="BD15" s="151">
        <f t="shared" si="4"/>
        <v>5.5E-2</v>
      </c>
      <c r="BH15" s="2">
        <v>0</v>
      </c>
      <c r="BK15" s="2">
        <v>0</v>
      </c>
      <c r="BM15" s="29">
        <v>0</v>
      </c>
      <c r="BN15" s="29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N15" s="2">
        <v>0</v>
      </c>
      <c r="CO15" s="2">
        <v>40</v>
      </c>
    </row>
    <row r="16" spans="1:93" s="2" customFormat="1">
      <c r="A16" s="24" t="s">
        <v>62</v>
      </c>
      <c r="B16" s="3">
        <v>0</v>
      </c>
      <c r="C16" s="3"/>
      <c r="D16" s="3">
        <v>450</v>
      </c>
      <c r="E16" s="3">
        <v>450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AK16" s="5">
        <v>2000</v>
      </c>
      <c r="AL16" s="5">
        <v>0</v>
      </c>
      <c r="AM16" s="30"/>
      <c r="AN16" s="3"/>
      <c r="BA16" s="2">
        <f t="shared" si="3"/>
        <v>0</v>
      </c>
      <c r="BB16" s="151"/>
      <c r="BC16" s="151"/>
      <c r="BD16" s="151">
        <f t="shared" si="4"/>
        <v>0</v>
      </c>
      <c r="BH16" s="2">
        <v>0</v>
      </c>
      <c r="BK16" s="2">
        <v>0</v>
      </c>
      <c r="BM16" s="29">
        <v>0</v>
      </c>
      <c r="BN16" s="29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N16" s="2">
        <v>0</v>
      </c>
      <c r="CO16" s="2">
        <v>40</v>
      </c>
    </row>
    <row r="17" spans="1:93" s="2" customFormat="1">
      <c r="A17" s="24" t="s">
        <v>61</v>
      </c>
      <c r="B17" s="3">
        <v>150</v>
      </c>
      <c r="C17" s="3"/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AK17" s="5">
        <v>120</v>
      </c>
      <c r="AL17" s="5">
        <v>0</v>
      </c>
      <c r="AM17" s="30"/>
      <c r="AN17" s="3"/>
      <c r="BA17" s="2">
        <f t="shared" si="3"/>
        <v>0</v>
      </c>
      <c r="BB17" s="151"/>
      <c r="BC17" s="151"/>
      <c r="BD17" s="151">
        <f t="shared" si="4"/>
        <v>0</v>
      </c>
      <c r="BH17" s="2">
        <v>0</v>
      </c>
      <c r="BK17" s="2">
        <v>0</v>
      </c>
      <c r="BM17" s="29">
        <v>0</v>
      </c>
      <c r="BN17" s="29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N17" s="2">
        <v>0</v>
      </c>
      <c r="CO17" s="2">
        <v>40</v>
      </c>
    </row>
    <row r="18" spans="1:93" s="2" customFormat="1">
      <c r="A18" s="24" t="s">
        <v>17</v>
      </c>
      <c r="B18" s="3">
        <v>310</v>
      </c>
      <c r="C18" s="3"/>
      <c r="D18" s="3">
        <v>6090</v>
      </c>
      <c r="E18" s="3">
        <v>3800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1140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AK18" s="5">
        <v>28</v>
      </c>
      <c r="AL18" s="5">
        <v>0</v>
      </c>
      <c r="AM18" s="30"/>
      <c r="AN18" s="3"/>
      <c r="BA18" s="2">
        <f t="shared" si="3"/>
        <v>0</v>
      </c>
      <c r="BB18" s="151"/>
      <c r="BC18" s="151"/>
      <c r="BD18" s="151">
        <f t="shared" si="4"/>
        <v>0</v>
      </c>
      <c r="BH18" s="2">
        <v>0</v>
      </c>
      <c r="BK18" s="2">
        <v>0</v>
      </c>
      <c r="BM18" s="29">
        <v>0</v>
      </c>
      <c r="BN18" s="29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N18" s="2">
        <v>0</v>
      </c>
      <c r="CO18" s="2">
        <v>40</v>
      </c>
    </row>
    <row r="19" spans="1:93" s="2" customFormat="1">
      <c r="A19" s="24" t="s">
        <v>60</v>
      </c>
      <c r="B19" s="3">
        <v>2500</v>
      </c>
      <c r="C19" s="3"/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AK19" s="32">
        <v>28</v>
      </c>
      <c r="AL19" s="5">
        <v>0</v>
      </c>
      <c r="AM19" s="30"/>
      <c r="AN19" s="3"/>
      <c r="BA19" s="2">
        <v>0</v>
      </c>
      <c r="BB19" s="151"/>
      <c r="BC19" s="151"/>
      <c r="BD19" s="151">
        <f t="shared" si="4"/>
        <v>0</v>
      </c>
      <c r="BH19" s="2">
        <v>0</v>
      </c>
      <c r="BK19" s="2">
        <v>0</v>
      </c>
      <c r="BM19" s="29">
        <v>0</v>
      </c>
      <c r="BN19" s="29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N19" s="2">
        <v>0</v>
      </c>
      <c r="CO19" s="2">
        <v>40</v>
      </c>
    </row>
    <row r="20" spans="1:93" s="2" customFormat="1">
      <c r="A20" s="24" t="s">
        <v>59</v>
      </c>
      <c r="B20" s="3">
        <v>0</v>
      </c>
      <c r="C20" s="3"/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AK20" s="31">
        <f>AK6</f>
        <v>218</v>
      </c>
      <c r="AL20" s="5">
        <f>AK20/3</f>
        <v>72.666666666666671</v>
      </c>
      <c r="AM20" s="30"/>
      <c r="AN20" s="3"/>
      <c r="BA20" s="2">
        <v>5.0000000000000001E-3</v>
      </c>
      <c r="BB20" s="151">
        <v>0.25</v>
      </c>
      <c r="BC20" s="151">
        <v>0.5</v>
      </c>
      <c r="BD20" s="151">
        <f t="shared" si="4"/>
        <v>0.375</v>
      </c>
      <c r="BH20" s="2">
        <v>5.1999999999999998E-3</v>
      </c>
      <c r="BK20" s="2">
        <v>1</v>
      </c>
      <c r="BM20" s="29">
        <v>13.870336403359323</v>
      </c>
      <c r="BN20" s="29">
        <v>-545.3422419176826</v>
      </c>
      <c r="BP20" s="2">
        <v>84.8</v>
      </c>
      <c r="BQ20" s="2">
        <v>98.4</v>
      </c>
      <c r="BR20" s="2">
        <v>86.4</v>
      </c>
      <c r="BS20" s="2">
        <v>119.2</v>
      </c>
      <c r="BT20" s="2">
        <v>149.28</v>
      </c>
      <c r="BU20" s="2">
        <v>120</v>
      </c>
      <c r="BV20" s="2">
        <v>144</v>
      </c>
      <c r="BW20" s="2">
        <v>129.6</v>
      </c>
      <c r="BX20" s="2">
        <v>97.6</v>
      </c>
      <c r="BY20" s="2">
        <v>112</v>
      </c>
      <c r="BZ20" s="2">
        <v>96</v>
      </c>
      <c r="CA20" s="2">
        <v>110.4</v>
      </c>
      <c r="CB20" s="2">
        <v>116.8</v>
      </c>
      <c r="CC20" s="2">
        <v>152</v>
      </c>
      <c r="CD20" s="2">
        <v>177.6</v>
      </c>
      <c r="CE20" s="2">
        <v>126.4</v>
      </c>
      <c r="CF20" s="2">
        <v>281.2</v>
      </c>
      <c r="CG20" s="2">
        <v>457.2</v>
      </c>
      <c r="CH20" s="2">
        <v>602.79999999999995</v>
      </c>
      <c r="CI20" s="2">
        <v>546.79999999999995</v>
      </c>
      <c r="CJ20" s="2">
        <v>680.8</v>
      </c>
      <c r="CK20" s="2">
        <v>730.4</v>
      </c>
      <c r="CL20" s="2">
        <v>570</v>
      </c>
      <c r="CN20" s="2">
        <v>7.0020725656500001E-5</v>
      </c>
      <c r="CO20" s="2">
        <v>40</v>
      </c>
    </row>
    <row r="21" spans="1:93" s="2" customFormat="1">
      <c r="A21" s="24" t="s">
        <v>16</v>
      </c>
      <c r="B21" s="3">
        <v>130000</v>
      </c>
      <c r="C21" s="67"/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562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AK21" s="31">
        <v>23.5</v>
      </c>
      <c r="AL21" s="5">
        <v>0</v>
      </c>
      <c r="AM21" s="30"/>
      <c r="AN21" s="3"/>
      <c r="BA21" s="2">
        <f t="shared" si="3"/>
        <v>0</v>
      </c>
      <c r="BB21" s="151"/>
      <c r="BC21" s="151"/>
      <c r="BD21" s="151">
        <f t="shared" si="4"/>
        <v>0</v>
      </c>
      <c r="BH21" s="2">
        <v>0</v>
      </c>
      <c r="BK21" s="2">
        <v>0</v>
      </c>
      <c r="BM21" s="29">
        <v>0</v>
      </c>
      <c r="BN21" s="29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N21" s="2">
        <v>0</v>
      </c>
      <c r="CO21" s="2">
        <v>40</v>
      </c>
    </row>
    <row r="22" spans="1:93" s="2" customFormat="1">
      <c r="A22" s="24" t="s">
        <v>15</v>
      </c>
      <c r="B22" s="3">
        <v>0</v>
      </c>
      <c r="C22" s="3"/>
      <c r="D22" s="3">
        <v>950</v>
      </c>
      <c r="E22" s="3">
        <v>950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AK22" s="32">
        <v>100</v>
      </c>
      <c r="AL22" s="5">
        <v>0</v>
      </c>
      <c r="AM22" s="30"/>
      <c r="AN22" s="3"/>
      <c r="BA22" s="2">
        <f t="shared" si="1"/>
        <v>0</v>
      </c>
      <c r="BB22" s="151"/>
      <c r="BC22" s="151"/>
      <c r="BD22" s="151">
        <f t="shared" si="4"/>
        <v>0</v>
      </c>
      <c r="BH22" s="2">
        <v>0</v>
      </c>
      <c r="BK22" s="2">
        <v>0</v>
      </c>
      <c r="BM22" s="29">
        <v>0</v>
      </c>
      <c r="BN22" s="29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N22" s="2">
        <v>0</v>
      </c>
      <c r="CO22" s="2">
        <v>40</v>
      </c>
    </row>
    <row r="23" spans="1:93" s="2" customFormat="1">
      <c r="A23" s="24" t="s">
        <v>279</v>
      </c>
      <c r="B23" s="3">
        <v>0</v>
      </c>
      <c r="C23" s="3"/>
      <c r="D23" s="3">
        <v>0</v>
      </c>
      <c r="E23" s="3">
        <v>0</v>
      </c>
      <c r="F23" s="3">
        <v>952.4</v>
      </c>
      <c r="G23" s="3">
        <v>486.2</v>
      </c>
      <c r="H23" s="3">
        <v>486.2</v>
      </c>
      <c r="I23" s="3">
        <v>423.5</v>
      </c>
      <c r="J23" s="3">
        <v>576.4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AK23" s="32">
        <v>68</v>
      </c>
      <c r="AL23" s="5">
        <f>AK23/3</f>
        <v>22.666666666666668</v>
      </c>
      <c r="AM23" s="30"/>
      <c r="AN23" s="3"/>
      <c r="AY23" s="2">
        <v>0</v>
      </c>
      <c r="AZ23" s="2">
        <v>0</v>
      </c>
      <c r="BA23" s="2">
        <f t="shared" si="1"/>
        <v>0</v>
      </c>
      <c r="BB23" s="151"/>
      <c r="BC23" s="151"/>
      <c r="BD23" s="151">
        <f t="shared" si="4"/>
        <v>0</v>
      </c>
      <c r="BH23" s="2">
        <v>21</v>
      </c>
      <c r="BK23" s="2">
        <v>670</v>
      </c>
      <c r="BM23" s="5">
        <v>11564.757884054297</v>
      </c>
      <c r="BN23" s="5">
        <v>-330944.57696920686</v>
      </c>
      <c r="BP23">
        <v>351560</v>
      </c>
      <c r="BQ23">
        <v>397120</v>
      </c>
      <c r="BR23">
        <v>377400</v>
      </c>
      <c r="BS23">
        <v>395080</v>
      </c>
      <c r="BT23">
        <v>442680</v>
      </c>
      <c r="BU23">
        <v>470560</v>
      </c>
      <c r="BV23">
        <v>582760</v>
      </c>
      <c r="BW23">
        <v>554880</v>
      </c>
      <c r="BX23">
        <v>633760</v>
      </c>
      <c r="BY23">
        <v>679320</v>
      </c>
      <c r="BZ23">
        <v>693600</v>
      </c>
      <c r="CA23">
        <v>700400</v>
      </c>
      <c r="CB23">
        <v>585282</v>
      </c>
      <c r="CC23">
        <v>588702</v>
      </c>
      <c r="CD23">
        <v>513129</v>
      </c>
      <c r="CE23">
        <v>325042</v>
      </c>
      <c r="CF23">
        <v>473267</v>
      </c>
      <c r="CG23">
        <v>503128</v>
      </c>
      <c r="CH23">
        <v>480927</v>
      </c>
      <c r="CI23">
        <v>128980</v>
      </c>
      <c r="CJ23">
        <v>242601</v>
      </c>
      <c r="CK23">
        <v>418850</v>
      </c>
      <c r="CL23">
        <v>293478</v>
      </c>
      <c r="CN23" s="2">
        <v>0</v>
      </c>
      <c r="CO23" s="2">
        <v>40</v>
      </c>
    </row>
    <row r="24" spans="1:93" s="2" customFormat="1">
      <c r="A24" s="24" t="s">
        <v>58</v>
      </c>
      <c r="B24" s="3">
        <v>500000</v>
      </c>
      <c r="C24" s="3"/>
      <c r="D24" s="3">
        <v>11900</v>
      </c>
      <c r="E24" s="3">
        <v>900000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2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AK24" s="32">
        <v>8.3000000000000004E-2</v>
      </c>
      <c r="AL24" s="5">
        <v>0</v>
      </c>
      <c r="AM24" s="30"/>
      <c r="AN24" s="3"/>
      <c r="BA24" s="2">
        <v>0</v>
      </c>
      <c r="BD24" s="151">
        <f t="shared" si="4"/>
        <v>0</v>
      </c>
      <c r="BH24" s="2">
        <v>0</v>
      </c>
      <c r="BK24" s="2">
        <v>0</v>
      </c>
      <c r="BM24" s="29">
        <v>0</v>
      </c>
      <c r="BN24" s="29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N24" s="2">
        <v>0</v>
      </c>
      <c r="CO24" s="2">
        <v>40</v>
      </c>
    </row>
    <row r="25" spans="1:93" s="2" customFormat="1">
      <c r="A25" s="24" t="s">
        <v>57</v>
      </c>
      <c r="B25" s="3">
        <v>0</v>
      </c>
      <c r="C25" s="3"/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AK25" s="32">
        <v>3320</v>
      </c>
      <c r="AL25" s="5">
        <f>AK25/3</f>
        <v>1106.6666666666667</v>
      </c>
      <c r="AM25" s="30"/>
      <c r="AN25" s="3"/>
      <c r="BA25" s="2">
        <v>5.0000000000000001E-3</v>
      </c>
      <c r="BB25" s="151">
        <v>0.25</v>
      </c>
      <c r="BC25" s="151">
        <v>0.5</v>
      </c>
      <c r="BD25" s="151">
        <f t="shared" ref="BD25:BD30" si="5">(BB25+BC25)/2</f>
        <v>0.375</v>
      </c>
      <c r="BH25" s="2">
        <v>1.0999999999999999E-2</v>
      </c>
      <c r="BK25" s="2">
        <v>4.7100000000000003E-2</v>
      </c>
      <c r="BM25" s="29">
        <v>12.003655049687515</v>
      </c>
      <c r="BN25" s="29">
        <v>-278.20155372140584</v>
      </c>
      <c r="BP25" s="2">
        <v>145</v>
      </c>
      <c r="BQ25" s="2">
        <v>239</v>
      </c>
      <c r="BR25" s="2">
        <v>200</v>
      </c>
      <c r="BS25" s="2">
        <v>230</v>
      </c>
      <c r="BT25" s="2">
        <v>230</v>
      </c>
      <c r="BU25" s="2">
        <v>215</v>
      </c>
      <c r="BV25" s="2">
        <v>335</v>
      </c>
      <c r="BW25" s="2">
        <v>408</v>
      </c>
      <c r="BX25" s="2">
        <v>406</v>
      </c>
      <c r="BY25" s="2">
        <v>381</v>
      </c>
      <c r="BZ25" s="2">
        <v>382</v>
      </c>
      <c r="CA25" s="2">
        <v>597</v>
      </c>
      <c r="CB25" s="2">
        <v>628</v>
      </c>
      <c r="CC25" s="2">
        <v>611</v>
      </c>
      <c r="CD25" s="2">
        <v>638</v>
      </c>
      <c r="CE25" s="2">
        <v>600</v>
      </c>
      <c r="CF25" s="2">
        <v>564</v>
      </c>
      <c r="CG25" s="2">
        <v>590</v>
      </c>
      <c r="CH25" s="2">
        <v>634</v>
      </c>
      <c r="CI25" s="2">
        <v>639</v>
      </c>
      <c r="CJ25" s="2">
        <v>631</v>
      </c>
      <c r="CK25" s="2">
        <v>429</v>
      </c>
      <c r="CL25" s="2">
        <v>210</v>
      </c>
      <c r="CN25" s="167">
        <v>6.9827323677900001E-5</v>
      </c>
      <c r="CO25" s="2">
        <v>40</v>
      </c>
    </row>
    <row r="26" spans="1:93" s="2" customFormat="1">
      <c r="A26" s="24" t="s">
        <v>56</v>
      </c>
      <c r="B26" s="3">
        <v>650000</v>
      </c>
      <c r="C26" s="3"/>
      <c r="D26" s="3">
        <v>22000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486.35294117647061</v>
      </c>
      <c r="K26" s="3">
        <v>29683</v>
      </c>
      <c r="L26" s="3">
        <v>435</v>
      </c>
      <c r="M26" s="3">
        <v>0</v>
      </c>
      <c r="N26" s="3">
        <v>0</v>
      </c>
      <c r="O26" s="3">
        <v>180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AK26" s="32">
        <v>25</v>
      </c>
      <c r="AL26" s="5">
        <v>9.4</v>
      </c>
      <c r="AM26" s="30"/>
      <c r="AN26" s="3"/>
      <c r="AY26" s="2">
        <v>0.52</v>
      </c>
      <c r="AZ26" s="2">
        <v>0.9</v>
      </c>
      <c r="BA26" s="2">
        <f>(AY26+AZ26)/2</f>
        <v>0.71</v>
      </c>
      <c r="BB26" s="151">
        <v>0.28000000000000003</v>
      </c>
      <c r="BC26" s="151">
        <v>0.52</v>
      </c>
      <c r="BD26" s="151">
        <f t="shared" si="5"/>
        <v>0.4</v>
      </c>
      <c r="BH26" s="2">
        <v>160000</v>
      </c>
      <c r="BK26" s="2">
        <v>800000</v>
      </c>
      <c r="BM26" s="29">
        <v>0</v>
      </c>
      <c r="BN26" s="29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N26" s="2">
        <v>17553.1920656</v>
      </c>
      <c r="CO26" s="2">
        <v>40</v>
      </c>
    </row>
    <row r="27" spans="1:93" s="2" customFormat="1">
      <c r="A27" s="24" t="s">
        <v>55</v>
      </c>
      <c r="B27" s="3">
        <v>220000</v>
      </c>
      <c r="C27" s="3"/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AK27" s="32">
        <v>21.5</v>
      </c>
      <c r="AL27" s="5">
        <v>0</v>
      </c>
      <c r="AM27" s="30"/>
      <c r="AN27" s="3"/>
      <c r="BA27" s="2">
        <f t="shared" si="1"/>
        <v>0</v>
      </c>
      <c r="BB27" s="151"/>
      <c r="BC27" s="151"/>
      <c r="BD27" s="151">
        <f t="shared" si="5"/>
        <v>0</v>
      </c>
      <c r="BH27" s="2">
        <v>0</v>
      </c>
      <c r="BK27" s="2">
        <v>0</v>
      </c>
      <c r="BM27" s="29">
        <v>0</v>
      </c>
      <c r="BN27" s="29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N27" s="2">
        <v>0</v>
      </c>
      <c r="CO27" s="2">
        <v>40</v>
      </c>
    </row>
    <row r="28" spans="1:93" s="2" customFormat="1">
      <c r="A28" s="24" t="s">
        <v>54</v>
      </c>
      <c r="B28" s="3">
        <v>0</v>
      </c>
      <c r="C28" s="3"/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7500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AK28" s="32">
        <v>3</v>
      </c>
      <c r="AL28" s="5">
        <v>0</v>
      </c>
      <c r="AM28" s="30"/>
      <c r="AN28" s="3"/>
      <c r="BA28" s="2">
        <f t="shared" si="1"/>
        <v>0</v>
      </c>
      <c r="BB28" s="151"/>
      <c r="BC28" s="151"/>
      <c r="BD28" s="151">
        <f t="shared" si="5"/>
        <v>0</v>
      </c>
      <c r="BH28" s="2">
        <v>0</v>
      </c>
      <c r="BK28" s="2">
        <v>0</v>
      </c>
      <c r="BM28" s="29">
        <v>0</v>
      </c>
      <c r="BN28" s="29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N28" s="2">
        <v>0</v>
      </c>
      <c r="CO28" s="2">
        <v>40</v>
      </c>
    </row>
    <row r="29" spans="1:93" s="2" customFormat="1">
      <c r="A29" s="24" t="s">
        <v>14</v>
      </c>
      <c r="B29" s="3">
        <v>11000</v>
      </c>
      <c r="C29" s="3"/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AK29" s="32">
        <v>5.3</v>
      </c>
      <c r="AL29" s="5">
        <v>0</v>
      </c>
      <c r="AM29" s="30"/>
      <c r="AN29" s="3"/>
      <c r="BA29" s="2">
        <f t="shared" si="1"/>
        <v>0</v>
      </c>
      <c r="BB29" s="151"/>
      <c r="BC29" s="151"/>
      <c r="BD29" s="151">
        <f t="shared" si="5"/>
        <v>0</v>
      </c>
      <c r="BH29" s="2">
        <v>0</v>
      </c>
      <c r="BK29" s="2">
        <v>0</v>
      </c>
      <c r="BM29" s="29">
        <v>0</v>
      </c>
      <c r="BN29" s="29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N29" s="2">
        <v>0</v>
      </c>
      <c r="CO29" s="2">
        <v>40</v>
      </c>
    </row>
    <row r="30" spans="1:93" s="2" customFormat="1">
      <c r="A30" s="24" t="s">
        <v>53</v>
      </c>
      <c r="B30" s="3">
        <v>170000</v>
      </c>
      <c r="C30" s="3"/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AK30" s="32">
        <v>0.85</v>
      </c>
      <c r="AL30" s="5">
        <v>0</v>
      </c>
      <c r="AM30" s="30"/>
      <c r="AN30" s="3"/>
      <c r="BA30" s="2">
        <f t="shared" si="1"/>
        <v>0</v>
      </c>
      <c r="BB30" s="151"/>
      <c r="BC30" s="151"/>
      <c r="BD30" s="151">
        <f t="shared" si="5"/>
        <v>0</v>
      </c>
      <c r="BH30" s="2">
        <v>0</v>
      </c>
      <c r="BK30" s="2">
        <v>0</v>
      </c>
      <c r="BM30" s="29">
        <v>0</v>
      </c>
      <c r="BN30" s="29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N30" s="2">
        <v>0</v>
      </c>
      <c r="CO30" s="2">
        <v>40</v>
      </c>
    </row>
    <row r="31" spans="1:93" s="2" customFormat="1">
      <c r="A31" s="24" t="s">
        <v>52</v>
      </c>
      <c r="B31" s="3">
        <v>0</v>
      </c>
      <c r="C31" s="3"/>
      <c r="D31" s="3">
        <v>0</v>
      </c>
      <c r="E31" s="3">
        <v>0</v>
      </c>
      <c r="F31" s="3">
        <v>96</v>
      </c>
      <c r="G31" s="3">
        <v>78</v>
      </c>
      <c r="H31" s="3">
        <v>66</v>
      </c>
      <c r="I31" s="3">
        <v>48.298136645962735</v>
      </c>
      <c r="J31" s="3">
        <v>60.705882352941174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AK31" s="32">
        <v>853</v>
      </c>
      <c r="AL31" s="5">
        <f>AK31/3</f>
        <v>284.33333333333331</v>
      </c>
      <c r="AM31" s="30"/>
      <c r="AN31" s="3"/>
      <c r="BA31" s="12">
        <v>0.15</v>
      </c>
      <c r="BB31" s="151">
        <v>0</v>
      </c>
      <c r="BC31" s="151">
        <v>0</v>
      </c>
      <c r="BD31" s="151">
        <v>0.15</v>
      </c>
      <c r="BH31" s="2">
        <v>13.5</v>
      </c>
      <c r="BK31" s="2">
        <v>39.5</v>
      </c>
      <c r="BM31" s="29">
        <v>450.93014632293739</v>
      </c>
      <c r="BN31" s="29">
        <v>-11006.213645104641</v>
      </c>
      <c r="BP31" s="2">
        <v>6400</v>
      </c>
      <c r="BQ31" s="2">
        <v>8670</v>
      </c>
      <c r="BR31" s="2">
        <v>10620</v>
      </c>
      <c r="BS31" s="2">
        <v>10610</v>
      </c>
      <c r="BT31" s="2">
        <v>8870</v>
      </c>
      <c r="BU31" s="2">
        <v>9370</v>
      </c>
      <c r="BV31" s="2">
        <v>10170</v>
      </c>
      <c r="BW31" s="2">
        <v>10480</v>
      </c>
      <c r="BX31" s="2">
        <v>10830</v>
      </c>
      <c r="BY31" s="2">
        <v>12770</v>
      </c>
      <c r="BZ31" s="2">
        <v>13020</v>
      </c>
      <c r="CA31" s="2">
        <v>17070</v>
      </c>
      <c r="CB31" s="2">
        <v>17140</v>
      </c>
      <c r="CC31" s="2">
        <v>15140</v>
      </c>
      <c r="CD31" s="2">
        <v>17910</v>
      </c>
      <c r="CE31" s="2">
        <v>13460</v>
      </c>
      <c r="CF31" s="2">
        <v>18310</v>
      </c>
      <c r="CG31" s="2">
        <v>24050</v>
      </c>
      <c r="CH31" s="2">
        <v>24600</v>
      </c>
      <c r="CI31" s="2">
        <v>21300</v>
      </c>
      <c r="CJ31" s="2">
        <v>20550</v>
      </c>
      <c r="CK31" s="2">
        <v>20590</v>
      </c>
      <c r="CL31" s="2">
        <v>27020</v>
      </c>
      <c r="CN31" s="2">
        <v>3.7089282111283997E-2</v>
      </c>
      <c r="CO31" s="2">
        <v>40</v>
      </c>
    </row>
    <row r="32" spans="1:93" s="2" customFormat="1">
      <c r="A32" s="24" t="s">
        <v>13</v>
      </c>
      <c r="B32" s="3">
        <v>0</v>
      </c>
      <c r="C32" s="3"/>
      <c r="D32" s="3">
        <v>640</v>
      </c>
      <c r="E32" s="3">
        <v>640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AK32" s="32">
        <v>100</v>
      </c>
      <c r="AL32" s="5">
        <v>0</v>
      </c>
      <c r="AM32" s="30"/>
      <c r="AN32" s="3"/>
      <c r="BA32" s="2">
        <f t="shared" ref="BA32:BA65" si="6">(AY32+AZ32)/2</f>
        <v>0</v>
      </c>
      <c r="BB32" s="151"/>
      <c r="BC32" s="151"/>
      <c r="BD32" s="151">
        <f>(BB32+BC32)/2</f>
        <v>0</v>
      </c>
      <c r="BH32" s="2">
        <v>0</v>
      </c>
      <c r="BK32" s="2">
        <v>0</v>
      </c>
      <c r="BM32" s="29">
        <v>0</v>
      </c>
      <c r="BN32" s="29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N32" s="2">
        <v>0</v>
      </c>
      <c r="CO32" s="2">
        <v>40</v>
      </c>
    </row>
    <row r="33" spans="1:93" s="2" customFormat="1">
      <c r="A33" s="24" t="s">
        <v>12</v>
      </c>
      <c r="B33" s="3">
        <v>3000</v>
      </c>
      <c r="C33" s="3"/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AK33" s="32">
        <v>220</v>
      </c>
      <c r="AL33" s="5">
        <f>AK33/3</f>
        <v>73.333333333333329</v>
      </c>
      <c r="AM33" s="30"/>
      <c r="AN33" s="3"/>
      <c r="BA33" s="2">
        <v>0.39</v>
      </c>
      <c r="BB33" s="151">
        <v>0.33</v>
      </c>
      <c r="BC33" s="151">
        <v>0.33</v>
      </c>
      <c r="BD33" s="151">
        <f>(BB33+BC33)/2</f>
        <v>0.33</v>
      </c>
      <c r="BH33" s="2">
        <v>2400</v>
      </c>
      <c r="BK33" s="2">
        <v>12000</v>
      </c>
      <c r="BM33" s="29">
        <v>27176.957985397345</v>
      </c>
      <c r="BN33" s="29">
        <v>-658224.56043575378</v>
      </c>
      <c r="BP33" s="2">
        <v>420895.52238805976</v>
      </c>
      <c r="BQ33" s="2">
        <v>589552.23880597018</v>
      </c>
      <c r="BR33" s="2">
        <v>564179.10447761195</v>
      </c>
      <c r="BS33" s="2">
        <v>573124.32835820899</v>
      </c>
      <c r="BT33" s="2">
        <v>591034.77611940308</v>
      </c>
      <c r="BU33" s="2">
        <v>508935.22388059704</v>
      </c>
      <c r="BV33" s="2">
        <v>629830.7462686568</v>
      </c>
      <c r="BW33" s="2">
        <v>626845.67164179112</v>
      </c>
      <c r="BX33" s="2">
        <v>644746.11940298509</v>
      </c>
      <c r="BY33" s="2">
        <v>759651.49253731349</v>
      </c>
      <c r="BZ33" s="2">
        <v>887969.7014925374</v>
      </c>
      <c r="CA33" s="2">
        <v>928198.20895522402</v>
      </c>
      <c r="CB33" s="2">
        <v>1007102.6865671643</v>
      </c>
      <c r="CC33" s="2">
        <v>1120185.5223880599</v>
      </c>
      <c r="CD33" s="2">
        <v>998830.00000000012</v>
      </c>
      <c r="CE33" s="2">
        <v>875671.94029850757</v>
      </c>
      <c r="CF33" s="2">
        <v>1139001.0447761195</v>
      </c>
      <c r="CG33" s="2">
        <v>1199505.0746268658</v>
      </c>
      <c r="CH33" s="2">
        <v>1249861.3432835822</v>
      </c>
      <c r="CI33" s="2">
        <v>1352316.4179104478</v>
      </c>
      <c r="CJ33" s="2">
        <v>1486977.313432836</v>
      </c>
      <c r="CK33" s="2">
        <v>1443626.2686567167</v>
      </c>
      <c r="CL33" s="2">
        <v>1482947.313432836</v>
      </c>
      <c r="CN33" s="2">
        <v>0</v>
      </c>
      <c r="CO33" s="2">
        <v>40</v>
      </c>
    </row>
    <row r="34" spans="1:93" s="2" customFormat="1">
      <c r="A34" s="24" t="s">
        <v>51</v>
      </c>
      <c r="B34" s="3">
        <v>2000</v>
      </c>
      <c r="C34" s="3"/>
      <c r="D34" s="3">
        <v>0</v>
      </c>
      <c r="E34" s="3">
        <v>0</v>
      </c>
      <c r="F34" s="3">
        <v>1422</v>
      </c>
      <c r="G34" s="3">
        <v>120</v>
      </c>
      <c r="H34" s="3">
        <v>60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AK34" s="32">
        <v>57.6</v>
      </c>
      <c r="AL34" s="5">
        <f>AK34/3</f>
        <v>19.2</v>
      </c>
      <c r="AM34" s="30"/>
      <c r="AN34" s="3"/>
      <c r="BA34" s="2">
        <v>0.53</v>
      </c>
      <c r="BB34" s="151">
        <v>0.37</v>
      </c>
      <c r="BC34" s="151">
        <v>0.37</v>
      </c>
      <c r="BD34" s="151">
        <f>(BB34+BC34)/2</f>
        <v>0.37</v>
      </c>
      <c r="BH34" s="2">
        <v>570</v>
      </c>
      <c r="BK34" s="2">
        <v>1030</v>
      </c>
      <c r="BM34" s="29">
        <v>430051.83977218874</v>
      </c>
      <c r="BN34" s="29">
        <v>-7026661.9759178944</v>
      </c>
      <c r="BP34" s="2">
        <v>10365079.365079366</v>
      </c>
      <c r="BQ34" s="2">
        <v>12642053.650793651</v>
      </c>
      <c r="BR34" s="2">
        <v>12980476.984126983</v>
      </c>
      <c r="BS34" s="2">
        <v>11934487.936507937</v>
      </c>
      <c r="BT34" s="2">
        <v>11633280.634920634</v>
      </c>
      <c r="BU34" s="2">
        <v>10141237.142857144</v>
      </c>
      <c r="BV34" s="2">
        <v>11046219.047619047</v>
      </c>
      <c r="BW34" s="2">
        <v>12030456.031746032</v>
      </c>
      <c r="BX34" s="2">
        <v>12379612.380952381</v>
      </c>
      <c r="BY34" s="2">
        <v>13950700.952380951</v>
      </c>
      <c r="BZ34" s="2">
        <v>15712185.714285715</v>
      </c>
      <c r="CA34" s="2">
        <v>17457907.460317459</v>
      </c>
      <c r="CB34" s="2">
        <v>18135718.253968254</v>
      </c>
      <c r="CC34" s="2">
        <v>18866779.047619049</v>
      </c>
      <c r="CD34" s="2">
        <v>21049961.269841269</v>
      </c>
      <c r="CE34" s="2">
        <v>17698777.936507937</v>
      </c>
      <c r="CF34" s="2">
        <v>23048823.333333332</v>
      </c>
      <c r="CG34" s="2">
        <v>24123374.444444444</v>
      </c>
      <c r="CH34" s="2">
        <v>24248944.603174604</v>
      </c>
      <c r="CI34" s="2">
        <v>27386527.777777776</v>
      </c>
      <c r="CJ34" s="2">
        <v>27172827.619047619</v>
      </c>
      <c r="CK34" s="2">
        <v>27282347.777777776</v>
      </c>
      <c r="CL34" s="2">
        <v>24344854.920634922</v>
      </c>
      <c r="CN34" s="2">
        <v>195.986646952</v>
      </c>
      <c r="CO34" s="2">
        <v>40</v>
      </c>
    </row>
    <row r="35" spans="1:93" s="2" customFormat="1">
      <c r="A35" s="24" t="s">
        <v>50</v>
      </c>
      <c r="B35" s="3">
        <v>100</v>
      </c>
      <c r="C35" s="3"/>
      <c r="D35" s="68">
        <v>36.53846153846154</v>
      </c>
      <c r="E35" s="68">
        <v>115.90312938449341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40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AK35" s="32">
        <v>2000</v>
      </c>
      <c r="AL35" s="5">
        <v>0</v>
      </c>
      <c r="AM35" s="30"/>
      <c r="AN35" s="3"/>
      <c r="BA35" s="2">
        <v>0</v>
      </c>
      <c r="BB35" s="151"/>
      <c r="BC35" s="151"/>
      <c r="BD35" s="151">
        <f t="shared" ref="BD35:BD65" si="7">(BB35+BC35)/2</f>
        <v>0</v>
      </c>
      <c r="BH35" s="2">
        <v>0</v>
      </c>
      <c r="BK35" s="2">
        <v>0</v>
      </c>
      <c r="BM35" s="29">
        <v>0</v>
      </c>
      <c r="BN35" s="29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N35" s="2">
        <v>0</v>
      </c>
      <c r="CO35" s="2">
        <v>40</v>
      </c>
    </row>
    <row r="36" spans="1:93" s="2" customFormat="1">
      <c r="A36" s="24" t="s">
        <v>49</v>
      </c>
      <c r="B36" s="3">
        <v>0</v>
      </c>
      <c r="C36" s="3"/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130000</v>
      </c>
      <c r="L36" s="3">
        <v>1160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AK36" s="32">
        <v>0.95</v>
      </c>
      <c r="AL36" s="5">
        <v>0</v>
      </c>
      <c r="AM36" s="30"/>
      <c r="AN36" s="3"/>
      <c r="BA36" s="2">
        <v>0</v>
      </c>
      <c r="BB36" s="151"/>
      <c r="BC36" s="151"/>
      <c r="BD36" s="151">
        <f t="shared" si="7"/>
        <v>0</v>
      </c>
      <c r="BH36" s="2">
        <v>0</v>
      </c>
      <c r="BK36" s="2">
        <v>0</v>
      </c>
      <c r="BM36" s="29">
        <v>0</v>
      </c>
      <c r="BN36" s="29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N36" s="2">
        <v>0</v>
      </c>
      <c r="CO36" s="2">
        <v>40</v>
      </c>
    </row>
    <row r="37" spans="1:93" s="2" customFormat="1">
      <c r="A37" s="24" t="s">
        <v>48</v>
      </c>
      <c r="B37" s="3">
        <v>200</v>
      </c>
      <c r="C37" s="3"/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AK37" s="32">
        <v>378</v>
      </c>
      <c r="AL37" s="5">
        <f>AK37/3</f>
        <v>126</v>
      </c>
      <c r="AM37" s="30"/>
      <c r="AN37" s="3"/>
      <c r="BA37" s="2">
        <v>0.3</v>
      </c>
      <c r="BB37" s="151">
        <v>0.33</v>
      </c>
      <c r="BC37" s="151">
        <v>0.33</v>
      </c>
      <c r="BD37" s="151">
        <f t="shared" si="7"/>
        <v>0.33</v>
      </c>
      <c r="BH37" s="2">
        <v>11</v>
      </c>
      <c r="BK37" s="2">
        <v>14</v>
      </c>
      <c r="BM37" s="29">
        <v>6601.830782361716</v>
      </c>
      <c r="BN37" s="29">
        <v>-105284.11868321669</v>
      </c>
      <c r="BP37" s="2">
        <v>161194.02985074627</v>
      </c>
      <c r="BQ37" s="2">
        <v>202985.07462686568</v>
      </c>
      <c r="BR37" s="2">
        <v>189552.23880597018</v>
      </c>
      <c r="BS37" s="2">
        <v>205960.14925373136</v>
      </c>
      <c r="BT37" s="2">
        <v>201482.53731343287</v>
      </c>
      <c r="BU37" s="2">
        <v>192527.31343283583</v>
      </c>
      <c r="BV37" s="2">
        <v>201482.53731343287</v>
      </c>
      <c r="BW37" s="2">
        <v>196994.92537313435</v>
      </c>
      <c r="BX37" s="2">
        <v>182059.55223880598</v>
      </c>
      <c r="BY37" s="2">
        <v>195482.38805970151</v>
      </c>
      <c r="BZ37" s="2">
        <v>237253.43283582092</v>
      </c>
      <c r="CA37" s="2">
        <v>277521.94029850751</v>
      </c>
      <c r="CB37" s="2">
        <v>277461.94029850751</v>
      </c>
      <c r="CC37" s="2">
        <v>316147.91044776124</v>
      </c>
      <c r="CD37" s="2">
        <v>329400.74626865675</v>
      </c>
      <c r="CE37" s="2">
        <v>329020.74626865675</v>
      </c>
      <c r="CF37" s="2">
        <v>365924.17910447763</v>
      </c>
      <c r="CG37" s="2">
        <v>392479.8507462687</v>
      </c>
      <c r="CH37" s="2">
        <v>380319.55223880603</v>
      </c>
      <c r="CI37" s="2">
        <v>382954.62686567166</v>
      </c>
      <c r="CJ37" s="2">
        <v>397080.00000000006</v>
      </c>
      <c r="CK37" s="2">
        <v>346786.26865671645</v>
      </c>
      <c r="CL37" s="2">
        <v>410877.91044776124</v>
      </c>
      <c r="CN37" s="2">
        <v>2.3034003002499999</v>
      </c>
      <c r="CO37" s="2">
        <v>40</v>
      </c>
    </row>
    <row r="38" spans="1:93" s="2" customFormat="1">
      <c r="A38" s="24" t="s">
        <v>47</v>
      </c>
      <c r="B38" s="3">
        <v>340000</v>
      </c>
      <c r="C38" s="3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AK38" s="32">
        <v>21.5</v>
      </c>
      <c r="AL38" s="5">
        <v>0</v>
      </c>
      <c r="AM38" s="30"/>
      <c r="AN38" s="3"/>
      <c r="BA38" s="2">
        <f t="shared" si="6"/>
        <v>0</v>
      </c>
      <c r="BB38" s="151"/>
      <c r="BC38" s="151"/>
      <c r="BD38" s="151">
        <f t="shared" si="7"/>
        <v>0</v>
      </c>
      <c r="BH38" s="2">
        <v>0</v>
      </c>
      <c r="BK38" s="2">
        <v>0</v>
      </c>
      <c r="BM38" s="29">
        <v>0</v>
      </c>
      <c r="BN38" s="29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N38" s="2">
        <v>0</v>
      </c>
      <c r="CO38" s="2">
        <v>40</v>
      </c>
    </row>
    <row r="39" spans="1:93" s="2" customFormat="1">
      <c r="A39" s="24" t="s">
        <v>46</v>
      </c>
      <c r="B39" s="3">
        <v>340000</v>
      </c>
      <c r="C39" s="3"/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AK39" s="32">
        <v>0</v>
      </c>
      <c r="AL39" s="5">
        <v>0</v>
      </c>
      <c r="AM39" s="30"/>
      <c r="AN39" s="3"/>
      <c r="BA39" s="2">
        <f t="shared" si="6"/>
        <v>0</v>
      </c>
      <c r="BB39" s="151"/>
      <c r="BC39" s="151"/>
      <c r="BD39" s="151">
        <f t="shared" si="7"/>
        <v>0</v>
      </c>
      <c r="BH39" s="2">
        <v>0</v>
      </c>
      <c r="BK39" s="2">
        <v>0</v>
      </c>
      <c r="BM39" s="29">
        <v>0</v>
      </c>
      <c r="BN39" s="29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N39" s="2">
        <v>0</v>
      </c>
      <c r="CO39" s="2">
        <v>40</v>
      </c>
    </row>
    <row r="40" spans="1:93" s="2" customFormat="1">
      <c r="A40" s="24" t="s">
        <v>45</v>
      </c>
      <c r="B40" s="3">
        <v>0</v>
      </c>
      <c r="C40" s="3"/>
      <c r="D40" s="3">
        <v>61</v>
      </c>
      <c r="E40" s="3">
        <v>183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AK40" s="32">
        <v>384.2</v>
      </c>
      <c r="AL40" s="5">
        <f>AK40/3</f>
        <v>128.06666666666666</v>
      </c>
      <c r="AM40" s="30"/>
      <c r="AN40" s="3"/>
      <c r="BA40" s="2">
        <f t="shared" si="6"/>
        <v>0</v>
      </c>
      <c r="BB40" s="151">
        <v>0.01</v>
      </c>
      <c r="BC40" s="151">
        <v>0.1</v>
      </c>
      <c r="BD40" s="151">
        <f t="shared" si="7"/>
        <v>5.5E-2</v>
      </c>
      <c r="BH40" s="16">
        <v>0</v>
      </c>
      <c r="BI40" s="16"/>
      <c r="BJ40" s="16"/>
      <c r="BK40" s="16">
        <v>0</v>
      </c>
      <c r="BM40" s="29">
        <v>0</v>
      </c>
      <c r="BN40" s="29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N40" s="2">
        <v>0</v>
      </c>
      <c r="CO40" s="2">
        <v>40</v>
      </c>
    </row>
    <row r="41" spans="1:93" s="2" customFormat="1">
      <c r="A41" s="24" t="s">
        <v>44</v>
      </c>
      <c r="B41" s="3">
        <v>940</v>
      </c>
      <c r="C41" s="3"/>
      <c r="D41" s="3">
        <v>111</v>
      </c>
      <c r="E41" s="3">
        <v>111</v>
      </c>
      <c r="F41" s="3">
        <v>0</v>
      </c>
      <c r="G41" s="3">
        <v>366.54545454545456</v>
      </c>
      <c r="H41" s="3">
        <v>450.54545454545456</v>
      </c>
      <c r="I41" s="3">
        <v>402.48447204968949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AK41" s="32">
        <v>164</v>
      </c>
      <c r="AL41" s="5">
        <f>AK41/3</f>
        <v>54.666666666666664</v>
      </c>
      <c r="AM41" s="30"/>
      <c r="AN41" s="3"/>
      <c r="AY41" s="2">
        <v>0.56999999999999995</v>
      </c>
      <c r="AZ41" s="2">
        <v>0.63</v>
      </c>
      <c r="BA41" s="2">
        <f t="shared" si="6"/>
        <v>0.6</v>
      </c>
      <c r="BB41" s="151">
        <v>0.28999999999999998</v>
      </c>
      <c r="BC41" s="151">
        <v>0.41</v>
      </c>
      <c r="BD41" s="151">
        <f t="shared" si="7"/>
        <v>0.35</v>
      </c>
      <c r="BH41" s="2">
        <v>81</v>
      </c>
      <c r="BK41" s="2">
        <v>130</v>
      </c>
      <c r="BM41" s="29">
        <v>59354.481815419007</v>
      </c>
      <c r="BN41" s="29">
        <v>-959348.42880250188</v>
      </c>
      <c r="BP41" s="2">
        <v>1433846.1538461538</v>
      </c>
      <c r="BQ41" s="2">
        <v>1599920</v>
      </c>
      <c r="BR41" s="2">
        <v>1630619.2307692308</v>
      </c>
      <c r="BS41" s="2">
        <v>1753606.1538461538</v>
      </c>
      <c r="BT41" s="2">
        <v>1814994.6153846153</v>
      </c>
      <c r="BU41" s="2">
        <v>1799460</v>
      </c>
      <c r="BV41" s="2">
        <v>1983955.3846153845</v>
      </c>
      <c r="BW41" s="2">
        <v>2076143.0769230768</v>
      </c>
      <c r="BX41" s="2">
        <v>2075963.0769230768</v>
      </c>
      <c r="BY41" s="2">
        <v>2106452.3076923075</v>
      </c>
      <c r="BZ41" s="2">
        <v>2075303.0769230768</v>
      </c>
      <c r="CA41" s="2">
        <v>2244013.846153846</v>
      </c>
      <c r="CB41" s="2">
        <v>2412474.6153846155</v>
      </c>
      <c r="CC41" s="2">
        <v>2673043.076923077</v>
      </c>
      <c r="CD41" s="2">
        <v>2502452.3076923075</v>
      </c>
      <c r="CE41" s="2">
        <v>2161630.769230769</v>
      </c>
      <c r="CF41" s="2">
        <v>2620959.2307692305</v>
      </c>
      <c r="CG41" s="2">
        <v>3588540</v>
      </c>
      <c r="CH41" s="2">
        <v>3940766.1538461535</v>
      </c>
      <c r="CI41" s="2">
        <v>4276687.692307692</v>
      </c>
      <c r="CJ41" s="2">
        <v>3594974.6153846155</v>
      </c>
      <c r="CK41" s="2">
        <v>3481152.3076923075</v>
      </c>
      <c r="CL41" s="2">
        <v>3179084.6153846155</v>
      </c>
      <c r="CN41" s="2">
        <v>7.3843893063200001</v>
      </c>
      <c r="CO41" s="2">
        <v>40</v>
      </c>
    </row>
    <row r="42" spans="1:93" s="2" customFormat="1">
      <c r="A42" s="24" t="s">
        <v>43</v>
      </c>
      <c r="B42" s="3">
        <v>0</v>
      </c>
      <c r="C42" s="3"/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AK42" s="32">
        <v>0</v>
      </c>
      <c r="AL42" s="5">
        <v>0</v>
      </c>
      <c r="AM42" s="30"/>
      <c r="AN42" s="3"/>
      <c r="BA42" s="2">
        <f t="shared" si="6"/>
        <v>0</v>
      </c>
      <c r="BB42" s="151"/>
      <c r="BC42" s="151"/>
      <c r="BD42" s="151">
        <f t="shared" si="7"/>
        <v>0</v>
      </c>
      <c r="BH42" s="2">
        <v>0</v>
      </c>
      <c r="BK42" s="2">
        <v>0</v>
      </c>
      <c r="BM42" s="29">
        <v>0</v>
      </c>
      <c r="BN42" s="29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N42" s="2">
        <v>0</v>
      </c>
      <c r="CO42" s="2">
        <v>40</v>
      </c>
    </row>
    <row r="43" spans="1:93" s="2" customFormat="1">
      <c r="A43" s="24" t="s">
        <v>42</v>
      </c>
      <c r="B43" s="3">
        <v>0</v>
      </c>
      <c r="C43" s="3"/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AK43" s="32">
        <v>0</v>
      </c>
      <c r="AL43" s="5">
        <v>0</v>
      </c>
      <c r="AM43" s="30"/>
      <c r="AN43" s="3"/>
      <c r="BA43" s="2">
        <f t="shared" si="6"/>
        <v>0</v>
      </c>
      <c r="BB43" s="151"/>
      <c r="BC43" s="151"/>
      <c r="BD43" s="151">
        <f t="shared" si="7"/>
        <v>0</v>
      </c>
      <c r="BH43" s="2">
        <v>0</v>
      </c>
      <c r="BK43" s="2">
        <v>0</v>
      </c>
      <c r="BM43" s="29">
        <v>0</v>
      </c>
      <c r="BN43" s="29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N43" s="2">
        <v>0</v>
      </c>
      <c r="CO43" s="2">
        <v>40</v>
      </c>
    </row>
    <row r="44" spans="1:93" s="2" customFormat="1">
      <c r="A44" s="24" t="s">
        <v>41</v>
      </c>
      <c r="B44" s="3">
        <v>0</v>
      </c>
      <c r="C44" s="3"/>
      <c r="D44" s="3">
        <v>670</v>
      </c>
      <c r="E44" s="3">
        <v>670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11</v>
      </c>
      <c r="L44" s="3">
        <v>0</v>
      </c>
      <c r="M44" s="2">
        <v>0</v>
      </c>
      <c r="N44" s="3">
        <v>0</v>
      </c>
      <c r="O44" s="3">
        <v>0</v>
      </c>
      <c r="P44" s="3">
        <v>0</v>
      </c>
      <c r="Q44" s="3">
        <v>0</v>
      </c>
      <c r="R44" s="3">
        <v>11</v>
      </c>
      <c r="S44" s="3">
        <v>11</v>
      </c>
      <c r="T44" s="3">
        <v>0</v>
      </c>
      <c r="AK44" s="32">
        <v>70</v>
      </c>
      <c r="AL44" s="5">
        <v>0</v>
      </c>
      <c r="AM44" s="30"/>
      <c r="AN44" s="3"/>
      <c r="BA44" s="2">
        <f t="shared" si="6"/>
        <v>0</v>
      </c>
      <c r="BB44" s="151"/>
      <c r="BC44" s="151"/>
      <c r="BD44" s="151">
        <f t="shared" si="7"/>
        <v>0</v>
      </c>
      <c r="BH44" s="2">
        <v>0</v>
      </c>
      <c r="BK44" s="2">
        <v>0</v>
      </c>
      <c r="BM44" s="29">
        <v>0</v>
      </c>
      <c r="BN44" s="29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N44" s="2">
        <v>0</v>
      </c>
      <c r="CO44" s="2">
        <v>40</v>
      </c>
    </row>
    <row r="45" spans="1:93" s="2" customFormat="1">
      <c r="A45" s="24" t="s">
        <v>40</v>
      </c>
      <c r="B45" s="3">
        <v>0</v>
      </c>
      <c r="C45" s="3"/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1390</v>
      </c>
      <c r="L45" s="3">
        <v>112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0.54</v>
      </c>
      <c r="AK45" s="32">
        <v>49</v>
      </c>
      <c r="AL45" s="5">
        <f>AK45/3</f>
        <v>16.333333333333332</v>
      </c>
      <c r="AM45" s="30"/>
      <c r="AN45" s="3"/>
      <c r="AY45" s="2">
        <v>0.52</v>
      </c>
      <c r="AZ45" s="2">
        <v>0.95</v>
      </c>
      <c r="BA45" s="2">
        <f t="shared" si="6"/>
        <v>0.73499999999999999</v>
      </c>
      <c r="BB45" s="151">
        <v>0.42</v>
      </c>
      <c r="BC45" s="151">
        <v>0.63</v>
      </c>
      <c r="BD45" s="151">
        <f t="shared" si="7"/>
        <v>0.52500000000000002</v>
      </c>
      <c r="BH45" s="2">
        <v>87</v>
      </c>
      <c r="BK45" s="2">
        <v>2000</v>
      </c>
      <c r="BM45" s="29">
        <v>138709.24105490089</v>
      </c>
      <c r="BN45" s="29">
        <v>-191827.63373824768</v>
      </c>
      <c r="BP45" s="2">
        <v>5360000</v>
      </c>
      <c r="BQ45" s="2">
        <v>5588900</v>
      </c>
      <c r="BR45" s="2">
        <v>5628050</v>
      </c>
      <c r="BS45" s="2">
        <v>5876870</v>
      </c>
      <c r="BT45" s="2">
        <v>5965070</v>
      </c>
      <c r="BU45" s="2">
        <v>6273170</v>
      </c>
      <c r="BV45" s="2">
        <v>6641580</v>
      </c>
      <c r="BW45" s="2">
        <v>6590070</v>
      </c>
      <c r="BX45" s="2">
        <v>6787910</v>
      </c>
      <c r="BY45" s="2">
        <v>6974710</v>
      </c>
      <c r="BZ45" s="2">
        <v>7020200</v>
      </c>
      <c r="CA45" s="2">
        <v>7634060</v>
      </c>
      <c r="CB45" s="2">
        <v>8066020</v>
      </c>
      <c r="CC45" s="2">
        <v>8277050</v>
      </c>
      <c r="CD45" s="2">
        <v>8675290</v>
      </c>
      <c r="CE45" s="2">
        <v>8786330</v>
      </c>
      <c r="CF45" s="2">
        <v>9440740</v>
      </c>
      <c r="CG45" s="2">
        <v>9999190</v>
      </c>
      <c r="CH45" s="2">
        <v>10084990</v>
      </c>
      <c r="CI45" s="2">
        <v>11248421.622176591</v>
      </c>
      <c r="CJ45" s="2">
        <v>9924500</v>
      </c>
      <c r="CK45" s="2">
        <v>10042733.757700205</v>
      </c>
      <c r="CL45" s="2">
        <v>9466412.4845995903</v>
      </c>
      <c r="CN45" s="2">
        <v>78.327156116300003</v>
      </c>
      <c r="CO45" s="2">
        <v>40</v>
      </c>
    </row>
    <row r="46" spans="1:93" s="2" customFormat="1">
      <c r="A46" s="24" t="s">
        <v>11</v>
      </c>
      <c r="B46" s="3">
        <v>0</v>
      </c>
      <c r="C46" s="3"/>
      <c r="D46" s="3">
        <v>1940</v>
      </c>
      <c r="E46" s="3">
        <v>9200</v>
      </c>
      <c r="F46" s="3">
        <v>2126.85</v>
      </c>
      <c r="G46" s="3">
        <v>1007.38</v>
      </c>
      <c r="H46" s="3">
        <v>1088.45</v>
      </c>
      <c r="I46" s="3">
        <v>1285.68</v>
      </c>
      <c r="J46" s="3">
        <v>1716.17</v>
      </c>
      <c r="K46" s="3">
        <v>970</v>
      </c>
      <c r="L46" s="3">
        <v>0</v>
      </c>
      <c r="M46" s="3">
        <v>7.5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AK46" s="32">
        <v>80.5</v>
      </c>
      <c r="AL46" s="5">
        <v>0</v>
      </c>
      <c r="AM46" s="30"/>
      <c r="AN46" s="3"/>
      <c r="BA46" s="2">
        <f t="shared" si="6"/>
        <v>0</v>
      </c>
      <c r="BB46" s="151"/>
      <c r="BC46" s="151"/>
      <c r="BD46" s="151">
        <f t="shared" si="7"/>
        <v>0</v>
      </c>
      <c r="BH46" s="2">
        <v>0</v>
      </c>
      <c r="BK46" s="2">
        <v>0</v>
      </c>
      <c r="BM46" s="29">
        <v>0</v>
      </c>
      <c r="BN46" s="29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N46" s="2">
        <v>0</v>
      </c>
      <c r="CO46" s="2">
        <v>40</v>
      </c>
    </row>
    <row r="47" spans="1:93" s="2" customFormat="1">
      <c r="A47" s="25" t="s">
        <v>39</v>
      </c>
      <c r="B47" s="3">
        <v>500</v>
      </c>
      <c r="C47" s="3"/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190</v>
      </c>
      <c r="L47" s="3">
        <v>15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AK47" s="32">
        <v>95.4</v>
      </c>
      <c r="AL47" s="5">
        <v>0</v>
      </c>
      <c r="AM47" s="30"/>
      <c r="AN47" s="3"/>
      <c r="BA47" s="2">
        <f t="shared" si="6"/>
        <v>0</v>
      </c>
      <c r="BB47" s="151"/>
      <c r="BC47" s="151"/>
      <c r="BD47" s="151">
        <f t="shared" si="7"/>
        <v>0</v>
      </c>
      <c r="BH47" s="2">
        <v>0</v>
      </c>
      <c r="BK47" s="2">
        <v>0</v>
      </c>
      <c r="BM47" s="29">
        <v>0</v>
      </c>
      <c r="BN47" s="29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N47" s="2">
        <v>0</v>
      </c>
      <c r="CO47" s="2">
        <v>40</v>
      </c>
    </row>
    <row r="48" spans="1:93" s="2" customFormat="1">
      <c r="A48" s="25" t="s">
        <v>38</v>
      </c>
      <c r="B48" s="60">
        <v>1300000</v>
      </c>
      <c r="C48" s="3"/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AK48" s="32">
        <v>1</v>
      </c>
      <c r="AL48" s="5">
        <v>0</v>
      </c>
      <c r="AM48" s="30"/>
      <c r="AN48" s="3"/>
      <c r="BA48" s="2">
        <f t="shared" si="6"/>
        <v>0</v>
      </c>
      <c r="BB48" s="151"/>
      <c r="BC48" s="151"/>
      <c r="BD48" s="151">
        <f t="shared" si="7"/>
        <v>0</v>
      </c>
      <c r="BH48" s="2">
        <v>0</v>
      </c>
      <c r="BK48" s="2">
        <v>0</v>
      </c>
      <c r="BM48" s="29">
        <v>0</v>
      </c>
      <c r="BN48" s="29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N48" s="2">
        <v>0</v>
      </c>
      <c r="CO48" s="2">
        <v>40</v>
      </c>
    </row>
    <row r="49" spans="1:93" s="2" customFormat="1">
      <c r="A49" s="25" t="s">
        <v>37</v>
      </c>
      <c r="B49" s="3">
        <v>4700</v>
      </c>
      <c r="C49" s="3"/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AK49" s="32">
        <v>16.600000000000001</v>
      </c>
      <c r="AL49" s="5">
        <v>0</v>
      </c>
      <c r="AM49" s="30"/>
      <c r="AN49" s="3"/>
      <c r="BA49" s="2">
        <f t="shared" si="6"/>
        <v>0</v>
      </c>
      <c r="BB49" s="151"/>
      <c r="BC49" s="151"/>
      <c r="BD49" s="151">
        <f t="shared" si="7"/>
        <v>0</v>
      </c>
      <c r="BH49" s="2">
        <v>0</v>
      </c>
      <c r="BK49" s="2">
        <v>0</v>
      </c>
      <c r="BM49" s="29">
        <v>0</v>
      </c>
      <c r="BN49" s="29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N49" s="2">
        <v>0</v>
      </c>
      <c r="CO49" s="2">
        <v>40</v>
      </c>
    </row>
    <row r="50" spans="1:93" s="2" customFormat="1">
      <c r="A50" s="25" t="s">
        <v>36</v>
      </c>
      <c r="B50" s="3">
        <v>1900</v>
      </c>
      <c r="C50" s="3"/>
      <c r="D50" s="3">
        <v>16560</v>
      </c>
      <c r="E50" s="3">
        <v>16560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160000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AK50" s="32">
        <v>8.1000000000000003E-2</v>
      </c>
      <c r="AL50" s="5">
        <v>0</v>
      </c>
      <c r="AM50" s="30"/>
      <c r="AN50" s="3"/>
      <c r="BA50" s="2">
        <f t="shared" si="6"/>
        <v>0</v>
      </c>
      <c r="BB50" s="151"/>
      <c r="BC50" s="151"/>
      <c r="BD50" s="151">
        <f t="shared" si="7"/>
        <v>0</v>
      </c>
      <c r="BH50" s="2">
        <v>0</v>
      </c>
      <c r="BK50" s="2">
        <v>0</v>
      </c>
      <c r="BM50" s="29">
        <v>0</v>
      </c>
      <c r="BN50" s="29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N50" s="2">
        <v>0</v>
      </c>
      <c r="CO50" s="2">
        <v>40</v>
      </c>
    </row>
    <row r="51" spans="1:93" s="2" customFormat="1">
      <c r="A51" s="25" t="s">
        <v>431</v>
      </c>
      <c r="B51" s="3">
        <v>0</v>
      </c>
      <c r="C51" s="3"/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AK51" s="32">
        <v>22.8</v>
      </c>
      <c r="AL51" s="5">
        <v>7.6</v>
      </c>
      <c r="AM51" s="30"/>
      <c r="AN51" s="3"/>
      <c r="AY51" s="2">
        <v>0</v>
      </c>
      <c r="AZ51" s="2">
        <v>0</v>
      </c>
      <c r="BA51" s="2">
        <v>0</v>
      </c>
      <c r="BB51" s="151">
        <v>0</v>
      </c>
      <c r="BC51" s="151">
        <v>0</v>
      </c>
      <c r="BD51" s="151">
        <v>0</v>
      </c>
      <c r="BH51" s="2">
        <v>0.12</v>
      </c>
      <c r="BK51" s="2">
        <v>0.2</v>
      </c>
      <c r="BM51" s="29">
        <v>15.221161033919223</v>
      </c>
      <c r="BN51" s="29">
        <v>1070.9652805994356</v>
      </c>
      <c r="BP51" s="2">
        <v>2160</v>
      </c>
      <c r="BQ51" s="2">
        <v>2070</v>
      </c>
      <c r="BR51" s="2">
        <v>2250</v>
      </c>
      <c r="BS51" s="2">
        <v>1710</v>
      </c>
      <c r="BT51" s="2">
        <v>1460</v>
      </c>
      <c r="BU51" s="2">
        <v>1400</v>
      </c>
      <c r="BV51" s="2">
        <v>1460</v>
      </c>
      <c r="BW51" s="2">
        <v>1460</v>
      </c>
      <c r="BX51" s="2">
        <v>1410</v>
      </c>
      <c r="BY51" s="2">
        <v>1470</v>
      </c>
      <c r="BZ51" s="2">
        <v>1330</v>
      </c>
      <c r="CA51" s="2">
        <v>2020</v>
      </c>
      <c r="CB51" s="2">
        <v>2160</v>
      </c>
      <c r="CC51" s="2">
        <v>2250</v>
      </c>
      <c r="CD51" s="2">
        <v>2220</v>
      </c>
      <c r="CE51" s="2">
        <v>2280</v>
      </c>
      <c r="CF51" s="2">
        <v>2150</v>
      </c>
      <c r="CG51" s="2">
        <v>2170</v>
      </c>
      <c r="CH51" s="2">
        <v>2250</v>
      </c>
      <c r="CI51" s="2">
        <v>2250</v>
      </c>
      <c r="CJ51" s="2">
        <v>2310</v>
      </c>
      <c r="CK51" s="2">
        <v>2190</v>
      </c>
      <c r="CL51" s="2">
        <v>2250</v>
      </c>
      <c r="CN51">
        <v>1.3762465633300001E-5</v>
      </c>
      <c r="CO51" s="2">
        <v>40</v>
      </c>
    </row>
    <row r="52" spans="1:93" s="2" customFormat="1">
      <c r="A52" s="25" t="s">
        <v>10</v>
      </c>
      <c r="B52" s="3">
        <v>92000</v>
      </c>
      <c r="C52" s="3"/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AK52" s="32">
        <v>0.1</v>
      </c>
      <c r="AL52" s="5">
        <v>0</v>
      </c>
      <c r="AM52" s="30"/>
      <c r="AN52" s="3"/>
      <c r="BA52" s="2">
        <f t="shared" si="6"/>
        <v>0</v>
      </c>
      <c r="BB52" s="151"/>
      <c r="BC52" s="151"/>
      <c r="BD52" s="151">
        <f t="shared" si="7"/>
        <v>0</v>
      </c>
      <c r="BH52" s="2">
        <v>0</v>
      </c>
      <c r="BK52" s="2">
        <v>0</v>
      </c>
      <c r="BM52" s="29">
        <v>0</v>
      </c>
      <c r="BN52" s="29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N52" s="2">
        <v>0</v>
      </c>
      <c r="CO52" s="2">
        <v>40</v>
      </c>
    </row>
    <row r="53" spans="1:93" s="2" customFormat="1">
      <c r="A53" s="24" t="s">
        <v>35</v>
      </c>
      <c r="B53" s="3">
        <v>0</v>
      </c>
      <c r="C53" s="3"/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AK53" s="32">
        <v>2000</v>
      </c>
      <c r="AL53" s="5">
        <v>0</v>
      </c>
      <c r="AM53" s="30"/>
      <c r="AN53" s="3"/>
      <c r="BA53" s="2">
        <f t="shared" si="6"/>
        <v>0</v>
      </c>
      <c r="BB53" s="151"/>
      <c r="BC53" s="151"/>
      <c r="BD53" s="151">
        <f t="shared" si="7"/>
        <v>0</v>
      </c>
      <c r="BH53" s="2">
        <v>0</v>
      </c>
      <c r="BK53" s="2">
        <v>0</v>
      </c>
      <c r="BM53" s="29">
        <v>0</v>
      </c>
      <c r="BN53" s="29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N53" s="2">
        <v>0</v>
      </c>
      <c r="CO53" s="2">
        <v>40</v>
      </c>
    </row>
    <row r="54" spans="1:93" s="2" customFormat="1">
      <c r="A54" s="25" t="s">
        <v>9</v>
      </c>
      <c r="B54" s="3">
        <v>13</v>
      </c>
      <c r="C54" s="3"/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1.62</v>
      </c>
      <c r="AK54" s="32">
        <v>1580</v>
      </c>
      <c r="AL54" s="5">
        <f>AK54/3</f>
        <v>526.66666666666663</v>
      </c>
      <c r="AM54" s="30"/>
      <c r="AN54" s="3"/>
      <c r="AY54" s="2">
        <v>0.3</v>
      </c>
      <c r="AZ54" s="2">
        <v>0.97</v>
      </c>
      <c r="BA54" s="2">
        <f t="shared" si="6"/>
        <v>0.63500000000000001</v>
      </c>
      <c r="BB54" s="151">
        <v>0.2</v>
      </c>
      <c r="BC54" s="151">
        <v>0.32</v>
      </c>
      <c r="BD54" s="151">
        <f t="shared" si="7"/>
        <v>0.26</v>
      </c>
      <c r="BH54" s="2">
        <v>0.53</v>
      </c>
      <c r="BK54" s="2">
        <v>1.3080000000000001</v>
      </c>
      <c r="BM54" s="29">
        <v>328.91035911915594</v>
      </c>
      <c r="BN54" s="29">
        <v>7599.849745206051</v>
      </c>
      <c r="BP54" s="2">
        <v>18918.91891891892</v>
      </c>
      <c r="BQ54" s="2">
        <v>20135.135135135137</v>
      </c>
      <c r="BR54" s="2">
        <v>20405.405405405407</v>
      </c>
      <c r="BS54" s="2">
        <v>22297.297297297297</v>
      </c>
      <c r="BT54" s="2">
        <v>23233.243243243243</v>
      </c>
      <c r="BU54" s="2">
        <v>23773.783783783783</v>
      </c>
      <c r="BV54" s="2">
        <v>24449.45945945946</v>
      </c>
      <c r="BW54" s="2">
        <v>25250.27027027027</v>
      </c>
      <c r="BX54" s="2">
        <v>25375.405405405407</v>
      </c>
      <c r="BY54" s="2">
        <v>25365.405405405407</v>
      </c>
      <c r="BZ54" s="2">
        <v>26967.027027027027</v>
      </c>
      <c r="CA54" s="2">
        <v>28028.10810810811</v>
      </c>
      <c r="CB54" s="2">
        <v>27032.162162162163</v>
      </c>
      <c r="CC54" s="2">
        <v>27888.10810810811</v>
      </c>
      <c r="CD54" s="2">
        <v>28403.783783783783</v>
      </c>
      <c r="CE54" s="2">
        <v>29425.135135135137</v>
      </c>
      <c r="CF54" s="2">
        <v>30416.486486486487</v>
      </c>
      <c r="CG54" s="2">
        <v>30146.486486486487</v>
      </c>
      <c r="CH54" s="2">
        <v>31297.83783783784</v>
      </c>
      <c r="CI54" s="2">
        <v>32869.729729729734</v>
      </c>
      <c r="CJ54" s="2">
        <v>33636.216216216213</v>
      </c>
      <c r="CK54" s="2">
        <v>30388.91891891892</v>
      </c>
      <c r="CL54" s="2">
        <v>29769.729729729734</v>
      </c>
      <c r="CN54" s="2">
        <v>1.25</v>
      </c>
      <c r="CO54" s="2">
        <v>40</v>
      </c>
    </row>
    <row r="55" spans="1:93" s="2" customFormat="1">
      <c r="A55" s="24" t="s">
        <v>34</v>
      </c>
      <c r="B55" s="60">
        <v>18000000</v>
      </c>
      <c r="C55" s="60"/>
      <c r="D55" s="60">
        <v>1500000</v>
      </c>
      <c r="E55" s="60">
        <v>12000000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AK55" s="32">
        <v>0.45</v>
      </c>
      <c r="AL55" s="5">
        <v>0</v>
      </c>
      <c r="AM55" s="30"/>
      <c r="AN55" s="3"/>
      <c r="BA55" s="2">
        <f t="shared" si="6"/>
        <v>0</v>
      </c>
      <c r="BB55" s="151"/>
      <c r="BC55" s="151"/>
      <c r="BD55" s="151">
        <f t="shared" si="7"/>
        <v>0</v>
      </c>
      <c r="BH55" s="2">
        <v>0</v>
      </c>
      <c r="BK55" s="2">
        <v>0</v>
      </c>
      <c r="BM55" s="29">
        <v>0</v>
      </c>
      <c r="BN55" s="29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N55" s="2">
        <v>0</v>
      </c>
      <c r="CO55" s="2">
        <v>40</v>
      </c>
    </row>
    <row r="56" spans="1:93" s="2" customFormat="1">
      <c r="A56" s="24" t="s">
        <v>33</v>
      </c>
      <c r="B56" s="3">
        <v>0</v>
      </c>
      <c r="C56" s="3"/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64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AK56" s="32">
        <v>250</v>
      </c>
      <c r="AL56" s="5">
        <f>AK56/3</f>
        <v>83.333333333333329</v>
      </c>
      <c r="AM56" s="30"/>
      <c r="AN56" s="3"/>
      <c r="BA56" s="2">
        <v>0.75</v>
      </c>
      <c r="BB56" s="151">
        <v>0.22</v>
      </c>
      <c r="BC56" s="151">
        <v>0.22</v>
      </c>
      <c r="BD56" s="151">
        <f t="shared" si="7"/>
        <v>0.22</v>
      </c>
      <c r="BH56" s="2">
        <v>4.8</v>
      </c>
      <c r="BK56" s="2">
        <v>76.2</v>
      </c>
      <c r="BM56" s="29">
        <v>1781.4334487430033</v>
      </c>
      <c r="BN56" s="29">
        <v>210900.6637391751</v>
      </c>
      <c r="BP56" s="2">
        <v>228205.12820512819</v>
      </c>
      <c r="BQ56" s="2">
        <v>257632.30769230769</v>
      </c>
      <c r="BR56" s="2">
        <v>281941.28205128206</v>
      </c>
      <c r="BS56" s="2">
        <v>308794.35897435894</v>
      </c>
      <c r="BT56" s="2">
        <v>295853.84615384613</v>
      </c>
      <c r="BU56" s="2">
        <v>313692.56410256407</v>
      </c>
      <c r="BV56" s="2">
        <v>355910.25641025638</v>
      </c>
      <c r="BW56" s="2">
        <v>314794.61538461538</v>
      </c>
      <c r="BX56" s="2">
        <v>297947.94871794869</v>
      </c>
      <c r="BY56" s="2">
        <v>329709.23076923075</v>
      </c>
      <c r="BZ56" s="2">
        <v>380641.28205128206</v>
      </c>
      <c r="CA56" s="2">
        <v>377637.1794871795</v>
      </c>
      <c r="CB56" s="2">
        <v>372911.02564102563</v>
      </c>
      <c r="CC56" s="2">
        <v>381887.43589743588</v>
      </c>
      <c r="CD56" s="2">
        <v>324689.23076923075</v>
      </c>
      <c r="CE56" s="2">
        <v>293746.15384615381</v>
      </c>
      <c r="CF56" s="2">
        <v>326715.641025641</v>
      </c>
      <c r="CG56" s="2">
        <v>326189.74358974356</v>
      </c>
      <c r="CH56" s="2">
        <v>305671.02564102563</v>
      </c>
      <c r="CI56" s="2">
        <v>291294.61538461538</v>
      </c>
      <c r="CJ56" s="2">
        <v>332534.61538461538</v>
      </c>
      <c r="CK56" s="2">
        <v>328876.92307692306</v>
      </c>
      <c r="CL56" s="2">
        <v>307620.76923076919</v>
      </c>
      <c r="CN56" s="2">
        <v>4.6555571319100002</v>
      </c>
      <c r="CO56" s="2">
        <v>40</v>
      </c>
    </row>
    <row r="57" spans="1:93" s="2" customFormat="1">
      <c r="A57" s="25" t="s">
        <v>32</v>
      </c>
      <c r="B57" s="3">
        <v>18000</v>
      </c>
      <c r="C57" s="3"/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AK57" s="32">
        <v>0</v>
      </c>
      <c r="AL57" s="5">
        <v>0</v>
      </c>
      <c r="AM57" s="30"/>
      <c r="AN57" s="3"/>
      <c r="BA57" s="2">
        <f t="shared" si="6"/>
        <v>0</v>
      </c>
      <c r="BB57" s="151"/>
      <c r="BC57" s="151"/>
      <c r="BD57" s="151">
        <f t="shared" si="7"/>
        <v>0</v>
      </c>
      <c r="BH57" s="2">
        <v>0</v>
      </c>
      <c r="BK57" s="2">
        <v>0</v>
      </c>
      <c r="BM57" s="29">
        <v>0</v>
      </c>
      <c r="BN57" s="29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N57" s="2">
        <v>0</v>
      </c>
      <c r="CO57" s="2">
        <v>40</v>
      </c>
    </row>
    <row r="58" spans="1:93" s="2" customFormat="1">
      <c r="A58" s="25" t="s">
        <v>31</v>
      </c>
      <c r="B58" s="3">
        <v>240000</v>
      </c>
      <c r="C58" s="3"/>
      <c r="D58" s="3">
        <v>126100</v>
      </c>
      <c r="E58" s="3">
        <v>400000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2651</v>
      </c>
      <c r="L58" s="3">
        <v>200</v>
      </c>
      <c r="M58" s="3">
        <v>3.5</v>
      </c>
      <c r="N58" s="3">
        <v>2.14</v>
      </c>
      <c r="O58" s="3">
        <v>90</v>
      </c>
      <c r="P58" s="3">
        <v>0</v>
      </c>
      <c r="Q58" s="3">
        <v>0</v>
      </c>
      <c r="R58" s="3">
        <v>2.93</v>
      </c>
      <c r="S58" s="3">
        <v>2.93</v>
      </c>
      <c r="T58" s="3">
        <v>0</v>
      </c>
      <c r="AK58" s="32">
        <v>56.7</v>
      </c>
      <c r="AL58" s="5">
        <f>+AL26</f>
        <v>9.4</v>
      </c>
      <c r="AM58" s="30"/>
      <c r="AN58" s="3"/>
      <c r="BA58" s="2">
        <f t="shared" si="6"/>
        <v>0</v>
      </c>
      <c r="BB58" s="151">
        <v>0.28000000000000003</v>
      </c>
      <c r="BC58" s="151">
        <v>0.52</v>
      </c>
      <c r="BD58" s="151">
        <f t="shared" si="7"/>
        <v>0.4</v>
      </c>
      <c r="BH58" s="2">
        <v>0</v>
      </c>
      <c r="BK58" s="2">
        <v>0</v>
      </c>
      <c r="BM58" s="29">
        <v>0</v>
      </c>
      <c r="BN58" s="29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N58" s="2">
        <v>0</v>
      </c>
      <c r="CO58" s="2">
        <v>40</v>
      </c>
    </row>
    <row r="59" spans="1:93" s="2" customFormat="1">
      <c r="A59" s="24" t="s">
        <v>30</v>
      </c>
      <c r="B59" s="3">
        <v>44000</v>
      </c>
      <c r="C59" s="3"/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2544</v>
      </c>
      <c r="L59" s="3">
        <v>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AK59" s="32">
        <v>207</v>
      </c>
      <c r="AL59" s="5">
        <v>0</v>
      </c>
      <c r="AM59" s="30"/>
      <c r="AN59" s="3"/>
      <c r="BA59" s="2">
        <f t="shared" si="6"/>
        <v>0</v>
      </c>
      <c r="BB59" s="151"/>
      <c r="BC59" s="151"/>
      <c r="BD59" s="151">
        <f t="shared" si="7"/>
        <v>0</v>
      </c>
      <c r="BH59" s="2">
        <v>0</v>
      </c>
      <c r="BK59" s="2">
        <v>0</v>
      </c>
      <c r="BM59" s="29">
        <v>0</v>
      </c>
      <c r="BN59" s="29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N59" s="2">
        <v>0</v>
      </c>
      <c r="CO59" s="2">
        <v>40</v>
      </c>
    </row>
    <row r="60" spans="1:93" s="2" customFormat="1">
      <c r="A60" s="24" t="s">
        <v>29</v>
      </c>
      <c r="B60" s="3">
        <v>0</v>
      </c>
      <c r="C60" s="65"/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AK60" s="31">
        <f>AK13</f>
        <v>57</v>
      </c>
      <c r="AL60" s="5">
        <f>AK60/3</f>
        <v>19</v>
      </c>
      <c r="AM60" s="30"/>
      <c r="AN60" s="3"/>
      <c r="BA60" s="2">
        <v>5.0000000000000001E-3</v>
      </c>
      <c r="BB60" s="151">
        <v>0</v>
      </c>
      <c r="BC60" s="151">
        <v>0</v>
      </c>
      <c r="BD60" s="151">
        <v>5.0000000000000001E-3</v>
      </c>
      <c r="BH60" s="2">
        <v>2.4E-2</v>
      </c>
      <c r="BK60" s="2">
        <v>0.04</v>
      </c>
      <c r="BM60" s="29">
        <v>0.49510872144557105</v>
      </c>
      <c r="BN60" s="29">
        <v>84.962137636130421</v>
      </c>
      <c r="BP60" s="29">
        <v>117</v>
      </c>
      <c r="BQ60" s="2">
        <v>175</v>
      </c>
      <c r="BR60" s="2">
        <v>122</v>
      </c>
      <c r="BS60" s="2">
        <v>109</v>
      </c>
      <c r="BT60" s="2">
        <v>123</v>
      </c>
      <c r="BU60" s="2">
        <v>116</v>
      </c>
      <c r="BV60" s="2">
        <v>110</v>
      </c>
      <c r="BW60" s="2">
        <v>109</v>
      </c>
      <c r="BX60" s="2">
        <v>89</v>
      </c>
      <c r="BY60" s="2">
        <v>95.2</v>
      </c>
      <c r="BZ60" s="2">
        <v>112.73106016632933</v>
      </c>
      <c r="CA60" s="2">
        <v>113.79268603570624</v>
      </c>
      <c r="CB60" s="2">
        <v>115.02538102427289</v>
      </c>
      <c r="CC60" s="2">
        <v>116.28247672234872</v>
      </c>
      <c r="CD60" s="2">
        <v>116.84698582005149</v>
      </c>
      <c r="CE60" s="2">
        <v>116.29195709949227</v>
      </c>
      <c r="CF60" s="2">
        <v>117.65732882559318</v>
      </c>
      <c r="CG60" s="2">
        <v>118.68772463761974</v>
      </c>
      <c r="CH60" s="2">
        <v>119.53809282529946</v>
      </c>
      <c r="CI60" s="2">
        <v>120.45545838749345</v>
      </c>
      <c r="CJ60" s="2">
        <v>121.46421578937768</v>
      </c>
      <c r="CK60" s="2">
        <v>122.50830645290326</v>
      </c>
      <c r="CL60" s="2">
        <v>123.47999800014105</v>
      </c>
      <c r="CN60">
        <v>1.3762465633300001E-5</v>
      </c>
      <c r="CO60" s="2">
        <v>40</v>
      </c>
    </row>
    <row r="61" spans="1:93" s="2" customFormat="1">
      <c r="A61" s="25" t="s">
        <v>28</v>
      </c>
      <c r="B61" s="3">
        <v>25</v>
      </c>
      <c r="C61" s="3"/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AK61" s="5">
        <v>400</v>
      </c>
      <c r="AL61" s="5">
        <v>258</v>
      </c>
      <c r="AM61" s="30"/>
      <c r="AN61" s="3"/>
      <c r="BA61" s="2">
        <v>0.91</v>
      </c>
      <c r="BB61" s="151">
        <v>0.52</v>
      </c>
      <c r="BC61" s="151">
        <v>0.52</v>
      </c>
      <c r="BD61" s="151">
        <f t="shared" si="7"/>
        <v>0.52</v>
      </c>
      <c r="BH61" s="2">
        <v>794</v>
      </c>
      <c r="BK61" s="2">
        <v>2000</v>
      </c>
      <c r="BM61" s="29">
        <v>0</v>
      </c>
      <c r="BN61" s="29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N61" s="2">
        <v>2.3249063528299998</v>
      </c>
      <c r="CO61" s="2">
        <v>40</v>
      </c>
    </row>
    <row r="62" spans="1:93" s="2" customFormat="1">
      <c r="A62" s="25" t="s">
        <v>27</v>
      </c>
      <c r="B62" s="3">
        <v>11.5</v>
      </c>
      <c r="C62" s="3"/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AK62" s="5">
        <v>60</v>
      </c>
      <c r="AL62" s="5">
        <f>AK62/3</f>
        <v>20</v>
      </c>
      <c r="AM62" s="30"/>
      <c r="AN62" s="3"/>
      <c r="BA62" s="2">
        <f t="shared" si="6"/>
        <v>0</v>
      </c>
      <c r="BB62" s="151"/>
      <c r="BC62" s="151"/>
      <c r="BD62" s="151">
        <f t="shared" si="7"/>
        <v>0</v>
      </c>
      <c r="BH62" s="2">
        <v>0</v>
      </c>
      <c r="BK62" s="2">
        <v>0</v>
      </c>
      <c r="BM62" s="29">
        <v>0</v>
      </c>
      <c r="BN62" s="29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N62" s="2">
        <v>0</v>
      </c>
      <c r="CO62" s="2">
        <v>40</v>
      </c>
    </row>
    <row r="63" spans="1:93" s="2" customFormat="1" ht="15" thickBot="1">
      <c r="A63" s="25" t="s">
        <v>26</v>
      </c>
      <c r="B63" s="3">
        <v>1.9</v>
      </c>
      <c r="C63" s="3"/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AK63" s="5">
        <v>3710</v>
      </c>
      <c r="AL63" s="5">
        <f>AK63/3</f>
        <v>1236.6666666666667</v>
      </c>
      <c r="AM63" s="30"/>
      <c r="AN63" s="3"/>
      <c r="AY63" s="18"/>
      <c r="AZ63" s="18"/>
      <c r="BA63" s="2">
        <v>5.0000000000000001E-3</v>
      </c>
      <c r="BB63" s="151">
        <v>0</v>
      </c>
      <c r="BC63" s="151">
        <v>0</v>
      </c>
      <c r="BD63" s="151">
        <v>5.0000000000000001E-3</v>
      </c>
      <c r="BH63" s="2">
        <v>15</v>
      </c>
      <c r="BK63" s="2">
        <v>63</v>
      </c>
      <c r="BM63" s="29">
        <v>1428.7958806757449</v>
      </c>
      <c r="BN63" s="29">
        <v>-27648.613502713721</v>
      </c>
      <c r="BP63" s="2">
        <v>32000</v>
      </c>
      <c r="BQ63" s="2">
        <v>36000</v>
      </c>
      <c r="BR63" s="2">
        <v>35100</v>
      </c>
      <c r="BS63" s="2">
        <v>37100</v>
      </c>
      <c r="BT63" s="2">
        <v>42700</v>
      </c>
      <c r="BU63" s="2">
        <v>36300</v>
      </c>
      <c r="BV63" s="2">
        <v>41000</v>
      </c>
      <c r="BW63" s="2">
        <v>41800</v>
      </c>
      <c r="BX63" s="2">
        <v>51000</v>
      </c>
      <c r="BY63" s="2">
        <v>47900</v>
      </c>
      <c r="BZ63" s="2">
        <v>51900</v>
      </c>
      <c r="CA63" s="2">
        <v>56400</v>
      </c>
      <c r="CB63" s="2">
        <v>57900</v>
      </c>
      <c r="CC63" s="2">
        <v>58500</v>
      </c>
      <c r="CD63" s="2">
        <v>61600</v>
      </c>
      <c r="CE63" s="2">
        <v>58790</v>
      </c>
      <c r="CF63" s="2">
        <v>71690</v>
      </c>
      <c r="CG63" s="2">
        <v>71490</v>
      </c>
      <c r="CH63" s="2">
        <v>74880</v>
      </c>
      <c r="CI63" s="2">
        <v>80380</v>
      </c>
      <c r="CJ63" s="2">
        <v>82570</v>
      </c>
      <c r="CK63" s="2">
        <v>77760</v>
      </c>
      <c r="CL63" s="2">
        <v>78950</v>
      </c>
      <c r="CN63" s="2">
        <v>0</v>
      </c>
      <c r="CO63" s="2">
        <v>40</v>
      </c>
    </row>
    <row r="64" spans="1:93" s="2" customFormat="1">
      <c r="A64" s="24" t="s">
        <v>25</v>
      </c>
      <c r="B64" s="3">
        <v>0</v>
      </c>
      <c r="C64" s="3"/>
      <c r="D64" s="3">
        <v>640</v>
      </c>
      <c r="E64" s="3">
        <v>640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AK64" s="5">
        <v>36</v>
      </c>
      <c r="AL64" s="5">
        <v>0</v>
      </c>
      <c r="AM64" s="30"/>
      <c r="AN64" s="3"/>
      <c r="AY64" s="133"/>
      <c r="AZ64" s="133"/>
      <c r="BA64" s="2">
        <f t="shared" si="6"/>
        <v>0</v>
      </c>
      <c r="BB64" s="151"/>
      <c r="BC64" s="151"/>
      <c r="BD64" s="151">
        <f t="shared" si="7"/>
        <v>0</v>
      </c>
      <c r="BH64" s="2">
        <v>0</v>
      </c>
      <c r="BK64" s="2">
        <v>0</v>
      </c>
      <c r="BM64" s="29">
        <v>0</v>
      </c>
      <c r="BN64" s="29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N64" s="2">
        <v>0</v>
      </c>
      <c r="CO64" s="2">
        <v>40</v>
      </c>
    </row>
    <row r="65" spans="1:93" s="18" customFormat="1" ht="15" thickBot="1">
      <c r="A65" s="25" t="s">
        <v>24</v>
      </c>
      <c r="B65" s="3">
        <v>650</v>
      </c>
      <c r="C65" s="3"/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63">
        <v>200</v>
      </c>
      <c r="L65" s="63">
        <v>0</v>
      </c>
      <c r="M65" s="63">
        <v>0</v>
      </c>
      <c r="N65" s="63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3">
        <v>0</v>
      </c>
      <c r="AK65" s="19">
        <v>72</v>
      </c>
      <c r="AL65" s="19">
        <v>9</v>
      </c>
      <c r="AM65" s="28"/>
      <c r="AN65" s="3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18">
        <v>0.19</v>
      </c>
      <c r="AZ65" s="18">
        <v>0.6</v>
      </c>
      <c r="BA65" s="2">
        <f t="shared" si="6"/>
        <v>0.39500000000000002</v>
      </c>
      <c r="BB65" s="151">
        <v>0.18</v>
      </c>
      <c r="BC65" s="151">
        <v>0.27</v>
      </c>
      <c r="BD65" s="151">
        <f t="shared" si="7"/>
        <v>0.22500000000000001</v>
      </c>
      <c r="BH65" s="18">
        <v>230</v>
      </c>
      <c r="BK65" s="18">
        <v>1900</v>
      </c>
      <c r="BM65" s="27">
        <v>228745.78304939845</v>
      </c>
      <c r="BN65" s="27">
        <v>-113370.69278647937</v>
      </c>
      <c r="BP65" s="18">
        <v>9096774.1935483869</v>
      </c>
      <c r="BQ65" s="18">
        <v>9393398.3870967738</v>
      </c>
      <c r="BR65" s="18">
        <v>9651342.9032258056</v>
      </c>
      <c r="BS65" s="18">
        <v>9728602.2580645159</v>
      </c>
      <c r="BT65" s="18">
        <v>9767051.935483871</v>
      </c>
      <c r="BU65" s="18">
        <v>10270017.741935484</v>
      </c>
      <c r="BV65" s="18">
        <v>11314959.032258064</v>
      </c>
      <c r="BW65" s="18">
        <v>11495394.193548387</v>
      </c>
      <c r="BX65" s="18">
        <v>11456364.516129032</v>
      </c>
      <c r="BY65" s="18">
        <v>12281690.967741935</v>
      </c>
      <c r="BZ65" s="18">
        <v>12384266.774193548</v>
      </c>
      <c r="CA65" s="18">
        <v>12899495.806451613</v>
      </c>
      <c r="CB65" s="18">
        <v>13285312.580645161</v>
      </c>
      <c r="CC65" s="18">
        <v>14316010.64516129</v>
      </c>
      <c r="CD65" s="18">
        <v>15346098.709677419</v>
      </c>
      <c r="CE65" s="18">
        <v>14955281.935483871</v>
      </c>
      <c r="CF65" s="18">
        <v>15855117.741935484</v>
      </c>
      <c r="CG65" s="18">
        <v>16110652.258064516</v>
      </c>
      <c r="CH65" s="18">
        <v>16624181.290322579</v>
      </c>
      <c r="CI65" s="18">
        <v>16878135.806451611</v>
      </c>
      <c r="CJ65" s="18">
        <v>17128590.322580643</v>
      </c>
      <c r="CK65" s="18">
        <v>16473759.032258064</v>
      </c>
      <c r="CL65" s="18">
        <v>16200184.516129032</v>
      </c>
      <c r="CN65" s="2">
        <v>105.07540683800001</v>
      </c>
      <c r="CO65" s="2">
        <v>40</v>
      </c>
    </row>
    <row r="66" spans="1:93">
      <c r="A66" s="11"/>
    </row>
    <row r="67" spans="1:93">
      <c r="AL67" s="13"/>
    </row>
    <row r="68" spans="1:93" ht="15" thickBot="1"/>
    <row r="69" spans="1:93" ht="14.4" hidden="1" customHeight="1">
      <c r="B69" s="61">
        <v>0</v>
      </c>
      <c r="C69" s="69"/>
    </row>
    <row r="70" spans="1:93" ht="14.4" hidden="1" customHeight="1">
      <c r="B70" s="61">
        <v>0</v>
      </c>
      <c r="C70" s="69"/>
    </row>
    <row r="71" spans="1:93" ht="14.4" hidden="1" customHeight="1">
      <c r="B71" s="61">
        <v>0</v>
      </c>
      <c r="C71" s="69"/>
    </row>
    <row r="72" spans="1:93" ht="14.4" hidden="1" customHeight="1">
      <c r="B72" s="61">
        <v>0</v>
      </c>
      <c r="C72" s="69"/>
    </row>
    <row r="73" spans="1:93" ht="14.4" hidden="1" customHeight="1">
      <c r="B73" s="61">
        <v>0</v>
      </c>
      <c r="C73" s="69"/>
    </row>
    <row r="74" spans="1:93" ht="14.4" hidden="1" customHeight="1">
      <c r="B74" s="61">
        <v>0</v>
      </c>
      <c r="C74" s="69"/>
    </row>
    <row r="75" spans="1:93" ht="14.4" hidden="1" customHeight="1">
      <c r="B75" s="61">
        <v>0</v>
      </c>
      <c r="C75" s="69"/>
    </row>
    <row r="76" spans="1:93" ht="14.4" hidden="1" customHeight="1">
      <c r="B76" s="61">
        <v>0</v>
      </c>
      <c r="C76" s="69"/>
    </row>
    <row r="77" spans="1:93" ht="14.4" hidden="1" customHeight="1">
      <c r="B77" s="61">
        <v>0</v>
      </c>
      <c r="C77" s="69"/>
    </row>
    <row r="78" spans="1:93" ht="14.4" hidden="1" customHeight="1">
      <c r="B78" s="61">
        <v>0</v>
      </c>
      <c r="C78" s="69"/>
    </row>
    <row r="79" spans="1:93" ht="14.4" hidden="1" customHeight="1">
      <c r="B79" s="61">
        <v>0</v>
      </c>
      <c r="C79" s="69"/>
    </row>
    <row r="80" spans="1:93" ht="14.4" hidden="1" customHeight="1">
      <c r="B80" s="61">
        <v>0</v>
      </c>
      <c r="C80" s="69"/>
    </row>
    <row r="81" spans="2:3" ht="14.4" hidden="1" customHeight="1">
      <c r="B81" s="61">
        <v>0</v>
      </c>
      <c r="C81" s="69"/>
    </row>
    <row r="82" spans="2:3" ht="14.4" hidden="1" customHeight="1">
      <c r="B82" s="61">
        <v>0</v>
      </c>
      <c r="C82" s="69"/>
    </row>
    <row r="83" spans="2:3" ht="14.4" hidden="1" customHeight="1">
      <c r="B83" s="61">
        <v>0</v>
      </c>
      <c r="C83" s="69"/>
    </row>
    <row r="84" spans="2:3" ht="14.4" hidden="1" customHeight="1">
      <c r="B84" s="61">
        <v>0</v>
      </c>
      <c r="C84" s="69"/>
    </row>
    <row r="85" spans="2:3" ht="14.4" hidden="1" customHeight="1">
      <c r="B85" s="61">
        <v>0</v>
      </c>
      <c r="C85" s="69"/>
    </row>
    <row r="86" spans="2:3" ht="14.4" hidden="1" customHeight="1">
      <c r="B86" s="61">
        <v>0</v>
      </c>
      <c r="C86" s="69"/>
    </row>
    <row r="87" spans="2:3" ht="14.4" hidden="1" customHeight="1">
      <c r="B87" s="61">
        <v>0</v>
      </c>
      <c r="C87" s="69"/>
    </row>
    <row r="88" spans="2:3" ht="14.4" hidden="1" customHeight="1">
      <c r="B88" s="61">
        <v>0</v>
      </c>
      <c r="C88" s="69"/>
    </row>
    <row r="89" spans="2:3" ht="14.4" hidden="1" customHeight="1">
      <c r="B89" s="61">
        <v>0</v>
      </c>
      <c r="C89" s="69"/>
    </row>
    <row r="90" spans="2:3" ht="14.4" hidden="1" customHeight="1">
      <c r="B90" s="61">
        <v>0</v>
      </c>
      <c r="C90" s="69"/>
    </row>
    <row r="91" spans="2:3" ht="14.4" hidden="1" customHeight="1">
      <c r="B91" s="61">
        <v>0</v>
      </c>
      <c r="C91" s="69"/>
    </row>
    <row r="92" spans="2:3" ht="14.4" hidden="1" customHeight="1">
      <c r="B92" s="61">
        <v>0</v>
      </c>
      <c r="C92" s="69"/>
    </row>
    <row r="93" spans="2:3" ht="14.4" hidden="1" customHeight="1">
      <c r="B93" s="61">
        <v>0</v>
      </c>
      <c r="C93" s="69"/>
    </row>
    <row r="94" spans="2:3" ht="14.4" hidden="1" customHeight="1">
      <c r="B94" s="61">
        <v>0</v>
      </c>
      <c r="C94" s="69"/>
    </row>
    <row r="95" spans="2:3" ht="14.4" hidden="1" customHeight="1">
      <c r="B95" s="61">
        <v>0</v>
      </c>
      <c r="C95" s="69"/>
    </row>
    <row r="96" spans="2:3" ht="14.4" hidden="1" customHeight="1">
      <c r="B96" s="61">
        <v>0</v>
      </c>
      <c r="C96" s="69"/>
    </row>
    <row r="97" spans="1:58" ht="14.4" hidden="1" customHeight="1">
      <c r="B97" s="61">
        <v>0</v>
      </c>
      <c r="C97" s="69"/>
    </row>
    <row r="98" spans="1:58" ht="14.4" hidden="1" customHeight="1">
      <c r="B98" s="61">
        <v>0</v>
      </c>
      <c r="C98" s="69"/>
    </row>
    <row r="99" spans="1:58" ht="14.4" hidden="1" customHeight="1">
      <c r="B99" s="61">
        <v>0</v>
      </c>
      <c r="C99" s="69"/>
    </row>
    <row r="100" spans="1:58" ht="14.4" hidden="1" customHeight="1">
      <c r="B100" s="61">
        <v>0</v>
      </c>
      <c r="AN100" s="21">
        <f>+AM101</f>
        <v>0</v>
      </c>
    </row>
    <row r="101" spans="1:58">
      <c r="A101" s="26" t="s">
        <v>23</v>
      </c>
      <c r="B101" s="62" t="s">
        <v>22</v>
      </c>
      <c r="C101" s="62" t="str">
        <f>+B101</f>
        <v>kg/(installed MW*year)</v>
      </c>
      <c r="D101" s="62" t="str">
        <f>+C101</f>
        <v>kg/(installed MW*year)</v>
      </c>
      <c r="E101" s="70" t="str">
        <f>+D101</f>
        <v>kg/(installed MW*year)</v>
      </c>
      <c r="AK101" s="23"/>
      <c r="AL101" s="17"/>
      <c r="AM101" s="17"/>
      <c r="AN101" s="21"/>
      <c r="AO101" s="16">
        <f>+AN100</f>
        <v>0</v>
      </c>
      <c r="AP101" s="16"/>
      <c r="BF101" s="17"/>
    </row>
    <row r="102" spans="1:58">
      <c r="A102" s="24" t="s">
        <v>68</v>
      </c>
      <c r="B102" s="3">
        <v>0</v>
      </c>
      <c r="C102" s="3">
        <v>0</v>
      </c>
      <c r="D102" s="3">
        <v>0</v>
      </c>
      <c r="E102" s="71">
        <v>0</v>
      </c>
      <c r="AK102" s="23"/>
      <c r="AL102" s="17"/>
      <c r="AM102" s="17"/>
      <c r="AN102" s="21"/>
      <c r="AO102" s="16">
        <f>25*E103*AK102</f>
        <v>0</v>
      </c>
    </row>
    <row r="103" spans="1:58">
      <c r="A103" s="24" t="s">
        <v>21</v>
      </c>
      <c r="B103" s="3">
        <v>0.78</v>
      </c>
      <c r="C103" s="3">
        <v>0</v>
      </c>
      <c r="D103" s="3">
        <v>10.8</v>
      </c>
      <c r="E103" s="71">
        <v>10.8</v>
      </c>
      <c r="AK103" s="23"/>
      <c r="AL103" s="17"/>
      <c r="AM103" s="17"/>
      <c r="AN103" s="21"/>
      <c r="AO103" s="16">
        <f>25*E106*AK103</f>
        <v>0</v>
      </c>
    </row>
    <row r="104" spans="1:58">
      <c r="A104" s="24" t="s">
        <v>67</v>
      </c>
      <c r="B104" s="3">
        <v>0</v>
      </c>
      <c r="C104" s="3">
        <v>0</v>
      </c>
      <c r="D104" s="3">
        <v>0</v>
      </c>
      <c r="E104" s="71">
        <v>0</v>
      </c>
      <c r="AK104" s="23"/>
      <c r="AL104" s="17"/>
      <c r="AM104" s="17"/>
      <c r="AN104" s="21"/>
      <c r="AO104" s="16">
        <f>25*E110*AK104</f>
        <v>0</v>
      </c>
    </row>
    <row r="105" spans="1:58">
      <c r="A105" s="24" t="s">
        <v>66</v>
      </c>
      <c r="B105" s="3">
        <v>0</v>
      </c>
      <c r="C105" s="3">
        <v>0</v>
      </c>
      <c r="D105" s="3">
        <v>0</v>
      </c>
      <c r="E105" s="71">
        <v>0</v>
      </c>
      <c r="AK105" s="23"/>
      <c r="AL105" s="17"/>
      <c r="AM105" s="17"/>
      <c r="AN105" s="21"/>
      <c r="AO105" s="16">
        <f>25*E111*AK105</f>
        <v>0</v>
      </c>
    </row>
    <row r="106" spans="1:58">
      <c r="A106" s="24" t="s">
        <v>20</v>
      </c>
      <c r="B106" s="3">
        <v>0</v>
      </c>
      <c r="C106" s="3">
        <v>0</v>
      </c>
      <c r="D106" s="3">
        <v>29.8</v>
      </c>
      <c r="E106" s="71">
        <v>59.6</v>
      </c>
      <c r="AK106" s="23"/>
      <c r="AL106" s="17"/>
      <c r="AM106" s="17"/>
      <c r="AN106" s="21"/>
      <c r="AO106" s="16">
        <f>25*E115*AK106</f>
        <v>0</v>
      </c>
    </row>
    <row r="107" spans="1:58">
      <c r="A107" s="24" t="s">
        <v>65</v>
      </c>
      <c r="B107" s="3">
        <v>0</v>
      </c>
      <c r="C107" s="3">
        <v>0</v>
      </c>
      <c r="D107" s="3">
        <v>0</v>
      </c>
      <c r="E107" s="71">
        <v>0</v>
      </c>
      <c r="AK107" s="23"/>
      <c r="AL107" s="17"/>
      <c r="AM107" s="17"/>
      <c r="AN107" s="21"/>
      <c r="AO107" s="16">
        <f>25*E118*AK107</f>
        <v>0</v>
      </c>
    </row>
    <row r="108" spans="1:58">
      <c r="A108" s="24" t="s">
        <v>64</v>
      </c>
      <c r="B108" s="3">
        <v>0</v>
      </c>
      <c r="C108" s="3">
        <v>0</v>
      </c>
      <c r="D108" s="3">
        <v>0</v>
      </c>
      <c r="E108" s="71">
        <v>0</v>
      </c>
      <c r="AK108" s="23"/>
      <c r="AL108" s="17"/>
      <c r="AM108" s="17"/>
      <c r="AN108" s="21"/>
      <c r="AO108" s="16">
        <f>25*E119*AK108</f>
        <v>0</v>
      </c>
    </row>
    <row r="109" spans="1:58">
      <c r="A109" s="24" t="s">
        <v>280</v>
      </c>
      <c r="B109" s="3">
        <v>0</v>
      </c>
      <c r="C109" s="3">
        <v>0</v>
      </c>
      <c r="D109" s="3">
        <v>0</v>
      </c>
      <c r="E109" s="71">
        <v>0</v>
      </c>
      <c r="AK109" s="23"/>
      <c r="AL109" s="17"/>
      <c r="AM109" s="17"/>
      <c r="AN109" s="21"/>
      <c r="AO109" s="16"/>
    </row>
    <row r="110" spans="1:58">
      <c r="A110" s="24" t="s">
        <v>19</v>
      </c>
      <c r="B110" s="3">
        <v>0</v>
      </c>
      <c r="C110" s="3">
        <v>0</v>
      </c>
      <c r="D110" s="3">
        <v>5.8</v>
      </c>
      <c r="E110" s="71">
        <v>5.8</v>
      </c>
      <c r="AK110" s="23"/>
      <c r="AL110" s="17"/>
      <c r="AM110" s="17"/>
      <c r="AN110" s="21"/>
      <c r="AO110" s="16">
        <f>25*E126*AK110</f>
        <v>0</v>
      </c>
    </row>
    <row r="111" spans="1:58">
      <c r="A111" s="24" t="s">
        <v>18</v>
      </c>
      <c r="B111" s="3">
        <v>3450</v>
      </c>
      <c r="C111" s="3">
        <v>1294</v>
      </c>
      <c r="D111" s="3">
        <v>65</v>
      </c>
      <c r="E111" s="71">
        <v>356</v>
      </c>
      <c r="AK111" s="23"/>
      <c r="AL111" s="17"/>
      <c r="AM111" s="17"/>
      <c r="AN111" s="21"/>
      <c r="AO111" s="16">
        <f>25*E129*AK111</f>
        <v>0</v>
      </c>
    </row>
    <row r="112" spans="1:58">
      <c r="A112" s="24" t="s">
        <v>63</v>
      </c>
      <c r="B112" s="3">
        <v>0</v>
      </c>
      <c r="C112" s="3">
        <v>0</v>
      </c>
      <c r="D112" s="3">
        <v>0</v>
      </c>
      <c r="E112" s="71">
        <v>0</v>
      </c>
      <c r="AK112" s="23"/>
      <c r="AL112" s="17"/>
      <c r="AM112" s="17"/>
      <c r="AN112" s="21"/>
      <c r="AO112" s="16">
        <f>25*E130*AK112</f>
        <v>0</v>
      </c>
    </row>
    <row r="113" spans="1:41">
      <c r="A113" s="24" t="s">
        <v>62</v>
      </c>
      <c r="B113" s="3">
        <v>0</v>
      </c>
      <c r="C113" s="3">
        <v>0</v>
      </c>
      <c r="D113" s="3">
        <v>0</v>
      </c>
      <c r="E113" s="71">
        <v>0</v>
      </c>
      <c r="AK113" s="23"/>
      <c r="AL113" s="17"/>
      <c r="AM113" s="17"/>
      <c r="AN113" s="21"/>
      <c r="AO113" s="16">
        <f>25*E143*AK113</f>
        <v>0</v>
      </c>
    </row>
    <row r="114" spans="1:41">
      <c r="A114" s="24" t="s">
        <v>61</v>
      </c>
      <c r="B114" s="3">
        <v>0</v>
      </c>
      <c r="C114" s="3">
        <v>0</v>
      </c>
      <c r="D114" s="3">
        <v>0</v>
      </c>
      <c r="E114" s="71">
        <v>0</v>
      </c>
      <c r="AK114" s="23"/>
      <c r="AL114" s="17"/>
      <c r="AM114" s="17"/>
      <c r="AN114" s="21"/>
      <c r="AO114" s="16">
        <f>25*E149*AK114</f>
        <v>0</v>
      </c>
    </row>
    <row r="115" spans="1:41">
      <c r="A115" s="24" t="s">
        <v>17</v>
      </c>
      <c r="B115" s="3">
        <v>0</v>
      </c>
      <c r="C115" s="3">
        <v>0</v>
      </c>
      <c r="D115" s="3">
        <v>122</v>
      </c>
      <c r="E115" s="71">
        <v>122</v>
      </c>
      <c r="AK115" s="23"/>
      <c r="AL115" s="17"/>
      <c r="AM115" s="17"/>
      <c r="AN115" s="21"/>
      <c r="AO115" s="16">
        <f>E150*AK115</f>
        <v>0</v>
      </c>
    </row>
    <row r="116" spans="1:41">
      <c r="A116" s="24" t="s">
        <v>60</v>
      </c>
      <c r="B116" s="3">
        <v>0</v>
      </c>
      <c r="C116" s="3">
        <v>0</v>
      </c>
      <c r="D116" s="3">
        <v>0</v>
      </c>
      <c r="E116" s="71">
        <v>0</v>
      </c>
      <c r="AK116" s="23"/>
      <c r="AL116" s="17"/>
      <c r="AM116" s="17"/>
      <c r="AN116" s="21"/>
      <c r="AO116" s="16">
        <f>25*E151*AK116</f>
        <v>0</v>
      </c>
    </row>
    <row r="117" spans="1:41">
      <c r="A117" s="24" t="s">
        <v>59</v>
      </c>
      <c r="B117" s="3">
        <v>0</v>
      </c>
      <c r="C117" s="3">
        <v>0</v>
      </c>
      <c r="D117" s="3">
        <v>0</v>
      </c>
      <c r="E117" s="71">
        <v>0</v>
      </c>
      <c r="AK117" s="23"/>
      <c r="AL117" s="17"/>
      <c r="AM117" s="17"/>
      <c r="AN117" s="21"/>
      <c r="AO117" s="16">
        <f>25*E156*AK117</f>
        <v>0</v>
      </c>
    </row>
    <row r="118" spans="1:41">
      <c r="A118" s="24" t="s">
        <v>16</v>
      </c>
      <c r="B118" s="3">
        <v>140</v>
      </c>
      <c r="C118" s="3">
        <v>0</v>
      </c>
      <c r="D118" s="3">
        <v>0</v>
      </c>
      <c r="E118" s="71">
        <v>0</v>
      </c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L118" s="17"/>
      <c r="AM118" s="17"/>
      <c r="AN118" s="21"/>
      <c r="AO118" s="16">
        <f>25*E163*C176</f>
        <v>0</v>
      </c>
    </row>
    <row r="119" spans="1:41">
      <c r="A119" s="24" t="s">
        <v>15</v>
      </c>
      <c r="B119" s="3">
        <v>0</v>
      </c>
      <c r="C119" s="3">
        <v>0</v>
      </c>
      <c r="D119" s="3">
        <v>19</v>
      </c>
      <c r="E119" s="71">
        <v>19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L119" s="17"/>
      <c r="AM119" s="17"/>
      <c r="AO119" s="16">
        <f>E164*C177</f>
        <v>0</v>
      </c>
    </row>
    <row r="120" spans="1:41">
      <c r="A120" s="24" t="s">
        <v>285</v>
      </c>
      <c r="B120" s="3">
        <v>0</v>
      </c>
      <c r="C120" s="3">
        <v>0</v>
      </c>
      <c r="D120" s="3">
        <v>0</v>
      </c>
      <c r="E120" s="71">
        <v>0</v>
      </c>
      <c r="AL120" s="17"/>
      <c r="AM120" s="17"/>
      <c r="AO120" s="16"/>
    </row>
    <row r="121" spans="1:41">
      <c r="A121" s="24" t="s">
        <v>58</v>
      </c>
      <c r="B121" s="3">
        <v>0</v>
      </c>
      <c r="C121" s="3">
        <v>0</v>
      </c>
      <c r="D121" s="3">
        <v>0</v>
      </c>
      <c r="E121" s="71">
        <v>0</v>
      </c>
      <c r="AO121" s="2">
        <f>AO105+0.25*(AO66-AO58-AO14)</f>
        <v>0</v>
      </c>
    </row>
    <row r="122" spans="1:41">
      <c r="A122" s="24" t="s">
        <v>57</v>
      </c>
      <c r="B122" s="3">
        <v>0</v>
      </c>
      <c r="C122" s="3">
        <v>0</v>
      </c>
      <c r="D122" s="3">
        <v>0</v>
      </c>
      <c r="E122" s="71">
        <v>0</v>
      </c>
      <c r="AN122" s="14"/>
    </row>
    <row r="123" spans="1:41">
      <c r="A123" s="24" t="s">
        <v>56</v>
      </c>
      <c r="B123" s="3">
        <v>0</v>
      </c>
      <c r="C123" s="3">
        <v>0</v>
      </c>
      <c r="D123" s="3">
        <v>0</v>
      </c>
      <c r="E123" s="71">
        <v>0</v>
      </c>
      <c r="AL123" s="13"/>
      <c r="AM123" s="13"/>
      <c r="AO123" s="12" t="e">
        <f>AO121/AO67</f>
        <v>#DIV/0!</v>
      </c>
    </row>
    <row r="124" spans="1:41">
      <c r="A124" s="24" t="s">
        <v>55</v>
      </c>
      <c r="B124" s="3">
        <v>0</v>
      </c>
      <c r="C124" s="3">
        <v>0</v>
      </c>
      <c r="D124" s="3">
        <v>0</v>
      </c>
      <c r="E124" s="71">
        <v>0</v>
      </c>
      <c r="AO124" s="2">
        <f>AO121+AO67</f>
        <v>0</v>
      </c>
    </row>
    <row r="125" spans="1:41">
      <c r="A125" s="24" t="s">
        <v>54</v>
      </c>
      <c r="B125" s="3">
        <v>0</v>
      </c>
      <c r="C125" s="3">
        <v>0</v>
      </c>
      <c r="D125" s="3">
        <v>0</v>
      </c>
      <c r="E125" s="71">
        <v>0</v>
      </c>
    </row>
    <row r="126" spans="1:41">
      <c r="A126" s="24" t="s">
        <v>14</v>
      </c>
      <c r="B126" s="3">
        <v>11</v>
      </c>
      <c r="C126" s="3">
        <v>0</v>
      </c>
      <c r="D126" s="3">
        <v>0</v>
      </c>
      <c r="E126" s="71">
        <v>0</v>
      </c>
    </row>
    <row r="127" spans="1:41">
      <c r="A127" s="24" t="s">
        <v>53</v>
      </c>
      <c r="B127" s="3">
        <v>0</v>
      </c>
      <c r="C127" s="3">
        <v>0</v>
      </c>
      <c r="D127" s="3">
        <v>0</v>
      </c>
      <c r="E127" s="71">
        <v>0</v>
      </c>
    </row>
    <row r="128" spans="1:41">
      <c r="A128" s="24" t="s">
        <v>52</v>
      </c>
      <c r="B128" s="3">
        <v>0</v>
      </c>
      <c r="C128" s="3">
        <v>0</v>
      </c>
      <c r="D128" s="3">
        <v>0</v>
      </c>
      <c r="E128" s="71">
        <v>0</v>
      </c>
    </row>
    <row r="129" spans="1:5">
      <c r="A129" s="24" t="s">
        <v>13</v>
      </c>
      <c r="B129" s="3">
        <v>0</v>
      </c>
      <c r="C129" s="3">
        <v>0</v>
      </c>
      <c r="D129" s="3">
        <v>25.6</v>
      </c>
      <c r="E129" s="71">
        <v>25.6</v>
      </c>
    </row>
    <row r="130" spans="1:5">
      <c r="A130" s="24" t="s">
        <v>12</v>
      </c>
      <c r="B130" s="3">
        <v>3.2</v>
      </c>
      <c r="C130" s="3">
        <v>0</v>
      </c>
      <c r="D130" s="3">
        <v>0</v>
      </c>
      <c r="E130" s="71">
        <v>0</v>
      </c>
    </row>
    <row r="131" spans="1:5">
      <c r="A131" s="24" t="s">
        <v>51</v>
      </c>
      <c r="B131" s="3">
        <v>0</v>
      </c>
      <c r="C131" s="3">
        <v>0</v>
      </c>
      <c r="D131" s="3">
        <v>0</v>
      </c>
      <c r="E131" s="71">
        <v>0</v>
      </c>
    </row>
    <row r="132" spans="1:5">
      <c r="A132" s="24" t="s">
        <v>50</v>
      </c>
      <c r="B132" s="3">
        <v>0</v>
      </c>
      <c r="C132" s="3">
        <v>0</v>
      </c>
      <c r="D132" s="3">
        <v>0</v>
      </c>
      <c r="E132" s="71">
        <v>0</v>
      </c>
    </row>
    <row r="133" spans="1:5">
      <c r="A133" s="24" t="s">
        <v>49</v>
      </c>
      <c r="B133" s="3">
        <v>0</v>
      </c>
      <c r="C133" s="3">
        <v>0</v>
      </c>
      <c r="D133" s="3">
        <v>0</v>
      </c>
      <c r="E133" s="71">
        <v>0</v>
      </c>
    </row>
    <row r="134" spans="1:5">
      <c r="A134" s="24" t="s">
        <v>48</v>
      </c>
      <c r="B134" s="3">
        <v>0</v>
      </c>
      <c r="C134" s="3">
        <v>0</v>
      </c>
      <c r="D134" s="3">
        <v>0</v>
      </c>
      <c r="E134" s="71">
        <v>0</v>
      </c>
    </row>
    <row r="135" spans="1:5">
      <c r="A135" s="24" t="s">
        <v>47</v>
      </c>
      <c r="B135" s="3">
        <v>0</v>
      </c>
      <c r="C135" s="3">
        <v>0</v>
      </c>
      <c r="D135" s="3">
        <v>0</v>
      </c>
      <c r="E135" s="71">
        <v>0</v>
      </c>
    </row>
    <row r="136" spans="1:5">
      <c r="A136" s="24" t="s">
        <v>46</v>
      </c>
      <c r="B136" s="3">
        <v>0</v>
      </c>
      <c r="C136" s="3">
        <v>0</v>
      </c>
      <c r="D136" s="3">
        <v>0</v>
      </c>
      <c r="E136" s="71">
        <v>0</v>
      </c>
    </row>
    <row r="137" spans="1:5">
      <c r="A137" s="24" t="s">
        <v>45</v>
      </c>
      <c r="B137" s="3">
        <v>0</v>
      </c>
      <c r="C137" s="3">
        <v>0</v>
      </c>
      <c r="D137" s="3">
        <v>0</v>
      </c>
      <c r="E137" s="71">
        <v>0</v>
      </c>
    </row>
    <row r="138" spans="1:5">
      <c r="A138" s="24" t="s">
        <v>44</v>
      </c>
      <c r="B138" s="3">
        <v>0</v>
      </c>
      <c r="C138" s="3">
        <v>0</v>
      </c>
      <c r="D138" s="3">
        <v>0</v>
      </c>
      <c r="E138" s="71">
        <v>0</v>
      </c>
    </row>
    <row r="139" spans="1:5">
      <c r="A139" s="24" t="s">
        <v>43</v>
      </c>
      <c r="B139" s="3">
        <v>0</v>
      </c>
      <c r="C139" s="3">
        <v>0</v>
      </c>
      <c r="D139" s="3">
        <v>0</v>
      </c>
      <c r="E139" s="71">
        <v>0</v>
      </c>
    </row>
    <row r="140" spans="1:5">
      <c r="A140" s="24" t="s">
        <v>42</v>
      </c>
      <c r="B140" s="3">
        <v>0</v>
      </c>
      <c r="C140" s="3">
        <v>0</v>
      </c>
      <c r="D140" s="3">
        <v>0</v>
      </c>
      <c r="E140" s="71">
        <v>0</v>
      </c>
    </row>
    <row r="141" spans="1:5">
      <c r="A141" s="24" t="s">
        <v>41</v>
      </c>
      <c r="B141" s="3">
        <v>0</v>
      </c>
      <c r="C141" s="3">
        <v>0</v>
      </c>
      <c r="D141" s="3">
        <v>0</v>
      </c>
      <c r="E141" s="71">
        <v>0</v>
      </c>
    </row>
    <row r="142" spans="1:5">
      <c r="A142" s="24" t="s">
        <v>40</v>
      </c>
      <c r="B142" s="3">
        <v>0</v>
      </c>
      <c r="C142" s="3">
        <v>0</v>
      </c>
      <c r="D142" s="3">
        <v>0</v>
      </c>
      <c r="E142" s="71">
        <v>0</v>
      </c>
    </row>
    <row r="143" spans="1:5">
      <c r="A143" s="24" t="s">
        <v>11</v>
      </c>
      <c r="B143" s="3">
        <v>0</v>
      </c>
      <c r="C143" s="3">
        <v>0</v>
      </c>
      <c r="D143" s="3">
        <v>9.1999999999999993</v>
      </c>
      <c r="E143" s="71">
        <v>9.1999999999999993</v>
      </c>
    </row>
    <row r="144" spans="1:5">
      <c r="A144" s="25" t="s">
        <v>39</v>
      </c>
      <c r="B144" s="3">
        <v>0</v>
      </c>
      <c r="C144" s="3">
        <v>0</v>
      </c>
      <c r="D144" s="3">
        <v>0</v>
      </c>
      <c r="E144" s="71">
        <v>0</v>
      </c>
    </row>
    <row r="145" spans="1:5">
      <c r="A145" s="25" t="s">
        <v>38</v>
      </c>
      <c r="B145" s="3">
        <v>0</v>
      </c>
      <c r="C145" s="3">
        <v>0</v>
      </c>
      <c r="D145" s="3">
        <v>0</v>
      </c>
      <c r="E145" s="71">
        <v>0</v>
      </c>
    </row>
    <row r="146" spans="1:5">
      <c r="A146" s="25" t="s">
        <v>37</v>
      </c>
      <c r="B146" s="3">
        <v>0</v>
      </c>
      <c r="C146" s="3">
        <v>0</v>
      </c>
      <c r="D146" s="3">
        <v>0</v>
      </c>
      <c r="E146" s="71">
        <v>0</v>
      </c>
    </row>
    <row r="147" spans="1:5">
      <c r="A147" s="25" t="s">
        <v>36</v>
      </c>
      <c r="B147" s="3">
        <v>0</v>
      </c>
      <c r="C147" s="3">
        <v>0</v>
      </c>
      <c r="D147" s="3">
        <v>0</v>
      </c>
      <c r="E147" s="71">
        <v>0</v>
      </c>
    </row>
    <row r="148" spans="1:5">
      <c r="A148" s="25" t="s">
        <v>438</v>
      </c>
      <c r="B148" s="3">
        <v>0</v>
      </c>
      <c r="C148" s="3">
        <v>0</v>
      </c>
      <c r="D148" s="3">
        <v>0</v>
      </c>
      <c r="E148" s="71">
        <v>0</v>
      </c>
    </row>
    <row r="149" spans="1:5">
      <c r="A149" s="25" t="s">
        <v>10</v>
      </c>
      <c r="B149" s="3">
        <v>98</v>
      </c>
      <c r="C149" s="3">
        <v>0</v>
      </c>
      <c r="D149" s="3">
        <v>0</v>
      </c>
      <c r="E149" s="71">
        <v>0</v>
      </c>
    </row>
    <row r="150" spans="1:5">
      <c r="A150" s="24" t="s">
        <v>35</v>
      </c>
      <c r="B150" s="3">
        <v>0</v>
      </c>
      <c r="C150" s="3">
        <v>2.56</v>
      </c>
      <c r="D150" s="3">
        <v>0</v>
      </c>
      <c r="E150" s="71">
        <v>0</v>
      </c>
    </row>
    <row r="151" spans="1:5">
      <c r="A151" s="25" t="s">
        <v>9</v>
      </c>
      <c r="B151" s="3">
        <v>1.4E-2</v>
      </c>
      <c r="C151" s="3">
        <v>0.04</v>
      </c>
      <c r="D151" s="3">
        <v>0</v>
      </c>
      <c r="E151" s="71">
        <v>0</v>
      </c>
    </row>
    <row r="152" spans="1:5">
      <c r="A152" s="24" t="s">
        <v>34</v>
      </c>
      <c r="B152" s="3">
        <v>0</v>
      </c>
      <c r="C152" s="3">
        <v>0</v>
      </c>
      <c r="D152" s="3">
        <v>0</v>
      </c>
      <c r="E152" s="71">
        <v>0</v>
      </c>
    </row>
    <row r="153" spans="1:5">
      <c r="A153" s="24" t="s">
        <v>33</v>
      </c>
      <c r="B153" s="3">
        <v>0</v>
      </c>
      <c r="C153" s="3">
        <v>0</v>
      </c>
      <c r="D153" s="3">
        <v>0</v>
      </c>
      <c r="E153" s="71">
        <v>0</v>
      </c>
    </row>
    <row r="154" spans="1:5">
      <c r="A154" s="25" t="s">
        <v>32</v>
      </c>
      <c r="B154" s="3">
        <v>0</v>
      </c>
      <c r="C154" s="3">
        <v>0</v>
      </c>
      <c r="D154" s="3">
        <v>0</v>
      </c>
      <c r="E154" s="71">
        <v>0</v>
      </c>
    </row>
    <row r="155" spans="1:5">
      <c r="A155" s="25" t="s">
        <v>31</v>
      </c>
      <c r="B155" s="3">
        <v>0</v>
      </c>
      <c r="C155" s="3">
        <v>0</v>
      </c>
      <c r="D155" s="3">
        <v>0</v>
      </c>
      <c r="E155" s="71">
        <v>0</v>
      </c>
    </row>
    <row r="156" spans="1:5">
      <c r="A156" s="24" t="s">
        <v>30</v>
      </c>
      <c r="B156" s="3">
        <v>2000</v>
      </c>
      <c r="C156" s="3">
        <v>0</v>
      </c>
      <c r="D156" s="3">
        <v>0</v>
      </c>
      <c r="E156" s="71">
        <v>0</v>
      </c>
    </row>
    <row r="157" spans="1:5">
      <c r="A157" s="24" t="s">
        <v>29</v>
      </c>
      <c r="B157" s="3">
        <v>0</v>
      </c>
      <c r="C157" s="3">
        <v>0</v>
      </c>
      <c r="D157" s="3">
        <v>0</v>
      </c>
      <c r="E157" s="71">
        <v>0</v>
      </c>
    </row>
    <row r="158" spans="1:5">
      <c r="A158" s="25" t="s">
        <v>28</v>
      </c>
      <c r="B158" s="3">
        <v>0</v>
      </c>
      <c r="C158" s="3">
        <v>0</v>
      </c>
      <c r="D158" s="3">
        <v>0</v>
      </c>
      <c r="E158" s="71">
        <v>0</v>
      </c>
    </row>
    <row r="159" spans="1:5">
      <c r="A159" s="25" t="s">
        <v>27</v>
      </c>
      <c r="B159" s="3">
        <v>0</v>
      </c>
      <c r="C159" s="3">
        <v>0</v>
      </c>
      <c r="D159" s="3">
        <v>0</v>
      </c>
      <c r="E159" s="71">
        <v>0</v>
      </c>
    </row>
    <row r="160" spans="1:5">
      <c r="A160" s="25" t="s">
        <v>26</v>
      </c>
      <c r="B160" s="3">
        <v>0</v>
      </c>
      <c r="C160" s="3">
        <v>0</v>
      </c>
      <c r="D160" s="3">
        <v>0</v>
      </c>
      <c r="E160" s="71">
        <v>0</v>
      </c>
    </row>
    <row r="161" spans="1:10">
      <c r="A161" s="24" t="s">
        <v>25</v>
      </c>
      <c r="B161" s="3">
        <v>0</v>
      </c>
      <c r="C161" s="3">
        <v>0</v>
      </c>
      <c r="D161" s="3">
        <v>0</v>
      </c>
      <c r="E161" s="71">
        <v>0</v>
      </c>
    </row>
    <row r="162" spans="1:10">
      <c r="A162" s="25" t="s">
        <v>24</v>
      </c>
      <c r="B162" s="3">
        <v>0</v>
      </c>
      <c r="C162" s="3">
        <v>0</v>
      </c>
      <c r="D162" s="3">
        <v>0</v>
      </c>
      <c r="E162" s="71">
        <v>0</v>
      </c>
    </row>
    <row r="163" spans="1:10">
      <c r="A163" s="22" t="s">
        <v>100</v>
      </c>
      <c r="B163" s="60">
        <v>12000000</v>
      </c>
      <c r="C163" s="3">
        <v>0</v>
      </c>
      <c r="D163" s="3">
        <v>0</v>
      </c>
      <c r="E163" s="71">
        <v>0</v>
      </c>
    </row>
    <row r="164" spans="1:10" ht="15" thickBot="1">
      <c r="A164" s="20" t="s">
        <v>101</v>
      </c>
      <c r="B164" s="63">
        <v>500000</v>
      </c>
      <c r="C164" s="63">
        <v>20000</v>
      </c>
      <c r="D164" s="63">
        <v>0</v>
      </c>
      <c r="E164" s="72">
        <v>0</v>
      </c>
    </row>
    <row r="165" spans="1:10">
      <c r="A165" s="15" t="s">
        <v>8</v>
      </c>
    </row>
    <row r="166" spans="1:10">
      <c r="A166" s="15" t="s">
        <v>7</v>
      </c>
    </row>
    <row r="167" spans="1:10">
      <c r="A167" s="11"/>
    </row>
    <row r="168" spans="1:10">
      <c r="A168" s="11"/>
    </row>
    <row r="169" spans="1:10">
      <c r="A169" s="10" t="s">
        <v>6</v>
      </c>
      <c r="B169" s="73">
        <v>0.1</v>
      </c>
      <c r="C169" s="74">
        <v>5.0000000000000001E-3</v>
      </c>
      <c r="D169" s="73">
        <v>0.02</v>
      </c>
      <c r="E169" s="73">
        <v>0.02</v>
      </c>
    </row>
    <row r="170" spans="1:10">
      <c r="A170" s="1"/>
      <c r="B170" s="75"/>
      <c r="C170" s="76"/>
      <c r="D170" s="76"/>
      <c r="E170" s="76"/>
    </row>
    <row r="171" spans="1:10">
      <c r="A171" s="10" t="s">
        <v>5</v>
      </c>
      <c r="B171" s="73">
        <v>0.1</v>
      </c>
      <c r="C171" s="73">
        <f>B171</f>
        <v>0.1</v>
      </c>
      <c r="D171" s="73">
        <f>C171</f>
        <v>0.1</v>
      </c>
      <c r="E171" s="73">
        <f>D171</f>
        <v>0.1</v>
      </c>
      <c r="F171" s="73">
        <v>0.1</v>
      </c>
      <c r="G171" s="75"/>
      <c r="H171" s="75"/>
      <c r="I171" s="75"/>
      <c r="J171" s="75"/>
    </row>
    <row r="172" spans="1:10">
      <c r="A172" s="9"/>
    </row>
    <row r="173" spans="1:10">
      <c r="A173" s="55" t="s">
        <v>98</v>
      </c>
      <c r="B173" s="3" t="s">
        <v>92</v>
      </c>
      <c r="C173" s="77">
        <v>0.95</v>
      </c>
    </row>
    <row r="174" spans="1:10">
      <c r="A174" s="55" t="s">
        <v>99</v>
      </c>
      <c r="B174" s="3" t="s">
        <v>92</v>
      </c>
      <c r="C174" s="77">
        <v>1</v>
      </c>
    </row>
    <row r="176" spans="1:10">
      <c r="A176" s="10" t="s">
        <v>96</v>
      </c>
      <c r="B176" s="64"/>
      <c r="C176" s="64">
        <v>2.5000000000000001E-3</v>
      </c>
    </row>
    <row r="177" spans="1:3">
      <c r="A177" s="10" t="s">
        <v>97</v>
      </c>
      <c r="B177" s="64"/>
      <c r="C177" s="65">
        <v>2.5000000000000001E-2</v>
      </c>
    </row>
    <row r="179" spans="1:3">
      <c r="A179" s="8" t="s">
        <v>4</v>
      </c>
    </row>
    <row r="180" spans="1:3">
      <c r="A180" s="7" t="s">
        <v>3</v>
      </c>
      <c r="B180" s="3" t="s">
        <v>0</v>
      </c>
      <c r="C180" s="73">
        <v>0.74</v>
      </c>
    </row>
    <row r="181" spans="1:3">
      <c r="A181" s="6" t="s">
        <v>2</v>
      </c>
      <c r="B181" s="3" t="s">
        <v>0</v>
      </c>
      <c r="C181" s="73">
        <v>0.18</v>
      </c>
    </row>
    <row r="182" spans="1:3">
      <c r="A182" s="6" t="s">
        <v>1</v>
      </c>
      <c r="B182" s="3" t="s">
        <v>0</v>
      </c>
      <c r="C182" s="73">
        <v>0.08</v>
      </c>
    </row>
    <row r="185" spans="1:3">
      <c r="A185" s="2" t="s">
        <v>90</v>
      </c>
      <c r="B185" s="3" t="s">
        <v>91</v>
      </c>
      <c r="C185" s="78">
        <v>0</v>
      </c>
    </row>
    <row r="187" spans="1:3">
      <c r="A187" s="2" t="s">
        <v>747</v>
      </c>
      <c r="B187" s="3" t="s">
        <v>92</v>
      </c>
      <c r="C187" s="3">
        <v>1</v>
      </c>
    </row>
    <row r="189" spans="1:3">
      <c r="A189" s="251" t="s">
        <v>741</v>
      </c>
      <c r="B189" s="49" t="s">
        <v>306</v>
      </c>
    </row>
    <row r="190" spans="1:3">
      <c r="A190" t="s">
        <v>742</v>
      </c>
      <c r="B190" s="3" t="s">
        <v>73</v>
      </c>
    </row>
    <row r="191" spans="1:3">
      <c r="A191" s="2" t="s">
        <v>743</v>
      </c>
      <c r="B191" s="256">
        <v>0.31</v>
      </c>
    </row>
    <row r="192" spans="1:3">
      <c r="A192" s="2" t="s">
        <v>744</v>
      </c>
      <c r="B192" s="256">
        <v>0.7</v>
      </c>
    </row>
    <row r="193" spans="1:15">
      <c r="A193" s="2" t="s">
        <v>745</v>
      </c>
      <c r="B193" s="256">
        <v>0.3</v>
      </c>
    </row>
    <row r="194" spans="1:15">
      <c r="A194" s="2" t="s">
        <v>746</v>
      </c>
      <c r="B194" s="256">
        <v>0.18</v>
      </c>
    </row>
    <row r="200" spans="1:15">
      <c r="A200" s="162" t="s">
        <v>604</v>
      </c>
      <c r="B200" s="61" t="s">
        <v>407</v>
      </c>
      <c r="E200" s="165" t="s">
        <v>412</v>
      </c>
      <c r="I200" s="162" t="s">
        <v>420</v>
      </c>
      <c r="J200" s="163" t="s">
        <v>329</v>
      </c>
    </row>
    <row r="201" spans="1:15">
      <c r="A201" s="29" t="s">
        <v>603</v>
      </c>
      <c r="B201" s="163" t="s">
        <v>600</v>
      </c>
      <c r="C201" s="163" t="s">
        <v>601</v>
      </c>
      <c r="D201" s="163" t="s">
        <v>602</v>
      </c>
      <c r="E201" s="32" t="s">
        <v>185</v>
      </c>
      <c r="I201" s="29" t="s">
        <v>421</v>
      </c>
      <c r="J201" s="32" t="s">
        <v>330</v>
      </c>
    </row>
    <row r="202" spans="1:15">
      <c r="A202" s="162" t="s">
        <v>590</v>
      </c>
      <c r="B202" s="164">
        <v>0</v>
      </c>
      <c r="C202" s="164">
        <v>0</v>
      </c>
      <c r="D202" s="164">
        <v>0</v>
      </c>
      <c r="E202" s="164">
        <v>20</v>
      </c>
      <c r="I202" s="29" t="s">
        <v>422</v>
      </c>
      <c r="J202" s="164">
        <v>0.1</v>
      </c>
    </row>
    <row r="203" spans="1:15">
      <c r="A203" s="162" t="s">
        <v>591</v>
      </c>
      <c r="B203" s="164">
        <v>0</v>
      </c>
      <c r="C203" s="164">
        <v>0</v>
      </c>
      <c r="D203" s="164">
        <v>0</v>
      </c>
      <c r="E203" s="164">
        <v>10</v>
      </c>
    </row>
    <row r="204" spans="1:15">
      <c r="A204" s="162" t="s">
        <v>592</v>
      </c>
      <c r="B204" s="164">
        <v>0</v>
      </c>
      <c r="C204" s="164">
        <v>0</v>
      </c>
      <c r="D204" s="164">
        <v>0</v>
      </c>
      <c r="E204" s="164">
        <v>10</v>
      </c>
    </row>
    <row r="205" spans="1:15">
      <c r="A205" s="162" t="s">
        <v>593</v>
      </c>
      <c r="B205" s="164">
        <v>0</v>
      </c>
      <c r="C205" s="164">
        <v>0</v>
      </c>
      <c r="D205" s="164">
        <v>0</v>
      </c>
      <c r="E205" s="164">
        <v>20</v>
      </c>
      <c r="F205"/>
      <c r="G205"/>
      <c r="H205"/>
      <c r="I205"/>
      <c r="J205"/>
      <c r="K205"/>
      <c r="L205"/>
      <c r="M205"/>
      <c r="N205"/>
      <c r="O205"/>
    </row>
    <row r="206" spans="1:15">
      <c r="A206" s="162" t="s">
        <v>594</v>
      </c>
      <c r="B206" s="164">
        <v>20.190000000000001</v>
      </c>
      <c r="C206" s="164">
        <v>1.575</v>
      </c>
      <c r="D206" s="164">
        <v>0</v>
      </c>
      <c r="E206" s="164">
        <v>20</v>
      </c>
    </row>
    <row r="207" spans="1:15">
      <c r="A207" s="162" t="s">
        <v>595</v>
      </c>
      <c r="B207" s="164">
        <v>15.31</v>
      </c>
      <c r="C207" s="164">
        <v>0</v>
      </c>
      <c r="D207" s="164">
        <v>0</v>
      </c>
      <c r="E207" s="164">
        <v>10</v>
      </c>
      <c r="F207"/>
      <c r="G207"/>
      <c r="H207"/>
      <c r="I207"/>
      <c r="J207"/>
      <c r="K207"/>
      <c r="L207"/>
      <c r="M207"/>
      <c r="N207"/>
      <c r="O207"/>
    </row>
    <row r="208" spans="1:15">
      <c r="A208" s="162" t="s">
        <v>596</v>
      </c>
      <c r="B208" s="164">
        <v>15.31</v>
      </c>
      <c r="C208" s="164">
        <v>0</v>
      </c>
      <c r="D208" s="164">
        <v>0</v>
      </c>
      <c r="E208" s="164">
        <v>20</v>
      </c>
      <c r="F208"/>
      <c r="G208"/>
      <c r="H208"/>
      <c r="I208"/>
      <c r="J208"/>
      <c r="K208"/>
      <c r="L208"/>
      <c r="M208"/>
      <c r="N208"/>
      <c r="O208"/>
    </row>
    <row r="209" spans="1:15">
      <c r="A209" s="162" t="s">
        <v>597</v>
      </c>
      <c r="B209" s="164">
        <v>0</v>
      </c>
      <c r="C209" s="164">
        <v>0</v>
      </c>
      <c r="D209" s="164">
        <v>0</v>
      </c>
      <c r="E209"/>
      <c r="F209"/>
      <c r="G209"/>
      <c r="H209"/>
      <c r="I209"/>
      <c r="J209"/>
      <c r="K209"/>
      <c r="L209"/>
      <c r="M209"/>
      <c r="N209"/>
      <c r="O209"/>
    </row>
    <row r="210" spans="1:15">
      <c r="A210" s="162" t="s">
        <v>598</v>
      </c>
      <c r="B210" s="164">
        <v>0</v>
      </c>
      <c r="C210" s="164">
        <v>0</v>
      </c>
      <c r="D210" s="164">
        <v>0</v>
      </c>
      <c r="E210"/>
      <c r="F210"/>
      <c r="G210"/>
      <c r="H210"/>
      <c r="I210"/>
      <c r="J210"/>
      <c r="K210"/>
      <c r="L210"/>
      <c r="M210"/>
      <c r="N210"/>
      <c r="O210"/>
    </row>
    <row r="211" spans="1:15">
      <c r="A211" s="162" t="s">
        <v>599</v>
      </c>
      <c r="B211" s="164">
        <v>0</v>
      </c>
      <c r="C211" s="164">
        <v>0</v>
      </c>
      <c r="D211" s="164">
        <v>0</v>
      </c>
      <c r="E211"/>
      <c r="F211"/>
      <c r="G211"/>
      <c r="H211"/>
      <c r="I211"/>
      <c r="J211"/>
      <c r="K211"/>
      <c r="L211"/>
      <c r="M211"/>
      <c r="N211"/>
      <c r="O211"/>
    </row>
    <row r="212" spans="1:15">
      <c r="A212" s="61"/>
      <c r="E212"/>
      <c r="F212"/>
      <c r="G212"/>
      <c r="H212"/>
      <c r="I212"/>
      <c r="J212"/>
      <c r="K212"/>
      <c r="L212"/>
      <c r="M212"/>
      <c r="N212"/>
      <c r="O212"/>
    </row>
    <row r="213" spans="1:15">
      <c r="B213"/>
    </row>
    <row r="214" spans="1:15">
      <c r="A214" s="162" t="s">
        <v>611</v>
      </c>
      <c r="B214" s="163" t="s">
        <v>610</v>
      </c>
    </row>
    <row r="215" spans="1:15">
      <c r="A215" s="29" t="s">
        <v>408</v>
      </c>
      <c r="B215" s="163" t="s">
        <v>600</v>
      </c>
      <c r="C215" s="163" t="s">
        <v>605</v>
      </c>
      <c r="D215" s="163" t="s">
        <v>606</v>
      </c>
      <c r="E215" s="163" t="s">
        <v>607</v>
      </c>
      <c r="F215" s="163" t="s">
        <v>608</v>
      </c>
    </row>
    <row r="216" spans="1:15">
      <c r="A216" s="162" t="s">
        <v>590</v>
      </c>
      <c r="B216" s="164">
        <v>0</v>
      </c>
      <c r="C216" s="164">
        <v>0</v>
      </c>
      <c r="D216" s="164">
        <v>0</v>
      </c>
      <c r="E216" s="164">
        <v>0</v>
      </c>
      <c r="F216" s="164">
        <v>0</v>
      </c>
    </row>
    <row r="217" spans="1:15">
      <c r="A217" s="162" t="s">
        <v>591</v>
      </c>
      <c r="B217" s="164">
        <v>0</v>
      </c>
      <c r="C217" s="164">
        <v>0</v>
      </c>
      <c r="D217" s="164">
        <v>0</v>
      </c>
      <c r="E217" s="164">
        <v>0</v>
      </c>
      <c r="F217" s="164">
        <v>0</v>
      </c>
    </row>
    <row r="218" spans="1:15">
      <c r="A218" s="162" t="s">
        <v>592</v>
      </c>
      <c r="B218" s="164">
        <v>0</v>
      </c>
      <c r="C218" s="164">
        <v>0</v>
      </c>
      <c r="D218" s="164">
        <v>0</v>
      </c>
      <c r="E218" s="164">
        <v>0</v>
      </c>
      <c r="F218" s="164">
        <v>0</v>
      </c>
    </row>
    <row r="219" spans="1:15">
      <c r="A219" s="162" t="s">
        <v>593</v>
      </c>
      <c r="B219" s="164">
        <v>0</v>
      </c>
      <c r="C219" s="164">
        <v>0</v>
      </c>
      <c r="D219" s="164">
        <v>0</v>
      </c>
      <c r="E219" s="164">
        <v>0</v>
      </c>
      <c r="F219" s="164">
        <v>0</v>
      </c>
      <c r="N219"/>
      <c r="O219"/>
    </row>
    <row r="220" spans="1:15">
      <c r="A220" s="162" t="s">
        <v>594</v>
      </c>
      <c r="B220" s="164">
        <v>20.190000000000001</v>
      </c>
      <c r="C220" s="164">
        <v>20.190000000000001</v>
      </c>
      <c r="D220" s="164">
        <v>0</v>
      </c>
      <c r="E220" s="164">
        <v>54</v>
      </c>
      <c r="F220" s="164">
        <v>1.575</v>
      </c>
    </row>
    <row r="221" spans="1:15">
      <c r="A221" s="162" t="s">
        <v>595</v>
      </c>
      <c r="B221" s="164">
        <v>15.31</v>
      </c>
      <c r="C221" s="164">
        <v>15.31</v>
      </c>
      <c r="D221" s="164">
        <v>54</v>
      </c>
      <c r="E221" s="164">
        <v>71.209999999999994</v>
      </c>
      <c r="F221" s="164">
        <v>0</v>
      </c>
    </row>
    <row r="222" spans="1:15">
      <c r="A222" s="162" t="s">
        <v>596</v>
      </c>
      <c r="B222" s="164">
        <v>15.31</v>
      </c>
      <c r="C222" s="164">
        <v>15.31</v>
      </c>
      <c r="D222" s="164">
        <v>54</v>
      </c>
      <c r="E222" s="164">
        <v>71.209999999999994</v>
      </c>
      <c r="F222" s="164">
        <v>0</v>
      </c>
    </row>
    <row r="223" spans="1:15">
      <c r="A223" s="162" t="s">
        <v>597</v>
      </c>
      <c r="B223" s="164">
        <v>20.190000000000001</v>
      </c>
      <c r="C223" s="164">
        <v>20.190000000000001</v>
      </c>
      <c r="D223" s="164">
        <v>0</v>
      </c>
      <c r="E223" s="164">
        <v>20.190000000000001</v>
      </c>
      <c r="F223" s="164">
        <v>0</v>
      </c>
    </row>
    <row r="224" spans="1:15">
      <c r="A224" s="162" t="s">
        <v>598</v>
      </c>
      <c r="B224" s="164">
        <v>0</v>
      </c>
      <c r="C224" s="164">
        <v>0</v>
      </c>
      <c r="D224" s="164">
        <v>0</v>
      </c>
      <c r="E224" s="164">
        <v>0</v>
      </c>
      <c r="F224" s="164">
        <v>0</v>
      </c>
    </row>
    <row r="225" spans="1:6">
      <c r="A225" s="162" t="s">
        <v>599</v>
      </c>
      <c r="B225" s="164">
        <v>0</v>
      </c>
      <c r="C225" s="164">
        <v>0</v>
      </c>
      <c r="D225" s="164">
        <v>0</v>
      </c>
      <c r="E225" s="164">
        <v>0</v>
      </c>
      <c r="F225" s="164">
        <v>0</v>
      </c>
    </row>
    <row r="226" spans="1:6">
      <c r="A226" s="61"/>
    </row>
    <row r="227" spans="1:6">
      <c r="A227" s="61"/>
    </row>
    <row r="228" spans="1:6">
      <c r="A228" s="162" t="s">
        <v>611</v>
      </c>
    </row>
    <row r="229" spans="1:6">
      <c r="A229" s="29" t="s">
        <v>408</v>
      </c>
      <c r="B229" s="163" t="s">
        <v>605</v>
      </c>
      <c r="C229" s="163" t="s">
        <v>606</v>
      </c>
      <c r="D229" s="163" t="s">
        <v>607</v>
      </c>
      <c r="E229" s="163" t="s">
        <v>609</v>
      </c>
    </row>
    <row r="230" spans="1:6">
      <c r="A230" s="162" t="s">
        <v>590</v>
      </c>
      <c r="B230" s="164">
        <v>0</v>
      </c>
      <c r="C230" s="164">
        <v>0</v>
      </c>
      <c r="D230" s="164">
        <v>0</v>
      </c>
      <c r="E230" s="164">
        <v>0</v>
      </c>
    </row>
    <row r="231" spans="1:6">
      <c r="A231" s="162" t="s">
        <v>591</v>
      </c>
      <c r="B231" s="164">
        <v>0</v>
      </c>
      <c r="C231" s="164">
        <v>0</v>
      </c>
      <c r="D231" s="164">
        <v>0</v>
      </c>
      <c r="E231" s="164">
        <v>0</v>
      </c>
    </row>
    <row r="232" spans="1:6">
      <c r="A232" s="162" t="s">
        <v>592</v>
      </c>
      <c r="B232" s="164">
        <v>0</v>
      </c>
      <c r="C232" s="164">
        <v>0</v>
      </c>
      <c r="D232" s="164">
        <v>0</v>
      </c>
      <c r="E232" s="164">
        <v>0</v>
      </c>
    </row>
    <row r="233" spans="1:6">
      <c r="A233" s="162" t="s">
        <v>593</v>
      </c>
      <c r="B233" s="164">
        <v>0</v>
      </c>
      <c r="C233" s="164">
        <v>0</v>
      </c>
      <c r="D233" s="164">
        <v>0</v>
      </c>
      <c r="E233" s="164">
        <v>0</v>
      </c>
    </row>
    <row r="234" spans="1:6">
      <c r="A234" s="162" t="s">
        <v>594</v>
      </c>
      <c r="B234" s="164">
        <v>20.190000000000001</v>
      </c>
      <c r="C234" s="164">
        <v>0</v>
      </c>
      <c r="D234" s="164">
        <v>54</v>
      </c>
      <c r="E234" s="164">
        <v>0</v>
      </c>
    </row>
    <row r="235" spans="1:6">
      <c r="A235" s="162" t="s">
        <v>595</v>
      </c>
      <c r="B235" s="164">
        <v>15.31</v>
      </c>
      <c r="C235" s="164">
        <v>54</v>
      </c>
      <c r="D235" s="164">
        <v>71.209999999999994</v>
      </c>
      <c r="E235" s="164">
        <v>0</v>
      </c>
    </row>
    <row r="236" spans="1:6">
      <c r="A236" s="162" t="s">
        <v>596</v>
      </c>
      <c r="B236" s="164">
        <v>15.31</v>
      </c>
      <c r="C236" s="164">
        <v>54</v>
      </c>
      <c r="D236" s="164">
        <v>71.209999999999994</v>
      </c>
      <c r="E236" s="164">
        <v>0</v>
      </c>
    </row>
    <row r="237" spans="1:6">
      <c r="A237" s="162" t="s">
        <v>597</v>
      </c>
      <c r="B237" s="164">
        <v>20.190000000000001</v>
      </c>
      <c r="C237" s="164">
        <v>0</v>
      </c>
      <c r="D237" s="164">
        <v>20.190000000000001</v>
      </c>
      <c r="E237" s="164">
        <v>0</v>
      </c>
    </row>
    <row r="238" spans="1:6">
      <c r="A238" s="162" t="s">
        <v>598</v>
      </c>
      <c r="B238" s="164">
        <v>0</v>
      </c>
      <c r="C238" s="164">
        <v>0</v>
      </c>
      <c r="D238" s="164">
        <v>0</v>
      </c>
      <c r="E238" s="164">
        <v>0</v>
      </c>
    </row>
    <row r="239" spans="1:6">
      <c r="A239" s="162" t="s">
        <v>599</v>
      </c>
      <c r="B239" s="164">
        <v>0</v>
      </c>
      <c r="C239" s="164">
        <v>0</v>
      </c>
      <c r="D239" s="164">
        <v>0</v>
      </c>
      <c r="E239" s="164">
        <v>0</v>
      </c>
    </row>
    <row r="240" spans="1:6">
      <c r="A240" s="61"/>
    </row>
    <row r="242" spans="1:69">
      <c r="A242" s="162" t="s">
        <v>404</v>
      </c>
      <c r="B242" s="163" t="s">
        <v>406</v>
      </c>
      <c r="C242" s="163" t="s">
        <v>413</v>
      </c>
    </row>
    <row r="243" spans="1:69">
      <c r="A243" s="29" t="s">
        <v>409</v>
      </c>
      <c r="B243" s="32" t="s">
        <v>297</v>
      </c>
      <c r="C243" s="32" t="s">
        <v>185</v>
      </c>
    </row>
    <row r="244" spans="1:69">
      <c r="A244" s="162" t="s">
        <v>405</v>
      </c>
      <c r="B244" s="164">
        <v>0.60599999999999998</v>
      </c>
      <c r="C244" s="164">
        <v>10</v>
      </c>
    </row>
    <row r="245" spans="1:69">
      <c r="A245" s="61"/>
    </row>
    <row r="246" spans="1:69">
      <c r="A246" s="61"/>
    </row>
    <row r="247" spans="1:69">
      <c r="A247" s="162" t="s">
        <v>614</v>
      </c>
      <c r="B247"/>
      <c r="C247"/>
      <c r="D247"/>
      <c r="T247"/>
      <c r="AJ247" s="4"/>
      <c r="AK247"/>
      <c r="AM247" s="3"/>
      <c r="AN247" s="2"/>
      <c r="BB247"/>
      <c r="BL247" s="1"/>
      <c r="BN247"/>
    </row>
    <row r="248" spans="1:69">
      <c r="A248" s="29" t="s">
        <v>411</v>
      </c>
      <c r="B248" s="237" t="s">
        <v>600</v>
      </c>
      <c r="C248" s="237" t="s">
        <v>605</v>
      </c>
      <c r="D248" s="237" t="s">
        <v>606</v>
      </c>
      <c r="E248" s="237" t="s">
        <v>613</v>
      </c>
      <c r="F248" s="237" t="s">
        <v>601</v>
      </c>
      <c r="U248" s="61"/>
      <c r="V248" s="61"/>
      <c r="W248" s="61"/>
      <c r="AK248"/>
      <c r="AN248" s="4"/>
      <c r="AO248"/>
      <c r="AP248"/>
      <c r="AQ248" s="3"/>
      <c r="BC248" s="2"/>
      <c r="BD248" s="2"/>
      <c r="BE248" s="2"/>
      <c r="BM248"/>
      <c r="BN248"/>
      <c r="BP248" s="1"/>
      <c r="BQ248" s="1"/>
    </row>
    <row r="249" spans="1:69">
      <c r="A249" s="238" t="s">
        <v>590</v>
      </c>
      <c r="B249" s="164">
        <v>0</v>
      </c>
      <c r="C249" s="164">
        <v>0</v>
      </c>
      <c r="D249" s="164">
        <v>0</v>
      </c>
      <c r="E249" s="164">
        <v>0</v>
      </c>
      <c r="F249" s="164">
        <v>0</v>
      </c>
      <c r="U249" s="61"/>
      <c r="V249" s="61"/>
      <c r="W249" s="61"/>
      <c r="AK249"/>
      <c r="AN249" s="4"/>
      <c r="AO249"/>
      <c r="AP249"/>
      <c r="AQ249" s="3"/>
      <c r="BC249" s="2"/>
      <c r="BD249" s="2"/>
      <c r="BE249" s="2"/>
      <c r="BM249"/>
      <c r="BN249"/>
      <c r="BP249" s="1"/>
      <c r="BQ249" s="1"/>
    </row>
    <row r="250" spans="1:69">
      <c r="A250" s="238" t="s">
        <v>591</v>
      </c>
      <c r="B250" s="164">
        <v>0</v>
      </c>
      <c r="C250" s="164">
        <v>0</v>
      </c>
      <c r="D250" s="164">
        <v>0</v>
      </c>
      <c r="E250" s="164">
        <v>0</v>
      </c>
      <c r="F250" s="164">
        <v>0</v>
      </c>
      <c r="U250" s="61"/>
      <c r="V250" s="61"/>
      <c r="W250" s="61"/>
      <c r="AK250"/>
      <c r="AN250" s="4"/>
      <c r="AO250"/>
      <c r="AP250"/>
      <c r="AQ250" s="3"/>
      <c r="BC250" s="2"/>
      <c r="BD250" s="2"/>
      <c r="BE250" s="2"/>
      <c r="BM250"/>
      <c r="BN250"/>
      <c r="BP250" s="1"/>
      <c r="BQ250" s="1"/>
    </row>
    <row r="251" spans="1:69">
      <c r="A251" s="238" t="s">
        <v>592</v>
      </c>
      <c r="B251" s="164">
        <v>0</v>
      </c>
      <c r="C251" s="164">
        <v>0</v>
      </c>
      <c r="D251" s="164">
        <v>0</v>
      </c>
      <c r="E251" s="164">
        <v>0</v>
      </c>
      <c r="F251" s="164">
        <v>0</v>
      </c>
      <c r="U251" s="61"/>
      <c r="V251" s="61"/>
      <c r="W251" s="61"/>
      <c r="AK251"/>
      <c r="AN251" s="4"/>
      <c r="AO251"/>
      <c r="AP251"/>
      <c r="AQ251" s="3"/>
      <c r="BC251" s="2"/>
      <c r="BD251" s="2"/>
      <c r="BE251" s="2"/>
      <c r="BM251"/>
      <c r="BN251"/>
      <c r="BP251" s="1"/>
      <c r="BQ251" s="1"/>
    </row>
    <row r="252" spans="1:69">
      <c r="A252" s="238" t="s">
        <v>612</v>
      </c>
      <c r="B252" s="164">
        <v>0</v>
      </c>
      <c r="C252" s="164">
        <v>0</v>
      </c>
      <c r="D252" s="164">
        <v>0</v>
      </c>
      <c r="E252" s="164">
        <v>0</v>
      </c>
      <c r="F252" s="164">
        <v>0</v>
      </c>
      <c r="U252" s="61"/>
      <c r="V252" s="61"/>
      <c r="W252" s="61"/>
      <c r="AK252"/>
      <c r="AN252" s="4"/>
      <c r="AO252"/>
      <c r="AP252"/>
      <c r="AQ252" s="3"/>
      <c r="BC252" s="2"/>
      <c r="BD252" s="2"/>
      <c r="BE252" s="2"/>
      <c r="BM252"/>
      <c r="BN252"/>
      <c r="BP252" s="1"/>
      <c r="BQ252" s="1"/>
    </row>
    <row r="253" spans="1:69">
      <c r="A253" s="238" t="s">
        <v>594</v>
      </c>
      <c r="B253" s="164">
        <v>1</v>
      </c>
      <c r="C253" s="164">
        <v>1</v>
      </c>
      <c r="D253" s="164">
        <v>0</v>
      </c>
      <c r="E253" s="164">
        <v>1</v>
      </c>
      <c r="F253" s="164">
        <v>1</v>
      </c>
      <c r="U253" s="61"/>
      <c r="V253" s="61"/>
      <c r="W253" s="61"/>
      <c r="AK253"/>
      <c r="AN253" s="4"/>
      <c r="AO253"/>
      <c r="AP253"/>
      <c r="AQ253" s="3"/>
      <c r="BC253" s="2"/>
      <c r="BD253" s="2"/>
      <c r="BE253" s="2"/>
      <c r="BM253"/>
      <c r="BN253"/>
      <c r="BP253" s="1"/>
      <c r="BQ253" s="1"/>
    </row>
    <row r="254" spans="1:69">
      <c r="A254" s="238" t="s">
        <v>595</v>
      </c>
      <c r="B254" s="164">
        <v>1</v>
      </c>
      <c r="C254" s="164">
        <v>1</v>
      </c>
      <c r="D254" s="164">
        <v>0</v>
      </c>
      <c r="E254" s="164">
        <v>0</v>
      </c>
      <c r="F254" s="164">
        <v>0</v>
      </c>
      <c r="U254" s="61"/>
      <c r="V254" s="61"/>
      <c r="W254" s="61"/>
      <c r="AK254"/>
      <c r="AN254" s="4"/>
      <c r="AO254"/>
      <c r="AP254"/>
      <c r="AQ254" s="3"/>
      <c r="BC254" s="2"/>
      <c r="BD254" s="2"/>
      <c r="BE254" s="2"/>
      <c r="BM254"/>
      <c r="BN254"/>
      <c r="BP254" s="1"/>
      <c r="BQ254" s="1"/>
    </row>
    <row r="255" spans="1:69">
      <c r="A255" s="238" t="s">
        <v>596</v>
      </c>
      <c r="B255" s="164">
        <v>0</v>
      </c>
      <c r="C255" s="164">
        <v>0</v>
      </c>
      <c r="D255" s="164">
        <v>0</v>
      </c>
      <c r="E255" s="164">
        <v>0</v>
      </c>
      <c r="F255" s="164">
        <v>0</v>
      </c>
      <c r="U255" s="61"/>
      <c r="V255" s="61"/>
      <c r="W255" s="61"/>
      <c r="AK255"/>
      <c r="AN255" s="4"/>
      <c r="AO255"/>
      <c r="AP255"/>
      <c r="AQ255" s="3"/>
      <c r="BC255" s="2"/>
      <c r="BD255" s="2"/>
      <c r="BE255" s="2"/>
      <c r="BM255"/>
      <c r="BN255"/>
      <c r="BP255" s="1"/>
      <c r="BQ255" s="1"/>
    </row>
    <row r="256" spans="1:69">
      <c r="A256" s="238" t="s">
        <v>597</v>
      </c>
      <c r="B256" s="164">
        <v>0</v>
      </c>
      <c r="C256" s="164">
        <v>0</v>
      </c>
      <c r="D256" s="164">
        <v>0</v>
      </c>
      <c r="E256" s="164">
        <v>0</v>
      </c>
      <c r="F256" s="164">
        <v>0</v>
      </c>
      <c r="U256" s="61"/>
      <c r="V256" s="61"/>
      <c r="W256" s="61"/>
      <c r="AK256"/>
      <c r="AN256" s="4"/>
      <c r="AO256"/>
      <c r="AP256"/>
      <c r="AQ256" s="3"/>
      <c r="BC256" s="2"/>
      <c r="BD256" s="2"/>
      <c r="BE256" s="2"/>
      <c r="BM256"/>
      <c r="BN256"/>
      <c r="BP256" s="1"/>
      <c r="BQ256" s="1"/>
    </row>
    <row r="257" spans="1:69">
      <c r="A257" s="238" t="s">
        <v>598</v>
      </c>
      <c r="B257" s="164">
        <v>0</v>
      </c>
      <c r="C257" s="164">
        <v>0</v>
      </c>
      <c r="D257" s="164">
        <v>0</v>
      </c>
      <c r="E257" s="164">
        <v>0</v>
      </c>
      <c r="F257" s="164">
        <v>0</v>
      </c>
      <c r="U257" s="61"/>
      <c r="V257" s="61"/>
      <c r="W257" s="61"/>
      <c r="AK257"/>
      <c r="AN257" s="4"/>
      <c r="AO257"/>
      <c r="AP257"/>
      <c r="AQ257" s="3"/>
      <c r="BC257" s="2"/>
      <c r="BD257" s="2"/>
      <c r="BE257" s="2"/>
      <c r="BM257"/>
      <c r="BN257"/>
      <c r="BP257" s="1"/>
      <c r="BQ257" s="1"/>
    </row>
    <row r="258" spans="1:69">
      <c r="A258" s="238" t="s">
        <v>599</v>
      </c>
      <c r="B258" s="164">
        <v>0</v>
      </c>
      <c r="C258" s="164">
        <v>0</v>
      </c>
      <c r="D258" s="164">
        <v>0</v>
      </c>
      <c r="E258" s="164">
        <v>0</v>
      </c>
      <c r="F258" s="164">
        <v>0</v>
      </c>
      <c r="U258" s="61"/>
      <c r="V258" s="61"/>
      <c r="W258" s="61"/>
      <c r="AK258"/>
      <c r="AN258" s="4"/>
      <c r="AO258"/>
      <c r="AP258"/>
      <c r="AQ258" s="3"/>
      <c r="BC258" s="2"/>
      <c r="BD258" s="2"/>
      <c r="BE258" s="2"/>
      <c r="BM258"/>
      <c r="BN258"/>
      <c r="BP258" s="1"/>
      <c r="BQ258" s="1"/>
    </row>
    <row r="259" spans="1:69">
      <c r="A259" s="61"/>
      <c r="U259" s="61"/>
      <c r="V259" s="61"/>
      <c r="W259" s="61"/>
      <c r="AK259"/>
      <c r="AN259" s="4"/>
      <c r="AO259"/>
      <c r="AP259"/>
      <c r="AQ259" s="3"/>
      <c r="BC259" s="2"/>
      <c r="BD259" s="2"/>
      <c r="BE259" s="2"/>
      <c r="BM259"/>
      <c r="BN259"/>
      <c r="BP259" s="1"/>
      <c r="BQ259" s="1"/>
    </row>
    <row r="260" spans="1:69">
      <c r="A260" s="162" t="s">
        <v>615</v>
      </c>
      <c r="B260"/>
      <c r="C260"/>
      <c r="D260"/>
      <c r="E260"/>
      <c r="F260"/>
      <c r="U260" s="61"/>
      <c r="V260" s="61"/>
      <c r="W260" s="61"/>
      <c r="AK260"/>
      <c r="AN260" s="4"/>
      <c r="AO260"/>
      <c r="AP260"/>
      <c r="AQ260" s="3"/>
      <c r="BC260" s="2"/>
      <c r="BD260" s="2"/>
      <c r="BE260" s="2"/>
      <c r="BM260"/>
      <c r="BN260"/>
      <c r="BP260" s="1"/>
      <c r="BQ260" s="1"/>
    </row>
    <row r="261" spans="1:69">
      <c r="A261" s="29" t="s">
        <v>411</v>
      </c>
      <c r="B261" s="237" t="s">
        <v>600</v>
      </c>
      <c r="C261" s="237" t="s">
        <v>605</v>
      </c>
      <c r="D261" s="237" t="s">
        <v>606</v>
      </c>
      <c r="E261" s="237" t="s">
        <v>613</v>
      </c>
      <c r="F261" s="237" t="s">
        <v>601</v>
      </c>
      <c r="U261" s="61"/>
      <c r="V261" s="61"/>
      <c r="W261" s="61"/>
      <c r="AK261"/>
      <c r="AN261" s="4"/>
      <c r="AO261"/>
      <c r="AP261"/>
      <c r="AQ261" s="3"/>
      <c r="BC261" s="2"/>
      <c r="BD261" s="2"/>
      <c r="BE261" s="2"/>
      <c r="BM261"/>
      <c r="BN261"/>
      <c r="BP261" s="1"/>
      <c r="BQ261" s="1"/>
    </row>
    <row r="262" spans="1:69">
      <c r="A262" s="238" t="s">
        <v>590</v>
      </c>
      <c r="B262" s="164">
        <v>0</v>
      </c>
      <c r="C262" s="164">
        <v>0</v>
      </c>
      <c r="D262" s="164">
        <v>0</v>
      </c>
      <c r="E262" s="164">
        <v>0</v>
      </c>
      <c r="F262" s="164">
        <v>0</v>
      </c>
      <c r="U262" s="61"/>
      <c r="V262" s="61"/>
      <c r="W262" s="61"/>
      <c r="AK262"/>
      <c r="AN262" s="4"/>
      <c r="AO262"/>
      <c r="AP262"/>
      <c r="AQ262" s="3"/>
      <c r="BC262" s="2"/>
      <c r="BD262" s="2"/>
      <c r="BE262" s="2"/>
      <c r="BM262"/>
      <c r="BN262"/>
      <c r="BP262" s="1"/>
      <c r="BQ262" s="1"/>
    </row>
    <row r="263" spans="1:69">
      <c r="A263" s="238" t="s">
        <v>591</v>
      </c>
      <c r="B263" s="164">
        <v>0</v>
      </c>
      <c r="C263" s="164">
        <v>0</v>
      </c>
      <c r="D263" s="164">
        <v>0</v>
      </c>
      <c r="E263" s="164">
        <v>0</v>
      </c>
      <c r="F263" s="164">
        <v>0</v>
      </c>
      <c r="U263" s="61"/>
      <c r="V263" s="61"/>
      <c r="W263" s="61"/>
      <c r="AK263"/>
      <c r="AN263" s="4"/>
      <c r="AO263"/>
      <c r="AP263"/>
      <c r="AQ263" s="3"/>
      <c r="BC263" s="2"/>
      <c r="BD263" s="2"/>
      <c r="BE263" s="2"/>
      <c r="BM263"/>
      <c r="BN263"/>
      <c r="BP263" s="1"/>
      <c r="BQ263" s="1"/>
    </row>
    <row r="264" spans="1:69">
      <c r="A264" s="238" t="s">
        <v>592</v>
      </c>
      <c r="B264" s="164">
        <v>0</v>
      </c>
      <c r="C264" s="164">
        <v>0</v>
      </c>
      <c r="D264" s="164">
        <v>0</v>
      </c>
      <c r="E264" s="164">
        <v>0</v>
      </c>
      <c r="F264" s="164">
        <v>0</v>
      </c>
      <c r="U264" s="61"/>
      <c r="V264" s="61"/>
      <c r="W264" s="61"/>
      <c r="AK264"/>
      <c r="AN264" s="4"/>
      <c r="AO264"/>
      <c r="AP264"/>
      <c r="AQ264" s="3"/>
      <c r="BC264" s="2"/>
      <c r="BD264" s="2"/>
      <c r="BE264" s="2"/>
      <c r="BM264"/>
      <c r="BN264"/>
      <c r="BP264" s="1"/>
      <c r="BQ264" s="1"/>
    </row>
    <row r="265" spans="1:69">
      <c r="A265" s="238" t="s">
        <v>612</v>
      </c>
      <c r="B265" s="164">
        <v>0</v>
      </c>
      <c r="C265" s="164">
        <v>0</v>
      </c>
      <c r="D265" s="164">
        <v>0</v>
      </c>
      <c r="E265" s="164">
        <v>0</v>
      </c>
      <c r="F265" s="164">
        <v>0</v>
      </c>
      <c r="U265" s="61"/>
      <c r="V265" s="61"/>
      <c r="W265" s="61"/>
      <c r="AK265"/>
      <c r="AN265" s="4"/>
      <c r="AO265"/>
      <c r="AP265"/>
      <c r="AQ265" s="3"/>
      <c r="BC265" s="2"/>
      <c r="BD265" s="2"/>
      <c r="BE265" s="2"/>
      <c r="BM265"/>
      <c r="BN265"/>
      <c r="BP265" s="1"/>
      <c r="BQ265" s="1"/>
    </row>
    <row r="266" spans="1:69">
      <c r="A266" s="238" t="s">
        <v>594</v>
      </c>
      <c r="B266" s="164">
        <v>0.25</v>
      </c>
      <c r="C266" s="164">
        <v>0.25</v>
      </c>
      <c r="D266" s="164">
        <v>0</v>
      </c>
      <c r="E266" s="164">
        <v>1</v>
      </c>
      <c r="F266" s="164">
        <v>0.25</v>
      </c>
      <c r="U266" s="61"/>
      <c r="V266" s="61"/>
      <c r="W266" s="61"/>
      <c r="AK266"/>
      <c r="AN266" s="4"/>
      <c r="AO266"/>
      <c r="AP266"/>
      <c r="AQ266" s="3"/>
      <c r="BC266" s="2"/>
      <c r="BD266" s="2"/>
      <c r="BE266" s="2"/>
      <c r="BM266"/>
      <c r="BN266"/>
      <c r="BP266" s="1"/>
      <c r="BQ266" s="1"/>
    </row>
    <row r="267" spans="1:69">
      <c r="A267" s="238" t="s">
        <v>595</v>
      </c>
      <c r="B267" s="164">
        <v>0.25</v>
      </c>
      <c r="C267" s="164">
        <v>0.25</v>
      </c>
      <c r="D267" s="164">
        <v>0</v>
      </c>
      <c r="E267" s="164">
        <v>0</v>
      </c>
      <c r="F267" s="164">
        <v>0</v>
      </c>
      <c r="U267" s="61"/>
      <c r="V267" s="61"/>
      <c r="W267" s="61"/>
      <c r="AK267"/>
      <c r="AN267" s="4"/>
      <c r="AO267"/>
      <c r="AP267"/>
      <c r="AQ267" s="3"/>
      <c r="BC267" s="2"/>
      <c r="BD267" s="2"/>
      <c r="BE267" s="2"/>
      <c r="BM267"/>
      <c r="BN267"/>
      <c r="BP267" s="1"/>
      <c r="BQ267" s="1"/>
    </row>
    <row r="268" spans="1:69">
      <c r="A268" s="238" t="s">
        <v>596</v>
      </c>
      <c r="B268" s="164">
        <v>0</v>
      </c>
      <c r="C268" s="164">
        <v>0</v>
      </c>
      <c r="D268" s="164">
        <v>0</v>
      </c>
      <c r="E268" s="164">
        <v>0</v>
      </c>
      <c r="F268" s="164">
        <v>0</v>
      </c>
      <c r="U268" s="61"/>
      <c r="V268" s="61"/>
      <c r="W268" s="61"/>
      <c r="AK268"/>
      <c r="AN268" s="4"/>
      <c r="AO268"/>
      <c r="AP268"/>
      <c r="AQ268" s="3"/>
      <c r="BC268" s="2"/>
      <c r="BD268" s="2"/>
      <c r="BE268" s="2"/>
      <c r="BM268"/>
      <c r="BN268"/>
      <c r="BP268" s="1"/>
      <c r="BQ268" s="1"/>
    </row>
    <row r="269" spans="1:69">
      <c r="A269" s="238" t="s">
        <v>597</v>
      </c>
      <c r="B269" s="164">
        <v>0</v>
      </c>
      <c r="C269" s="164">
        <v>0</v>
      </c>
      <c r="D269" s="164">
        <v>0</v>
      </c>
      <c r="E269" s="164">
        <v>0</v>
      </c>
      <c r="F269" s="164">
        <v>0</v>
      </c>
      <c r="U269" s="61"/>
      <c r="V269" s="61"/>
      <c r="W269" s="61"/>
      <c r="AK269"/>
      <c r="AN269" s="4"/>
      <c r="AO269"/>
      <c r="AP269"/>
      <c r="AQ269" s="3"/>
      <c r="BC269" s="2"/>
      <c r="BD269" s="2"/>
      <c r="BE269" s="2"/>
      <c r="BM269"/>
      <c r="BN269"/>
      <c r="BP269" s="1"/>
      <c r="BQ269" s="1"/>
    </row>
    <row r="270" spans="1:69">
      <c r="A270" s="238" t="s">
        <v>598</v>
      </c>
      <c r="B270" s="164">
        <v>0</v>
      </c>
      <c r="C270" s="164">
        <v>0</v>
      </c>
      <c r="D270" s="164">
        <v>0</v>
      </c>
      <c r="E270" s="164">
        <v>0</v>
      </c>
      <c r="F270" s="164">
        <v>0</v>
      </c>
      <c r="U270" s="61"/>
      <c r="V270" s="61"/>
      <c r="W270" s="61"/>
      <c r="AK270"/>
      <c r="AN270" s="4"/>
      <c r="AO270"/>
      <c r="AP270"/>
      <c r="AQ270" s="3"/>
      <c r="BC270" s="2"/>
      <c r="BD270" s="2"/>
      <c r="BE270" s="2"/>
      <c r="BM270"/>
      <c r="BN270"/>
      <c r="BP270" s="1"/>
      <c r="BQ270" s="1"/>
    </row>
    <row r="271" spans="1:69">
      <c r="A271" s="238" t="s">
        <v>599</v>
      </c>
      <c r="B271" s="164">
        <v>0</v>
      </c>
      <c r="C271" s="164">
        <v>0</v>
      </c>
      <c r="D271" s="164">
        <v>0</v>
      </c>
      <c r="E271" s="164">
        <v>0</v>
      </c>
      <c r="F271" s="164">
        <v>0</v>
      </c>
      <c r="U271" s="61"/>
      <c r="V271" s="61"/>
      <c r="W271" s="61"/>
      <c r="AK271"/>
      <c r="AN271" s="4"/>
      <c r="AO271"/>
      <c r="AP271"/>
      <c r="AQ271" s="3"/>
      <c r="BC271" s="2"/>
      <c r="BD271" s="2"/>
      <c r="BE271" s="2"/>
      <c r="BM271"/>
      <c r="BN271"/>
      <c r="BP271" s="1"/>
      <c r="BQ271" s="1"/>
    </row>
    <row r="272" spans="1:69">
      <c r="A272" s="61"/>
      <c r="U272" s="61"/>
      <c r="V272" s="61"/>
      <c r="W272" s="61"/>
      <c r="AK272"/>
      <c r="AN272" s="4"/>
      <c r="AO272"/>
      <c r="AP272"/>
      <c r="AQ272" s="3"/>
      <c r="BC272" s="2"/>
      <c r="BD272" s="2"/>
      <c r="BE272" s="2"/>
      <c r="BM272"/>
      <c r="BN272"/>
      <c r="BP272" s="1"/>
      <c r="BQ272" s="1"/>
    </row>
    <row r="273" spans="1:69">
      <c r="A273" s="162" t="s">
        <v>616</v>
      </c>
      <c r="B273"/>
      <c r="C273"/>
      <c r="D273"/>
      <c r="E273"/>
      <c r="F273"/>
      <c r="U273" s="61"/>
      <c r="V273" s="61"/>
      <c r="W273" s="61"/>
      <c r="AK273"/>
      <c r="AN273" s="4"/>
      <c r="AO273"/>
      <c r="AP273"/>
      <c r="AQ273" s="3"/>
      <c r="BC273" s="2"/>
      <c r="BD273" s="2"/>
      <c r="BE273" s="2"/>
      <c r="BM273"/>
      <c r="BN273"/>
      <c r="BP273" s="1"/>
      <c r="BQ273" s="1"/>
    </row>
    <row r="274" spans="1:69">
      <c r="A274" s="29" t="s">
        <v>411</v>
      </c>
      <c r="B274" s="237" t="s">
        <v>600</v>
      </c>
      <c r="C274" s="237" t="s">
        <v>605</v>
      </c>
      <c r="D274" s="237" t="s">
        <v>606</v>
      </c>
      <c r="E274" s="237" t="s">
        <v>613</v>
      </c>
      <c r="F274" s="237" t="s">
        <v>601</v>
      </c>
      <c r="U274" s="61"/>
      <c r="V274" s="61"/>
      <c r="W274" s="61"/>
      <c r="AK274"/>
      <c r="AN274" s="4"/>
      <c r="AO274"/>
      <c r="AP274"/>
      <c r="AQ274" s="3"/>
      <c r="BC274" s="2"/>
      <c r="BD274" s="2"/>
      <c r="BE274" s="2"/>
      <c r="BM274"/>
      <c r="BN274"/>
      <c r="BP274" s="1"/>
      <c r="BQ274" s="1"/>
    </row>
    <row r="275" spans="1:69">
      <c r="A275" s="238" t="s">
        <v>590</v>
      </c>
      <c r="B275" s="164">
        <v>0</v>
      </c>
      <c r="C275" s="164">
        <v>0</v>
      </c>
      <c r="D275" s="164">
        <v>0</v>
      </c>
      <c r="E275" s="164">
        <v>0</v>
      </c>
      <c r="F275" s="164">
        <v>0</v>
      </c>
      <c r="U275" s="61"/>
      <c r="V275" s="61"/>
      <c r="W275" s="61"/>
      <c r="AK275"/>
      <c r="AN275" s="4"/>
      <c r="AO275"/>
      <c r="AP275"/>
      <c r="AQ275" s="3"/>
      <c r="BC275" s="2"/>
      <c r="BD275" s="2"/>
      <c r="BE275" s="2"/>
      <c r="BM275"/>
      <c r="BN275"/>
      <c r="BP275" s="1"/>
      <c r="BQ275" s="1"/>
    </row>
    <row r="276" spans="1:69">
      <c r="A276" s="238" t="s">
        <v>591</v>
      </c>
      <c r="B276" s="164">
        <v>0</v>
      </c>
      <c r="C276" s="164">
        <v>0</v>
      </c>
      <c r="D276" s="164">
        <v>0</v>
      </c>
      <c r="E276" s="164">
        <v>0</v>
      </c>
      <c r="F276" s="164">
        <v>0</v>
      </c>
      <c r="U276" s="61"/>
      <c r="V276" s="61"/>
      <c r="W276" s="61"/>
      <c r="AK276"/>
      <c r="AN276" s="4"/>
      <c r="AO276"/>
      <c r="AP276"/>
      <c r="AQ276" s="3"/>
      <c r="BC276" s="2"/>
      <c r="BD276" s="2"/>
      <c r="BE276" s="2"/>
      <c r="BM276"/>
      <c r="BN276"/>
      <c r="BP276" s="1"/>
      <c r="BQ276" s="1"/>
    </row>
    <row r="277" spans="1:69">
      <c r="A277" s="238" t="s">
        <v>592</v>
      </c>
      <c r="B277" s="164">
        <v>0</v>
      </c>
      <c r="C277" s="164">
        <v>0</v>
      </c>
      <c r="D277" s="164">
        <v>0</v>
      </c>
      <c r="E277" s="164">
        <v>0</v>
      </c>
      <c r="F277" s="164">
        <v>0</v>
      </c>
      <c r="U277" s="61"/>
      <c r="V277" s="61"/>
      <c r="W277" s="61"/>
      <c r="AK277"/>
      <c r="AN277" s="4"/>
      <c r="AO277"/>
      <c r="AP277"/>
      <c r="AQ277" s="3"/>
      <c r="BC277" s="2"/>
      <c r="BD277" s="2"/>
      <c r="BE277" s="2"/>
      <c r="BM277"/>
      <c r="BN277"/>
      <c r="BP277" s="1"/>
      <c r="BQ277" s="1"/>
    </row>
    <row r="278" spans="1:69">
      <c r="A278" s="238" t="s">
        <v>612</v>
      </c>
      <c r="B278" s="164">
        <v>0</v>
      </c>
      <c r="C278" s="164">
        <v>0</v>
      </c>
      <c r="D278" s="164">
        <v>0</v>
      </c>
      <c r="E278" s="164">
        <v>0</v>
      </c>
      <c r="F278" s="164">
        <v>0</v>
      </c>
      <c r="U278" s="61"/>
      <c r="V278" s="61"/>
      <c r="W278" s="61"/>
      <c r="AK278"/>
      <c r="AN278" s="4"/>
      <c r="AO278"/>
      <c r="AP278"/>
      <c r="AQ278" s="3"/>
      <c r="BC278" s="2"/>
      <c r="BD278" s="2"/>
      <c r="BE278" s="2"/>
      <c r="BM278"/>
      <c r="BN278"/>
      <c r="BP278" s="1"/>
      <c r="BQ278" s="1"/>
    </row>
    <row r="279" spans="1:69">
      <c r="A279" s="238" t="s">
        <v>594</v>
      </c>
      <c r="B279" s="164">
        <v>0.15</v>
      </c>
      <c r="C279" s="164">
        <v>0</v>
      </c>
      <c r="D279" s="164">
        <v>0</v>
      </c>
      <c r="E279" s="164">
        <v>0</v>
      </c>
      <c r="F279" s="164">
        <v>0</v>
      </c>
      <c r="U279" s="61"/>
      <c r="V279" s="61"/>
      <c r="W279" s="61"/>
      <c r="AK279"/>
      <c r="AN279" s="4"/>
      <c r="AO279"/>
      <c r="AP279"/>
      <c r="AQ279" s="3"/>
      <c r="BC279" s="2"/>
      <c r="BD279" s="2"/>
      <c r="BE279" s="2"/>
      <c r="BM279"/>
      <c r="BN279"/>
      <c r="BP279" s="1"/>
      <c r="BQ279" s="1"/>
    </row>
    <row r="280" spans="1:69">
      <c r="A280" s="238" t="s">
        <v>595</v>
      </c>
      <c r="B280" s="164">
        <v>0.15</v>
      </c>
      <c r="C280" s="164">
        <v>0</v>
      </c>
      <c r="D280" s="164">
        <v>0</v>
      </c>
      <c r="E280" s="164">
        <v>0</v>
      </c>
      <c r="F280" s="164">
        <v>0</v>
      </c>
      <c r="U280" s="61"/>
      <c r="V280" s="61"/>
      <c r="W280" s="61"/>
      <c r="AK280"/>
      <c r="AN280" s="4"/>
      <c r="AO280"/>
      <c r="AP280"/>
      <c r="AQ280" s="3"/>
      <c r="BC280" s="2"/>
      <c r="BD280" s="2"/>
      <c r="BE280" s="2"/>
      <c r="BM280"/>
      <c r="BN280"/>
      <c r="BP280" s="1"/>
      <c r="BQ280" s="1"/>
    </row>
    <row r="281" spans="1:69">
      <c r="A281" s="238" t="s">
        <v>596</v>
      </c>
      <c r="B281" s="164">
        <v>0</v>
      </c>
      <c r="C281" s="164">
        <v>0</v>
      </c>
      <c r="D281" s="164">
        <v>0</v>
      </c>
      <c r="E281" s="164">
        <v>0</v>
      </c>
      <c r="F281" s="164">
        <v>0</v>
      </c>
      <c r="U281" s="61"/>
      <c r="V281" s="61"/>
      <c r="W281" s="61"/>
      <c r="AK281"/>
      <c r="AN281" s="4"/>
      <c r="AO281"/>
      <c r="AP281"/>
      <c r="AQ281" s="3"/>
      <c r="BC281" s="2"/>
      <c r="BD281" s="2"/>
      <c r="BE281" s="2"/>
      <c r="BM281"/>
      <c r="BN281"/>
      <c r="BP281" s="1"/>
      <c r="BQ281" s="1"/>
    </row>
    <row r="282" spans="1:69">
      <c r="A282" s="238" t="s">
        <v>597</v>
      </c>
      <c r="B282" s="164">
        <v>0</v>
      </c>
      <c r="C282" s="164">
        <v>0</v>
      </c>
      <c r="D282" s="164">
        <v>0</v>
      </c>
      <c r="E282" s="164">
        <v>0</v>
      </c>
      <c r="F282" s="164">
        <v>0</v>
      </c>
      <c r="U282" s="61"/>
      <c r="V282" s="61"/>
      <c r="W282" s="61"/>
      <c r="AK282"/>
      <c r="AN282" s="4"/>
      <c r="AO282"/>
      <c r="AP282"/>
      <c r="AQ282" s="3"/>
      <c r="BC282" s="2"/>
      <c r="BD282" s="2"/>
      <c r="BE282" s="2"/>
      <c r="BM282"/>
      <c r="BN282"/>
      <c r="BP282" s="1"/>
      <c r="BQ282" s="1"/>
    </row>
    <row r="283" spans="1:69">
      <c r="A283" s="238" t="s">
        <v>598</v>
      </c>
      <c r="B283" s="164">
        <v>0</v>
      </c>
      <c r="C283" s="164">
        <v>0</v>
      </c>
      <c r="D283" s="164">
        <v>0</v>
      </c>
      <c r="E283" s="164">
        <v>0</v>
      </c>
      <c r="F283" s="164">
        <v>0</v>
      </c>
      <c r="U283" s="61"/>
      <c r="V283" s="61"/>
      <c r="W283" s="61"/>
      <c r="AK283"/>
      <c r="AN283" s="4"/>
      <c r="AO283"/>
      <c r="AP283"/>
      <c r="AQ283" s="3"/>
      <c r="BC283" s="2"/>
      <c r="BD283" s="2"/>
      <c r="BE283" s="2"/>
      <c r="BM283"/>
      <c r="BN283"/>
      <c r="BP283" s="1"/>
      <c r="BQ283" s="1"/>
    </row>
    <row r="284" spans="1:69">
      <c r="A284" s="238" t="s">
        <v>599</v>
      </c>
      <c r="B284" s="164">
        <v>0</v>
      </c>
      <c r="C284" s="164">
        <v>0</v>
      </c>
      <c r="D284" s="164">
        <v>0</v>
      </c>
      <c r="E284" s="164">
        <v>0</v>
      </c>
      <c r="F284" s="164">
        <v>0</v>
      </c>
      <c r="U284" s="61"/>
      <c r="V284" s="61"/>
      <c r="W284" s="61"/>
      <c r="AK284"/>
      <c r="AN284" s="4"/>
      <c r="AO284"/>
      <c r="AP284"/>
      <c r="AQ284" s="3"/>
      <c r="BC284" s="2"/>
      <c r="BD284" s="2"/>
      <c r="BE284" s="2"/>
      <c r="BM284"/>
      <c r="BN284"/>
      <c r="BP284" s="1"/>
      <c r="BQ284" s="1"/>
    </row>
    <row r="285" spans="1:69">
      <c r="B285"/>
      <c r="T285"/>
      <c r="AJ285" s="4"/>
      <c r="AK285"/>
      <c r="AM285" s="3"/>
      <c r="AN285" s="2"/>
      <c r="BB285"/>
      <c r="BL285" s="1"/>
      <c r="BN285"/>
    </row>
    <row r="286" spans="1:69">
      <c r="A286" s="61"/>
    </row>
    <row r="287" spans="1:69">
      <c r="A287" s="29" t="s">
        <v>410</v>
      </c>
      <c r="B287" s="165" t="s">
        <v>298</v>
      </c>
      <c r="C287" s="165" t="s">
        <v>299</v>
      </c>
      <c r="D287" s="165" t="s">
        <v>300</v>
      </c>
    </row>
    <row r="288" spans="1:69">
      <c r="A288" s="162" t="s">
        <v>405</v>
      </c>
      <c r="B288" s="164">
        <v>0</v>
      </c>
      <c r="C288" s="164">
        <v>0</v>
      </c>
      <c r="D288" s="164">
        <v>0</v>
      </c>
    </row>
    <row r="289" spans="1:15">
      <c r="A289" s="61"/>
    </row>
    <row r="290" spans="1:15">
      <c r="A290" s="61"/>
    </row>
    <row r="291" spans="1:15">
      <c r="A291" s="162" t="s">
        <v>414</v>
      </c>
      <c r="B291" s="163" t="s">
        <v>418</v>
      </c>
      <c r="C291" s="163" t="s">
        <v>419</v>
      </c>
      <c r="D291" s="163" t="s">
        <v>417</v>
      </c>
      <c r="E291" s="163" t="s">
        <v>416</v>
      </c>
    </row>
    <row r="292" spans="1:15">
      <c r="A292" s="29" t="s">
        <v>415</v>
      </c>
      <c r="B292" s="32" t="s">
        <v>185</v>
      </c>
      <c r="C292" s="32" t="s">
        <v>301</v>
      </c>
      <c r="D292" s="32" t="s">
        <v>302</v>
      </c>
      <c r="E292" s="32" t="s">
        <v>185</v>
      </c>
    </row>
    <row r="293" spans="1:15">
      <c r="A293" s="162" t="s">
        <v>298</v>
      </c>
      <c r="B293" s="164">
        <v>15</v>
      </c>
      <c r="C293" s="164">
        <v>3.7</v>
      </c>
      <c r="D293" s="164">
        <v>40</v>
      </c>
      <c r="E293" s="164">
        <v>40</v>
      </c>
    </row>
    <row r="294" spans="1:15">
      <c r="A294" s="162" t="s">
        <v>299</v>
      </c>
      <c r="B294" s="164">
        <v>10</v>
      </c>
      <c r="C294" s="164">
        <v>45</v>
      </c>
      <c r="D294" s="164">
        <v>50</v>
      </c>
      <c r="E294" s="164">
        <v>40</v>
      </c>
    </row>
    <row r="295" spans="1:15">
      <c r="A295" s="162" t="s">
        <v>300</v>
      </c>
      <c r="B295" s="164">
        <v>12</v>
      </c>
      <c r="C295" s="164">
        <v>200</v>
      </c>
      <c r="D295" s="164">
        <v>45</v>
      </c>
      <c r="E295" s="164">
        <v>40</v>
      </c>
    </row>
    <row r="298" spans="1:15">
      <c r="A298" s="162" t="s">
        <v>420</v>
      </c>
      <c r="B298" s="163" t="s">
        <v>423</v>
      </c>
      <c r="C298" s="163" t="s">
        <v>425</v>
      </c>
      <c r="D298" s="163" t="s">
        <v>424</v>
      </c>
      <c r="E298"/>
      <c r="F298"/>
      <c r="G298"/>
      <c r="H298"/>
      <c r="I298"/>
      <c r="J298"/>
      <c r="K298"/>
      <c r="L298"/>
      <c r="M298"/>
      <c r="N298"/>
      <c r="O298"/>
    </row>
    <row r="299" spans="1:15">
      <c r="A299" s="29" t="s">
        <v>421</v>
      </c>
      <c r="B299" s="32" t="s">
        <v>303</v>
      </c>
      <c r="C299" s="32" t="s">
        <v>185</v>
      </c>
      <c r="D299" s="32" t="s">
        <v>185</v>
      </c>
      <c r="E299"/>
      <c r="F299"/>
      <c r="G299"/>
      <c r="H299"/>
      <c r="I299"/>
      <c r="J299"/>
      <c r="K299"/>
      <c r="L299"/>
      <c r="M299"/>
      <c r="N299"/>
      <c r="O299"/>
    </row>
    <row r="300" spans="1:15">
      <c r="A300" s="29" t="s">
        <v>422</v>
      </c>
      <c r="B300" s="164">
        <v>1524000</v>
      </c>
      <c r="C300" s="164">
        <v>60</v>
      </c>
      <c r="D300" s="164">
        <v>20</v>
      </c>
      <c r="E300"/>
      <c r="F300" s="17"/>
      <c r="G300"/>
      <c r="H300"/>
      <c r="I300"/>
      <c r="J300"/>
      <c r="K300"/>
      <c r="L300"/>
      <c r="M300"/>
      <c r="N300"/>
      <c r="O300"/>
    </row>
    <row r="301" spans="1:15">
      <c r="A301" s="61"/>
      <c r="E301"/>
      <c r="F301" s="17"/>
      <c r="G301"/>
      <c r="H301"/>
      <c r="I301"/>
      <c r="J301"/>
      <c r="K301"/>
      <c r="L301"/>
      <c r="M301"/>
      <c r="N301"/>
      <c r="O301"/>
    </row>
    <row r="302" spans="1:15">
      <c r="A302" s="61"/>
      <c r="F302"/>
      <c r="G302"/>
      <c r="H302"/>
      <c r="I302"/>
      <c r="J302"/>
      <c r="K302"/>
      <c r="L302"/>
      <c r="M302"/>
      <c r="N302"/>
      <c r="O302"/>
    </row>
    <row r="303" spans="1:15">
      <c r="A303" s="121" t="s">
        <v>214</v>
      </c>
      <c r="B303" s="122" t="s">
        <v>215</v>
      </c>
      <c r="C303" s="163">
        <v>2005</v>
      </c>
      <c r="D303" s="163">
        <v>2006</v>
      </c>
      <c r="E303" s="163">
        <v>2007</v>
      </c>
      <c r="F303" s="163">
        <v>2008</v>
      </c>
      <c r="G303" s="163">
        <v>2009</v>
      </c>
      <c r="H303" s="163">
        <v>2010</v>
      </c>
      <c r="I303" s="163">
        <v>2011</v>
      </c>
      <c r="J303" s="163">
        <v>2012</v>
      </c>
      <c r="K303" s="163">
        <v>2013</v>
      </c>
      <c r="L303" s="163">
        <v>2014</v>
      </c>
      <c r="M303" s="163">
        <v>2015</v>
      </c>
      <c r="N303"/>
      <c r="O303"/>
    </row>
    <row r="304" spans="1:15" ht="15.5">
      <c r="A304" s="123" t="s">
        <v>216</v>
      </c>
      <c r="B304" s="122" t="s">
        <v>426</v>
      </c>
      <c r="C304" s="164">
        <v>3.5830713345119873</v>
      </c>
      <c r="D304" s="164">
        <v>3.4231644224976772</v>
      </c>
      <c r="E304" s="164">
        <v>3.2794616110435229</v>
      </c>
      <c r="F304" s="164">
        <v>3.1530424749564014</v>
      </c>
      <c r="G304" s="164">
        <v>3.3328178405663156</v>
      </c>
      <c r="H304" s="164">
        <v>3.1690720212182795</v>
      </c>
      <c r="I304" s="164">
        <v>3.1321806171501554</v>
      </c>
      <c r="J304" s="164">
        <v>3.1050150343174105</v>
      </c>
      <c r="K304" s="164">
        <v>3.0694694527179589</v>
      </c>
      <c r="L304" s="164">
        <v>3.0266265489579927</v>
      </c>
      <c r="M304" s="164">
        <v>3.082466889380556</v>
      </c>
    </row>
    <row r="305" spans="1:20" ht="15.5">
      <c r="A305" s="123" t="s">
        <v>216</v>
      </c>
      <c r="B305" s="108" t="s">
        <v>330</v>
      </c>
      <c r="C305" s="164">
        <v>1.4550000000000001</v>
      </c>
      <c r="D305" s="164">
        <v>1.4612962962962963</v>
      </c>
      <c r="E305" s="164">
        <v>1.4659259259259259</v>
      </c>
      <c r="F305" s="164">
        <v>1.4737037037037035</v>
      </c>
      <c r="G305" s="164">
        <v>1.4798148148148149</v>
      </c>
      <c r="H305" s="164">
        <v>1.4846296296296297</v>
      </c>
      <c r="I305" s="164">
        <v>1.4875925925925926</v>
      </c>
      <c r="J305" s="164">
        <v>1.4905555555555554</v>
      </c>
      <c r="K305" s="164">
        <v>1.4935185185185185</v>
      </c>
      <c r="L305" s="164">
        <v>1.4964814814814815</v>
      </c>
      <c r="M305" s="164">
        <v>1.5</v>
      </c>
    </row>
    <row r="308" spans="1:20">
      <c r="A308" s="251" t="s">
        <v>728</v>
      </c>
    </row>
    <row r="309" spans="1:20">
      <c r="A309" s="2" t="s">
        <v>729</v>
      </c>
      <c r="B309" s="252">
        <v>28.72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61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N315"/>
      <c r="O315"/>
      <c r="P315"/>
      <c r="Q315"/>
      <c r="R315"/>
      <c r="S315"/>
      <c r="T315"/>
    </row>
    <row r="316" spans="1:20">
      <c r="N316"/>
      <c r="O316"/>
      <c r="P316"/>
      <c r="Q316"/>
      <c r="R316"/>
      <c r="S316"/>
      <c r="T316"/>
    </row>
    <row r="317" spans="1:20">
      <c r="N317"/>
      <c r="O317"/>
      <c r="P317"/>
      <c r="Q317"/>
      <c r="R317"/>
      <c r="S317"/>
      <c r="T317"/>
    </row>
    <row r="318" spans="1:20">
      <c r="N318"/>
      <c r="O318"/>
      <c r="P318"/>
      <c r="Q318"/>
      <c r="R318"/>
      <c r="S318"/>
      <c r="T318"/>
    </row>
    <row r="321" spans="1:20">
      <c r="A321" s="61"/>
    </row>
    <row r="322" spans="1:20">
      <c r="A322" s="61"/>
      <c r="N322"/>
      <c r="O322"/>
      <c r="P322"/>
      <c r="Q322"/>
      <c r="R322"/>
      <c r="S322"/>
      <c r="T322"/>
    </row>
    <row r="323" spans="1:20"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I333"/>
      <c r="J333"/>
      <c r="K333"/>
      <c r="L333"/>
      <c r="M333"/>
      <c r="N333"/>
      <c r="O333"/>
      <c r="P333"/>
      <c r="Q333"/>
      <c r="R333"/>
      <c r="S333"/>
      <c r="T333"/>
    </row>
    <row r="336" spans="1:20">
      <c r="A336" s="61"/>
    </row>
    <row r="337" spans="1:1">
      <c r="A337" s="61"/>
    </row>
    <row r="338" spans="1:1">
      <c r="A338" s="61"/>
    </row>
    <row r="339" spans="1:1">
      <c r="A339" s="61"/>
    </row>
    <row r="340" spans="1:1">
      <c r="A340" s="61"/>
    </row>
    <row r="341" spans="1:1">
      <c r="A341" s="61"/>
    </row>
    <row r="342" spans="1:1">
      <c r="A342" s="61"/>
    </row>
    <row r="343" spans="1:1">
      <c r="A343" s="61"/>
    </row>
    <row r="344" spans="1:1">
      <c r="A344" s="61"/>
    </row>
    <row r="345" spans="1:1">
      <c r="A345" s="61"/>
    </row>
    <row r="346" spans="1:1">
      <c r="A346" s="61"/>
    </row>
    <row r="347" spans="1:1">
      <c r="A347" s="61"/>
    </row>
    <row r="348" spans="1:1">
      <c r="A348" s="61"/>
    </row>
    <row r="349" spans="1:1">
      <c r="A349" s="61"/>
    </row>
    <row r="350" spans="1:1">
      <c r="A350" s="61"/>
    </row>
    <row r="351" spans="1:1">
      <c r="A351" s="61"/>
    </row>
    <row r="352" spans="1:1">
      <c r="A352" s="61"/>
    </row>
    <row r="353" spans="1:1">
      <c r="A353" s="61"/>
    </row>
    <row r="354" spans="1:1">
      <c r="A354" s="61"/>
    </row>
    <row r="355" spans="1:1">
      <c r="A355" s="61"/>
    </row>
    <row r="356" spans="1:1">
      <c r="A356" s="61"/>
    </row>
    <row r="357" spans="1:1">
      <c r="A357" s="61"/>
    </row>
    <row r="358" spans="1:1">
      <c r="A358" s="61"/>
    </row>
    <row r="359" spans="1:1">
      <c r="A359" s="61"/>
    </row>
    <row r="360" spans="1:1">
      <c r="A360" s="61"/>
    </row>
    <row r="361" spans="1:1">
      <c r="A361" s="61"/>
    </row>
    <row r="362" spans="1:1">
      <c r="A362" s="61"/>
    </row>
    <row r="363" spans="1:1">
      <c r="A363" s="61"/>
    </row>
    <row r="364" spans="1:1">
      <c r="A364" s="61"/>
    </row>
    <row r="365" spans="1:1">
      <c r="A365" s="61"/>
    </row>
    <row r="366" spans="1:1">
      <c r="A366" s="61"/>
    </row>
    <row r="367" spans="1:1">
      <c r="A367" s="61"/>
    </row>
    <row r="368" spans="1:1">
      <c r="A368" s="61"/>
    </row>
    <row r="369" spans="1:1">
      <c r="A369" s="61"/>
    </row>
    <row r="370" spans="1:1">
      <c r="A370" s="61"/>
    </row>
    <row r="371" spans="1:1">
      <c r="A371" s="61"/>
    </row>
    <row r="372" spans="1:1">
      <c r="A372" s="61"/>
    </row>
    <row r="373" spans="1:1">
      <c r="A373" s="61"/>
    </row>
    <row r="374" spans="1:1">
      <c r="A374" s="61"/>
    </row>
    <row r="375" spans="1:1">
      <c r="A375" s="61"/>
    </row>
    <row r="376" spans="1:1">
      <c r="A376" s="61"/>
    </row>
    <row r="377" spans="1:1">
      <c r="A377" s="61"/>
    </row>
  </sheetData>
  <mergeCells count="3">
    <mergeCell ref="AY1:BD1"/>
    <mergeCell ref="B1:L1"/>
    <mergeCell ref="AK1:AL1"/>
  </mergeCells>
  <pageMargins left="0.7" right="0.7" top="0.75" bottom="0.75" header="0.3" footer="0.3"/>
  <pageSetup paperSize="9" orientation="portrait" horizontalDpi="1200" verticalDpi="1200" r:id="rId1"/>
  <ignoredErrors>
    <ignoredError sqref="BD12 AO115" formula="1"/>
    <ignoredError sqref="AO123" evalError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120"/>
  <sheetViews>
    <sheetView workbookViewId="0">
      <selection activeCell="C15" sqref="C15"/>
    </sheetView>
  </sheetViews>
  <sheetFormatPr baseColWidth="10" defaultColWidth="8.90625" defaultRowHeight="14.5"/>
  <cols>
    <col min="2" max="2" width="86.6328125" customWidth="1"/>
    <col min="3" max="3" width="31.90625" customWidth="1"/>
    <col min="4" max="4" width="49.08984375" customWidth="1"/>
    <col min="5" max="5" width="35.36328125" customWidth="1"/>
    <col min="6" max="6" width="22.36328125" customWidth="1"/>
    <col min="7" max="7" width="28.54296875" customWidth="1"/>
    <col min="8" max="8" width="21.54296875" customWidth="1"/>
    <col min="9" max="9" width="47.36328125" customWidth="1"/>
  </cols>
  <sheetData>
    <row r="2" spans="2:9" ht="29">
      <c r="B2" s="172" t="s">
        <v>102</v>
      </c>
      <c r="C2" s="173" t="s">
        <v>480</v>
      </c>
      <c r="D2" s="173" t="s">
        <v>481</v>
      </c>
      <c r="E2" s="173" t="s">
        <v>482</v>
      </c>
      <c r="F2" s="174" t="s">
        <v>483</v>
      </c>
      <c r="G2" s="175" t="s">
        <v>723</v>
      </c>
      <c r="H2" s="175" t="s">
        <v>724</v>
      </c>
      <c r="I2" s="175" t="s">
        <v>484</v>
      </c>
    </row>
    <row r="3" spans="2:9">
      <c r="B3" s="176" t="s">
        <v>110</v>
      </c>
      <c r="C3" s="177" t="s">
        <v>72</v>
      </c>
      <c r="D3" s="177" t="s">
        <v>72</v>
      </c>
      <c r="E3" s="177" t="s">
        <v>92</v>
      </c>
      <c r="F3" s="178" t="s">
        <v>111</v>
      </c>
      <c r="G3" s="179" t="s">
        <v>75</v>
      </c>
      <c r="H3" s="179" t="s">
        <v>192</v>
      </c>
      <c r="I3" s="179" t="s">
        <v>92</v>
      </c>
    </row>
    <row r="4" spans="2:9">
      <c r="B4" s="176" t="s">
        <v>113</v>
      </c>
      <c r="C4" s="180">
        <v>4.30742540576E-4</v>
      </c>
      <c r="D4" s="180">
        <v>2.0547508628400002</v>
      </c>
      <c r="E4" s="180">
        <v>12</v>
      </c>
      <c r="F4" s="181">
        <v>4000</v>
      </c>
      <c r="G4" s="182">
        <v>50</v>
      </c>
      <c r="H4" s="182">
        <v>30</v>
      </c>
      <c r="I4" s="182">
        <v>0</v>
      </c>
    </row>
    <row r="5" spans="2:9">
      <c r="B5" s="176" t="s">
        <v>114</v>
      </c>
      <c r="C5" s="180">
        <v>3.5156872881100001</v>
      </c>
      <c r="D5" s="180">
        <v>29.563608681200002</v>
      </c>
      <c r="E5" s="180">
        <v>2</v>
      </c>
      <c r="F5" s="181">
        <v>7000</v>
      </c>
      <c r="G5" s="182">
        <v>120</v>
      </c>
      <c r="H5" s="182">
        <v>110</v>
      </c>
      <c r="I5" s="182">
        <v>1.7</v>
      </c>
    </row>
    <row r="6" spans="2:9">
      <c r="B6" s="176" t="s">
        <v>115</v>
      </c>
      <c r="C6" s="180">
        <v>128.237627352</v>
      </c>
      <c r="D6" s="180">
        <v>117.41052851400001</v>
      </c>
      <c r="E6" s="180">
        <v>0.6</v>
      </c>
      <c r="F6" s="181">
        <v>15000</v>
      </c>
      <c r="G6" s="182">
        <v>300</v>
      </c>
      <c r="H6" s="182">
        <v>150</v>
      </c>
      <c r="I6" s="182">
        <v>1.5</v>
      </c>
    </row>
    <row r="7" spans="2:9">
      <c r="B7" s="176" t="s">
        <v>116</v>
      </c>
      <c r="C7" s="180">
        <v>175.00310434900001</v>
      </c>
      <c r="D7" s="180">
        <v>33.912417654800002</v>
      </c>
      <c r="E7" s="180">
        <v>0.2</v>
      </c>
      <c r="F7" s="181">
        <v>28000</v>
      </c>
      <c r="G7" s="182">
        <v>400</v>
      </c>
      <c r="H7" s="182">
        <v>270</v>
      </c>
      <c r="I7" s="182">
        <v>0</v>
      </c>
    </row>
    <row r="8" spans="2:9">
      <c r="B8" s="176" t="s">
        <v>117</v>
      </c>
      <c r="C8" s="180">
        <v>175</v>
      </c>
      <c r="D8" s="180">
        <v>20</v>
      </c>
      <c r="E8" s="180">
        <v>0.05</v>
      </c>
      <c r="F8" s="181">
        <v>40000</v>
      </c>
      <c r="G8" s="182">
        <v>600</v>
      </c>
      <c r="H8" s="182">
        <v>500</v>
      </c>
      <c r="I8" s="182">
        <v>1</v>
      </c>
    </row>
    <row r="9" spans="2:9">
      <c r="B9" s="176" t="s">
        <v>118</v>
      </c>
      <c r="C9" s="180">
        <v>0</v>
      </c>
      <c r="D9" s="180">
        <v>0</v>
      </c>
      <c r="E9" s="180">
        <v>0</v>
      </c>
      <c r="F9" s="181">
        <v>0</v>
      </c>
      <c r="G9" s="182">
        <v>0</v>
      </c>
      <c r="H9" s="182">
        <v>600</v>
      </c>
      <c r="I9" s="182">
        <v>0</v>
      </c>
    </row>
    <row r="10" spans="2:9">
      <c r="C10" s="183"/>
      <c r="D10" s="183"/>
      <c r="E10" s="183"/>
      <c r="F10" s="184"/>
      <c r="G10" s="184"/>
      <c r="H10" s="184"/>
    </row>
    <row r="11" spans="2:9">
      <c r="C11" s="183"/>
      <c r="D11" s="183"/>
      <c r="E11" s="183"/>
      <c r="F11" s="184"/>
      <c r="G11" s="184"/>
      <c r="H11" s="184"/>
    </row>
    <row r="12" spans="2:9">
      <c r="G12" s="266"/>
      <c r="H12" s="266"/>
    </row>
    <row r="13" spans="2:9">
      <c r="B13" s="185" t="s">
        <v>163</v>
      </c>
      <c r="C13" s="175"/>
      <c r="D13" s="175" t="s">
        <v>164</v>
      </c>
      <c r="G13" s="266"/>
      <c r="H13" s="266"/>
    </row>
    <row r="14" spans="2:9" ht="15.5">
      <c r="B14" s="2" t="s">
        <v>485</v>
      </c>
      <c r="C14" s="186">
        <v>0.46986804644800001</v>
      </c>
      <c r="D14" s="186" t="s">
        <v>72</v>
      </c>
      <c r="G14" s="250"/>
      <c r="H14" s="250"/>
    </row>
    <row r="15" spans="2:9" ht="15.5">
      <c r="B15" s="2" t="s">
        <v>486</v>
      </c>
      <c r="C15" s="186">
        <v>0.32886783136199998</v>
      </c>
      <c r="D15" s="186" t="s">
        <v>72</v>
      </c>
      <c r="G15" s="250"/>
      <c r="H15" s="250"/>
    </row>
    <row r="16" spans="2:9" ht="15.5">
      <c r="B16" s="2" t="s">
        <v>487</v>
      </c>
      <c r="C16" s="186">
        <v>0.65841243577899999</v>
      </c>
      <c r="D16" s="186" t="s">
        <v>72</v>
      </c>
      <c r="G16" s="250"/>
      <c r="H16" s="250"/>
    </row>
    <row r="17" spans="2:8" ht="15.5">
      <c r="B17" s="2" t="s">
        <v>488</v>
      </c>
      <c r="C17" s="186">
        <v>8.60723148726</v>
      </c>
      <c r="D17" s="186" t="s">
        <v>92</v>
      </c>
      <c r="G17" s="250"/>
      <c r="H17" s="250"/>
    </row>
    <row r="18" spans="2:8" ht="15.5">
      <c r="B18" s="2" t="s">
        <v>489</v>
      </c>
      <c r="C18" s="186">
        <v>0.15353309460299999</v>
      </c>
      <c r="D18" s="186" t="s">
        <v>72</v>
      </c>
      <c r="G18" s="250"/>
      <c r="H18" s="250"/>
    </row>
    <row r="21" spans="2:8">
      <c r="B21" s="185" t="s">
        <v>173</v>
      </c>
      <c r="C21" s="175"/>
      <c r="D21" s="175" t="s">
        <v>164</v>
      </c>
    </row>
    <row r="22" spans="2:8" ht="15.5">
      <c r="B22" s="187" t="s">
        <v>490</v>
      </c>
      <c r="C22" s="188">
        <v>1E-4</v>
      </c>
      <c r="D22" s="188" t="s">
        <v>92</v>
      </c>
    </row>
    <row r="23" spans="2:8">
      <c r="B23" s="2" t="s">
        <v>491</v>
      </c>
      <c r="C23" s="186">
        <v>20</v>
      </c>
      <c r="D23" s="186" t="s">
        <v>92</v>
      </c>
    </row>
    <row r="24" spans="2:8">
      <c r="B24" s="2" t="s">
        <v>492</v>
      </c>
      <c r="C24" s="186">
        <v>2.5000000000000001E-2</v>
      </c>
      <c r="D24" s="186" t="s">
        <v>92</v>
      </c>
    </row>
    <row r="25" spans="2:8">
      <c r="B25" s="2" t="s">
        <v>492</v>
      </c>
      <c r="C25" s="186">
        <v>2.5000000000000001E-2</v>
      </c>
      <c r="D25" s="186" t="s">
        <v>92</v>
      </c>
    </row>
    <row r="26" spans="2:8">
      <c r="B26" s="2" t="s">
        <v>488</v>
      </c>
      <c r="C26" s="186">
        <v>8.60723148726</v>
      </c>
      <c r="D26" s="186" t="s">
        <v>92</v>
      </c>
    </row>
    <row r="27" spans="2:8">
      <c r="B27" s="2" t="s">
        <v>493</v>
      </c>
      <c r="C27" s="186">
        <v>2.9999999999999997E-4</v>
      </c>
      <c r="D27" s="186" t="s">
        <v>92</v>
      </c>
    </row>
    <row r="28" spans="2:8">
      <c r="B28" s="2" t="s">
        <v>494</v>
      </c>
      <c r="C28" s="186">
        <v>80</v>
      </c>
      <c r="D28" s="186" t="s">
        <v>75</v>
      </c>
    </row>
    <row r="29" spans="2:8">
      <c r="B29" s="2" t="s">
        <v>495</v>
      </c>
      <c r="C29" s="186">
        <v>200</v>
      </c>
      <c r="D29" s="186" t="s">
        <v>75</v>
      </c>
    </row>
    <row r="30" spans="2:8" ht="15.5">
      <c r="B30" s="189" t="s">
        <v>496</v>
      </c>
      <c r="C30" s="190">
        <v>0.05</v>
      </c>
      <c r="D30" s="190" t="s">
        <v>187</v>
      </c>
    </row>
    <row r="31" spans="2:8">
      <c r="B31" s="2" t="s">
        <v>497</v>
      </c>
      <c r="C31" s="186">
        <v>0.1</v>
      </c>
      <c r="D31" s="186" t="s">
        <v>187</v>
      </c>
    </row>
    <row r="32" spans="2:8">
      <c r="B32" s="2" t="s">
        <v>498</v>
      </c>
      <c r="C32" s="186">
        <v>0.1</v>
      </c>
      <c r="D32" s="186" t="s">
        <v>92</v>
      </c>
    </row>
    <row r="33" spans="2:9">
      <c r="B33" s="2" t="s">
        <v>499</v>
      </c>
      <c r="C33" s="186">
        <v>0.05</v>
      </c>
      <c r="D33" s="186" t="s">
        <v>92</v>
      </c>
    </row>
    <row r="34" spans="2:9">
      <c r="B34" s="2" t="s">
        <v>500</v>
      </c>
      <c r="C34" s="186">
        <v>0.1</v>
      </c>
      <c r="D34" s="186" t="s">
        <v>187</v>
      </c>
    </row>
    <row r="35" spans="2:9">
      <c r="B35" s="2" t="s">
        <v>501</v>
      </c>
      <c r="C35" s="186">
        <v>0.3</v>
      </c>
      <c r="D35" s="186" t="s">
        <v>92</v>
      </c>
    </row>
    <row r="36" spans="2:9">
      <c r="B36" s="2" t="s">
        <v>502</v>
      </c>
      <c r="C36" s="186">
        <v>0.18</v>
      </c>
      <c r="D36" s="186" t="s">
        <v>187</v>
      </c>
    </row>
    <row r="37" spans="2:9">
      <c r="B37" s="2" t="s">
        <v>503</v>
      </c>
      <c r="C37" s="186">
        <v>0.02</v>
      </c>
      <c r="D37" s="186" t="s">
        <v>92</v>
      </c>
    </row>
    <row r="38" spans="2:9" ht="15.5">
      <c r="B38" s="191" t="s">
        <v>725</v>
      </c>
      <c r="C38" s="192">
        <v>20</v>
      </c>
      <c r="D38" s="192" t="s">
        <v>504</v>
      </c>
      <c r="E38" s="193"/>
      <c r="F38" s="193"/>
      <c r="G38" s="193"/>
      <c r="H38" s="193"/>
      <c r="I38" s="193"/>
    </row>
    <row r="39" spans="2:9">
      <c r="B39" s="2" t="s">
        <v>505</v>
      </c>
      <c r="C39" s="186">
        <v>1.1000000000000001</v>
      </c>
      <c r="D39" s="186" t="s">
        <v>506</v>
      </c>
    </row>
    <row r="40" spans="2:9">
      <c r="B40" s="2" t="s">
        <v>507</v>
      </c>
      <c r="C40" s="186">
        <v>5.355E-2</v>
      </c>
      <c r="D40" s="186" t="s">
        <v>92</v>
      </c>
    </row>
    <row r="41" spans="2:9">
      <c r="B41" s="194" t="s">
        <v>402</v>
      </c>
      <c r="C41" s="186">
        <v>0.15</v>
      </c>
      <c r="D41" s="186" t="s">
        <v>92</v>
      </c>
    </row>
    <row r="42" spans="2:9" ht="15.5">
      <c r="B42" s="191" t="s">
        <v>508</v>
      </c>
      <c r="C42" s="192" t="s">
        <v>175</v>
      </c>
      <c r="D42" s="192" t="s">
        <v>509</v>
      </c>
      <c r="E42" s="193"/>
      <c r="F42" s="193"/>
      <c r="G42" s="193"/>
      <c r="H42" s="193"/>
      <c r="I42" s="193"/>
    </row>
    <row r="43" spans="2:9" ht="15.5">
      <c r="B43" s="191" t="s">
        <v>177</v>
      </c>
      <c r="C43" s="192" t="s">
        <v>178</v>
      </c>
      <c r="D43" s="192" t="s">
        <v>179</v>
      </c>
      <c r="E43" s="195"/>
      <c r="F43" s="195"/>
      <c r="G43" s="195"/>
      <c r="H43" s="195"/>
      <c r="I43" s="195"/>
    </row>
    <row r="44" spans="2:9">
      <c r="B44" s="2" t="s">
        <v>510</v>
      </c>
      <c r="C44" s="186">
        <v>60</v>
      </c>
      <c r="D44" s="186" t="s">
        <v>504</v>
      </c>
    </row>
    <row r="45" spans="2:9">
      <c r="B45" s="2" t="s">
        <v>726</v>
      </c>
      <c r="C45" s="182">
        <v>0.05</v>
      </c>
      <c r="D45" s="186" t="s">
        <v>330</v>
      </c>
    </row>
    <row r="46" spans="2:9" ht="15.5">
      <c r="B46" s="197"/>
      <c r="C46" s="198"/>
      <c r="D46" s="188"/>
    </row>
    <row r="47" spans="2:9">
      <c r="B47" s="2"/>
      <c r="C47" s="196"/>
      <c r="D47" s="186"/>
    </row>
    <row r="51" spans="2:9" ht="29">
      <c r="B51" s="185" t="s">
        <v>156</v>
      </c>
      <c r="C51" s="199" t="s">
        <v>511</v>
      </c>
      <c r="D51" s="175" t="s">
        <v>512</v>
      </c>
      <c r="E51" s="175" t="s">
        <v>513</v>
      </c>
      <c r="F51" s="175" t="s">
        <v>514</v>
      </c>
      <c r="G51" s="200"/>
      <c r="I51" s="201"/>
    </row>
    <row r="52" spans="2:9" ht="15.5">
      <c r="B52" s="202" t="s">
        <v>159</v>
      </c>
      <c r="C52" s="179" t="s">
        <v>92</v>
      </c>
      <c r="D52" s="179" t="s">
        <v>92</v>
      </c>
      <c r="E52" s="179" t="s">
        <v>92</v>
      </c>
      <c r="F52" s="179" t="s">
        <v>92</v>
      </c>
      <c r="G52" s="200"/>
      <c r="I52" s="201"/>
    </row>
    <row r="53" spans="2:9" ht="15.5">
      <c r="B53" s="202" t="s">
        <v>160</v>
      </c>
      <c r="C53" s="203">
        <v>4</v>
      </c>
      <c r="D53" s="203">
        <v>1.579237</v>
      </c>
      <c r="E53" s="203">
        <v>0.9</v>
      </c>
      <c r="F53" s="203">
        <v>1.2581929999999999</v>
      </c>
      <c r="G53" s="200"/>
      <c r="I53" s="201"/>
    </row>
    <row r="54" spans="2:9" ht="15.5">
      <c r="B54" s="202" t="s">
        <v>161</v>
      </c>
      <c r="C54" s="203">
        <v>2.9511320000000002E-4</v>
      </c>
      <c r="D54" s="203">
        <v>4.8093160000000003E-2</v>
      </c>
      <c r="E54" s="203">
        <v>2.1775289999999999E-4</v>
      </c>
      <c r="F54" s="203">
        <v>1.292795E-4</v>
      </c>
      <c r="G54" s="200"/>
      <c r="I54" s="201"/>
    </row>
    <row r="55" spans="2:9" ht="15.5">
      <c r="B55" s="202" t="s">
        <v>162</v>
      </c>
      <c r="C55" s="203">
        <v>11500</v>
      </c>
      <c r="D55" s="203">
        <v>1922.5619999999999</v>
      </c>
      <c r="E55" s="203">
        <v>5863.35</v>
      </c>
      <c r="F55" s="203">
        <v>5268.4040000000005</v>
      </c>
      <c r="G55" s="200"/>
      <c r="I55" s="201"/>
    </row>
    <row r="56" spans="2:9" ht="15.5">
      <c r="F56" s="201"/>
      <c r="G56" s="200"/>
    </row>
    <row r="57" spans="2:9" ht="15.5">
      <c r="D57" s="250"/>
      <c r="F57" s="201"/>
      <c r="G57" s="200"/>
    </row>
    <row r="58" spans="2:9" ht="29">
      <c r="B58" s="185" t="s">
        <v>130</v>
      </c>
      <c r="C58" s="199" t="s">
        <v>515</v>
      </c>
      <c r="D58" s="199" t="s">
        <v>516</v>
      </c>
      <c r="E58" s="199" t="s">
        <v>517</v>
      </c>
      <c r="F58" s="201"/>
      <c r="G58" s="200"/>
    </row>
    <row r="59" spans="2:9">
      <c r="B59" s="202" t="s">
        <v>134</v>
      </c>
      <c r="C59" s="179" t="s">
        <v>92</v>
      </c>
      <c r="D59" s="179" t="s">
        <v>92</v>
      </c>
      <c r="E59" s="179" t="s">
        <v>92</v>
      </c>
    </row>
    <row r="60" spans="2:9">
      <c r="B60" s="202" t="s">
        <v>135</v>
      </c>
      <c r="C60" s="186">
        <v>1.1500999999999999</v>
      </c>
      <c r="D60" s="186">
        <v>-218667</v>
      </c>
      <c r="E60" s="186">
        <v>16000</v>
      </c>
    </row>
    <row r="61" spans="2:9">
      <c r="B61" s="202" t="s">
        <v>136</v>
      </c>
      <c r="C61" s="186">
        <v>-1.0000000000000001E-5</v>
      </c>
      <c r="D61" s="186">
        <v>48800</v>
      </c>
      <c r="E61" s="186">
        <v>-0.76300000000000001</v>
      </c>
    </row>
    <row r="63" spans="2:9" ht="15.5">
      <c r="B63" s="185" t="s">
        <v>518</v>
      </c>
      <c r="C63" s="199" t="s">
        <v>519</v>
      </c>
      <c r="F63" s="250"/>
      <c r="G63" s="250"/>
    </row>
    <row r="64" spans="2:9" ht="15.5">
      <c r="B64" s="202" t="s">
        <v>134</v>
      </c>
      <c r="C64" s="179" t="s">
        <v>92</v>
      </c>
      <c r="F64" s="250"/>
      <c r="G64" s="250"/>
    </row>
    <row r="65" spans="2:8" ht="15.5">
      <c r="B65" s="202" t="s">
        <v>520</v>
      </c>
      <c r="C65" s="186">
        <v>3.5000000000000003E-2</v>
      </c>
      <c r="F65" s="250"/>
      <c r="G65" s="250"/>
    </row>
    <row r="66" spans="2:8" ht="15.5">
      <c r="B66" s="202" t="s">
        <v>521</v>
      </c>
      <c r="C66" s="186">
        <v>500</v>
      </c>
      <c r="F66" s="250"/>
      <c r="G66" s="250"/>
    </row>
    <row r="70" spans="2:8">
      <c r="B70" s="185" t="s">
        <v>727</v>
      </c>
      <c r="C70" s="173" t="s">
        <v>113</v>
      </c>
      <c r="D70" s="173" t="s">
        <v>114</v>
      </c>
      <c r="E70" s="173" t="s">
        <v>115</v>
      </c>
      <c r="F70" s="174" t="s">
        <v>116</v>
      </c>
      <c r="G70" s="175" t="s">
        <v>117</v>
      </c>
      <c r="H70" s="175" t="s">
        <v>118</v>
      </c>
    </row>
    <row r="71" spans="2:8">
      <c r="B71" s="202" t="s">
        <v>145</v>
      </c>
      <c r="C71" s="177" t="s">
        <v>92</v>
      </c>
      <c r="D71" s="177" t="s">
        <v>92</v>
      </c>
      <c r="E71" s="177" t="s">
        <v>92</v>
      </c>
      <c r="F71" s="177" t="s">
        <v>92</v>
      </c>
      <c r="G71" s="177" t="s">
        <v>92</v>
      </c>
      <c r="H71" s="177" t="s">
        <v>92</v>
      </c>
    </row>
    <row r="72" spans="2:8">
      <c r="B72" s="202" t="s">
        <v>146</v>
      </c>
      <c r="C72" s="180">
        <v>0.05</v>
      </c>
      <c r="D72" s="180">
        <v>7.6843348110000003</v>
      </c>
      <c r="E72" s="180">
        <v>7.6</v>
      </c>
      <c r="F72" s="182">
        <v>9.2934269460000003</v>
      </c>
      <c r="G72" s="182">
        <v>9.2934269460000003</v>
      </c>
      <c r="H72" s="182">
        <v>0</v>
      </c>
    </row>
    <row r="73" spans="2:8">
      <c r="B73" s="202" t="s">
        <v>147</v>
      </c>
      <c r="C73" s="180">
        <v>0.05</v>
      </c>
      <c r="D73" s="180">
        <v>0.05</v>
      </c>
      <c r="E73" s="180">
        <v>0.05</v>
      </c>
      <c r="F73" s="182">
        <v>0</v>
      </c>
      <c r="G73" s="182">
        <v>0</v>
      </c>
      <c r="H73" s="182">
        <v>0</v>
      </c>
    </row>
    <row r="74" spans="2:8">
      <c r="B74" s="202" t="s">
        <v>148</v>
      </c>
      <c r="C74" s="180">
        <v>0.05</v>
      </c>
      <c r="D74" s="180">
        <v>2.0050449860000001</v>
      </c>
      <c r="E74" s="180">
        <v>2.0050430000000001</v>
      </c>
      <c r="F74" s="182">
        <v>1.977579607</v>
      </c>
      <c r="G74" s="182">
        <v>2</v>
      </c>
      <c r="H74" s="182">
        <v>0</v>
      </c>
    </row>
    <row r="75" spans="2:8">
      <c r="B75" s="202" t="s">
        <v>149</v>
      </c>
      <c r="C75" s="180">
        <v>0.05</v>
      </c>
      <c r="D75" s="180">
        <v>5.53505278</v>
      </c>
      <c r="E75" s="180">
        <v>5.53</v>
      </c>
      <c r="F75" s="182">
        <v>6.0816866430000003</v>
      </c>
      <c r="G75" s="182">
        <v>6.0816866430000003</v>
      </c>
      <c r="H75" s="182">
        <v>0</v>
      </c>
    </row>
    <row r="78" spans="2:8">
      <c r="B78" s="185" t="s">
        <v>522</v>
      </c>
      <c r="C78" s="173" t="s">
        <v>160</v>
      </c>
      <c r="D78" s="173" t="s">
        <v>161</v>
      </c>
      <c r="E78" s="173" t="s">
        <v>162</v>
      </c>
    </row>
    <row r="79" spans="2:8">
      <c r="B79" s="202" t="s">
        <v>211</v>
      </c>
      <c r="C79" s="179" t="s">
        <v>92</v>
      </c>
      <c r="D79" s="179" t="s">
        <v>92</v>
      </c>
      <c r="E79" s="179" t="s">
        <v>92</v>
      </c>
    </row>
    <row r="80" spans="2:8">
      <c r="B80" s="176" t="s">
        <v>113</v>
      </c>
      <c r="C80" s="204">
        <v>0</v>
      </c>
      <c r="D80" s="204">
        <v>0</v>
      </c>
      <c r="E80" s="204">
        <v>0</v>
      </c>
    </row>
    <row r="81" spans="2:8">
      <c r="B81" s="176" t="s">
        <v>114</v>
      </c>
      <c r="C81" s="204">
        <v>0</v>
      </c>
      <c r="D81" s="204">
        <v>0</v>
      </c>
      <c r="E81" s="204">
        <v>0</v>
      </c>
    </row>
    <row r="82" spans="2:8">
      <c r="B82" s="176" t="s">
        <v>115</v>
      </c>
      <c r="C82" s="204">
        <v>1.0358892</v>
      </c>
      <c r="D82" s="204">
        <v>0.1549951</v>
      </c>
      <c r="E82" s="204">
        <v>2023.9907121000001</v>
      </c>
    </row>
    <row r="83" spans="2:8">
      <c r="B83" s="176" t="s">
        <v>116</v>
      </c>
      <c r="C83" s="204">
        <v>0.99274589999999996</v>
      </c>
      <c r="D83" s="204">
        <v>0.18026900000000001</v>
      </c>
      <c r="E83" s="204">
        <v>2030.8311151</v>
      </c>
    </row>
    <row r="84" spans="2:8">
      <c r="B84" s="176" t="s">
        <v>117</v>
      </c>
      <c r="C84" s="204">
        <v>0.99274589999999996</v>
      </c>
      <c r="D84" s="204">
        <v>0.18026900000000001</v>
      </c>
      <c r="E84" s="204">
        <v>2030.8311151</v>
      </c>
    </row>
    <row r="85" spans="2:8">
      <c r="B85" s="176" t="s">
        <v>118</v>
      </c>
      <c r="C85" s="204">
        <v>0</v>
      </c>
      <c r="D85" s="204">
        <v>0</v>
      </c>
      <c r="E85" s="204">
        <v>0</v>
      </c>
    </row>
    <row r="86" spans="2:8">
      <c r="C86" s="4"/>
      <c r="D86" s="4"/>
      <c r="E86" s="4"/>
    </row>
    <row r="87" spans="2:8">
      <c r="B87" s="185" t="s">
        <v>523</v>
      </c>
      <c r="C87" s="173" t="s">
        <v>160</v>
      </c>
      <c r="D87" s="173" t="s">
        <v>161</v>
      </c>
      <c r="E87" s="173" t="s">
        <v>162</v>
      </c>
    </row>
    <row r="88" spans="2:8">
      <c r="B88" s="202" t="s">
        <v>211</v>
      </c>
      <c r="C88" s="179" t="s">
        <v>92</v>
      </c>
      <c r="D88" s="179" t="s">
        <v>92</v>
      </c>
      <c r="E88" s="179" t="s">
        <v>92</v>
      </c>
    </row>
    <row r="89" spans="2:8">
      <c r="B89" s="176" t="s">
        <v>113</v>
      </c>
      <c r="C89" s="204">
        <v>0</v>
      </c>
      <c r="D89" s="204">
        <v>0</v>
      </c>
      <c r="E89" s="204">
        <v>0</v>
      </c>
    </row>
    <row r="90" spans="2:8">
      <c r="B90" s="176" t="s">
        <v>114</v>
      </c>
      <c r="C90" s="204">
        <v>1</v>
      </c>
      <c r="D90" s="204">
        <v>9.3045669999999999E-4</v>
      </c>
      <c r="E90" s="204">
        <v>5732.4949999999999</v>
      </c>
    </row>
    <row r="91" spans="2:8">
      <c r="B91" s="176" t="s">
        <v>115</v>
      </c>
      <c r="C91" s="204">
        <v>1</v>
      </c>
      <c r="D91" s="204">
        <v>3.6498360000000003E-4</v>
      </c>
      <c r="E91" s="204">
        <v>12834</v>
      </c>
    </row>
    <row r="92" spans="2:8">
      <c r="B92" s="176" t="s">
        <v>116</v>
      </c>
      <c r="C92" s="204">
        <v>1</v>
      </c>
      <c r="D92" s="204">
        <v>4.0869650000000001E-4</v>
      </c>
      <c r="E92" s="204">
        <v>28539.78</v>
      </c>
    </row>
    <row r="93" spans="2:8">
      <c r="B93" s="176" t="s">
        <v>117</v>
      </c>
      <c r="C93" s="204">
        <v>1</v>
      </c>
      <c r="D93" s="204">
        <v>3.697002E-4</v>
      </c>
      <c r="E93" s="204">
        <v>45760.03</v>
      </c>
    </row>
    <row r="94" spans="2:8">
      <c r="B94" s="176" t="s">
        <v>118</v>
      </c>
      <c r="C94" s="204">
        <v>0</v>
      </c>
      <c r="D94" s="204">
        <v>0</v>
      </c>
      <c r="E94" s="204">
        <v>0</v>
      </c>
    </row>
    <row r="96" spans="2:8">
      <c r="B96" s="185" t="s">
        <v>524</v>
      </c>
      <c r="C96" s="173" t="s">
        <v>113</v>
      </c>
      <c r="D96" s="173" t="s">
        <v>114</v>
      </c>
      <c r="E96" s="173" t="s">
        <v>115</v>
      </c>
      <c r="F96" s="174" t="s">
        <v>116</v>
      </c>
      <c r="G96" s="175" t="s">
        <v>117</v>
      </c>
      <c r="H96" s="175" t="s">
        <v>118</v>
      </c>
    </row>
    <row r="97" spans="2:8">
      <c r="B97" s="202" t="s">
        <v>145</v>
      </c>
      <c r="C97" s="177" t="s">
        <v>92</v>
      </c>
      <c r="D97" s="177" t="s">
        <v>92</v>
      </c>
      <c r="E97" s="177" t="s">
        <v>92</v>
      </c>
      <c r="F97" s="177" t="s">
        <v>92</v>
      </c>
      <c r="G97" s="177" t="s">
        <v>92</v>
      </c>
      <c r="H97" s="177" t="s">
        <v>92</v>
      </c>
    </row>
    <row r="98" spans="2:8">
      <c r="B98" s="202" t="s">
        <v>146</v>
      </c>
      <c r="C98" s="180">
        <v>0.05</v>
      </c>
      <c r="D98" s="180">
        <v>7.6843348110000003</v>
      </c>
      <c r="E98" s="180">
        <v>7.9228501419999997</v>
      </c>
      <c r="F98" s="182">
        <v>9.2934269460000003</v>
      </c>
      <c r="G98" s="182">
        <v>9.2934269460000003</v>
      </c>
      <c r="H98" s="182">
        <v>0</v>
      </c>
    </row>
    <row r="99" spans="2:8">
      <c r="B99" s="202" t="s">
        <v>147</v>
      </c>
      <c r="C99" s="180">
        <v>0.05</v>
      </c>
      <c r="D99" s="180">
        <v>0</v>
      </c>
      <c r="E99" s="180">
        <v>0.05</v>
      </c>
      <c r="F99" s="182">
        <v>0.01</v>
      </c>
      <c r="G99" s="182">
        <v>0.05</v>
      </c>
      <c r="H99" s="182">
        <v>0</v>
      </c>
    </row>
    <row r="100" spans="2:8">
      <c r="B100" s="202" t="s">
        <v>148</v>
      </c>
      <c r="C100" s="180">
        <v>0.05</v>
      </c>
      <c r="D100" s="180">
        <v>2.0050449860000001</v>
      </c>
      <c r="E100" s="180">
        <v>1.9751744609999999</v>
      </c>
      <c r="F100" s="182">
        <v>1.977579607</v>
      </c>
      <c r="G100" s="182">
        <v>2</v>
      </c>
      <c r="H100" s="182">
        <v>0</v>
      </c>
    </row>
    <row r="101" spans="2:8">
      <c r="B101" s="202" t="s">
        <v>149</v>
      </c>
      <c r="C101" s="180">
        <v>0.05</v>
      </c>
      <c r="D101" s="180">
        <v>5.53505278</v>
      </c>
      <c r="E101" s="180">
        <v>5.5399894659999998</v>
      </c>
      <c r="F101" s="182">
        <v>6.0816866430000003</v>
      </c>
      <c r="G101" s="182">
        <v>6.0816866430000003</v>
      </c>
      <c r="H101" s="182">
        <v>0</v>
      </c>
    </row>
    <row r="103" spans="2:8">
      <c r="B103" s="185" t="s">
        <v>525</v>
      </c>
      <c r="C103" s="173" t="s">
        <v>160</v>
      </c>
      <c r="D103" s="173" t="s">
        <v>161</v>
      </c>
      <c r="E103" s="173" t="s">
        <v>162</v>
      </c>
    </row>
    <row r="104" spans="2:8">
      <c r="B104" s="202" t="s">
        <v>211</v>
      </c>
      <c r="C104" s="179" t="s">
        <v>92</v>
      </c>
      <c r="D104" s="179" t="s">
        <v>92</v>
      </c>
      <c r="E104" s="179" t="s">
        <v>92</v>
      </c>
    </row>
    <row r="105" spans="2:8">
      <c r="B105" s="176" t="s">
        <v>113</v>
      </c>
      <c r="C105" s="204">
        <v>10.020580000000001</v>
      </c>
      <c r="D105" s="204">
        <v>2.7835430000000001E-2</v>
      </c>
      <c r="E105" s="204">
        <v>1967.25</v>
      </c>
    </row>
    <row r="106" spans="2:8">
      <c r="B106" s="176" t="s">
        <v>114</v>
      </c>
      <c r="C106" s="204">
        <v>10.020580000000001</v>
      </c>
      <c r="D106" s="204">
        <v>2.7835430000000001E-2</v>
      </c>
      <c r="E106" s="204">
        <v>1967.25</v>
      </c>
    </row>
    <row r="107" spans="2:8">
      <c r="B107" s="176" t="s">
        <v>115</v>
      </c>
      <c r="C107" s="204">
        <v>10.020580000000001</v>
      </c>
      <c r="D107" s="204">
        <v>2.7835430000000001E-2</v>
      </c>
      <c r="E107" s="204">
        <v>1967.25</v>
      </c>
    </row>
    <row r="108" spans="2:8">
      <c r="B108" s="176" t="s">
        <v>116</v>
      </c>
      <c r="C108" s="204">
        <v>10.40143</v>
      </c>
      <c r="D108" s="204">
        <v>1.332233E-2</v>
      </c>
      <c r="E108" s="204">
        <v>2148.6219999999998</v>
      </c>
    </row>
    <row r="109" spans="2:8">
      <c r="B109" s="176" t="s">
        <v>117</v>
      </c>
      <c r="C109" s="204">
        <v>10.40143</v>
      </c>
      <c r="D109" s="204">
        <v>1.332233E-2</v>
      </c>
      <c r="E109" s="204">
        <v>2148.6219999999998</v>
      </c>
    </row>
    <row r="110" spans="2:8">
      <c r="B110" s="176" t="s">
        <v>118</v>
      </c>
      <c r="C110" s="204">
        <v>0</v>
      </c>
      <c r="D110" s="204">
        <v>0</v>
      </c>
      <c r="E110" s="204">
        <v>0</v>
      </c>
    </row>
    <row r="112" spans="2:8">
      <c r="B112" s="61"/>
      <c r="C112" s="61"/>
    </row>
    <row r="113" spans="2:3">
      <c r="C113" s="173" t="s">
        <v>582</v>
      </c>
    </row>
    <row r="114" spans="2:3">
      <c r="B114" s="173" t="s">
        <v>583</v>
      </c>
      <c r="C114" s="179" t="s">
        <v>92</v>
      </c>
    </row>
    <row r="115" spans="2:3">
      <c r="B115" s="2" t="s">
        <v>584</v>
      </c>
      <c r="C115" s="181">
        <v>12</v>
      </c>
    </row>
    <row r="116" spans="2:3">
      <c r="B116" s="2" t="s">
        <v>585</v>
      </c>
      <c r="C116" s="181">
        <v>2</v>
      </c>
    </row>
    <row r="117" spans="2:3">
      <c r="B117" s="2" t="s">
        <v>586</v>
      </c>
      <c r="C117" s="181">
        <v>0.6</v>
      </c>
    </row>
    <row r="118" spans="2:3">
      <c r="B118" s="2" t="s">
        <v>587</v>
      </c>
      <c r="C118" s="181">
        <v>0.2</v>
      </c>
    </row>
    <row r="119" spans="2:3">
      <c r="B119" s="2" t="s">
        <v>588</v>
      </c>
      <c r="C119" s="181">
        <v>0.05</v>
      </c>
    </row>
    <row r="120" spans="2:3">
      <c r="B120" s="2" t="s">
        <v>589</v>
      </c>
      <c r="C120" s="181">
        <v>0</v>
      </c>
    </row>
  </sheetData>
  <mergeCells count="2">
    <mergeCell ref="G12:G13"/>
    <mergeCell ref="H12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5"/>
  <sheetViews>
    <sheetView workbookViewId="0">
      <selection activeCell="N5" sqref="N5:N65"/>
    </sheetView>
  </sheetViews>
  <sheetFormatPr baseColWidth="10" defaultColWidth="11.54296875" defaultRowHeight="14.5"/>
  <cols>
    <col min="1" max="1" width="41.453125" bestFit="1" customWidth="1"/>
    <col min="13" max="13" width="5.81640625" customWidth="1"/>
    <col min="14" max="14" width="19.08984375" bestFit="1" customWidth="1"/>
  </cols>
  <sheetData>
    <row r="1" spans="1:59">
      <c r="A1" s="8" t="s">
        <v>738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59">
      <c r="A2" s="39" t="s">
        <v>739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N2" s="255" t="s">
        <v>740</v>
      </c>
    </row>
    <row r="3" spans="1:59" ht="15" thickBot="1">
      <c r="A3" s="39" t="s">
        <v>324</v>
      </c>
      <c r="B3" s="39">
        <v>2005</v>
      </c>
      <c r="C3" s="39">
        <v>2006</v>
      </c>
      <c r="D3" s="39">
        <v>2007</v>
      </c>
      <c r="E3" s="39">
        <v>2008</v>
      </c>
      <c r="F3" s="39">
        <v>2009</v>
      </c>
      <c r="G3" s="39">
        <v>2010</v>
      </c>
      <c r="H3" s="39">
        <v>2011</v>
      </c>
      <c r="I3" s="39">
        <v>2012</v>
      </c>
      <c r="J3" s="39">
        <v>2013</v>
      </c>
      <c r="K3" s="39">
        <v>2014</v>
      </c>
      <c r="L3" s="39">
        <v>2015</v>
      </c>
      <c r="N3" t="s">
        <v>698</v>
      </c>
    </row>
    <row r="4" spans="1:59">
      <c r="A4" s="38"/>
    </row>
    <row r="5" spans="1:59">
      <c r="A5" s="24" t="s">
        <v>68</v>
      </c>
      <c r="B5">
        <v>0</v>
      </c>
      <c r="C5" s="254">
        <v>1.37511E-5</v>
      </c>
      <c r="D5" s="254">
        <v>1.81325E-5</v>
      </c>
      <c r="E5" s="254">
        <v>2.5797000000000001E-5</v>
      </c>
      <c r="F5" s="254">
        <v>2.3125900000000002E-5</v>
      </c>
      <c r="G5" s="254">
        <v>2.9441499999999999E-5</v>
      </c>
      <c r="H5" s="254">
        <v>3.5614100000000002E-5</v>
      </c>
      <c r="I5" s="254">
        <v>2.5321799999999999E-5</v>
      </c>
      <c r="J5" s="254">
        <v>3.7277899999999998E-5</v>
      </c>
      <c r="K5" s="254">
        <v>4.9752400000000002E-5</v>
      </c>
      <c r="L5" s="254">
        <v>5.6379999999999999E-5</v>
      </c>
      <c r="N5">
        <f t="shared" ref="N5:N36" si="0">SUM(B5:L5)</f>
        <v>3.1459420000000003E-4</v>
      </c>
    </row>
    <row r="6" spans="1:59">
      <c r="A6" s="24" t="s">
        <v>21</v>
      </c>
      <c r="B6">
        <v>21.986699999999999</v>
      </c>
      <c r="C6">
        <v>23.565100000000001</v>
      </c>
      <c r="D6">
        <v>25.602699999999999</v>
      </c>
      <c r="E6">
        <v>25.721499999999999</v>
      </c>
      <c r="F6">
        <v>25.614699999999999</v>
      </c>
      <c r="G6">
        <v>28.074000000000002</v>
      </c>
      <c r="H6">
        <v>29.770199999999999</v>
      </c>
      <c r="I6">
        <v>30.782699999999998</v>
      </c>
      <c r="J6">
        <v>32.1646</v>
      </c>
      <c r="K6">
        <v>35.070399999999999</v>
      </c>
      <c r="L6">
        <v>38.279200000000003</v>
      </c>
      <c r="N6">
        <f t="shared" si="0"/>
        <v>316.6318</v>
      </c>
    </row>
    <row r="7" spans="1:59">
      <c r="A7" s="24" t="s">
        <v>67</v>
      </c>
      <c r="B7">
        <v>0</v>
      </c>
      <c r="C7">
        <v>2.2028E-4</v>
      </c>
      <c r="D7">
        <v>1.64E-4</v>
      </c>
      <c r="E7">
        <v>7.7089300000000003E-4</v>
      </c>
      <c r="F7">
        <v>1.5206200000000001E-3</v>
      </c>
      <c r="G7">
        <v>1.41405E-3</v>
      </c>
      <c r="H7">
        <v>2.88113E-3</v>
      </c>
      <c r="I7">
        <v>4.0297900000000001E-3</v>
      </c>
      <c r="J7">
        <v>1.9812200000000001E-3</v>
      </c>
      <c r="K7">
        <v>3.7972E-4</v>
      </c>
      <c r="L7">
        <v>1.02567E-4</v>
      </c>
      <c r="N7">
        <f t="shared" si="0"/>
        <v>1.346427E-2</v>
      </c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4"/>
      <c r="AZ7" s="254"/>
      <c r="BA7" s="254"/>
      <c r="BB7" s="254"/>
      <c r="BC7" s="254"/>
      <c r="BD7" s="254"/>
      <c r="BE7" s="254"/>
      <c r="BF7" s="254"/>
      <c r="BG7" s="254"/>
    </row>
    <row r="8" spans="1:59">
      <c r="A8" s="24" t="s">
        <v>66</v>
      </c>
      <c r="B8">
        <v>1.7076500000000001E-2</v>
      </c>
      <c r="C8">
        <v>1.6579300000000002E-2</v>
      </c>
      <c r="D8">
        <v>1.6854500000000001E-2</v>
      </c>
      <c r="E8">
        <v>1.7957399999999998E-2</v>
      </c>
      <c r="F8">
        <v>1.7994599999999999E-2</v>
      </c>
      <c r="G8">
        <v>1.85004E-2</v>
      </c>
      <c r="H8">
        <v>1.7412500000000001E-2</v>
      </c>
      <c r="I8">
        <v>1.8197600000000001E-2</v>
      </c>
      <c r="J8">
        <v>1.8828299999999999E-2</v>
      </c>
      <c r="K8">
        <v>1.9238499999999999E-2</v>
      </c>
      <c r="L8">
        <v>1.9851500000000001E-2</v>
      </c>
      <c r="N8">
        <f t="shared" si="0"/>
        <v>0.19849109999999998</v>
      </c>
    </row>
    <row r="9" spans="1:59">
      <c r="A9" s="24" t="s">
        <v>20</v>
      </c>
      <c r="B9">
        <v>2.2393299999999999E-3</v>
      </c>
      <c r="C9">
        <v>3.0899800000000002E-2</v>
      </c>
      <c r="D9">
        <v>4.0860399999999998E-2</v>
      </c>
      <c r="E9">
        <v>5.8210999999999999E-2</v>
      </c>
      <c r="F9">
        <v>5.4405099999999998E-2</v>
      </c>
      <c r="G9">
        <v>6.7890500000000006E-2</v>
      </c>
      <c r="H9">
        <v>8.4348800000000002E-2</v>
      </c>
      <c r="I9">
        <v>6.5084600000000006E-2</v>
      </c>
      <c r="J9">
        <v>8.94876E-2</v>
      </c>
      <c r="K9">
        <v>0.12083199999999999</v>
      </c>
      <c r="L9">
        <v>0.15088799999999999</v>
      </c>
      <c r="N9">
        <f t="shared" si="0"/>
        <v>0.76514713000000001</v>
      </c>
      <c r="AC9" s="254"/>
    </row>
    <row r="10" spans="1:59">
      <c r="A10" s="24" t="s">
        <v>65</v>
      </c>
      <c r="B10">
        <v>0.69316100000000003</v>
      </c>
      <c r="C10">
        <v>11.1142</v>
      </c>
      <c r="D10">
        <v>13.907999999999999</v>
      </c>
      <c r="E10">
        <v>19.3386</v>
      </c>
      <c r="F10">
        <v>17.162500000000001</v>
      </c>
      <c r="G10">
        <v>22.019100000000002</v>
      </c>
      <c r="H10">
        <v>26.1999</v>
      </c>
      <c r="I10">
        <v>33.207799999999999</v>
      </c>
      <c r="J10">
        <v>43.394599999999997</v>
      </c>
      <c r="K10">
        <v>55.710500000000003</v>
      </c>
      <c r="L10">
        <v>71.881699999999995</v>
      </c>
      <c r="N10">
        <f t="shared" si="0"/>
        <v>314.63006099999996</v>
      </c>
    </row>
    <row r="11" spans="1:59">
      <c r="A11" s="24" t="s">
        <v>64</v>
      </c>
      <c r="B11">
        <v>0.730769</v>
      </c>
      <c r="C11">
        <v>0.782389</v>
      </c>
      <c r="D11">
        <v>0.86587199999999998</v>
      </c>
      <c r="E11">
        <v>0.83507299999999995</v>
      </c>
      <c r="F11">
        <v>0.80306</v>
      </c>
      <c r="G11">
        <v>0.95727200000000001</v>
      </c>
      <c r="H11">
        <v>1.02003</v>
      </c>
      <c r="I11">
        <v>1.0694999999999999</v>
      </c>
      <c r="J11">
        <v>1.16648</v>
      </c>
      <c r="K11">
        <v>1.16771</v>
      </c>
      <c r="L11">
        <v>1.1403300000000001</v>
      </c>
      <c r="N11">
        <f t="shared" si="0"/>
        <v>10.538485</v>
      </c>
    </row>
    <row r="12" spans="1:59">
      <c r="A12" s="24" t="s">
        <v>454</v>
      </c>
      <c r="B12">
        <v>6.5199999999999994E-2</v>
      </c>
      <c r="C12">
        <v>6.9587499999999997E-2</v>
      </c>
      <c r="D12">
        <v>7.4224999999999999E-2</v>
      </c>
      <c r="E12">
        <v>7.8587500000000005E-2</v>
      </c>
      <c r="F12">
        <v>9.0200000000000002E-2</v>
      </c>
      <c r="G12">
        <v>0.108575</v>
      </c>
      <c r="H12">
        <v>0.10695</v>
      </c>
      <c r="I12">
        <v>0.106575</v>
      </c>
      <c r="J12">
        <v>0.1152</v>
      </c>
      <c r="K12">
        <v>0.1217</v>
      </c>
      <c r="L12">
        <v>0.12493600000000001</v>
      </c>
      <c r="N12">
        <f t="shared" si="0"/>
        <v>1.061736</v>
      </c>
    </row>
    <row r="13" spans="1:59">
      <c r="A13" s="24" t="s">
        <v>19</v>
      </c>
      <c r="B13">
        <v>8.8071099999999998</v>
      </c>
      <c r="C13">
        <v>9.2564700000000002</v>
      </c>
      <c r="D13">
        <v>9.5327699999999993</v>
      </c>
      <c r="E13">
        <v>9.6808599999999991</v>
      </c>
      <c r="F13">
        <v>9.8071000000000002</v>
      </c>
      <c r="G13">
        <v>10.186500000000001</v>
      </c>
      <c r="H13">
        <v>10.5411</v>
      </c>
      <c r="I13">
        <v>11.208</v>
      </c>
      <c r="J13">
        <v>11.7934</v>
      </c>
      <c r="K13">
        <v>12.058299999999999</v>
      </c>
      <c r="L13">
        <v>12.6972</v>
      </c>
      <c r="N13">
        <f t="shared" si="0"/>
        <v>115.56881</v>
      </c>
    </row>
    <row r="14" spans="1:59">
      <c r="A14" s="24" t="s">
        <v>18</v>
      </c>
      <c r="B14">
        <v>6.5665200000000002E-3</v>
      </c>
      <c r="C14">
        <v>0.24781600000000001</v>
      </c>
      <c r="D14">
        <v>0.34565600000000002</v>
      </c>
      <c r="E14">
        <v>0.49237799999999998</v>
      </c>
      <c r="F14">
        <v>0.51920500000000003</v>
      </c>
      <c r="G14">
        <v>0.71368200000000004</v>
      </c>
      <c r="H14">
        <v>0.826596</v>
      </c>
      <c r="I14">
        <v>0.70864499999999997</v>
      </c>
      <c r="J14">
        <v>0.89730699999999997</v>
      </c>
      <c r="K14">
        <v>1.18164</v>
      </c>
      <c r="L14">
        <v>1.5617300000000001</v>
      </c>
      <c r="N14">
        <f t="shared" si="0"/>
        <v>7.5012215199999988</v>
      </c>
    </row>
    <row r="15" spans="1:59">
      <c r="A15" s="24" t="s">
        <v>63</v>
      </c>
      <c r="B15">
        <v>0</v>
      </c>
      <c r="C15" s="254">
        <v>9.2746300000000003E-5</v>
      </c>
      <c r="D15">
        <v>1.2342200000000001E-4</v>
      </c>
      <c r="E15">
        <v>1.77777E-4</v>
      </c>
      <c r="F15">
        <v>1.6269200000000001E-4</v>
      </c>
      <c r="G15">
        <v>2.02587E-4</v>
      </c>
      <c r="H15">
        <v>2.5422599999999997E-4</v>
      </c>
      <c r="I15">
        <v>1.87713E-4</v>
      </c>
      <c r="J15">
        <v>2.6161700000000001E-4</v>
      </c>
      <c r="K15">
        <v>3.6170000000000001E-4</v>
      </c>
      <c r="L15">
        <v>4.6583699999999998E-4</v>
      </c>
      <c r="N15">
        <f t="shared" si="0"/>
        <v>2.2903172999999997E-3</v>
      </c>
    </row>
    <row r="16" spans="1:59">
      <c r="A16" s="24" t="s">
        <v>62</v>
      </c>
      <c r="B16" s="254">
        <v>7.2733399999999997E-5</v>
      </c>
      <c r="C16">
        <v>8.4456900000000005E-3</v>
      </c>
      <c r="D16">
        <v>1.11567E-2</v>
      </c>
      <c r="E16">
        <v>1.5902300000000001E-2</v>
      </c>
      <c r="F16">
        <v>1.44184E-2</v>
      </c>
      <c r="G16">
        <v>1.85326E-2</v>
      </c>
      <c r="H16">
        <v>2.26511E-2</v>
      </c>
      <c r="I16">
        <v>2.9077100000000002E-2</v>
      </c>
      <c r="J16">
        <v>3.6843099999999997E-2</v>
      </c>
      <c r="K16">
        <v>4.8460700000000002E-2</v>
      </c>
      <c r="L16">
        <v>6.2434000000000003E-2</v>
      </c>
      <c r="N16">
        <f t="shared" si="0"/>
        <v>0.26799442339999996</v>
      </c>
    </row>
    <row r="17" spans="1:59">
      <c r="A17" s="24" t="s">
        <v>61</v>
      </c>
      <c r="B17">
        <v>0</v>
      </c>
      <c r="C17" s="254">
        <v>1.00738E-5</v>
      </c>
      <c r="D17" s="254">
        <v>7.5000000000000002E-6</v>
      </c>
      <c r="E17" s="254">
        <v>3.5254299999999999E-5</v>
      </c>
      <c r="F17" s="254">
        <v>6.9540600000000003E-5</v>
      </c>
      <c r="G17" s="254">
        <v>6.4666799999999996E-5</v>
      </c>
      <c r="H17">
        <v>1.3175900000000001E-4</v>
      </c>
      <c r="I17">
        <v>1.84289E-4</v>
      </c>
      <c r="J17" s="254">
        <v>9.0604699999999997E-5</v>
      </c>
      <c r="K17" s="254">
        <v>1.7365200000000001E-5</v>
      </c>
      <c r="L17" s="254">
        <v>4.6905799999999999E-6</v>
      </c>
      <c r="N17">
        <f t="shared" si="0"/>
        <v>6.1574398000000007E-4</v>
      </c>
    </row>
    <row r="18" spans="1:59">
      <c r="A18" s="24" t="s">
        <v>17</v>
      </c>
      <c r="B18">
        <v>9.0425200000000001E-3</v>
      </c>
      <c r="C18">
        <v>0.14652299999999999</v>
      </c>
      <c r="D18">
        <v>0.19575000000000001</v>
      </c>
      <c r="E18">
        <v>0.27560600000000002</v>
      </c>
      <c r="F18">
        <v>0.26403199999999999</v>
      </c>
      <c r="G18">
        <v>0.34709699999999999</v>
      </c>
      <c r="H18">
        <v>0.407827</v>
      </c>
      <c r="I18">
        <v>0.31857600000000003</v>
      </c>
      <c r="J18">
        <v>0.442189</v>
      </c>
      <c r="K18">
        <v>0.57802500000000001</v>
      </c>
      <c r="L18">
        <v>0.672759</v>
      </c>
      <c r="N18">
        <f t="shared" si="0"/>
        <v>3.6574265200000005</v>
      </c>
    </row>
    <row r="19" spans="1:59">
      <c r="A19" s="24" t="s">
        <v>60</v>
      </c>
      <c r="B19">
        <v>0</v>
      </c>
      <c r="C19">
        <v>1.6789600000000001E-4</v>
      </c>
      <c r="D19">
        <v>1.25E-4</v>
      </c>
      <c r="E19">
        <v>5.8757099999999995E-4</v>
      </c>
      <c r="F19">
        <v>1.15901E-3</v>
      </c>
      <c r="G19">
        <v>1.07778E-3</v>
      </c>
      <c r="H19">
        <v>2.1959800000000002E-3</v>
      </c>
      <c r="I19">
        <v>3.0714900000000001E-3</v>
      </c>
      <c r="J19">
        <v>1.51008E-3</v>
      </c>
      <c r="K19">
        <v>2.8942099999999999E-4</v>
      </c>
      <c r="L19" s="254">
        <v>7.8176400000000006E-5</v>
      </c>
      <c r="N19">
        <f t="shared" si="0"/>
        <v>1.0262404399999999E-2</v>
      </c>
      <c r="Y19" s="254"/>
      <c r="Z19" s="254"/>
      <c r="AA19" s="254"/>
      <c r="AB19" s="254"/>
      <c r="AC19" s="254"/>
    </row>
    <row r="20" spans="1:59">
      <c r="A20" s="24" t="s">
        <v>59</v>
      </c>
      <c r="B20">
        <v>1.09849E-4</v>
      </c>
      <c r="C20">
        <v>1.2696300000000001E-4</v>
      </c>
      <c r="D20">
        <v>1.58405E-4</v>
      </c>
      <c r="E20">
        <v>1.55222E-4</v>
      </c>
      <c r="F20">
        <v>1.8114300000000001E-4</v>
      </c>
      <c r="G20">
        <v>3.4308299999999999E-4</v>
      </c>
      <c r="H20">
        <v>5.0686299999999998E-4</v>
      </c>
      <c r="I20">
        <v>5.8367900000000003E-4</v>
      </c>
      <c r="J20">
        <v>6.0065800000000001E-4</v>
      </c>
      <c r="K20">
        <v>7.0220999999999999E-4</v>
      </c>
      <c r="L20">
        <v>6.76113E-4</v>
      </c>
      <c r="N20">
        <f t="shared" si="0"/>
        <v>4.144188E-3</v>
      </c>
    </row>
    <row r="21" spans="1:59">
      <c r="A21" s="24" t="s">
        <v>16</v>
      </c>
      <c r="B21" s="254">
        <v>5.8847900000000003E-5</v>
      </c>
      <c r="C21">
        <v>2.0632399999999999E-2</v>
      </c>
      <c r="D21">
        <v>2.38745E-2</v>
      </c>
      <c r="E21">
        <v>5.49474E-2</v>
      </c>
      <c r="F21">
        <v>8.8073899999999997E-2</v>
      </c>
      <c r="G21">
        <v>9.69888E-2</v>
      </c>
      <c r="H21">
        <v>0.15875400000000001</v>
      </c>
      <c r="I21">
        <v>0.199682</v>
      </c>
      <c r="J21">
        <v>0.12819700000000001</v>
      </c>
      <c r="K21">
        <v>7.9912200000000003E-2</v>
      </c>
      <c r="L21">
        <v>9.1447100000000003E-2</v>
      </c>
      <c r="N21">
        <f t="shared" si="0"/>
        <v>0.94256814789999999</v>
      </c>
      <c r="Y21" s="254"/>
      <c r="AC21" s="254"/>
    </row>
    <row r="22" spans="1:59">
      <c r="A22" s="24" t="s">
        <v>15</v>
      </c>
      <c r="B22">
        <v>1.4082599999999999E-3</v>
      </c>
      <c r="C22">
        <v>1.9194099999999999E-2</v>
      </c>
      <c r="D22">
        <v>2.52141E-2</v>
      </c>
      <c r="E22">
        <v>3.5593100000000003E-2</v>
      </c>
      <c r="F22">
        <v>3.2800599999999999E-2</v>
      </c>
      <c r="G22">
        <v>4.1563000000000003E-2</v>
      </c>
      <c r="H22">
        <v>5.0302699999999999E-2</v>
      </c>
      <c r="I22">
        <v>3.7904899999999998E-2</v>
      </c>
      <c r="J22">
        <v>5.4019299999999999E-2</v>
      </c>
      <c r="K22">
        <v>7.1110999999999994E-2</v>
      </c>
      <c r="L22">
        <v>8.0960599999999994E-2</v>
      </c>
      <c r="N22">
        <f t="shared" si="0"/>
        <v>0.45007165999999998</v>
      </c>
    </row>
    <row r="23" spans="1:59">
      <c r="A23" s="24" t="s">
        <v>279</v>
      </c>
      <c r="B23">
        <v>1.0530600000000001</v>
      </c>
      <c r="C23">
        <v>0.73907100000000003</v>
      </c>
      <c r="D23">
        <v>0.64103900000000003</v>
      </c>
      <c r="E23">
        <v>0.51599799999999996</v>
      </c>
      <c r="F23">
        <v>0.45338699999999998</v>
      </c>
      <c r="G23">
        <v>0.55735400000000002</v>
      </c>
      <c r="H23">
        <v>0.56787299999999996</v>
      </c>
      <c r="I23">
        <v>0.42211799999999999</v>
      </c>
      <c r="J23">
        <v>0.244841</v>
      </c>
      <c r="K23">
        <v>0.38203700000000002</v>
      </c>
      <c r="L23">
        <v>0.43134</v>
      </c>
      <c r="N23">
        <f t="shared" si="0"/>
        <v>6.0081180000000005</v>
      </c>
    </row>
    <row r="24" spans="1:59">
      <c r="A24" s="24" t="s">
        <v>58</v>
      </c>
      <c r="B24">
        <v>0</v>
      </c>
      <c r="C24">
        <v>0.47719899999999998</v>
      </c>
      <c r="D24">
        <v>0.71277000000000001</v>
      </c>
      <c r="E24">
        <v>1.2955700000000001</v>
      </c>
      <c r="F24">
        <v>1.5914699999999999</v>
      </c>
      <c r="G24">
        <v>1.53217</v>
      </c>
      <c r="H24">
        <v>2.8692000000000002</v>
      </c>
      <c r="I24">
        <v>13.454499999999999</v>
      </c>
      <c r="J24">
        <v>13.7616</v>
      </c>
      <c r="K24">
        <v>18.655899999999999</v>
      </c>
      <c r="L24">
        <v>35.380499999999998</v>
      </c>
      <c r="N24">
        <f t="shared" si="0"/>
        <v>89.730879000000002</v>
      </c>
    </row>
    <row r="25" spans="1:59">
      <c r="A25" s="24" t="s">
        <v>57</v>
      </c>
      <c r="B25">
        <v>5.9402200000000004E-4</v>
      </c>
      <c r="C25">
        <v>6.0695699999999998E-4</v>
      </c>
      <c r="D25">
        <v>6.0646400000000003E-4</v>
      </c>
      <c r="E25">
        <v>6.0908299999999996E-4</v>
      </c>
      <c r="F25">
        <v>5.7203199999999999E-4</v>
      </c>
      <c r="G25">
        <v>5.5937000000000001E-4</v>
      </c>
      <c r="H25">
        <v>5.9199000000000003E-4</v>
      </c>
      <c r="I25">
        <v>6.8268699999999996E-4</v>
      </c>
      <c r="J25">
        <v>6.8055600000000002E-4</v>
      </c>
      <c r="K25">
        <v>6.06483E-4</v>
      </c>
      <c r="L25">
        <v>4.2653E-4</v>
      </c>
      <c r="N25">
        <f t="shared" si="0"/>
        <v>6.5361739999999996E-3</v>
      </c>
    </row>
    <row r="26" spans="1:59">
      <c r="A26" s="24" t="s">
        <v>56</v>
      </c>
      <c r="B26" s="254">
        <v>1.26557E-5</v>
      </c>
      <c r="C26">
        <v>0.31363200000000002</v>
      </c>
      <c r="D26">
        <v>0.43185499999999999</v>
      </c>
      <c r="E26">
        <v>0.63902099999999995</v>
      </c>
      <c r="F26">
        <v>0.70981399999999994</v>
      </c>
      <c r="G26">
        <v>0.96243999999999996</v>
      </c>
      <c r="H26">
        <v>1.1476900000000001</v>
      </c>
      <c r="I26">
        <v>1.13828</v>
      </c>
      <c r="J26">
        <v>1.2815099999999999</v>
      </c>
      <c r="K26">
        <v>1.5446200000000001</v>
      </c>
      <c r="L26">
        <v>1.9847300000000001</v>
      </c>
      <c r="N26">
        <f t="shared" si="0"/>
        <v>10.153604655700001</v>
      </c>
    </row>
    <row r="27" spans="1:59">
      <c r="A27" s="24" t="s">
        <v>55</v>
      </c>
      <c r="B27">
        <v>0</v>
      </c>
      <c r="C27">
        <v>1.4774900000000001E-2</v>
      </c>
      <c r="D27">
        <v>1.0999999999999999E-2</v>
      </c>
      <c r="E27">
        <v>5.1706200000000001E-2</v>
      </c>
      <c r="F27">
        <v>0.101993</v>
      </c>
      <c r="G27">
        <v>9.4844700000000004E-2</v>
      </c>
      <c r="H27">
        <v>0.193246</v>
      </c>
      <c r="I27">
        <v>0.270291</v>
      </c>
      <c r="J27">
        <v>0.13288700000000001</v>
      </c>
      <c r="K27">
        <v>2.5468999999999999E-2</v>
      </c>
      <c r="L27">
        <v>6.8795200000000001E-3</v>
      </c>
      <c r="N27">
        <f t="shared" si="0"/>
        <v>0.90309131999999992</v>
      </c>
    </row>
    <row r="28" spans="1:59">
      <c r="A28" s="24" t="s">
        <v>54</v>
      </c>
      <c r="B28">
        <v>0</v>
      </c>
      <c r="C28">
        <v>0.157999</v>
      </c>
      <c r="D28">
        <v>0.23092099999999999</v>
      </c>
      <c r="E28">
        <v>0.32437199999999999</v>
      </c>
      <c r="F28">
        <v>0.36930200000000002</v>
      </c>
      <c r="G28">
        <v>0.54379999999999995</v>
      </c>
      <c r="H28">
        <v>0.59097599999999995</v>
      </c>
      <c r="I28">
        <v>0.52757799999999999</v>
      </c>
      <c r="J28">
        <v>0.65526799999999996</v>
      </c>
      <c r="K28">
        <v>0.857151</v>
      </c>
      <c r="L28">
        <v>1.1590199999999999</v>
      </c>
      <c r="N28">
        <f t="shared" si="0"/>
        <v>5.4163870000000003</v>
      </c>
    </row>
    <row r="29" spans="1:59">
      <c r="A29" s="24" t="s">
        <v>14</v>
      </c>
      <c r="B29" s="254">
        <v>4.62366E-6</v>
      </c>
      <c r="C29">
        <v>7.4364400000000001E-4</v>
      </c>
      <c r="D29">
        <v>5.5556400000000004E-4</v>
      </c>
      <c r="E29">
        <v>2.5921799999999999E-3</v>
      </c>
      <c r="F29">
        <v>5.1100399999999997E-3</v>
      </c>
      <c r="G29">
        <v>4.7575899999999999E-3</v>
      </c>
      <c r="H29">
        <v>9.6842600000000001E-3</v>
      </c>
      <c r="I29">
        <v>1.35476E-2</v>
      </c>
      <c r="J29">
        <v>6.6883300000000001E-3</v>
      </c>
      <c r="K29">
        <v>1.3220700000000001E-3</v>
      </c>
      <c r="L29">
        <v>3.83979E-4</v>
      </c>
      <c r="N29">
        <f t="shared" si="0"/>
        <v>4.538988066E-2</v>
      </c>
    </row>
    <row r="30" spans="1:59">
      <c r="A30" s="24" t="s">
        <v>53</v>
      </c>
      <c r="B30">
        <v>0</v>
      </c>
      <c r="C30">
        <v>1.1416900000000001E-2</v>
      </c>
      <c r="D30">
        <v>8.5000000000000006E-3</v>
      </c>
      <c r="E30">
        <v>3.9954799999999999E-2</v>
      </c>
      <c r="F30">
        <v>7.8812699999999999E-2</v>
      </c>
      <c r="G30">
        <v>7.3289099999999996E-2</v>
      </c>
      <c r="H30">
        <v>0.14932699999999999</v>
      </c>
      <c r="I30">
        <v>0.20886099999999999</v>
      </c>
      <c r="J30">
        <v>0.102685</v>
      </c>
      <c r="K30">
        <v>1.9680599999999999E-2</v>
      </c>
      <c r="L30">
        <v>5.3159899999999996E-3</v>
      </c>
      <c r="N30">
        <f t="shared" si="0"/>
        <v>0.69784309000000011</v>
      </c>
    </row>
    <row r="31" spans="1:59">
      <c r="A31" s="24" t="s">
        <v>52</v>
      </c>
      <c r="B31">
        <v>4.9962600000000003E-2</v>
      </c>
      <c r="C31">
        <v>2.4723599999999998E-2</v>
      </c>
      <c r="D31">
        <v>1.73899E-2</v>
      </c>
      <c r="E31">
        <v>1.6719700000000001E-2</v>
      </c>
      <c r="F31">
        <v>1.5824899999999999E-2</v>
      </c>
      <c r="G31">
        <v>2.02636E-2</v>
      </c>
      <c r="H31">
        <v>2.35122E-2</v>
      </c>
      <c r="I31">
        <v>2.27499E-2</v>
      </c>
      <c r="J31">
        <v>2.07461E-2</v>
      </c>
      <c r="K31">
        <v>2.0358500000000002E-2</v>
      </c>
      <c r="L31">
        <v>2.15195E-2</v>
      </c>
      <c r="N31">
        <f t="shared" si="0"/>
        <v>0.25377050000000001</v>
      </c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4"/>
      <c r="AX31" s="254"/>
      <c r="AY31" s="254"/>
      <c r="AZ31" s="254"/>
      <c r="BA31" s="254"/>
      <c r="BB31" s="254"/>
      <c r="BC31" s="254"/>
      <c r="BD31" s="254"/>
      <c r="BE31" s="254"/>
      <c r="BF31" s="254"/>
      <c r="BG31" s="254"/>
    </row>
    <row r="32" spans="1:59">
      <c r="A32" s="24" t="s">
        <v>13</v>
      </c>
      <c r="B32">
        <v>1.89745E-3</v>
      </c>
      <c r="C32">
        <v>1.3968700000000001E-2</v>
      </c>
      <c r="D32">
        <v>1.8290500000000001E-2</v>
      </c>
      <c r="E32">
        <v>2.5645999999999999E-2</v>
      </c>
      <c r="F32">
        <v>2.4193699999999999E-2</v>
      </c>
      <c r="G32">
        <v>3.05378E-2</v>
      </c>
      <c r="H32">
        <v>3.6974899999999998E-2</v>
      </c>
      <c r="I32">
        <v>4.0738200000000002E-2</v>
      </c>
      <c r="J32">
        <v>5.3047299999999999E-2</v>
      </c>
      <c r="K32">
        <v>6.8907399999999994E-2</v>
      </c>
      <c r="L32">
        <v>8.8725700000000005E-2</v>
      </c>
      <c r="N32">
        <f t="shared" si="0"/>
        <v>0.40292765000000003</v>
      </c>
    </row>
    <row r="33" spans="1:14">
      <c r="A33" s="24" t="s">
        <v>12</v>
      </c>
      <c r="B33">
        <v>0.56620199999999998</v>
      </c>
      <c r="C33">
        <v>0.62227500000000002</v>
      </c>
      <c r="D33">
        <v>0.63759600000000005</v>
      </c>
      <c r="E33">
        <v>0.563496</v>
      </c>
      <c r="F33">
        <v>0.57719799999999999</v>
      </c>
      <c r="G33">
        <v>0.69137400000000004</v>
      </c>
      <c r="H33">
        <v>0.72678100000000001</v>
      </c>
      <c r="I33">
        <v>0.7712</v>
      </c>
      <c r="J33">
        <v>0.83998700000000004</v>
      </c>
      <c r="K33">
        <v>0.88088299999999997</v>
      </c>
      <c r="L33">
        <v>0.87427200000000005</v>
      </c>
      <c r="N33">
        <f t="shared" si="0"/>
        <v>7.7512640000000008</v>
      </c>
    </row>
    <row r="34" spans="1:14">
      <c r="A34" s="24" t="s">
        <v>51</v>
      </c>
      <c r="B34">
        <v>8.6557300000000001</v>
      </c>
      <c r="C34">
        <v>8.6716999999999995</v>
      </c>
      <c r="D34">
        <v>9.1802499999999991</v>
      </c>
      <c r="E34">
        <v>9.2214700000000001</v>
      </c>
      <c r="F34">
        <v>9.1790000000000003</v>
      </c>
      <c r="G34">
        <v>10.940899999999999</v>
      </c>
      <c r="H34">
        <v>11.279199999999999</v>
      </c>
      <c r="I34">
        <v>11.869400000000001</v>
      </c>
      <c r="J34">
        <v>12.753</v>
      </c>
      <c r="K34">
        <v>12.7088</v>
      </c>
      <c r="L34">
        <v>12.188000000000001</v>
      </c>
      <c r="N34">
        <f t="shared" si="0"/>
        <v>116.64745000000001</v>
      </c>
    </row>
    <row r="35" spans="1:14">
      <c r="A35" s="24" t="s">
        <v>50</v>
      </c>
      <c r="B35">
        <v>0</v>
      </c>
      <c r="C35">
        <v>1.54824E-3</v>
      </c>
      <c r="D35">
        <v>2.1673E-3</v>
      </c>
      <c r="E35">
        <v>3.09545E-3</v>
      </c>
      <c r="F35">
        <v>3.2461199999999999E-3</v>
      </c>
      <c r="G35">
        <v>4.4724400000000003E-3</v>
      </c>
      <c r="H35">
        <v>5.16418E-3</v>
      </c>
      <c r="I35">
        <v>4.3617200000000004E-3</v>
      </c>
      <c r="J35">
        <v>5.5329100000000003E-3</v>
      </c>
      <c r="K35">
        <v>7.32499E-3</v>
      </c>
      <c r="L35">
        <v>9.7486299999999994E-3</v>
      </c>
      <c r="N35">
        <f t="shared" si="0"/>
        <v>4.6661979999999999E-2</v>
      </c>
    </row>
    <row r="36" spans="1:14">
      <c r="A36" s="24" t="s">
        <v>49</v>
      </c>
      <c r="B36">
        <v>0</v>
      </c>
      <c r="C36">
        <v>2.76309</v>
      </c>
      <c r="D36">
        <v>4.0383500000000003</v>
      </c>
      <c r="E36">
        <v>5.6726200000000002</v>
      </c>
      <c r="F36">
        <v>6.4583599999999999</v>
      </c>
      <c r="G36">
        <v>9.5099800000000005</v>
      </c>
      <c r="H36">
        <v>10.335000000000001</v>
      </c>
      <c r="I36">
        <v>9.2262900000000005</v>
      </c>
      <c r="J36">
        <v>11.459300000000001</v>
      </c>
      <c r="K36">
        <v>14.9899</v>
      </c>
      <c r="L36">
        <v>20.268899999999999</v>
      </c>
      <c r="N36">
        <f t="shared" si="0"/>
        <v>94.721789999999999</v>
      </c>
    </row>
    <row r="37" spans="1:14">
      <c r="A37" s="24" t="s">
        <v>48</v>
      </c>
      <c r="B37">
        <v>0.19426499999999999</v>
      </c>
      <c r="C37">
        <v>0.204404</v>
      </c>
      <c r="D37">
        <v>0.224805</v>
      </c>
      <c r="E37">
        <v>0.23052900000000001</v>
      </c>
      <c r="F37">
        <v>0.24008199999999999</v>
      </c>
      <c r="G37">
        <v>0.26319399999999998</v>
      </c>
      <c r="H37">
        <v>0.27168300000000001</v>
      </c>
      <c r="I37">
        <v>0.267204</v>
      </c>
      <c r="J37">
        <v>0.27198600000000001</v>
      </c>
      <c r="K37">
        <v>0.26490000000000002</v>
      </c>
      <c r="L37">
        <v>0.25975199999999998</v>
      </c>
      <c r="N37">
        <f t="shared" ref="N37:N65" si="1">SUM(B37:L37)</f>
        <v>2.6928039999999998</v>
      </c>
    </row>
    <row r="38" spans="1:14">
      <c r="A38" s="24" t="s">
        <v>47</v>
      </c>
      <c r="B38">
        <v>0</v>
      </c>
      <c r="C38">
        <v>2.2833900000000001E-2</v>
      </c>
      <c r="D38">
        <v>1.7000000000000001E-2</v>
      </c>
      <c r="E38">
        <v>7.9909599999999997E-2</v>
      </c>
      <c r="F38">
        <v>0.15762499999999999</v>
      </c>
      <c r="G38">
        <v>0.14657800000000001</v>
      </c>
      <c r="H38">
        <v>0.29865399999999998</v>
      </c>
      <c r="I38">
        <v>0.41772199999999998</v>
      </c>
      <c r="J38">
        <v>0.205371</v>
      </c>
      <c r="K38">
        <v>3.9361199999999999E-2</v>
      </c>
      <c r="L38">
        <v>1.0632000000000001E-2</v>
      </c>
      <c r="N38">
        <f t="shared" si="1"/>
        <v>1.3956866999999999</v>
      </c>
    </row>
    <row r="39" spans="1:14">
      <c r="A39" s="24" t="s">
        <v>46</v>
      </c>
      <c r="B39">
        <v>0</v>
      </c>
      <c r="C39">
        <v>2.2833900000000001E-2</v>
      </c>
      <c r="D39">
        <v>1.7000000000000001E-2</v>
      </c>
      <c r="E39">
        <v>7.9909599999999997E-2</v>
      </c>
      <c r="F39">
        <v>0.15762499999999999</v>
      </c>
      <c r="G39">
        <v>0.14657800000000001</v>
      </c>
      <c r="H39">
        <v>0.29865399999999998</v>
      </c>
      <c r="I39">
        <v>0.41772199999999998</v>
      </c>
      <c r="J39">
        <v>0.205371</v>
      </c>
      <c r="K39">
        <v>3.9361199999999999E-2</v>
      </c>
      <c r="L39">
        <v>1.0632000000000001E-2</v>
      </c>
      <c r="N39">
        <f t="shared" si="1"/>
        <v>1.3956866999999999</v>
      </c>
    </row>
    <row r="40" spans="1:14">
      <c r="A40" s="24" t="s">
        <v>45</v>
      </c>
      <c r="B40">
        <v>0</v>
      </c>
      <c r="C40">
        <v>1.1640999999999999E-3</v>
      </c>
      <c r="D40">
        <v>1.5491299999999999E-3</v>
      </c>
      <c r="E40">
        <v>2.23135E-3</v>
      </c>
      <c r="F40">
        <v>2.0420199999999999E-3</v>
      </c>
      <c r="G40">
        <v>2.5427599999999998E-3</v>
      </c>
      <c r="H40">
        <v>3.1909E-3</v>
      </c>
      <c r="I40">
        <v>2.35607E-3</v>
      </c>
      <c r="J40">
        <v>3.2836699999999998E-3</v>
      </c>
      <c r="K40">
        <v>4.5398499999999998E-3</v>
      </c>
      <c r="L40">
        <v>5.8469200000000002E-3</v>
      </c>
      <c r="N40">
        <f t="shared" si="1"/>
        <v>2.8746769999999998E-2</v>
      </c>
    </row>
    <row r="41" spans="1:14">
      <c r="A41" s="24" t="s">
        <v>44</v>
      </c>
      <c r="B41">
        <v>0.89760600000000001</v>
      </c>
      <c r="C41">
        <v>0.97965599999999997</v>
      </c>
      <c r="D41">
        <v>1.0194700000000001</v>
      </c>
      <c r="E41">
        <v>0.92622499999999997</v>
      </c>
      <c r="F41">
        <v>0.90984399999999999</v>
      </c>
      <c r="G41">
        <v>1.17018</v>
      </c>
      <c r="H41">
        <v>1.4654499999999999</v>
      </c>
      <c r="I41">
        <v>1.6034200000000001</v>
      </c>
      <c r="J41">
        <v>1.5856300000000001</v>
      </c>
      <c r="K41">
        <v>1.3987000000000001</v>
      </c>
      <c r="L41">
        <v>1.3339700000000001</v>
      </c>
      <c r="N41">
        <f t="shared" si="1"/>
        <v>13.290151000000002</v>
      </c>
    </row>
    <row r="42" spans="1:14">
      <c r="A42" s="24" t="s">
        <v>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N42">
        <f t="shared" si="1"/>
        <v>0</v>
      </c>
    </row>
    <row r="43" spans="1:14">
      <c r="A43" s="24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N43">
        <f t="shared" si="1"/>
        <v>0</v>
      </c>
    </row>
    <row r="44" spans="1:14">
      <c r="A44" s="24" t="s">
        <v>41</v>
      </c>
      <c r="B44" s="254">
        <v>1.4529799999999999E-5</v>
      </c>
      <c r="C44">
        <v>4.9986999999999997E-2</v>
      </c>
      <c r="D44">
        <v>3.60708E-2</v>
      </c>
      <c r="E44">
        <v>3.1797899999999997E-2</v>
      </c>
      <c r="F44">
        <v>2.5347999999999999E-2</v>
      </c>
      <c r="G44">
        <v>3.0228499999999998E-2</v>
      </c>
      <c r="H44">
        <v>3.5741000000000002E-2</v>
      </c>
      <c r="I44">
        <v>2.9549599999999999E-2</v>
      </c>
      <c r="J44">
        <v>4.0939999999999997E-2</v>
      </c>
      <c r="K44">
        <v>5.3648000000000001E-2</v>
      </c>
      <c r="L44">
        <v>6.3612600000000005E-2</v>
      </c>
      <c r="N44">
        <f t="shared" si="1"/>
        <v>0.39693792979999998</v>
      </c>
    </row>
    <row r="45" spans="1:14">
      <c r="A45" s="24" t="s">
        <v>40</v>
      </c>
      <c r="B45">
        <v>2.0230299999999999</v>
      </c>
      <c r="C45">
        <v>2.1239400000000002</v>
      </c>
      <c r="D45">
        <v>2.20234</v>
      </c>
      <c r="E45">
        <v>2.2842899999999999</v>
      </c>
      <c r="F45">
        <v>2.3700999999999999</v>
      </c>
      <c r="G45">
        <v>2.5432399999999999</v>
      </c>
      <c r="H45">
        <v>2.6467700000000001</v>
      </c>
      <c r="I45">
        <v>2.7738</v>
      </c>
      <c r="J45">
        <v>2.8417400000000002</v>
      </c>
      <c r="K45">
        <v>2.6451099999999999</v>
      </c>
      <c r="L45">
        <v>2.62398</v>
      </c>
      <c r="N45">
        <f t="shared" si="1"/>
        <v>27.078340000000001</v>
      </c>
    </row>
    <row r="46" spans="1:14">
      <c r="A46" s="24" t="s">
        <v>11</v>
      </c>
      <c r="B46">
        <v>0.79490499999999997</v>
      </c>
      <c r="C46">
        <v>0.30504900000000001</v>
      </c>
      <c r="D46">
        <v>0.16600699999999999</v>
      </c>
      <c r="E46">
        <v>0.18509600000000001</v>
      </c>
      <c r="F46">
        <v>0.18480199999999999</v>
      </c>
      <c r="G46">
        <v>0.22376699999999999</v>
      </c>
      <c r="H46">
        <v>0.25569199999999997</v>
      </c>
      <c r="I46">
        <v>1.7966</v>
      </c>
      <c r="J46">
        <v>1.93709</v>
      </c>
      <c r="K46">
        <v>2.4312</v>
      </c>
      <c r="L46">
        <v>4.0018900000000004</v>
      </c>
      <c r="N46">
        <f t="shared" si="1"/>
        <v>12.282098000000001</v>
      </c>
    </row>
    <row r="47" spans="1:14">
      <c r="A47" s="25" t="s">
        <v>39</v>
      </c>
      <c r="B47">
        <v>0</v>
      </c>
      <c r="C47">
        <v>4.3522200000000004E-3</v>
      </c>
      <c r="D47">
        <v>6.3368499999999998E-3</v>
      </c>
      <c r="E47">
        <v>8.9836800000000008E-3</v>
      </c>
      <c r="F47">
        <v>1.03261E-2</v>
      </c>
      <c r="G47">
        <v>1.50794E-2</v>
      </c>
      <c r="H47">
        <v>1.65925E-2</v>
      </c>
      <c r="I47">
        <v>1.5034799999999999E-2</v>
      </c>
      <c r="J47">
        <v>1.8212699999999998E-2</v>
      </c>
      <c r="K47">
        <v>2.3486699999999999E-2</v>
      </c>
      <c r="L47">
        <v>3.1695500000000001E-2</v>
      </c>
      <c r="N47">
        <f t="shared" si="1"/>
        <v>0.15010045</v>
      </c>
    </row>
    <row r="48" spans="1:14">
      <c r="A48" s="25" t="s">
        <v>38</v>
      </c>
      <c r="B48">
        <v>0</v>
      </c>
      <c r="C48">
        <v>8.7305999999999995E-2</v>
      </c>
      <c r="D48">
        <v>6.5000000000000002E-2</v>
      </c>
      <c r="E48">
        <v>0.305537</v>
      </c>
      <c r="F48">
        <v>0.60268500000000003</v>
      </c>
      <c r="G48">
        <v>0.560446</v>
      </c>
      <c r="H48">
        <v>1.14191</v>
      </c>
      <c r="I48">
        <v>1.59717</v>
      </c>
      <c r="J48">
        <v>0.78524099999999997</v>
      </c>
      <c r="K48">
        <v>0.15049899999999999</v>
      </c>
      <c r="L48">
        <v>4.0651699999999999E-2</v>
      </c>
      <c r="N48">
        <f t="shared" si="1"/>
        <v>5.3364456999999996</v>
      </c>
    </row>
    <row r="49" spans="1:59">
      <c r="A49" s="25" t="s">
        <v>37</v>
      </c>
      <c r="B49">
        <v>0</v>
      </c>
      <c r="C49">
        <v>3.1564499999999998E-4</v>
      </c>
      <c r="D49">
        <v>2.3499999999999999E-4</v>
      </c>
      <c r="E49">
        <v>1.1046300000000001E-3</v>
      </c>
      <c r="F49">
        <v>2.1789399999999999E-3</v>
      </c>
      <c r="G49">
        <v>2.02623E-3</v>
      </c>
      <c r="H49">
        <v>4.1284499999999997E-3</v>
      </c>
      <c r="I49">
        <v>5.7743999999999998E-3</v>
      </c>
      <c r="J49">
        <v>2.8389499999999998E-3</v>
      </c>
      <c r="K49">
        <v>5.4411100000000001E-4</v>
      </c>
      <c r="L49">
        <v>1.4697199999999999E-4</v>
      </c>
      <c r="N49">
        <f t="shared" si="1"/>
        <v>1.9293327999999998E-2</v>
      </c>
    </row>
    <row r="50" spans="1:59">
      <c r="A50" s="25" t="s">
        <v>36</v>
      </c>
      <c r="B50">
        <v>0</v>
      </c>
      <c r="C50">
        <v>3.6785000000000001</v>
      </c>
      <c r="D50">
        <v>5.3321899999999998</v>
      </c>
      <c r="E50">
        <v>7.4976700000000003</v>
      </c>
      <c r="F50">
        <v>8.3968500000000006</v>
      </c>
      <c r="G50">
        <v>12.2607</v>
      </c>
      <c r="H50">
        <v>13.4061</v>
      </c>
      <c r="I50">
        <v>11.824</v>
      </c>
      <c r="J50">
        <v>14.814399999999999</v>
      </c>
      <c r="K50">
        <v>19.3995</v>
      </c>
      <c r="L50">
        <v>25.987500000000001</v>
      </c>
      <c r="N50">
        <f t="shared" si="1"/>
        <v>122.59741</v>
      </c>
    </row>
    <row r="51" spans="1:59">
      <c r="A51" s="25" t="s">
        <v>431</v>
      </c>
      <c r="B51">
        <v>2.0200000000000001E-3</v>
      </c>
      <c r="C51">
        <v>2.1412599999999999E-3</v>
      </c>
      <c r="D51">
        <v>2.1862600000000002E-3</v>
      </c>
      <c r="E51">
        <v>2.19001E-3</v>
      </c>
      <c r="F51">
        <v>2.17877E-3</v>
      </c>
      <c r="G51">
        <v>2.1050399999999999E-3</v>
      </c>
      <c r="H51">
        <v>2.1475600000000002E-3</v>
      </c>
      <c r="I51">
        <v>2.24077E-3</v>
      </c>
      <c r="J51">
        <v>2.2741599999999999E-3</v>
      </c>
      <c r="K51">
        <v>2.2649300000000001E-3</v>
      </c>
      <c r="L51">
        <v>2.22996E-3</v>
      </c>
      <c r="N51">
        <f t="shared" si="1"/>
        <v>2.3978719999999999E-2</v>
      </c>
      <c r="AC51" s="254"/>
    </row>
    <row r="52" spans="1:59">
      <c r="A52" s="25" t="s">
        <v>10</v>
      </c>
      <c r="B52" s="254">
        <v>7.2329400000000006E-5</v>
      </c>
      <c r="C52">
        <v>6.2579899999999997E-3</v>
      </c>
      <c r="D52">
        <v>4.7049400000000003E-3</v>
      </c>
      <c r="E52">
        <v>2.1774600000000002E-2</v>
      </c>
      <c r="F52">
        <v>4.2894500000000002E-2</v>
      </c>
      <c r="G52">
        <v>4.00668E-2</v>
      </c>
      <c r="H52">
        <v>8.1434800000000002E-2</v>
      </c>
      <c r="I52">
        <v>0.40734599999999999</v>
      </c>
      <c r="J52">
        <v>0.36608299999999999</v>
      </c>
      <c r="K52">
        <v>0.41542699999999999</v>
      </c>
      <c r="L52">
        <v>0.68476300000000001</v>
      </c>
      <c r="N52">
        <f t="shared" si="1"/>
        <v>2.0708249593999999</v>
      </c>
    </row>
    <row r="53" spans="1:59">
      <c r="A53" s="24" t="s">
        <v>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N53">
        <f t="shared" si="1"/>
        <v>0</v>
      </c>
    </row>
    <row r="54" spans="1:59">
      <c r="A54" s="25" t="s">
        <v>9</v>
      </c>
      <c r="B54">
        <v>1.0230299999999999E-2</v>
      </c>
      <c r="C54">
        <v>1.0134199999999999E-2</v>
      </c>
      <c r="D54">
        <v>1.0404E-2</v>
      </c>
      <c r="E54">
        <v>1.06646E-2</v>
      </c>
      <c r="F54">
        <v>1.1035700000000001E-2</v>
      </c>
      <c r="G54">
        <v>1.12248E-2</v>
      </c>
      <c r="H54">
        <v>1.1323400000000001E-2</v>
      </c>
      <c r="I54">
        <v>1.20722E-2</v>
      </c>
      <c r="J54">
        <v>1.2547900000000001E-2</v>
      </c>
      <c r="K54">
        <v>1.2361799999999999E-2</v>
      </c>
      <c r="L54">
        <v>1.17865E-2</v>
      </c>
      <c r="N54">
        <f t="shared" si="1"/>
        <v>0.12378540000000002</v>
      </c>
    </row>
    <row r="55" spans="1:59">
      <c r="A55" s="24" t="s">
        <v>34</v>
      </c>
      <c r="B55">
        <v>0</v>
      </c>
      <c r="C55">
        <v>31.713200000000001</v>
      </c>
      <c r="D55">
        <v>42.339100000000002</v>
      </c>
      <c r="E55">
        <v>65.545199999999994</v>
      </c>
      <c r="F55">
        <v>66.900199999999998</v>
      </c>
      <c r="G55">
        <v>77.407399999999996</v>
      </c>
      <c r="H55">
        <v>109.961</v>
      </c>
      <c r="I55">
        <v>190.86199999999999</v>
      </c>
      <c r="J55">
        <v>206.50800000000001</v>
      </c>
      <c r="K55">
        <v>272.12900000000002</v>
      </c>
      <c r="L55">
        <v>449.61799999999999</v>
      </c>
      <c r="N55">
        <f t="shared" si="1"/>
        <v>1512.9830999999999</v>
      </c>
    </row>
    <row r="56" spans="1:59">
      <c r="A56" s="24" t="s">
        <v>33</v>
      </c>
      <c r="B56">
        <v>9.4409300000000002E-2</v>
      </c>
      <c r="C56">
        <v>9.4849500000000003E-2</v>
      </c>
      <c r="D56">
        <v>9.1045299999999996E-2</v>
      </c>
      <c r="E56">
        <v>7.9406599999999994E-2</v>
      </c>
      <c r="F56">
        <v>7.7758599999999997E-2</v>
      </c>
      <c r="G56">
        <v>8.3233299999999996E-2</v>
      </c>
      <c r="H56">
        <v>8.1328399999999995E-2</v>
      </c>
      <c r="I56">
        <v>7.7160400000000004E-2</v>
      </c>
      <c r="J56">
        <v>7.9080499999999998E-2</v>
      </c>
      <c r="K56">
        <v>8.5778199999999999E-2</v>
      </c>
      <c r="L56">
        <v>8.4347099999999994E-2</v>
      </c>
      <c r="N56">
        <f t="shared" si="1"/>
        <v>0.92839720000000003</v>
      </c>
    </row>
    <row r="57" spans="1:59">
      <c r="A57" s="25" t="s">
        <v>32</v>
      </c>
      <c r="B57">
        <v>0</v>
      </c>
      <c r="C57">
        <v>1.20885E-3</v>
      </c>
      <c r="D57">
        <v>8.9999999999999998E-4</v>
      </c>
      <c r="E57">
        <v>4.2305099999999998E-3</v>
      </c>
      <c r="F57">
        <v>8.3448700000000008E-3</v>
      </c>
      <c r="G57">
        <v>7.7600200000000003E-3</v>
      </c>
      <c r="H57">
        <v>1.5811100000000002E-2</v>
      </c>
      <c r="I57">
        <v>2.2114700000000001E-2</v>
      </c>
      <c r="J57">
        <v>1.08726E-2</v>
      </c>
      <c r="K57">
        <v>2.0838300000000001E-3</v>
      </c>
      <c r="L57">
        <v>5.6287000000000004E-4</v>
      </c>
      <c r="N57">
        <f t="shared" si="1"/>
        <v>7.3889349999999993E-2</v>
      </c>
    </row>
    <row r="58" spans="1:59">
      <c r="A58" s="25" t="s">
        <v>31</v>
      </c>
      <c r="B58">
        <v>1.28799E-2</v>
      </c>
      <c r="C58">
        <v>2.5013700000000001</v>
      </c>
      <c r="D58">
        <v>3.3180800000000001</v>
      </c>
      <c r="E58">
        <v>4.8138899999999998</v>
      </c>
      <c r="F58">
        <v>4.4988000000000001</v>
      </c>
      <c r="G58">
        <v>5.5886699999999996</v>
      </c>
      <c r="H58">
        <v>7.0785400000000003</v>
      </c>
      <c r="I58">
        <v>5.4151499999999997</v>
      </c>
      <c r="J58">
        <v>7.2210299999999998</v>
      </c>
      <c r="K58">
        <v>9.8179499999999997</v>
      </c>
      <c r="L58">
        <v>12.749700000000001</v>
      </c>
      <c r="N58">
        <f t="shared" si="1"/>
        <v>63.016059900000002</v>
      </c>
    </row>
    <row r="59" spans="1:59">
      <c r="A59" s="24" t="s">
        <v>30</v>
      </c>
      <c r="B59">
        <v>8.4066499999999999E-4</v>
      </c>
      <c r="C59">
        <v>5.7586699999999998E-2</v>
      </c>
      <c r="D59">
        <v>8.1755800000000003E-2</v>
      </c>
      <c r="E59">
        <v>0.12192</v>
      </c>
      <c r="F59">
        <v>0.147901</v>
      </c>
      <c r="G59">
        <v>0.20672599999999999</v>
      </c>
      <c r="H59">
        <v>0.243649</v>
      </c>
      <c r="I59">
        <v>0.239514</v>
      </c>
      <c r="J59">
        <v>0.25745299999999999</v>
      </c>
      <c r="K59">
        <v>0.305479</v>
      </c>
      <c r="L59">
        <v>0.40287000000000001</v>
      </c>
      <c r="N59">
        <f t="shared" si="1"/>
        <v>2.0656951650000002</v>
      </c>
    </row>
    <row r="60" spans="1:59">
      <c r="A60" s="24" t="s">
        <v>29</v>
      </c>
      <c r="B60">
        <v>1.13249E-4</v>
      </c>
      <c r="C60">
        <v>1.1448899999999999E-4</v>
      </c>
      <c r="D60">
        <v>1.15497E-4</v>
      </c>
      <c r="E60">
        <v>1.15671E-4</v>
      </c>
      <c r="F60">
        <v>1.15884E-4</v>
      </c>
      <c r="G60">
        <v>1.1721400000000001E-4</v>
      </c>
      <c r="H60">
        <v>1.18304E-4</v>
      </c>
      <c r="I60">
        <v>3.6136399999999998E-4</v>
      </c>
      <c r="J60">
        <v>3.14524E-4</v>
      </c>
      <c r="K60">
        <v>3.59396E-4</v>
      </c>
      <c r="L60">
        <v>4.7363700000000001E-4</v>
      </c>
      <c r="N60">
        <f t="shared" si="1"/>
        <v>2.3192289999999999E-3</v>
      </c>
    </row>
    <row r="61" spans="1:59">
      <c r="A61" s="25" t="s">
        <v>28</v>
      </c>
      <c r="B61" s="254">
        <v>1.76616E-14</v>
      </c>
      <c r="C61" s="254">
        <v>1.51107E-7</v>
      </c>
      <c r="D61" s="254">
        <v>1.1249999999999999E-7</v>
      </c>
      <c r="E61" s="254">
        <v>5.2881399999999999E-7</v>
      </c>
      <c r="F61" s="254">
        <v>1.0431100000000001E-6</v>
      </c>
      <c r="G61" s="254">
        <v>9.7000200000000009E-7</v>
      </c>
      <c r="H61" s="254">
        <v>1.9763800000000001E-6</v>
      </c>
      <c r="I61" s="254">
        <v>2.7644799999999998E-6</v>
      </c>
      <c r="J61" s="254">
        <v>1.35922E-6</v>
      </c>
      <c r="K61" s="254">
        <v>2.6066600000000001E-7</v>
      </c>
      <c r="L61" s="254">
        <v>7.0664899999999999E-8</v>
      </c>
      <c r="N61">
        <f t="shared" si="1"/>
        <v>9.2369439176615992E-6</v>
      </c>
    </row>
    <row r="62" spans="1:59">
      <c r="A62" s="25" t="s">
        <v>27</v>
      </c>
      <c r="B62">
        <v>0</v>
      </c>
      <c r="C62" s="254">
        <v>7.7232199999999997E-7</v>
      </c>
      <c r="D62" s="254">
        <v>5.75E-7</v>
      </c>
      <c r="E62" s="254">
        <v>2.7028300000000002E-6</v>
      </c>
      <c r="F62" s="254">
        <v>5.3314499999999996E-6</v>
      </c>
      <c r="G62" s="254">
        <v>4.9577900000000004E-6</v>
      </c>
      <c r="H62" s="254">
        <v>1.01015E-5</v>
      </c>
      <c r="I62" s="254">
        <v>1.4128799999999999E-5</v>
      </c>
      <c r="J62" s="254">
        <v>6.9463599999999998E-6</v>
      </c>
      <c r="K62" s="254">
        <v>1.3313399999999999E-6</v>
      </c>
      <c r="L62" s="254">
        <v>3.59611E-7</v>
      </c>
      <c r="N62">
        <f t="shared" si="1"/>
        <v>4.7207003000000005E-5</v>
      </c>
    </row>
    <row r="63" spans="1:59">
      <c r="A63" s="25" t="s">
        <v>26</v>
      </c>
      <c r="B63">
        <v>5.6118000000000001E-2</v>
      </c>
      <c r="C63">
        <v>5.7274800000000001E-2</v>
      </c>
      <c r="D63">
        <v>5.8804599999999999E-2</v>
      </c>
      <c r="E63">
        <v>5.9684300000000003E-2</v>
      </c>
      <c r="F63">
        <v>6.2750500000000001E-2</v>
      </c>
      <c r="G63">
        <v>7.06981E-2</v>
      </c>
      <c r="H63">
        <v>7.1839399999999998E-2</v>
      </c>
      <c r="I63">
        <v>7.6000399999999996E-2</v>
      </c>
      <c r="J63">
        <v>8.0236699999999994E-2</v>
      </c>
      <c r="K63">
        <v>7.9802999999999999E-2</v>
      </c>
      <c r="L63">
        <v>7.7255599999999994E-2</v>
      </c>
      <c r="N63">
        <f t="shared" si="1"/>
        <v>0.75046539999999984</v>
      </c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4"/>
      <c r="AO63" s="254"/>
      <c r="AP63" s="254"/>
      <c r="AQ63" s="254"/>
      <c r="AR63" s="254"/>
      <c r="AS63" s="254"/>
      <c r="AT63" s="254"/>
      <c r="AU63" s="254"/>
      <c r="AV63" s="254"/>
      <c r="AW63" s="254"/>
      <c r="AX63" s="254"/>
      <c r="AY63" s="254"/>
      <c r="AZ63" s="254"/>
      <c r="BA63" s="254"/>
      <c r="BB63" s="254"/>
      <c r="BC63" s="254"/>
      <c r="BD63" s="254"/>
      <c r="BE63" s="254"/>
      <c r="BF63" s="254"/>
      <c r="BG63" s="254"/>
    </row>
    <row r="64" spans="1:59">
      <c r="A64" s="24" t="s">
        <v>25</v>
      </c>
      <c r="B64">
        <v>0</v>
      </c>
      <c r="C64">
        <v>1.18928E-2</v>
      </c>
      <c r="D64">
        <v>1.56822E-2</v>
      </c>
      <c r="E64">
        <v>2.2310900000000002E-2</v>
      </c>
      <c r="F64">
        <v>2.0000799999999999E-2</v>
      </c>
      <c r="G64">
        <v>2.54629E-2</v>
      </c>
      <c r="H64">
        <v>3.08014E-2</v>
      </c>
      <c r="I64">
        <v>2.18999E-2</v>
      </c>
      <c r="J64">
        <v>3.2240400000000002E-2</v>
      </c>
      <c r="K64">
        <v>4.3029100000000001E-2</v>
      </c>
      <c r="L64">
        <v>4.8761100000000002E-2</v>
      </c>
      <c r="N64">
        <f t="shared" si="1"/>
        <v>0.27208149999999998</v>
      </c>
      <c r="Y64" s="254"/>
      <c r="Z64" s="254"/>
      <c r="AA64" s="254"/>
      <c r="AB64" s="254"/>
      <c r="AC64" s="254"/>
    </row>
    <row r="65" spans="1:14">
      <c r="A65" s="25" t="s">
        <v>24</v>
      </c>
      <c r="B65">
        <v>7.8041900000000002</v>
      </c>
      <c r="C65">
        <v>8.1865000000000006</v>
      </c>
      <c r="D65">
        <v>8.8110999999999997</v>
      </c>
      <c r="E65">
        <v>9.1135199999999994</v>
      </c>
      <c r="F65">
        <v>9.1707000000000001</v>
      </c>
      <c r="G65">
        <v>9.5717300000000005</v>
      </c>
      <c r="H65">
        <v>9.7858000000000001</v>
      </c>
      <c r="I65">
        <v>10.036799999999999</v>
      </c>
      <c r="J65">
        <v>10.1914</v>
      </c>
      <c r="K65">
        <v>10.140599999999999</v>
      </c>
      <c r="L65">
        <v>9.83582</v>
      </c>
      <c r="N65">
        <f t="shared" si="1"/>
        <v>102.64816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204"/>
  <sheetViews>
    <sheetView topLeftCell="B1" zoomScale="85" zoomScaleNormal="85" workbookViewId="0">
      <selection activeCell="C68" sqref="C68"/>
    </sheetView>
  </sheetViews>
  <sheetFormatPr baseColWidth="10" defaultColWidth="11.54296875" defaultRowHeight="14.5"/>
  <cols>
    <col min="2" max="2" width="40" customWidth="1"/>
    <col min="3" max="3" width="51" customWidth="1"/>
    <col min="4" max="4" width="51.36328125" customWidth="1"/>
    <col min="5" max="5" width="54" customWidth="1"/>
    <col min="6" max="6" width="60.54296875" customWidth="1"/>
    <col min="7" max="7" width="51" bestFit="1" customWidth="1"/>
    <col min="8" max="8" width="86.36328125" customWidth="1"/>
    <col min="9" max="9" width="53.54296875" customWidth="1"/>
    <col min="10" max="10" width="14.08984375" customWidth="1"/>
    <col min="11" max="11" width="48.54296875" customWidth="1"/>
    <col min="12" max="12" width="48.36328125" customWidth="1"/>
    <col min="13" max="13" width="46.36328125" customWidth="1"/>
    <col min="14" max="14" width="47.08984375" customWidth="1"/>
    <col min="15" max="15" width="16.6328125" customWidth="1"/>
    <col min="16" max="16" width="47.08984375" customWidth="1"/>
    <col min="17" max="17" width="51.36328125" customWidth="1"/>
    <col min="18" max="18" width="68.36328125" customWidth="1"/>
    <col min="19" max="19" width="62.36328125" customWidth="1"/>
    <col min="20" max="20" width="43.90625" customWidth="1"/>
    <col min="21" max="21" width="60" bestFit="1" customWidth="1"/>
    <col min="22" max="22" width="67.54296875" bestFit="1" customWidth="1"/>
    <col min="23" max="23" width="32.6328125" bestFit="1" customWidth="1"/>
  </cols>
  <sheetData>
    <row r="2" spans="2:15">
      <c r="B2" s="169" t="s">
        <v>459</v>
      </c>
      <c r="G2" s="168"/>
      <c r="H2" s="169" t="s">
        <v>460</v>
      </c>
      <c r="O2" s="168"/>
    </row>
    <row r="3" spans="2:15">
      <c r="B3" s="32" t="s">
        <v>429</v>
      </c>
      <c r="C3" s="163" t="s">
        <v>439</v>
      </c>
      <c r="D3" s="163" t="s">
        <v>440</v>
      </c>
      <c r="E3" s="163" t="s">
        <v>441</v>
      </c>
      <c r="F3" s="163" t="s">
        <v>428</v>
      </c>
      <c r="G3" s="168"/>
      <c r="H3" s="32" t="s">
        <v>430</v>
      </c>
      <c r="I3" s="163" t="s">
        <v>455</v>
      </c>
      <c r="J3" s="163" t="s">
        <v>456</v>
      </c>
      <c r="K3" s="163" t="s">
        <v>457</v>
      </c>
      <c r="L3" s="163" t="s">
        <v>458</v>
      </c>
      <c r="O3" s="168"/>
    </row>
    <row r="4" spans="2:15">
      <c r="B4" s="162" t="s">
        <v>68</v>
      </c>
      <c r="C4" s="164">
        <v>0</v>
      </c>
      <c r="D4" s="164">
        <v>0</v>
      </c>
      <c r="E4" s="164">
        <v>0</v>
      </c>
      <c r="F4" s="164">
        <v>0</v>
      </c>
      <c r="G4" s="168"/>
      <c r="H4" s="162" t="s">
        <v>68</v>
      </c>
      <c r="I4" s="164">
        <v>0</v>
      </c>
      <c r="J4" s="164">
        <v>0</v>
      </c>
      <c r="K4" s="164">
        <v>0</v>
      </c>
      <c r="L4" s="164">
        <v>0</v>
      </c>
      <c r="O4" s="168"/>
    </row>
    <row r="5" spans="2:15">
      <c r="B5" s="162" t="s">
        <v>21</v>
      </c>
      <c r="C5" s="164">
        <v>184</v>
      </c>
      <c r="D5" s="164">
        <v>184</v>
      </c>
      <c r="E5" s="164">
        <v>0</v>
      </c>
      <c r="F5" s="164">
        <v>0</v>
      </c>
      <c r="G5" s="168"/>
      <c r="H5" s="162" t="s">
        <v>21</v>
      </c>
      <c r="I5" s="164">
        <v>2.65157</v>
      </c>
      <c r="J5" s="164">
        <v>2.65157</v>
      </c>
      <c r="K5" s="164">
        <v>2.0472399999999999</v>
      </c>
      <c r="L5" s="164">
        <v>2.65157</v>
      </c>
      <c r="O5" s="168"/>
    </row>
    <row r="6" spans="2:15">
      <c r="B6" s="162" t="s">
        <v>67</v>
      </c>
      <c r="C6" s="164">
        <v>0</v>
      </c>
      <c r="D6" s="164">
        <v>0</v>
      </c>
      <c r="E6" s="164">
        <v>0</v>
      </c>
      <c r="F6" s="164">
        <v>0</v>
      </c>
      <c r="G6" s="168"/>
      <c r="H6" s="162" t="s">
        <v>67</v>
      </c>
      <c r="I6" s="164">
        <v>0</v>
      </c>
      <c r="J6" s="164">
        <v>0</v>
      </c>
      <c r="K6" s="164">
        <v>0</v>
      </c>
      <c r="L6" s="164">
        <v>0</v>
      </c>
      <c r="O6" s="168"/>
    </row>
    <row r="7" spans="2:15">
      <c r="B7" s="162" t="s">
        <v>66</v>
      </c>
      <c r="C7" s="164">
        <v>0</v>
      </c>
      <c r="D7" s="164">
        <v>0</v>
      </c>
      <c r="E7" s="164">
        <v>85</v>
      </c>
      <c r="F7" s="164">
        <v>21</v>
      </c>
      <c r="G7" s="168"/>
      <c r="H7" s="162" t="s">
        <v>66</v>
      </c>
      <c r="I7" s="164">
        <v>0</v>
      </c>
      <c r="J7" s="164">
        <v>0</v>
      </c>
      <c r="K7" s="164">
        <v>0</v>
      </c>
      <c r="L7" s="164">
        <v>0</v>
      </c>
      <c r="O7" s="168"/>
    </row>
    <row r="8" spans="2:15">
      <c r="B8" s="162" t="s">
        <v>20</v>
      </c>
      <c r="C8" s="164">
        <v>0</v>
      </c>
      <c r="D8" s="164">
        <v>0</v>
      </c>
      <c r="E8" s="164">
        <v>0</v>
      </c>
      <c r="F8" s="164">
        <v>0</v>
      </c>
      <c r="G8" s="168"/>
      <c r="H8" s="162" t="s">
        <v>20</v>
      </c>
      <c r="I8" s="164">
        <v>0</v>
      </c>
      <c r="J8" s="164">
        <v>0</v>
      </c>
      <c r="K8" s="164">
        <v>0</v>
      </c>
      <c r="L8" s="164">
        <v>0</v>
      </c>
      <c r="O8" s="168"/>
    </row>
    <row r="9" spans="2:15">
      <c r="B9" s="162" t="s">
        <v>65</v>
      </c>
      <c r="C9" s="164">
        <v>0</v>
      </c>
      <c r="D9" s="164">
        <v>0</v>
      </c>
      <c r="E9" s="164">
        <v>0</v>
      </c>
      <c r="F9" s="164">
        <v>0</v>
      </c>
      <c r="G9" s="168"/>
      <c r="H9" s="162" t="s">
        <v>65</v>
      </c>
      <c r="I9" s="164">
        <v>0</v>
      </c>
      <c r="J9" s="164">
        <v>0</v>
      </c>
      <c r="K9" s="164">
        <v>0</v>
      </c>
      <c r="L9" s="164">
        <v>0</v>
      </c>
      <c r="O9" s="168"/>
    </row>
    <row r="10" spans="2:15">
      <c r="B10" s="162" t="s">
        <v>64</v>
      </c>
      <c r="C10" s="164">
        <v>0</v>
      </c>
      <c r="D10" s="164">
        <v>0</v>
      </c>
      <c r="E10" s="164">
        <v>0</v>
      </c>
      <c r="F10" s="164">
        <v>0</v>
      </c>
      <c r="G10" s="168"/>
      <c r="H10" s="162" t="s">
        <v>64</v>
      </c>
      <c r="I10" s="164">
        <v>0</v>
      </c>
      <c r="J10" s="164">
        <v>0</v>
      </c>
      <c r="K10" s="164">
        <v>0</v>
      </c>
      <c r="L10" s="164">
        <v>0</v>
      </c>
      <c r="O10" s="168"/>
    </row>
    <row r="11" spans="2:15">
      <c r="B11" s="162" t="s">
        <v>280</v>
      </c>
      <c r="C11" s="164">
        <v>0</v>
      </c>
      <c r="D11" s="164">
        <v>0</v>
      </c>
      <c r="E11" s="164">
        <v>0</v>
      </c>
      <c r="F11" s="164">
        <v>0</v>
      </c>
      <c r="G11" s="168"/>
      <c r="H11" s="162" t="s">
        <v>280</v>
      </c>
      <c r="I11" s="164">
        <v>0</v>
      </c>
      <c r="J11" s="164">
        <v>0</v>
      </c>
      <c r="K11" s="164">
        <v>0</v>
      </c>
      <c r="L11" s="164">
        <v>0</v>
      </c>
      <c r="O11" s="168"/>
    </row>
    <row r="12" spans="2:15">
      <c r="B12" s="162" t="s">
        <v>19</v>
      </c>
      <c r="C12" s="164">
        <v>946</v>
      </c>
      <c r="D12" s="164">
        <v>946</v>
      </c>
      <c r="E12" s="164">
        <v>42.8</v>
      </c>
      <c r="F12" s="164">
        <v>92</v>
      </c>
      <c r="G12" s="168"/>
      <c r="H12" s="162" t="s">
        <v>19</v>
      </c>
      <c r="I12" s="164">
        <v>0</v>
      </c>
      <c r="J12" s="164">
        <v>0</v>
      </c>
      <c r="K12" s="164">
        <v>0</v>
      </c>
      <c r="L12" s="164">
        <v>0</v>
      </c>
      <c r="O12" s="168"/>
    </row>
    <row r="13" spans="2:15">
      <c r="B13" s="162" t="s">
        <v>18</v>
      </c>
      <c r="C13" s="164">
        <v>0</v>
      </c>
      <c r="D13" s="164">
        <v>0</v>
      </c>
      <c r="E13" s="164">
        <v>0</v>
      </c>
      <c r="F13" s="164">
        <v>0</v>
      </c>
      <c r="G13" s="168"/>
      <c r="H13" s="162" t="s">
        <v>18</v>
      </c>
      <c r="I13" s="164">
        <v>0</v>
      </c>
      <c r="J13" s="164">
        <v>0</v>
      </c>
      <c r="K13" s="164">
        <v>0</v>
      </c>
      <c r="L13" s="164">
        <v>0</v>
      </c>
      <c r="O13" s="168"/>
    </row>
    <row r="14" spans="2:15">
      <c r="B14" s="162" t="s">
        <v>63</v>
      </c>
      <c r="C14" s="164">
        <v>0</v>
      </c>
      <c r="D14" s="164">
        <v>0</v>
      </c>
      <c r="E14" s="164">
        <v>0</v>
      </c>
      <c r="F14" s="164">
        <v>0</v>
      </c>
      <c r="G14" s="168"/>
      <c r="H14" s="162" t="s">
        <v>63</v>
      </c>
      <c r="I14" s="164">
        <v>0</v>
      </c>
      <c r="J14" s="164">
        <v>0</v>
      </c>
      <c r="K14" s="164">
        <v>0</v>
      </c>
      <c r="L14" s="164">
        <v>0</v>
      </c>
      <c r="O14" s="168"/>
    </row>
    <row r="15" spans="2:15">
      <c r="B15" s="162" t="s">
        <v>62</v>
      </c>
      <c r="C15" s="164">
        <v>0</v>
      </c>
      <c r="D15" s="164">
        <v>0</v>
      </c>
      <c r="E15" s="164">
        <v>0</v>
      </c>
      <c r="F15" s="164">
        <v>0</v>
      </c>
      <c r="G15" s="168"/>
      <c r="H15" s="162" t="s">
        <v>62</v>
      </c>
      <c r="I15" s="164">
        <v>0</v>
      </c>
      <c r="J15" s="164">
        <v>0</v>
      </c>
      <c r="K15" s="164">
        <v>0</v>
      </c>
      <c r="L15" s="164">
        <v>0</v>
      </c>
      <c r="O15" s="168"/>
    </row>
    <row r="16" spans="2:15">
      <c r="B16" s="162" t="s">
        <v>61</v>
      </c>
      <c r="C16" s="164">
        <v>0</v>
      </c>
      <c r="D16" s="164">
        <v>0</v>
      </c>
      <c r="E16" s="164">
        <v>0</v>
      </c>
      <c r="F16" s="164">
        <v>0</v>
      </c>
      <c r="G16" s="168"/>
      <c r="H16" s="162" t="s">
        <v>61</v>
      </c>
      <c r="I16" s="164">
        <v>0</v>
      </c>
      <c r="J16" s="164">
        <v>0</v>
      </c>
      <c r="K16" s="164">
        <v>0</v>
      </c>
      <c r="L16" s="164">
        <v>0</v>
      </c>
      <c r="O16" s="168"/>
    </row>
    <row r="17" spans="2:15">
      <c r="B17" s="162" t="s">
        <v>17</v>
      </c>
      <c r="C17" s="164">
        <v>0</v>
      </c>
      <c r="D17" s="164">
        <v>0</v>
      </c>
      <c r="E17" s="164">
        <v>0</v>
      </c>
      <c r="F17" s="164">
        <v>0</v>
      </c>
      <c r="G17" s="168"/>
      <c r="H17" s="162" t="s">
        <v>17</v>
      </c>
      <c r="I17" s="164">
        <v>0.29499999999999998</v>
      </c>
      <c r="J17" s="164">
        <v>0.29499999999999998</v>
      </c>
      <c r="K17" s="164">
        <v>0.108</v>
      </c>
      <c r="L17" s="164">
        <v>0.04</v>
      </c>
      <c r="O17" s="168"/>
    </row>
    <row r="18" spans="2:15">
      <c r="B18" s="162" t="s">
        <v>60</v>
      </c>
      <c r="C18" s="164">
        <v>0</v>
      </c>
      <c r="D18" s="164">
        <v>0</v>
      </c>
      <c r="E18" s="164">
        <v>0</v>
      </c>
      <c r="F18" s="164">
        <v>0</v>
      </c>
      <c r="G18" s="168"/>
      <c r="H18" s="162" t="s">
        <v>60</v>
      </c>
      <c r="I18" s="164">
        <v>0</v>
      </c>
      <c r="J18" s="164">
        <v>0</v>
      </c>
      <c r="K18" s="164">
        <v>0</v>
      </c>
      <c r="L18" s="164">
        <v>0</v>
      </c>
      <c r="O18" s="168"/>
    </row>
    <row r="19" spans="2:15">
      <c r="B19" s="162" t="s">
        <v>59</v>
      </c>
      <c r="C19" s="164">
        <v>0</v>
      </c>
      <c r="D19" s="164">
        <v>0</v>
      </c>
      <c r="E19" s="164">
        <v>0</v>
      </c>
      <c r="F19" s="164">
        <v>7.5</v>
      </c>
      <c r="G19" s="168"/>
      <c r="H19" s="162" t="s">
        <v>59</v>
      </c>
      <c r="I19" s="164">
        <v>0</v>
      </c>
      <c r="J19" s="164">
        <v>0</v>
      </c>
      <c r="K19" s="164">
        <v>0</v>
      </c>
      <c r="L19" s="164">
        <v>0</v>
      </c>
      <c r="O19" s="168"/>
    </row>
    <row r="20" spans="2:15">
      <c r="B20" s="162" t="s">
        <v>16</v>
      </c>
      <c r="C20" s="164">
        <v>0</v>
      </c>
      <c r="D20" s="164">
        <v>0</v>
      </c>
      <c r="E20" s="164">
        <v>0</v>
      </c>
      <c r="F20" s="164">
        <v>0</v>
      </c>
      <c r="G20" s="168"/>
      <c r="H20" s="162" t="s">
        <v>16</v>
      </c>
      <c r="I20" s="164">
        <v>8.81</v>
      </c>
      <c r="J20" s="164">
        <v>8.81</v>
      </c>
      <c r="K20" s="164">
        <v>8.4</v>
      </c>
      <c r="L20" s="164">
        <v>6.4850000000000003</v>
      </c>
      <c r="O20" s="168"/>
    </row>
    <row r="21" spans="2:15">
      <c r="B21" s="162" t="s">
        <v>15</v>
      </c>
      <c r="C21" s="164">
        <v>0</v>
      </c>
      <c r="D21" s="164">
        <v>0</v>
      </c>
      <c r="E21" s="164">
        <v>0</v>
      </c>
      <c r="F21" s="164">
        <v>0</v>
      </c>
      <c r="G21" s="168"/>
      <c r="H21" s="162" t="s">
        <v>15</v>
      </c>
      <c r="I21" s="164">
        <v>0</v>
      </c>
      <c r="J21" s="164">
        <v>0</v>
      </c>
      <c r="K21" s="164">
        <v>0</v>
      </c>
      <c r="L21" s="164">
        <v>0</v>
      </c>
      <c r="O21" s="168"/>
    </row>
    <row r="22" spans="2:15">
      <c r="B22" s="162" t="s">
        <v>279</v>
      </c>
      <c r="C22" s="164">
        <v>0</v>
      </c>
      <c r="D22" s="164">
        <v>0</v>
      </c>
      <c r="E22" s="164">
        <v>0</v>
      </c>
      <c r="F22" s="164">
        <v>0</v>
      </c>
      <c r="G22" s="168"/>
      <c r="H22" s="162" t="s">
        <v>279</v>
      </c>
      <c r="I22" s="164">
        <v>0</v>
      </c>
      <c r="J22" s="164">
        <v>0</v>
      </c>
      <c r="K22" s="164">
        <v>0</v>
      </c>
      <c r="L22" s="164">
        <v>0</v>
      </c>
      <c r="O22" s="168"/>
    </row>
    <row r="23" spans="2:15">
      <c r="B23" s="162" t="s">
        <v>58</v>
      </c>
      <c r="C23" s="164">
        <v>0</v>
      </c>
      <c r="D23" s="164">
        <v>0</v>
      </c>
      <c r="E23" s="164">
        <v>0</v>
      </c>
      <c r="F23" s="164">
        <v>0</v>
      </c>
      <c r="G23" s="168"/>
      <c r="H23" s="162" t="s">
        <v>58</v>
      </c>
      <c r="I23" s="164">
        <v>0</v>
      </c>
      <c r="J23" s="164">
        <v>0</v>
      </c>
      <c r="K23" s="164">
        <v>0</v>
      </c>
      <c r="L23" s="164">
        <v>0</v>
      </c>
      <c r="O23" s="168"/>
    </row>
    <row r="24" spans="2:15">
      <c r="B24" s="162" t="s">
        <v>57</v>
      </c>
      <c r="C24" s="164">
        <v>0</v>
      </c>
      <c r="D24" s="164">
        <v>0</v>
      </c>
      <c r="E24" s="164">
        <v>15.9</v>
      </c>
      <c r="F24" s="164">
        <v>23</v>
      </c>
      <c r="G24" s="168"/>
      <c r="H24" s="162" t="s">
        <v>57</v>
      </c>
      <c r="I24" s="164">
        <v>0</v>
      </c>
      <c r="J24" s="164">
        <v>0</v>
      </c>
      <c r="K24" s="164">
        <v>0</v>
      </c>
      <c r="L24" s="164">
        <v>0</v>
      </c>
      <c r="O24" s="168"/>
    </row>
    <row r="25" spans="2:15">
      <c r="B25" s="162" t="s">
        <v>56</v>
      </c>
      <c r="C25" s="164">
        <v>0</v>
      </c>
      <c r="D25" s="164">
        <v>0</v>
      </c>
      <c r="E25" s="164">
        <v>0</v>
      </c>
      <c r="F25" s="164">
        <v>0</v>
      </c>
      <c r="G25" s="168"/>
      <c r="H25" s="162" t="s">
        <v>56</v>
      </c>
      <c r="I25" s="164">
        <v>0</v>
      </c>
      <c r="J25" s="164">
        <v>0</v>
      </c>
      <c r="K25" s="164">
        <v>0</v>
      </c>
      <c r="L25" s="164">
        <v>0</v>
      </c>
      <c r="O25" s="168"/>
    </row>
    <row r="26" spans="2:15">
      <c r="B26" s="162" t="s">
        <v>55</v>
      </c>
      <c r="C26" s="164">
        <v>0</v>
      </c>
      <c r="D26" s="164">
        <v>0</v>
      </c>
      <c r="E26" s="164">
        <v>0</v>
      </c>
      <c r="F26" s="164">
        <v>0</v>
      </c>
      <c r="G26" s="168"/>
      <c r="H26" s="162" t="s">
        <v>55</v>
      </c>
      <c r="I26" s="164">
        <v>0</v>
      </c>
      <c r="J26" s="164">
        <v>0</v>
      </c>
      <c r="K26" s="164">
        <v>0</v>
      </c>
      <c r="L26" s="164">
        <v>0</v>
      </c>
      <c r="O26" s="168"/>
    </row>
    <row r="27" spans="2:15">
      <c r="B27" s="162" t="s">
        <v>54</v>
      </c>
      <c r="C27" s="164">
        <v>0</v>
      </c>
      <c r="D27" s="164">
        <v>0</v>
      </c>
      <c r="E27" s="164">
        <v>0</v>
      </c>
      <c r="F27" s="164">
        <v>0</v>
      </c>
      <c r="G27" s="168"/>
      <c r="H27" s="162" t="s">
        <v>54</v>
      </c>
      <c r="I27" s="164">
        <v>0</v>
      </c>
      <c r="J27" s="164">
        <v>0</v>
      </c>
      <c r="K27" s="164">
        <v>0</v>
      </c>
      <c r="L27" s="164">
        <v>0</v>
      </c>
      <c r="O27" s="168"/>
    </row>
    <row r="28" spans="2:15">
      <c r="B28" s="162" t="s">
        <v>14</v>
      </c>
      <c r="C28" s="164">
        <v>0</v>
      </c>
      <c r="D28" s="164">
        <v>0</v>
      </c>
      <c r="E28" s="164">
        <v>0</v>
      </c>
      <c r="F28" s="164">
        <v>0</v>
      </c>
      <c r="G28" s="168"/>
      <c r="H28" s="162" t="s">
        <v>14</v>
      </c>
      <c r="I28" s="164">
        <v>0</v>
      </c>
      <c r="J28" s="164">
        <v>0</v>
      </c>
      <c r="K28" s="164">
        <v>0</v>
      </c>
      <c r="L28" s="164">
        <v>0</v>
      </c>
      <c r="O28" s="168"/>
    </row>
    <row r="29" spans="2:15">
      <c r="B29" s="162" t="s">
        <v>53</v>
      </c>
      <c r="C29" s="164">
        <v>0</v>
      </c>
      <c r="D29" s="164">
        <v>0</v>
      </c>
      <c r="E29" s="164">
        <v>0</v>
      </c>
      <c r="F29" s="164">
        <v>0</v>
      </c>
      <c r="G29" s="168"/>
      <c r="H29" s="162" t="s">
        <v>53</v>
      </c>
      <c r="I29" s="164">
        <v>0</v>
      </c>
      <c r="J29" s="164">
        <v>0</v>
      </c>
      <c r="K29" s="164">
        <v>0</v>
      </c>
      <c r="L29" s="164">
        <v>0</v>
      </c>
      <c r="O29" s="168"/>
    </row>
    <row r="30" spans="2:15">
      <c r="B30" s="162" t="s">
        <v>52</v>
      </c>
      <c r="C30" s="164">
        <v>0</v>
      </c>
      <c r="D30" s="164">
        <v>0</v>
      </c>
      <c r="E30" s="164">
        <v>0</v>
      </c>
      <c r="F30" s="164">
        <v>0</v>
      </c>
      <c r="G30" s="168"/>
      <c r="H30" s="162" t="s">
        <v>52</v>
      </c>
      <c r="I30" s="164">
        <v>0</v>
      </c>
      <c r="J30" s="164">
        <v>0</v>
      </c>
      <c r="K30" s="164">
        <v>0</v>
      </c>
      <c r="L30" s="164">
        <v>0</v>
      </c>
      <c r="O30" s="168"/>
    </row>
    <row r="31" spans="2:15">
      <c r="B31" s="162" t="s">
        <v>13</v>
      </c>
      <c r="C31" s="164">
        <v>0</v>
      </c>
      <c r="D31" s="164">
        <v>0</v>
      </c>
      <c r="E31" s="164">
        <v>0</v>
      </c>
      <c r="F31" s="164">
        <v>0</v>
      </c>
      <c r="G31" s="168"/>
      <c r="H31" s="162" t="s">
        <v>13</v>
      </c>
      <c r="I31" s="164">
        <v>0</v>
      </c>
      <c r="J31" s="164">
        <v>0</v>
      </c>
      <c r="K31" s="164">
        <v>0</v>
      </c>
      <c r="L31" s="164">
        <v>0</v>
      </c>
      <c r="O31" s="168"/>
    </row>
    <row r="32" spans="2:15">
      <c r="B32" s="162" t="s">
        <v>12</v>
      </c>
      <c r="C32" s="164">
        <v>53.5</v>
      </c>
      <c r="D32" s="164">
        <v>53.5</v>
      </c>
      <c r="E32" s="164">
        <v>0</v>
      </c>
      <c r="F32" s="164">
        <v>0</v>
      </c>
      <c r="G32" s="168"/>
      <c r="H32" s="162" t="s">
        <v>12</v>
      </c>
      <c r="I32" s="164">
        <v>1.554</v>
      </c>
      <c r="J32" s="164">
        <v>1.554</v>
      </c>
      <c r="K32" s="164">
        <v>0</v>
      </c>
      <c r="L32" s="164">
        <v>1.554</v>
      </c>
      <c r="O32" s="168"/>
    </row>
    <row r="33" spans="2:15">
      <c r="B33" s="162" t="s">
        <v>51</v>
      </c>
      <c r="C33" s="164">
        <v>0</v>
      </c>
      <c r="D33" s="164">
        <v>0</v>
      </c>
      <c r="E33" s="164">
        <v>0</v>
      </c>
      <c r="F33" s="164">
        <v>0</v>
      </c>
      <c r="G33" s="168"/>
      <c r="H33" s="162" t="s">
        <v>51</v>
      </c>
      <c r="I33" s="164">
        <v>0.11674523621063643</v>
      </c>
      <c r="J33" s="164">
        <v>9.7606684105727551E-2</v>
      </c>
      <c r="K33" s="164">
        <v>9.0908264470322991E-2</v>
      </c>
      <c r="L33" s="164">
        <v>9.1865156648465118E-2</v>
      </c>
      <c r="O33" s="168"/>
    </row>
    <row r="34" spans="2:15">
      <c r="B34" s="162" t="s">
        <v>50</v>
      </c>
      <c r="C34" s="164">
        <v>0</v>
      </c>
      <c r="D34" s="164">
        <v>0</v>
      </c>
      <c r="E34" s="164">
        <v>0</v>
      </c>
      <c r="F34" s="164">
        <v>0</v>
      </c>
      <c r="G34" s="168"/>
      <c r="H34" s="162" t="s">
        <v>50</v>
      </c>
      <c r="I34" s="164">
        <v>0</v>
      </c>
      <c r="J34" s="164">
        <v>0</v>
      </c>
      <c r="K34" s="164">
        <v>0</v>
      </c>
      <c r="L34" s="164">
        <v>0</v>
      </c>
      <c r="O34" s="168"/>
    </row>
    <row r="35" spans="2:15">
      <c r="B35" s="162" t="s">
        <v>49</v>
      </c>
      <c r="C35" s="164">
        <v>0</v>
      </c>
      <c r="D35" s="164">
        <v>0</v>
      </c>
      <c r="E35" s="164">
        <v>0</v>
      </c>
      <c r="F35" s="164">
        <v>0</v>
      </c>
      <c r="G35" s="168"/>
      <c r="H35" s="162" t="s">
        <v>49</v>
      </c>
      <c r="I35" s="164">
        <v>0</v>
      </c>
      <c r="J35" s="164">
        <v>0</v>
      </c>
      <c r="K35" s="164">
        <v>0</v>
      </c>
      <c r="L35" s="164">
        <v>0</v>
      </c>
      <c r="O35" s="168"/>
    </row>
    <row r="36" spans="2:15">
      <c r="B36" s="162" t="s">
        <v>48</v>
      </c>
      <c r="C36" s="164">
        <v>0</v>
      </c>
      <c r="D36" s="164">
        <v>0</v>
      </c>
      <c r="E36" s="164">
        <v>21.4</v>
      </c>
      <c r="F36" s="164">
        <v>94.3</v>
      </c>
      <c r="G36" s="168"/>
      <c r="H36" s="162" t="s">
        <v>48</v>
      </c>
      <c r="I36" s="164">
        <v>0</v>
      </c>
      <c r="J36" s="164">
        <v>0</v>
      </c>
      <c r="K36" s="164">
        <v>0</v>
      </c>
      <c r="L36" s="164">
        <v>0</v>
      </c>
      <c r="O36" s="168"/>
    </row>
    <row r="37" spans="2:15">
      <c r="B37" s="162" t="s">
        <v>47</v>
      </c>
      <c r="C37" s="164">
        <v>0</v>
      </c>
      <c r="D37" s="164">
        <v>0</v>
      </c>
      <c r="E37" s="164">
        <v>0</v>
      </c>
      <c r="F37" s="164">
        <v>0</v>
      </c>
      <c r="G37" s="168"/>
      <c r="H37" s="162" t="s">
        <v>47</v>
      </c>
      <c r="I37" s="164">
        <v>0</v>
      </c>
      <c r="J37" s="164">
        <v>0</v>
      </c>
      <c r="K37" s="164">
        <v>0</v>
      </c>
      <c r="L37" s="164">
        <v>0</v>
      </c>
      <c r="O37" s="168"/>
    </row>
    <row r="38" spans="2:15">
      <c r="B38" s="162" t="s">
        <v>46</v>
      </c>
      <c r="C38" s="164">
        <v>0</v>
      </c>
      <c r="D38" s="164">
        <v>0</v>
      </c>
      <c r="E38" s="164">
        <v>0</v>
      </c>
      <c r="F38" s="164">
        <v>0</v>
      </c>
      <c r="G38" s="168"/>
      <c r="H38" s="162" t="s">
        <v>46</v>
      </c>
      <c r="I38" s="164">
        <v>0</v>
      </c>
      <c r="J38" s="164">
        <v>0</v>
      </c>
      <c r="K38" s="164">
        <v>0</v>
      </c>
      <c r="L38" s="164">
        <v>0</v>
      </c>
      <c r="O38" s="168"/>
    </row>
    <row r="39" spans="2:15">
      <c r="B39" s="162" t="s">
        <v>45</v>
      </c>
      <c r="C39" s="164">
        <v>0</v>
      </c>
      <c r="D39" s="164">
        <v>0</v>
      </c>
      <c r="E39" s="164">
        <v>0</v>
      </c>
      <c r="F39" s="164">
        <v>0</v>
      </c>
      <c r="G39" s="168"/>
      <c r="H39" s="162" t="s">
        <v>45</v>
      </c>
      <c r="I39" s="164">
        <v>0</v>
      </c>
      <c r="J39" s="164">
        <v>0</v>
      </c>
      <c r="K39" s="164">
        <v>0</v>
      </c>
      <c r="L39" s="164">
        <v>0</v>
      </c>
      <c r="O39" s="168"/>
    </row>
    <row r="40" spans="2:15">
      <c r="B40" s="162" t="s">
        <v>44</v>
      </c>
      <c r="C40" s="164">
        <v>1.1000000000000001</v>
      </c>
      <c r="D40" s="164">
        <v>1.1000000000000001</v>
      </c>
      <c r="E40" s="164">
        <v>0</v>
      </c>
      <c r="F40" s="164">
        <v>0</v>
      </c>
      <c r="G40" s="168"/>
      <c r="H40" s="162" t="s">
        <v>44</v>
      </c>
      <c r="I40" s="164">
        <v>0</v>
      </c>
      <c r="J40" s="164">
        <v>0</v>
      </c>
      <c r="K40" s="164">
        <v>0</v>
      </c>
      <c r="L40" s="164">
        <v>0</v>
      </c>
      <c r="O40" s="168"/>
    </row>
    <row r="41" spans="2:15">
      <c r="B41" s="162" t="s">
        <v>43</v>
      </c>
      <c r="C41" s="164">
        <v>0</v>
      </c>
      <c r="D41" s="164">
        <v>0</v>
      </c>
      <c r="E41" s="164">
        <v>0</v>
      </c>
      <c r="F41" s="164">
        <v>0</v>
      </c>
      <c r="G41" s="168"/>
      <c r="H41" s="162" t="s">
        <v>43</v>
      </c>
      <c r="I41" s="164">
        <v>0</v>
      </c>
      <c r="J41" s="164">
        <v>0</v>
      </c>
      <c r="K41" s="164">
        <v>0</v>
      </c>
      <c r="L41" s="164">
        <v>0</v>
      </c>
      <c r="O41" s="168"/>
    </row>
    <row r="42" spans="2:15">
      <c r="B42" s="162" t="s">
        <v>42</v>
      </c>
      <c r="C42" s="164">
        <v>0</v>
      </c>
      <c r="D42" s="164">
        <v>0</v>
      </c>
      <c r="E42" s="164">
        <v>0</v>
      </c>
      <c r="F42" s="164">
        <v>0</v>
      </c>
      <c r="G42" s="168"/>
      <c r="H42" s="162" t="s">
        <v>42</v>
      </c>
      <c r="I42" s="164">
        <v>0</v>
      </c>
      <c r="J42" s="164">
        <v>0</v>
      </c>
      <c r="K42" s="164">
        <v>0</v>
      </c>
      <c r="L42" s="164">
        <v>0</v>
      </c>
      <c r="O42" s="168"/>
    </row>
    <row r="43" spans="2:15">
      <c r="B43" s="162" t="s">
        <v>41</v>
      </c>
      <c r="C43" s="164">
        <v>0</v>
      </c>
      <c r="D43" s="164">
        <v>0</v>
      </c>
      <c r="E43" s="164">
        <v>0</v>
      </c>
      <c r="F43" s="164">
        <v>0</v>
      </c>
      <c r="G43" s="168"/>
      <c r="H43" s="162" t="s">
        <v>41</v>
      </c>
      <c r="I43" s="164">
        <v>0</v>
      </c>
      <c r="J43" s="164">
        <v>0</v>
      </c>
      <c r="K43" s="164">
        <v>0</v>
      </c>
      <c r="L43" s="164">
        <v>0</v>
      </c>
      <c r="O43" s="168"/>
    </row>
    <row r="44" spans="2:15">
      <c r="B44" s="162" t="s">
        <v>40</v>
      </c>
      <c r="C44" s="164">
        <v>62</v>
      </c>
      <c r="D44" s="164">
        <v>62</v>
      </c>
      <c r="E44" s="164">
        <v>0</v>
      </c>
      <c r="F44" s="164">
        <v>0</v>
      </c>
      <c r="G44" s="168"/>
      <c r="H44" s="162" t="s">
        <v>40</v>
      </c>
      <c r="I44" s="164">
        <v>0</v>
      </c>
      <c r="J44" s="164">
        <v>0</v>
      </c>
      <c r="K44" s="164">
        <v>0</v>
      </c>
      <c r="L44" s="164">
        <v>0</v>
      </c>
      <c r="O44" s="168"/>
    </row>
    <row r="45" spans="2:15">
      <c r="B45" s="162" t="s">
        <v>11</v>
      </c>
      <c r="C45" s="164">
        <v>0</v>
      </c>
      <c r="D45" s="164">
        <v>0</v>
      </c>
      <c r="E45" s="164">
        <v>0</v>
      </c>
      <c r="F45" s="164">
        <v>0</v>
      </c>
      <c r="G45" s="168"/>
      <c r="H45" s="162" t="s">
        <v>11</v>
      </c>
      <c r="I45" s="164">
        <v>1.4550000000000001</v>
      </c>
      <c r="J45" s="164">
        <v>1.4550000000000001</v>
      </c>
      <c r="K45" s="164">
        <v>1.8129999999999999</v>
      </c>
      <c r="L45" s="164">
        <v>1.8129999999999999</v>
      </c>
      <c r="O45" s="168"/>
    </row>
    <row r="46" spans="2:15">
      <c r="B46" s="162" t="s">
        <v>39</v>
      </c>
      <c r="C46" s="164">
        <v>0</v>
      </c>
      <c r="D46" s="164">
        <v>0</v>
      </c>
      <c r="E46" s="164">
        <v>0</v>
      </c>
      <c r="F46" s="164">
        <v>0</v>
      </c>
      <c r="G46" s="168"/>
      <c r="H46" s="162" t="s">
        <v>39</v>
      </c>
      <c r="I46" s="164">
        <v>0</v>
      </c>
      <c r="J46" s="164">
        <v>0</v>
      </c>
      <c r="K46" s="164">
        <v>0</v>
      </c>
      <c r="L46" s="164">
        <v>0</v>
      </c>
      <c r="O46" s="168"/>
    </row>
    <row r="47" spans="2:15">
      <c r="B47" s="162" t="s">
        <v>38</v>
      </c>
      <c r="C47" s="164">
        <v>0</v>
      </c>
      <c r="D47" s="164">
        <v>0</v>
      </c>
      <c r="E47" s="164">
        <v>0</v>
      </c>
      <c r="F47" s="164">
        <v>0</v>
      </c>
      <c r="G47" s="168"/>
      <c r="H47" s="162" t="s">
        <v>38</v>
      </c>
      <c r="I47" s="164">
        <v>0</v>
      </c>
      <c r="J47" s="164">
        <v>0</v>
      </c>
      <c r="K47" s="164">
        <v>0</v>
      </c>
      <c r="L47" s="164">
        <v>0</v>
      </c>
      <c r="O47" s="168"/>
    </row>
    <row r="48" spans="2:15">
      <c r="B48" s="162" t="s">
        <v>37</v>
      </c>
      <c r="C48" s="164">
        <v>0</v>
      </c>
      <c r="D48" s="164">
        <v>0</v>
      </c>
      <c r="E48" s="164">
        <v>0</v>
      </c>
      <c r="F48" s="164">
        <v>0</v>
      </c>
      <c r="G48" s="168"/>
      <c r="H48" s="162" t="s">
        <v>37</v>
      </c>
      <c r="I48" s="164">
        <v>0</v>
      </c>
      <c r="J48" s="164">
        <v>0</v>
      </c>
      <c r="K48" s="164">
        <v>0</v>
      </c>
      <c r="L48" s="164">
        <v>0</v>
      </c>
      <c r="O48" s="168"/>
    </row>
    <row r="49" spans="2:15">
      <c r="B49" s="162" t="s">
        <v>36</v>
      </c>
      <c r="C49" s="164">
        <v>0</v>
      </c>
      <c r="D49" s="164">
        <v>0</v>
      </c>
      <c r="E49" s="164">
        <v>0</v>
      </c>
      <c r="F49" s="164">
        <v>0</v>
      </c>
      <c r="G49" s="168"/>
      <c r="H49" s="162" t="s">
        <v>36</v>
      </c>
      <c r="I49" s="164">
        <v>0</v>
      </c>
      <c r="J49" s="164">
        <v>0</v>
      </c>
      <c r="K49" s="164">
        <v>0</v>
      </c>
      <c r="L49" s="164">
        <v>0</v>
      </c>
      <c r="O49" s="168"/>
    </row>
    <row r="50" spans="2:15">
      <c r="B50" s="162" t="s">
        <v>431</v>
      </c>
      <c r="C50" s="164">
        <v>0</v>
      </c>
      <c r="D50" s="164">
        <v>0</v>
      </c>
      <c r="E50" s="164">
        <v>0</v>
      </c>
      <c r="F50" s="164">
        <v>45</v>
      </c>
      <c r="G50" s="168"/>
      <c r="H50" s="162" t="s">
        <v>431</v>
      </c>
      <c r="I50" s="164">
        <v>0</v>
      </c>
      <c r="J50" s="164">
        <v>0</v>
      </c>
      <c r="K50" s="164">
        <v>0</v>
      </c>
      <c r="L50" s="164">
        <v>0</v>
      </c>
      <c r="O50" s="168"/>
    </row>
    <row r="51" spans="2:15">
      <c r="B51" s="162" t="s">
        <v>10</v>
      </c>
      <c r="C51" s="164">
        <v>8400</v>
      </c>
      <c r="D51" s="164">
        <v>8400</v>
      </c>
      <c r="E51" s="164">
        <v>0</v>
      </c>
      <c r="F51" s="164">
        <v>0</v>
      </c>
      <c r="G51" s="168"/>
      <c r="H51" s="162" t="s">
        <v>10</v>
      </c>
      <c r="I51" s="164">
        <v>6.6082999999999998</v>
      </c>
      <c r="J51" s="164">
        <v>6.6082999999999998</v>
      </c>
      <c r="K51" s="164">
        <v>6.1967999999999996</v>
      </c>
      <c r="L51" s="164">
        <v>4.7580499999999999</v>
      </c>
      <c r="O51" s="168"/>
    </row>
    <row r="52" spans="2:15">
      <c r="B52" s="162" t="s">
        <v>35</v>
      </c>
      <c r="C52" s="164">
        <v>0</v>
      </c>
      <c r="D52" s="164">
        <v>0</v>
      </c>
      <c r="E52" s="164">
        <v>0</v>
      </c>
      <c r="F52" s="164">
        <v>0</v>
      </c>
      <c r="G52" s="168"/>
      <c r="H52" s="162" t="s">
        <v>35</v>
      </c>
      <c r="I52" s="164">
        <v>0</v>
      </c>
      <c r="J52" s="164">
        <v>0</v>
      </c>
      <c r="K52" s="164">
        <v>0</v>
      </c>
      <c r="L52" s="164">
        <v>0</v>
      </c>
      <c r="O52" s="168"/>
    </row>
    <row r="53" spans="2:15">
      <c r="B53" s="162" t="s">
        <v>9</v>
      </c>
      <c r="C53" s="164">
        <v>21</v>
      </c>
      <c r="D53" s="164">
        <v>21</v>
      </c>
      <c r="E53" s="164">
        <v>0</v>
      </c>
      <c r="F53" s="164">
        <v>0</v>
      </c>
      <c r="G53" s="168"/>
      <c r="H53" s="162" t="s">
        <v>9</v>
      </c>
      <c r="I53" s="164">
        <v>0</v>
      </c>
      <c r="J53" s="164">
        <v>0</v>
      </c>
      <c r="K53" s="164">
        <v>0</v>
      </c>
      <c r="L53" s="164">
        <v>0</v>
      </c>
      <c r="O53" s="168"/>
    </row>
    <row r="54" spans="2:15">
      <c r="B54" s="162" t="s">
        <v>34</v>
      </c>
      <c r="C54" s="164">
        <v>0</v>
      </c>
      <c r="D54" s="164">
        <v>0</v>
      </c>
      <c r="E54" s="164">
        <v>0</v>
      </c>
      <c r="F54" s="164">
        <v>0</v>
      </c>
      <c r="G54" s="168"/>
      <c r="H54" s="162" t="s">
        <v>34</v>
      </c>
      <c r="I54" s="164">
        <v>0</v>
      </c>
      <c r="J54" s="164">
        <v>0</v>
      </c>
      <c r="K54" s="164">
        <v>0</v>
      </c>
      <c r="L54" s="164">
        <v>0</v>
      </c>
      <c r="O54" s="168"/>
    </row>
    <row r="55" spans="2:15">
      <c r="B55" s="162" t="s">
        <v>33</v>
      </c>
      <c r="C55" s="164">
        <v>59</v>
      </c>
      <c r="D55" s="164">
        <v>59</v>
      </c>
      <c r="E55" s="164">
        <v>6.6</v>
      </c>
      <c r="F55" s="164">
        <v>5.95</v>
      </c>
      <c r="G55" s="168"/>
      <c r="H55" s="162" t="s">
        <v>33</v>
      </c>
      <c r="I55" s="164">
        <v>1.2E-2</v>
      </c>
      <c r="J55" s="164">
        <v>1.2E-2</v>
      </c>
      <c r="K55" s="164">
        <v>0</v>
      </c>
      <c r="L55" s="164">
        <v>1.2E-2</v>
      </c>
      <c r="O55" s="168"/>
    </row>
    <row r="56" spans="2:15">
      <c r="B56" s="162" t="s">
        <v>32</v>
      </c>
      <c r="C56" s="164">
        <v>0</v>
      </c>
      <c r="D56" s="164">
        <v>0</v>
      </c>
      <c r="E56" s="164">
        <v>0</v>
      </c>
      <c r="F56" s="164">
        <v>0</v>
      </c>
      <c r="G56" s="168"/>
      <c r="H56" s="162" t="s">
        <v>32</v>
      </c>
      <c r="I56" s="164">
        <v>0</v>
      </c>
      <c r="J56" s="164">
        <v>0</v>
      </c>
      <c r="K56" s="164">
        <v>0</v>
      </c>
      <c r="L56" s="164">
        <v>0</v>
      </c>
      <c r="O56" s="168"/>
    </row>
    <row r="57" spans="2:15">
      <c r="B57" s="162" t="s">
        <v>31</v>
      </c>
      <c r="C57" s="164">
        <v>0</v>
      </c>
      <c r="D57" s="164">
        <v>0</v>
      </c>
      <c r="E57" s="164">
        <v>0</v>
      </c>
      <c r="F57" s="164">
        <v>0</v>
      </c>
      <c r="G57" s="168"/>
      <c r="H57" s="162" t="s">
        <v>31</v>
      </c>
      <c r="I57" s="164">
        <v>0</v>
      </c>
      <c r="J57" s="164">
        <v>0</v>
      </c>
      <c r="K57" s="164">
        <v>0</v>
      </c>
      <c r="L57" s="164">
        <v>0</v>
      </c>
      <c r="O57" s="168"/>
    </row>
    <row r="58" spans="2:15">
      <c r="B58" s="162" t="s">
        <v>30</v>
      </c>
      <c r="C58" s="164">
        <v>0</v>
      </c>
      <c r="D58" s="164">
        <v>0</v>
      </c>
      <c r="E58" s="164">
        <v>0</v>
      </c>
      <c r="F58" s="164">
        <v>0</v>
      </c>
      <c r="G58" s="168"/>
      <c r="H58" s="162" t="s">
        <v>30</v>
      </c>
      <c r="I58" s="164">
        <v>0</v>
      </c>
      <c r="J58" s="164">
        <v>0</v>
      </c>
      <c r="K58" s="164">
        <v>0</v>
      </c>
      <c r="L58" s="164">
        <v>0</v>
      </c>
      <c r="O58" s="168"/>
    </row>
    <row r="59" spans="2:15">
      <c r="B59" s="162" t="s">
        <v>29</v>
      </c>
      <c r="C59" s="164">
        <v>0</v>
      </c>
      <c r="D59" s="164">
        <v>0</v>
      </c>
      <c r="E59" s="164">
        <v>97.5</v>
      </c>
      <c r="F59" s="164">
        <v>0</v>
      </c>
      <c r="G59" s="168"/>
      <c r="H59" s="162" t="s">
        <v>29</v>
      </c>
      <c r="I59" s="164">
        <v>0</v>
      </c>
      <c r="J59" s="164">
        <v>0</v>
      </c>
      <c r="K59" s="164">
        <v>0</v>
      </c>
      <c r="L59" s="164">
        <v>0</v>
      </c>
      <c r="O59" s="168"/>
    </row>
    <row r="60" spans="2:15">
      <c r="B60" s="162" t="s">
        <v>28</v>
      </c>
      <c r="C60" s="164">
        <v>0</v>
      </c>
      <c r="D60" s="164">
        <v>0</v>
      </c>
      <c r="E60" s="164">
        <v>0</v>
      </c>
      <c r="F60" s="164">
        <v>0</v>
      </c>
      <c r="G60" s="168"/>
      <c r="H60" s="162" t="s">
        <v>28</v>
      </c>
      <c r="I60" s="164">
        <v>1.4599999999999999E-3</v>
      </c>
      <c r="J60" s="164">
        <v>1.2199999999999999E-3</v>
      </c>
      <c r="K60" s="164">
        <v>1.1360000000000001E-3</v>
      </c>
      <c r="L60" s="164">
        <v>1.1479999999999999E-3</v>
      </c>
      <c r="O60" s="168"/>
    </row>
    <row r="61" spans="2:15">
      <c r="B61" s="162" t="s">
        <v>27</v>
      </c>
      <c r="C61" s="164">
        <v>0</v>
      </c>
      <c r="D61" s="164">
        <v>0</v>
      </c>
      <c r="E61" s="164">
        <v>0</v>
      </c>
      <c r="F61" s="164">
        <v>0</v>
      </c>
      <c r="G61" s="168"/>
      <c r="H61" s="162" t="s">
        <v>27</v>
      </c>
      <c r="I61" s="164">
        <v>0</v>
      </c>
      <c r="J61" s="164">
        <v>0</v>
      </c>
      <c r="K61" s="164">
        <v>0</v>
      </c>
      <c r="L61" s="164">
        <v>0</v>
      </c>
      <c r="O61" s="168"/>
    </row>
    <row r="62" spans="2:15">
      <c r="B62" s="162" t="s">
        <v>26</v>
      </c>
      <c r="C62" s="164">
        <v>0</v>
      </c>
      <c r="D62" s="164">
        <v>0</v>
      </c>
      <c r="E62" s="164">
        <v>0</v>
      </c>
      <c r="F62" s="164">
        <v>0</v>
      </c>
      <c r="G62" s="168"/>
      <c r="H62" s="162" t="s">
        <v>26</v>
      </c>
      <c r="I62" s="164">
        <v>1.11E-4</v>
      </c>
      <c r="J62" s="164">
        <v>9.2700000000000004E-5</v>
      </c>
      <c r="K62" s="164">
        <v>8.6299999999999997E-5</v>
      </c>
      <c r="L62" s="164">
        <v>8.7269999999999996E-5</v>
      </c>
      <c r="O62" s="168"/>
    </row>
    <row r="63" spans="2:15">
      <c r="B63" s="162" t="s">
        <v>25</v>
      </c>
      <c r="C63" s="164">
        <v>0</v>
      </c>
      <c r="D63" s="164">
        <v>0</v>
      </c>
      <c r="E63" s="164">
        <v>0</v>
      </c>
      <c r="F63" s="164">
        <v>0</v>
      </c>
      <c r="G63" s="168"/>
      <c r="H63" s="162" t="s">
        <v>25</v>
      </c>
      <c r="I63" s="164">
        <v>0</v>
      </c>
      <c r="J63" s="164">
        <v>0</v>
      </c>
      <c r="K63" s="164">
        <v>0</v>
      </c>
      <c r="L63" s="164">
        <v>0</v>
      </c>
      <c r="O63" s="168"/>
    </row>
    <row r="64" spans="2:15">
      <c r="B64" s="162" t="s">
        <v>24</v>
      </c>
      <c r="C64" s="164">
        <v>0</v>
      </c>
      <c r="D64" s="164">
        <v>0</v>
      </c>
      <c r="E64" s="164">
        <v>0</v>
      </c>
      <c r="F64" s="164">
        <v>85.8</v>
      </c>
      <c r="G64" s="168"/>
      <c r="H64" s="162" t="s">
        <v>24</v>
      </c>
      <c r="I64" s="164">
        <v>0</v>
      </c>
      <c r="J64" s="164">
        <v>0</v>
      </c>
      <c r="K64" s="164">
        <v>0</v>
      </c>
      <c r="L64" s="164">
        <v>0</v>
      </c>
      <c r="O64" s="168"/>
    </row>
    <row r="65" spans="2:23">
      <c r="B65" s="1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</row>
    <row r="66" spans="2:23">
      <c r="B66" s="162" t="s">
        <v>722</v>
      </c>
      <c r="F66" s="162" t="s">
        <v>721</v>
      </c>
      <c r="G66" s="168"/>
      <c r="H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</row>
    <row r="67" spans="2:23">
      <c r="B67" s="32" t="s">
        <v>430</v>
      </c>
      <c r="C67" s="249" t="s">
        <v>720</v>
      </c>
      <c r="D67" s="163" t="s">
        <v>719</v>
      </c>
      <c r="F67" s="32" t="s">
        <v>429</v>
      </c>
      <c r="G67" s="249" t="s">
        <v>720</v>
      </c>
      <c r="H67" s="163" t="s">
        <v>719</v>
      </c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</row>
    <row r="68" spans="2:23">
      <c r="B68" s="170" t="s">
        <v>68</v>
      </c>
      <c r="C68" s="164">
        <v>0</v>
      </c>
      <c r="D68" s="164">
        <v>0</v>
      </c>
      <c r="F68" s="170" t="s">
        <v>68</v>
      </c>
      <c r="G68" s="164">
        <v>0</v>
      </c>
      <c r="H68" s="164">
        <v>0</v>
      </c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</row>
    <row r="69" spans="2:23">
      <c r="B69" s="162" t="s">
        <v>21</v>
      </c>
      <c r="C69" s="164">
        <v>0</v>
      </c>
      <c r="D69" s="164">
        <v>2.7040000000000002</v>
      </c>
      <c r="F69" s="162" t="s">
        <v>21</v>
      </c>
      <c r="G69" s="164">
        <v>297.89999999999998</v>
      </c>
      <c r="H69" s="164">
        <v>2000</v>
      </c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</row>
    <row r="70" spans="2:23">
      <c r="B70" s="162" t="s">
        <v>67</v>
      </c>
      <c r="C70" s="164">
        <v>0</v>
      </c>
      <c r="D70" s="164">
        <v>0</v>
      </c>
      <c r="F70" s="162" t="s">
        <v>67</v>
      </c>
      <c r="G70" s="164">
        <v>0</v>
      </c>
      <c r="H70" s="164">
        <v>0</v>
      </c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</row>
    <row r="71" spans="2:23">
      <c r="B71" s="162" t="s">
        <v>66</v>
      </c>
      <c r="C71" s="164">
        <v>0</v>
      </c>
      <c r="D71" s="164">
        <v>0</v>
      </c>
      <c r="F71" s="162" t="s">
        <v>66</v>
      </c>
      <c r="G71" s="164">
        <v>0</v>
      </c>
      <c r="H71" s="164">
        <v>0</v>
      </c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</row>
    <row r="72" spans="2:23">
      <c r="B72" s="162" t="s">
        <v>20</v>
      </c>
      <c r="C72" s="164">
        <v>0</v>
      </c>
      <c r="D72" s="164">
        <v>0</v>
      </c>
      <c r="F72" s="162" t="s">
        <v>20</v>
      </c>
      <c r="G72" s="164">
        <v>0</v>
      </c>
      <c r="H72" s="164">
        <v>0</v>
      </c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</row>
    <row r="73" spans="2:23">
      <c r="B73" s="162" t="s">
        <v>65</v>
      </c>
      <c r="C73" s="164">
        <v>17.511700000000001</v>
      </c>
      <c r="D73" s="164">
        <v>0</v>
      </c>
      <c r="F73" s="162" t="s">
        <v>65</v>
      </c>
      <c r="G73" s="164">
        <v>0</v>
      </c>
      <c r="H73" s="164">
        <v>0</v>
      </c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</row>
    <row r="74" spans="2:23">
      <c r="B74" s="162" t="s">
        <v>64</v>
      </c>
      <c r="C74" s="164">
        <v>0</v>
      </c>
      <c r="D74" s="164">
        <v>0</v>
      </c>
      <c r="F74" s="162" t="s">
        <v>64</v>
      </c>
      <c r="G74" s="164">
        <v>0</v>
      </c>
      <c r="H74" s="164">
        <v>0</v>
      </c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</row>
    <row r="75" spans="2:23">
      <c r="B75" s="162" t="s">
        <v>280</v>
      </c>
      <c r="C75" s="164">
        <v>0</v>
      </c>
      <c r="D75" s="164">
        <v>0</v>
      </c>
      <c r="F75" s="162" t="s">
        <v>280</v>
      </c>
      <c r="G75" s="164">
        <v>0</v>
      </c>
      <c r="H75" s="164">
        <v>0</v>
      </c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</row>
    <row r="76" spans="2:23">
      <c r="B76" s="162" t="s">
        <v>19</v>
      </c>
      <c r="C76" s="164">
        <v>0</v>
      </c>
      <c r="D76" s="164">
        <v>0</v>
      </c>
      <c r="F76" s="162" t="s">
        <v>19</v>
      </c>
      <c r="G76" s="164">
        <v>113.2</v>
      </c>
      <c r="H76" s="164">
        <v>760</v>
      </c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</row>
    <row r="77" spans="2:23">
      <c r="B77" s="162" t="s">
        <v>18</v>
      </c>
      <c r="C77" s="164">
        <v>0</v>
      </c>
      <c r="D77" s="164">
        <v>0</v>
      </c>
      <c r="F77" s="162" t="s">
        <v>18</v>
      </c>
      <c r="G77" s="164">
        <v>0</v>
      </c>
      <c r="H77" s="164">
        <v>0</v>
      </c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</row>
    <row r="78" spans="2:23">
      <c r="B78" s="162" t="s">
        <v>63</v>
      </c>
      <c r="C78" s="164">
        <v>0</v>
      </c>
      <c r="D78" s="164">
        <v>0</v>
      </c>
      <c r="F78" s="162" t="s">
        <v>63</v>
      </c>
      <c r="G78" s="164">
        <v>0</v>
      </c>
      <c r="H78" s="164">
        <v>0</v>
      </c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</row>
    <row r="79" spans="2:23">
      <c r="B79" s="162" t="s">
        <v>62</v>
      </c>
      <c r="C79" s="164">
        <v>0</v>
      </c>
      <c r="D79" s="164">
        <v>0</v>
      </c>
      <c r="F79" s="162" t="s">
        <v>62</v>
      </c>
      <c r="G79" s="164">
        <v>89.36</v>
      </c>
      <c r="H79" s="164">
        <v>600</v>
      </c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</row>
    <row r="80" spans="2:23">
      <c r="B80" s="162" t="s">
        <v>61</v>
      </c>
      <c r="C80" s="164">
        <v>0</v>
      </c>
      <c r="D80" s="164">
        <v>0</v>
      </c>
      <c r="F80" s="162" t="s">
        <v>61</v>
      </c>
      <c r="G80" s="164">
        <v>0</v>
      </c>
      <c r="H80" s="164">
        <v>0</v>
      </c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</row>
    <row r="81" spans="2:23">
      <c r="B81" s="162" t="s">
        <v>17</v>
      </c>
      <c r="C81" s="164">
        <v>0</v>
      </c>
      <c r="D81" s="164">
        <v>0</v>
      </c>
      <c r="F81" s="162" t="s">
        <v>17</v>
      </c>
      <c r="G81" s="164">
        <v>0</v>
      </c>
      <c r="H81" s="164">
        <v>0</v>
      </c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</row>
    <row r="82" spans="2:23">
      <c r="B82" s="162" t="s">
        <v>60</v>
      </c>
      <c r="C82" s="164">
        <v>0</v>
      </c>
      <c r="D82" s="164">
        <v>0</v>
      </c>
      <c r="F82" s="162" t="s">
        <v>60</v>
      </c>
      <c r="G82" s="164">
        <v>0</v>
      </c>
      <c r="H82" s="164">
        <v>0</v>
      </c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</row>
    <row r="83" spans="2:23">
      <c r="B83" s="162" t="s">
        <v>59</v>
      </c>
      <c r="C83" s="164">
        <v>0</v>
      </c>
      <c r="D83" s="164">
        <v>0</v>
      </c>
      <c r="F83" s="162" t="s">
        <v>59</v>
      </c>
      <c r="G83" s="164">
        <v>0</v>
      </c>
      <c r="H83" s="164">
        <v>0</v>
      </c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</row>
    <row r="84" spans="2:23">
      <c r="B84" s="162" t="s">
        <v>16</v>
      </c>
      <c r="C84" s="164">
        <v>0</v>
      </c>
      <c r="D84" s="164">
        <v>0</v>
      </c>
      <c r="F84" s="162" t="s">
        <v>16</v>
      </c>
      <c r="G84" s="164">
        <v>0</v>
      </c>
      <c r="H84" s="164">
        <v>0</v>
      </c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</row>
    <row r="85" spans="2:23">
      <c r="B85" s="162" t="s">
        <v>15</v>
      </c>
      <c r="C85" s="164">
        <v>0</v>
      </c>
      <c r="D85" s="164">
        <v>0</v>
      </c>
      <c r="F85" s="162" t="s">
        <v>15</v>
      </c>
      <c r="G85" s="164">
        <v>0</v>
      </c>
      <c r="H85" s="164">
        <v>0</v>
      </c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</row>
    <row r="86" spans="2:23">
      <c r="B86" s="162" t="s">
        <v>279</v>
      </c>
      <c r="C86" s="164">
        <v>0</v>
      </c>
      <c r="D86" s="164">
        <v>0</v>
      </c>
      <c r="F86" s="162" t="s">
        <v>279</v>
      </c>
      <c r="G86" s="164">
        <v>0</v>
      </c>
      <c r="H86" s="164">
        <v>0</v>
      </c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</row>
    <row r="87" spans="2:23">
      <c r="B87" s="162" t="s">
        <v>58</v>
      </c>
      <c r="C87" s="164">
        <v>0</v>
      </c>
      <c r="D87" s="164">
        <v>0</v>
      </c>
      <c r="F87" s="162" t="s">
        <v>58</v>
      </c>
      <c r="G87" s="164">
        <v>0</v>
      </c>
      <c r="H87" s="164">
        <v>0</v>
      </c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</row>
    <row r="88" spans="2:23">
      <c r="B88" s="162" t="s">
        <v>57</v>
      </c>
      <c r="C88" s="164">
        <v>0</v>
      </c>
      <c r="D88" s="164">
        <v>0</v>
      </c>
      <c r="F88" s="162" t="s">
        <v>57</v>
      </c>
      <c r="G88" s="164">
        <v>0</v>
      </c>
      <c r="H88" s="164">
        <v>0</v>
      </c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</row>
    <row r="89" spans="2:23">
      <c r="B89" s="162" t="s">
        <v>56</v>
      </c>
      <c r="C89" s="164">
        <v>7.3927800000000001</v>
      </c>
      <c r="D89" s="164">
        <v>2.0381</v>
      </c>
      <c r="F89" s="162" t="s">
        <v>56</v>
      </c>
      <c r="G89" s="164">
        <v>53.62</v>
      </c>
      <c r="H89" s="164">
        <v>360</v>
      </c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</row>
    <row r="90" spans="2:23">
      <c r="B90" s="162" t="s">
        <v>55</v>
      </c>
      <c r="C90" s="164">
        <v>0</v>
      </c>
      <c r="D90" s="164">
        <v>0</v>
      </c>
      <c r="F90" s="162" t="s">
        <v>55</v>
      </c>
      <c r="G90" s="164">
        <v>0</v>
      </c>
      <c r="H90" s="164">
        <v>0</v>
      </c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</row>
    <row r="91" spans="2:23">
      <c r="B91" s="162" t="s">
        <v>54</v>
      </c>
      <c r="C91" s="164">
        <v>0</v>
      </c>
      <c r="D91" s="164">
        <v>0</v>
      </c>
      <c r="F91" s="162" t="s">
        <v>54</v>
      </c>
      <c r="G91" s="164">
        <v>0</v>
      </c>
      <c r="H91" s="164">
        <v>0</v>
      </c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</row>
    <row r="92" spans="2:23">
      <c r="B92" s="162" t="s">
        <v>14</v>
      </c>
      <c r="C92" s="164">
        <v>0</v>
      </c>
      <c r="D92" s="164">
        <v>0</v>
      </c>
      <c r="F92" s="162" t="s">
        <v>14</v>
      </c>
      <c r="G92" s="164">
        <v>0</v>
      </c>
      <c r="H92" s="164">
        <v>0</v>
      </c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</row>
    <row r="93" spans="2:23">
      <c r="B93" s="162" t="s">
        <v>53</v>
      </c>
      <c r="C93" s="164">
        <v>0</v>
      </c>
      <c r="D93" s="164">
        <v>0</v>
      </c>
      <c r="F93" s="162" t="s">
        <v>53</v>
      </c>
      <c r="G93" s="164">
        <v>0</v>
      </c>
      <c r="H93" s="164">
        <v>0</v>
      </c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</row>
    <row r="94" spans="2:23">
      <c r="B94" s="162" t="s">
        <v>52</v>
      </c>
      <c r="C94" s="164">
        <v>0</v>
      </c>
      <c r="D94" s="164">
        <v>0</v>
      </c>
      <c r="F94" s="162" t="s">
        <v>52</v>
      </c>
      <c r="G94" s="164">
        <v>0</v>
      </c>
      <c r="H94" s="164">
        <v>0</v>
      </c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</row>
    <row r="95" spans="2:23">
      <c r="B95" s="162" t="s">
        <v>13</v>
      </c>
      <c r="C95" s="164">
        <v>0</v>
      </c>
      <c r="D95" s="164">
        <v>0</v>
      </c>
      <c r="F95" s="162" t="s">
        <v>13</v>
      </c>
      <c r="G95" s="164">
        <v>0</v>
      </c>
      <c r="H95" s="164">
        <v>0</v>
      </c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</row>
    <row r="96" spans="2:23">
      <c r="B96" s="162" t="s">
        <v>12</v>
      </c>
      <c r="C96" s="164">
        <v>0</v>
      </c>
      <c r="D96" s="164">
        <v>0</v>
      </c>
      <c r="F96" s="162" t="s">
        <v>12</v>
      </c>
      <c r="G96" s="164">
        <v>0</v>
      </c>
      <c r="H96" s="164">
        <v>0</v>
      </c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</row>
    <row r="97" spans="2:23">
      <c r="B97" s="162" t="s">
        <v>51</v>
      </c>
      <c r="C97" s="164">
        <v>0</v>
      </c>
      <c r="D97" s="164">
        <v>0</v>
      </c>
      <c r="F97" s="162" t="s">
        <v>51</v>
      </c>
      <c r="G97" s="164">
        <v>0</v>
      </c>
      <c r="H97" s="164">
        <v>0</v>
      </c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</row>
    <row r="98" spans="2:23">
      <c r="B98" s="162" t="s">
        <v>50</v>
      </c>
      <c r="C98" s="164">
        <v>0</v>
      </c>
      <c r="D98" s="164">
        <v>0</v>
      </c>
      <c r="F98" s="162" t="s">
        <v>50</v>
      </c>
      <c r="G98" s="164">
        <v>0</v>
      </c>
      <c r="H98" s="164">
        <v>0</v>
      </c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</row>
    <row r="99" spans="2:23">
      <c r="B99" s="162" t="s">
        <v>49</v>
      </c>
      <c r="C99" s="164">
        <v>0</v>
      </c>
      <c r="D99" s="164">
        <v>0</v>
      </c>
      <c r="F99" s="162" t="s">
        <v>49</v>
      </c>
      <c r="G99" s="164">
        <v>0</v>
      </c>
      <c r="H99" s="164">
        <v>0</v>
      </c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</row>
    <row r="100" spans="2:23">
      <c r="B100" s="162" t="s">
        <v>48</v>
      </c>
      <c r="C100" s="164">
        <v>0</v>
      </c>
      <c r="D100" s="164">
        <v>0</v>
      </c>
      <c r="F100" s="162" t="s">
        <v>48</v>
      </c>
      <c r="G100" s="164">
        <v>0</v>
      </c>
      <c r="H100" s="164">
        <v>0</v>
      </c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</row>
    <row r="101" spans="2:23">
      <c r="B101" s="162" t="s">
        <v>47</v>
      </c>
      <c r="C101" s="164">
        <v>0</v>
      </c>
      <c r="D101" s="164">
        <v>0</v>
      </c>
      <c r="F101" s="162" t="s">
        <v>47</v>
      </c>
      <c r="G101" s="164">
        <v>0</v>
      </c>
      <c r="H101" s="164">
        <v>0</v>
      </c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</row>
    <row r="102" spans="2:23">
      <c r="B102" s="162" t="s">
        <v>46</v>
      </c>
      <c r="C102" s="164">
        <v>0</v>
      </c>
      <c r="D102" s="164">
        <v>0</v>
      </c>
      <c r="F102" s="162" t="s">
        <v>46</v>
      </c>
      <c r="G102" s="164">
        <v>0</v>
      </c>
      <c r="H102" s="164">
        <v>0</v>
      </c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</row>
    <row r="103" spans="2:23">
      <c r="B103" s="162" t="s">
        <v>45</v>
      </c>
      <c r="C103" s="164">
        <v>0</v>
      </c>
      <c r="D103" s="164">
        <v>0</v>
      </c>
      <c r="F103" s="162" t="s">
        <v>45</v>
      </c>
      <c r="G103" s="164">
        <v>0</v>
      </c>
      <c r="H103" s="164">
        <v>0</v>
      </c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</row>
    <row r="104" spans="2:23">
      <c r="B104" s="162" t="s">
        <v>44</v>
      </c>
      <c r="C104" s="164">
        <v>1.976E-2</v>
      </c>
      <c r="D104" s="164">
        <v>5.2000000000000006E-3</v>
      </c>
      <c r="F104" s="162" t="s">
        <v>44</v>
      </c>
      <c r="G104" s="164">
        <v>0</v>
      </c>
      <c r="H104" s="164">
        <v>0</v>
      </c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</row>
    <row r="105" spans="2:23">
      <c r="B105" s="162" t="s">
        <v>43</v>
      </c>
      <c r="C105" s="164">
        <v>0</v>
      </c>
      <c r="D105" s="164">
        <v>0</v>
      </c>
      <c r="F105" s="162" t="s">
        <v>43</v>
      </c>
      <c r="G105" s="164">
        <v>0</v>
      </c>
      <c r="H105" s="164">
        <v>0</v>
      </c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</row>
    <row r="106" spans="2:23">
      <c r="B106" s="162" t="s">
        <v>42</v>
      </c>
      <c r="C106" s="164">
        <v>0</v>
      </c>
      <c r="D106" s="164">
        <v>0</v>
      </c>
      <c r="F106" s="162" t="s">
        <v>42</v>
      </c>
      <c r="G106" s="164">
        <v>0</v>
      </c>
      <c r="H106" s="164">
        <v>0</v>
      </c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</row>
    <row r="107" spans="2:23">
      <c r="B107" s="162" t="s">
        <v>41</v>
      </c>
      <c r="C107" s="164">
        <v>0</v>
      </c>
      <c r="D107" s="164">
        <v>0</v>
      </c>
      <c r="F107" s="162" t="s">
        <v>41</v>
      </c>
      <c r="G107" s="164">
        <v>150</v>
      </c>
      <c r="H107" s="164">
        <v>0</v>
      </c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</row>
    <row r="108" spans="2:23">
      <c r="B108" s="162" t="s">
        <v>40</v>
      </c>
      <c r="C108" s="164">
        <v>0</v>
      </c>
      <c r="D108" s="164">
        <v>0</v>
      </c>
      <c r="F108" s="162" t="s">
        <v>40</v>
      </c>
      <c r="G108" s="164">
        <v>0</v>
      </c>
      <c r="H108" s="164">
        <v>0</v>
      </c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</row>
    <row r="109" spans="2:23">
      <c r="B109" s="162" t="s">
        <v>11</v>
      </c>
      <c r="C109" s="164">
        <v>0</v>
      </c>
      <c r="D109" s="164">
        <v>0</v>
      </c>
      <c r="F109" s="162" t="s">
        <v>11</v>
      </c>
      <c r="G109" s="164">
        <v>131.1</v>
      </c>
      <c r="H109" s="164">
        <v>880.00000000000011</v>
      </c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</row>
    <row r="110" spans="2:23">
      <c r="B110" s="162" t="s">
        <v>39</v>
      </c>
      <c r="C110" s="164">
        <v>0</v>
      </c>
      <c r="D110" s="164">
        <v>0</v>
      </c>
      <c r="F110" s="162" t="s">
        <v>39</v>
      </c>
      <c r="G110" s="164">
        <v>0</v>
      </c>
      <c r="H110" s="164">
        <v>0</v>
      </c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</row>
    <row r="111" spans="2:23">
      <c r="B111" s="162" t="s">
        <v>38</v>
      </c>
      <c r="C111" s="164">
        <v>0</v>
      </c>
      <c r="D111" s="164">
        <v>0</v>
      </c>
      <c r="F111" s="162" t="s">
        <v>38</v>
      </c>
      <c r="G111" s="164">
        <v>0</v>
      </c>
      <c r="H111" s="164">
        <v>0</v>
      </c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</row>
    <row r="112" spans="2:23">
      <c r="B112" s="162" t="s">
        <v>37</v>
      </c>
      <c r="C112" s="164">
        <v>0</v>
      </c>
      <c r="D112" s="164">
        <v>0</v>
      </c>
      <c r="F112" s="162" t="s">
        <v>37</v>
      </c>
      <c r="G112" s="164">
        <v>0</v>
      </c>
      <c r="H112" s="164">
        <v>0</v>
      </c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</row>
    <row r="113" spans="2:23">
      <c r="B113" s="162" t="s">
        <v>36</v>
      </c>
      <c r="C113" s="164">
        <v>0</v>
      </c>
      <c r="D113" s="164">
        <v>0</v>
      </c>
      <c r="F113" s="162" t="s">
        <v>36</v>
      </c>
      <c r="G113" s="164">
        <v>0</v>
      </c>
      <c r="H113" s="164">
        <v>0</v>
      </c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</row>
    <row r="114" spans="2:23">
      <c r="B114" s="162" t="s">
        <v>431</v>
      </c>
      <c r="C114" s="164">
        <v>0</v>
      </c>
      <c r="D114" s="164">
        <v>0</v>
      </c>
      <c r="F114" s="162" t="s">
        <v>431</v>
      </c>
      <c r="G114" s="164">
        <v>0</v>
      </c>
      <c r="H114" s="164">
        <v>0</v>
      </c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</row>
    <row r="115" spans="2:23">
      <c r="B115" s="162" t="s">
        <v>10</v>
      </c>
      <c r="C115" s="164">
        <v>0</v>
      </c>
      <c r="D115" s="164">
        <v>0</v>
      </c>
      <c r="F115" s="162" t="s">
        <v>10</v>
      </c>
      <c r="G115" s="164">
        <v>0</v>
      </c>
      <c r="H115" s="164">
        <v>0</v>
      </c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</row>
    <row r="116" spans="2:23">
      <c r="B116" s="162" t="s">
        <v>35</v>
      </c>
      <c r="C116" s="164">
        <v>0</v>
      </c>
      <c r="D116" s="164">
        <v>0</v>
      </c>
      <c r="F116" s="162" t="s">
        <v>35</v>
      </c>
      <c r="G116" s="164">
        <v>0</v>
      </c>
      <c r="H116" s="164">
        <v>0</v>
      </c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</row>
    <row r="117" spans="2:23">
      <c r="B117" s="162" t="s">
        <v>9</v>
      </c>
      <c r="C117" s="164">
        <v>0</v>
      </c>
      <c r="D117" s="164">
        <v>0</v>
      </c>
      <c r="F117" s="162" t="s">
        <v>9</v>
      </c>
      <c r="G117" s="164">
        <v>0</v>
      </c>
      <c r="H117" s="164">
        <v>0</v>
      </c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</row>
    <row r="118" spans="2:23">
      <c r="B118" s="162" t="s">
        <v>34</v>
      </c>
      <c r="C118" s="164">
        <v>0</v>
      </c>
      <c r="D118" s="164">
        <v>0</v>
      </c>
      <c r="F118" s="162" t="s">
        <v>34</v>
      </c>
      <c r="G118" s="164">
        <v>0</v>
      </c>
      <c r="H118" s="164">
        <v>0</v>
      </c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</row>
    <row r="119" spans="2:23">
      <c r="B119" s="162" t="s">
        <v>33</v>
      </c>
      <c r="C119" s="164">
        <v>0</v>
      </c>
      <c r="D119" s="164">
        <v>0</v>
      </c>
      <c r="F119" s="162" t="s">
        <v>33</v>
      </c>
      <c r="G119" s="164">
        <v>0</v>
      </c>
      <c r="H119" s="164">
        <v>0</v>
      </c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</row>
    <row r="120" spans="2:23">
      <c r="B120" s="162" t="s">
        <v>32</v>
      </c>
      <c r="C120" s="164">
        <v>0</v>
      </c>
      <c r="D120" s="164">
        <v>0</v>
      </c>
      <c r="F120" s="162" t="s">
        <v>32</v>
      </c>
      <c r="G120" s="164">
        <v>0</v>
      </c>
      <c r="H120" s="164">
        <v>0</v>
      </c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</row>
    <row r="121" spans="2:23">
      <c r="B121" s="162" t="s">
        <v>31</v>
      </c>
      <c r="C121" s="164">
        <v>0.247</v>
      </c>
      <c r="D121" s="164">
        <v>6.5000000000000002E-2</v>
      </c>
      <c r="F121" s="162" t="s">
        <v>31</v>
      </c>
      <c r="G121" s="164">
        <v>0</v>
      </c>
      <c r="H121" s="164">
        <v>0</v>
      </c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</row>
    <row r="122" spans="2:23">
      <c r="B122" s="162" t="s">
        <v>30</v>
      </c>
      <c r="C122" s="164">
        <v>0</v>
      </c>
      <c r="D122" s="164">
        <v>0</v>
      </c>
      <c r="F122" s="162" t="s">
        <v>30</v>
      </c>
      <c r="G122" s="164">
        <v>0</v>
      </c>
      <c r="H122" s="164">
        <v>0</v>
      </c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</row>
    <row r="123" spans="2:23">
      <c r="B123" s="162" t="s">
        <v>29</v>
      </c>
      <c r="C123" s="164">
        <v>0</v>
      </c>
      <c r="D123" s="164">
        <v>0</v>
      </c>
      <c r="F123" s="162" t="s">
        <v>29</v>
      </c>
      <c r="G123" s="164">
        <v>0</v>
      </c>
      <c r="H123" s="164">
        <v>0</v>
      </c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</row>
    <row r="124" spans="2:23">
      <c r="B124" s="162" t="s">
        <v>28</v>
      </c>
      <c r="C124" s="164">
        <v>0</v>
      </c>
      <c r="D124" s="164">
        <v>0</v>
      </c>
      <c r="F124" s="162" t="s">
        <v>28</v>
      </c>
      <c r="G124" s="164">
        <v>0</v>
      </c>
      <c r="H124" s="164">
        <v>0</v>
      </c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</row>
    <row r="125" spans="2:23">
      <c r="B125" s="162" t="s">
        <v>27</v>
      </c>
      <c r="C125" s="164">
        <v>0</v>
      </c>
      <c r="D125" s="164">
        <v>0</v>
      </c>
      <c r="F125" s="162" t="s">
        <v>27</v>
      </c>
      <c r="G125" s="164">
        <v>0</v>
      </c>
      <c r="H125" s="164">
        <v>0</v>
      </c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</row>
    <row r="126" spans="2:23">
      <c r="B126" s="162" t="s">
        <v>26</v>
      </c>
      <c r="C126" s="164">
        <v>0</v>
      </c>
      <c r="D126" s="164">
        <v>0</v>
      </c>
      <c r="F126" s="162" t="s">
        <v>26</v>
      </c>
      <c r="G126" s="164">
        <v>0</v>
      </c>
      <c r="H126" s="164">
        <v>0</v>
      </c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</row>
    <row r="127" spans="2:23">
      <c r="B127" s="162" t="s">
        <v>25</v>
      </c>
      <c r="C127" s="164">
        <v>0</v>
      </c>
      <c r="D127" s="164">
        <v>0</v>
      </c>
      <c r="F127" s="162" t="s">
        <v>25</v>
      </c>
      <c r="G127" s="164">
        <v>0</v>
      </c>
      <c r="H127" s="164">
        <v>0</v>
      </c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</row>
    <row r="128" spans="2:23">
      <c r="B128" s="162" t="s">
        <v>24</v>
      </c>
      <c r="C128" s="164">
        <v>0.26500000000000001</v>
      </c>
      <c r="D128" s="164">
        <v>0</v>
      </c>
      <c r="F128" s="162" t="s">
        <v>24</v>
      </c>
      <c r="G128" s="164">
        <v>0</v>
      </c>
      <c r="H128" s="164">
        <v>0</v>
      </c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</row>
    <row r="129" spans="2:23">
      <c r="B129" s="1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</row>
    <row r="130" spans="2:23">
      <c r="B130" s="162" t="s">
        <v>427</v>
      </c>
      <c r="C130" s="163" t="s">
        <v>450</v>
      </c>
      <c r="D130" s="163" t="s">
        <v>448</v>
      </c>
      <c r="E130" s="163" t="s">
        <v>449</v>
      </c>
      <c r="F130" s="163" t="s">
        <v>451</v>
      </c>
      <c r="G130" s="163" t="s">
        <v>452</v>
      </c>
      <c r="H130" s="163" t="s">
        <v>453</v>
      </c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</row>
    <row r="131" spans="2:23">
      <c r="B131" s="29" t="s">
        <v>461</v>
      </c>
      <c r="C131" s="32" t="s">
        <v>429</v>
      </c>
      <c r="D131" s="32" t="s">
        <v>288</v>
      </c>
      <c r="E131" s="32" t="s">
        <v>288</v>
      </c>
      <c r="F131" s="32" t="s">
        <v>288</v>
      </c>
      <c r="G131" s="32" t="s">
        <v>288</v>
      </c>
      <c r="H131" s="32" t="s">
        <v>429</v>
      </c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</row>
    <row r="132" spans="2:23">
      <c r="B132" s="170" t="s">
        <v>68</v>
      </c>
      <c r="C132" s="164">
        <v>0</v>
      </c>
      <c r="D132" s="164">
        <v>0</v>
      </c>
      <c r="E132" s="164">
        <v>0</v>
      </c>
      <c r="F132" s="164">
        <v>0</v>
      </c>
      <c r="G132" s="164">
        <v>0</v>
      </c>
      <c r="H132" s="164">
        <v>0</v>
      </c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</row>
    <row r="133" spans="2:23">
      <c r="B133" s="162" t="s">
        <v>21</v>
      </c>
      <c r="C133" s="164">
        <v>630</v>
      </c>
      <c r="D133" s="164">
        <v>0</v>
      </c>
      <c r="E133" s="164">
        <v>0</v>
      </c>
      <c r="F133" s="164">
        <v>0</v>
      </c>
      <c r="G133" s="164">
        <v>1.2150000000000001</v>
      </c>
      <c r="H133" s="164">
        <v>0</v>
      </c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</row>
    <row r="134" spans="2:23">
      <c r="B134" s="162" t="s">
        <v>67</v>
      </c>
      <c r="C134" s="164">
        <v>0</v>
      </c>
      <c r="D134" s="164">
        <v>0</v>
      </c>
      <c r="E134" s="164">
        <v>0</v>
      </c>
      <c r="F134" s="164">
        <v>0</v>
      </c>
      <c r="G134" s="164">
        <v>0</v>
      </c>
      <c r="H134" s="164">
        <v>0</v>
      </c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</row>
    <row r="135" spans="2:23">
      <c r="B135" s="162" t="s">
        <v>66</v>
      </c>
      <c r="C135" s="164">
        <v>0</v>
      </c>
      <c r="D135" s="164">
        <v>0</v>
      </c>
      <c r="E135" s="164">
        <v>0</v>
      </c>
      <c r="F135" s="164">
        <v>0</v>
      </c>
      <c r="G135" s="164">
        <v>0</v>
      </c>
      <c r="H135" s="164">
        <v>0</v>
      </c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</row>
    <row r="136" spans="2:23">
      <c r="B136" s="162" t="s">
        <v>20</v>
      </c>
      <c r="C136" s="164">
        <v>0</v>
      </c>
      <c r="D136" s="164">
        <v>0</v>
      </c>
      <c r="E136" s="164">
        <v>0</v>
      </c>
      <c r="F136" s="164">
        <v>0</v>
      </c>
      <c r="G136" s="164">
        <v>0</v>
      </c>
      <c r="H136" s="164">
        <v>0</v>
      </c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</row>
    <row r="137" spans="2:23">
      <c r="B137" s="162" t="s">
        <v>65</v>
      </c>
      <c r="C137" s="164">
        <v>0</v>
      </c>
      <c r="D137" s="164">
        <v>0</v>
      </c>
      <c r="E137" s="164">
        <v>0</v>
      </c>
      <c r="F137" s="164">
        <v>0</v>
      </c>
      <c r="G137" s="164">
        <v>180</v>
      </c>
      <c r="H137" s="164">
        <v>0</v>
      </c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</row>
    <row r="138" spans="2:23">
      <c r="B138" s="162" t="s">
        <v>64</v>
      </c>
      <c r="C138" s="164">
        <v>0</v>
      </c>
      <c r="D138" s="164">
        <v>0</v>
      </c>
      <c r="E138" s="164">
        <v>0</v>
      </c>
      <c r="F138" s="164">
        <v>0</v>
      </c>
      <c r="G138" s="164">
        <v>0</v>
      </c>
      <c r="H138" s="164">
        <v>0</v>
      </c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</row>
    <row r="139" spans="2:23">
      <c r="B139" s="162" t="s">
        <v>280</v>
      </c>
      <c r="C139" s="164">
        <v>0</v>
      </c>
      <c r="D139" s="164">
        <v>0</v>
      </c>
      <c r="E139" s="164">
        <v>0</v>
      </c>
      <c r="F139" s="164">
        <v>0</v>
      </c>
      <c r="G139" s="164">
        <v>0</v>
      </c>
      <c r="H139" s="164">
        <v>0</v>
      </c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</row>
    <row r="140" spans="2:23">
      <c r="B140" s="162" t="s">
        <v>19</v>
      </c>
      <c r="C140" s="164">
        <v>0</v>
      </c>
      <c r="D140" s="164">
        <v>5.3999999999999999E-2</v>
      </c>
      <c r="E140" s="164">
        <v>8.8999999999999996E-2</v>
      </c>
      <c r="F140" s="164">
        <v>0.14299999999999999</v>
      </c>
      <c r="G140" s="164">
        <v>0</v>
      </c>
      <c r="H140" s="164">
        <v>0</v>
      </c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</row>
    <row r="141" spans="2:23">
      <c r="B141" s="162" t="s">
        <v>18</v>
      </c>
      <c r="C141" s="164">
        <v>0</v>
      </c>
      <c r="D141" s="164">
        <v>0</v>
      </c>
      <c r="E141" s="164">
        <v>0</v>
      </c>
      <c r="F141" s="164">
        <v>0</v>
      </c>
      <c r="G141" s="164">
        <v>0</v>
      </c>
      <c r="H141" s="164">
        <v>0</v>
      </c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</row>
    <row r="142" spans="2:23">
      <c r="B142" s="162" t="s">
        <v>63</v>
      </c>
      <c r="C142" s="164">
        <v>0</v>
      </c>
      <c r="D142" s="164">
        <v>0</v>
      </c>
      <c r="E142" s="164">
        <v>0</v>
      </c>
      <c r="F142" s="164">
        <v>0</v>
      </c>
      <c r="G142" s="164">
        <v>0</v>
      </c>
      <c r="H142" s="164">
        <v>0</v>
      </c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</row>
    <row r="143" spans="2:23">
      <c r="B143" s="162" t="s">
        <v>62</v>
      </c>
      <c r="C143" s="164">
        <v>0</v>
      </c>
      <c r="D143" s="164">
        <v>0</v>
      </c>
      <c r="E143" s="164">
        <v>0</v>
      </c>
      <c r="F143" s="164">
        <v>0</v>
      </c>
      <c r="G143" s="164">
        <v>0</v>
      </c>
      <c r="H143" s="164">
        <v>0</v>
      </c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</row>
    <row r="144" spans="2:23">
      <c r="B144" s="162" t="s">
        <v>61</v>
      </c>
      <c r="C144" s="164">
        <v>0</v>
      </c>
      <c r="D144" s="164">
        <v>0</v>
      </c>
      <c r="E144" s="164">
        <v>0</v>
      </c>
      <c r="F144" s="164">
        <v>0</v>
      </c>
      <c r="G144" s="164">
        <v>0</v>
      </c>
      <c r="H144" s="164">
        <v>0</v>
      </c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</row>
    <row r="145" spans="2:23">
      <c r="B145" s="162" t="s">
        <v>17</v>
      </c>
      <c r="C145" s="164">
        <v>0</v>
      </c>
      <c r="D145" s="164">
        <v>0</v>
      </c>
      <c r="E145" s="164">
        <v>0</v>
      </c>
      <c r="F145" s="164">
        <v>0</v>
      </c>
      <c r="G145" s="164">
        <v>0</v>
      </c>
      <c r="H145" s="164">
        <v>0</v>
      </c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</row>
    <row r="146" spans="2:23">
      <c r="B146" s="162" t="s">
        <v>60</v>
      </c>
      <c r="C146" s="164">
        <v>0</v>
      </c>
      <c r="D146" s="164">
        <v>0</v>
      </c>
      <c r="E146" s="164">
        <v>0</v>
      </c>
      <c r="F146" s="164">
        <v>0</v>
      </c>
      <c r="G146" s="164">
        <v>0</v>
      </c>
      <c r="H146" s="164">
        <v>0</v>
      </c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</row>
    <row r="147" spans="2:23">
      <c r="B147" s="162" t="s">
        <v>59</v>
      </c>
      <c r="C147" s="164">
        <v>0</v>
      </c>
      <c r="D147" s="164">
        <v>0</v>
      </c>
      <c r="E147" s="164">
        <v>0</v>
      </c>
      <c r="F147" s="164">
        <v>0</v>
      </c>
      <c r="G147" s="164">
        <v>0</v>
      </c>
      <c r="H147" s="164">
        <v>0</v>
      </c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</row>
    <row r="148" spans="2:23">
      <c r="B148" s="162" t="s">
        <v>16</v>
      </c>
      <c r="C148" s="164">
        <v>0</v>
      </c>
      <c r="D148" s="164">
        <v>0</v>
      </c>
      <c r="E148" s="164">
        <v>0</v>
      </c>
      <c r="F148" s="164">
        <v>0</v>
      </c>
      <c r="G148" s="164">
        <v>0</v>
      </c>
      <c r="H148" s="164">
        <v>0</v>
      </c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</row>
    <row r="149" spans="2:23">
      <c r="B149" s="162" t="s">
        <v>15</v>
      </c>
      <c r="C149" s="164">
        <v>0</v>
      </c>
      <c r="D149" s="164">
        <v>0</v>
      </c>
      <c r="E149" s="164">
        <v>0</v>
      </c>
      <c r="F149" s="164">
        <v>0</v>
      </c>
      <c r="G149" s="164">
        <v>0</v>
      </c>
      <c r="H149" s="164">
        <v>0</v>
      </c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</row>
    <row r="150" spans="2:23">
      <c r="B150" s="162" t="s">
        <v>279</v>
      </c>
      <c r="C150" s="164">
        <v>0</v>
      </c>
      <c r="D150" s="164">
        <v>0</v>
      </c>
      <c r="E150" s="164">
        <v>0</v>
      </c>
      <c r="F150" s="164">
        <v>0</v>
      </c>
      <c r="G150" s="164">
        <v>0</v>
      </c>
      <c r="H150" s="164">
        <v>0</v>
      </c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</row>
    <row r="151" spans="2:23">
      <c r="B151" s="162" t="s">
        <v>58</v>
      </c>
      <c r="C151" s="164">
        <v>0</v>
      </c>
      <c r="D151" s="164">
        <v>0</v>
      </c>
      <c r="E151" s="164">
        <v>0</v>
      </c>
      <c r="F151" s="164">
        <v>0</v>
      </c>
      <c r="G151" s="164">
        <v>0</v>
      </c>
      <c r="H151" s="164">
        <v>500000</v>
      </c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</row>
    <row r="152" spans="2:23">
      <c r="B152" s="162" t="s">
        <v>57</v>
      </c>
      <c r="C152" s="164">
        <v>0</v>
      </c>
      <c r="D152" s="164">
        <v>0</v>
      </c>
      <c r="E152" s="164">
        <v>0</v>
      </c>
      <c r="F152" s="164">
        <v>0</v>
      </c>
      <c r="G152" s="164">
        <v>0</v>
      </c>
      <c r="H152" s="164">
        <v>0</v>
      </c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</row>
    <row r="153" spans="2:23">
      <c r="B153" s="162" t="s">
        <v>56</v>
      </c>
      <c r="C153" s="164">
        <v>2605</v>
      </c>
      <c r="D153" s="164">
        <v>0</v>
      </c>
      <c r="E153" s="164">
        <v>0</v>
      </c>
      <c r="F153" s="164">
        <v>0</v>
      </c>
      <c r="G153" s="164">
        <v>2.93</v>
      </c>
      <c r="H153" s="164">
        <v>0</v>
      </c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</row>
    <row r="154" spans="2:23">
      <c r="B154" s="162" t="s">
        <v>55</v>
      </c>
      <c r="C154" s="164">
        <v>0</v>
      </c>
      <c r="D154" s="164">
        <v>0</v>
      </c>
      <c r="E154" s="164">
        <v>0</v>
      </c>
      <c r="F154" s="164">
        <v>0</v>
      </c>
      <c r="G154" s="164">
        <v>0</v>
      </c>
      <c r="H154" s="164">
        <v>0</v>
      </c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</row>
    <row r="155" spans="2:23">
      <c r="B155" s="162" t="s">
        <v>54</v>
      </c>
      <c r="C155" s="164">
        <v>0</v>
      </c>
      <c r="D155" s="164">
        <v>0</v>
      </c>
      <c r="E155" s="164">
        <v>0</v>
      </c>
      <c r="F155" s="164">
        <v>0</v>
      </c>
      <c r="G155" s="164">
        <v>0</v>
      </c>
      <c r="H155" s="164">
        <v>0</v>
      </c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</row>
    <row r="156" spans="2:23">
      <c r="B156" s="162" t="s">
        <v>14</v>
      </c>
      <c r="C156" s="164">
        <v>0</v>
      </c>
      <c r="D156" s="164">
        <v>0</v>
      </c>
      <c r="E156" s="164">
        <v>0</v>
      </c>
      <c r="F156" s="164">
        <v>0</v>
      </c>
      <c r="G156" s="164">
        <v>0</v>
      </c>
      <c r="H156" s="164">
        <v>0</v>
      </c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</row>
    <row r="157" spans="2:23">
      <c r="B157" s="162" t="s">
        <v>53</v>
      </c>
      <c r="C157" s="164">
        <v>0</v>
      </c>
      <c r="D157" s="164">
        <v>0</v>
      </c>
      <c r="E157" s="164">
        <v>0</v>
      </c>
      <c r="F157" s="164">
        <v>0</v>
      </c>
      <c r="G157" s="164">
        <v>0</v>
      </c>
      <c r="H157" s="164">
        <v>0</v>
      </c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</row>
    <row r="158" spans="2:23">
      <c r="B158" s="162" t="s">
        <v>52</v>
      </c>
      <c r="C158" s="164">
        <v>0</v>
      </c>
      <c r="D158" s="164">
        <v>0</v>
      </c>
      <c r="E158" s="164">
        <v>0</v>
      </c>
      <c r="F158" s="164">
        <v>0</v>
      </c>
      <c r="G158" s="164">
        <v>0</v>
      </c>
      <c r="H158" s="164">
        <v>0</v>
      </c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</row>
    <row r="159" spans="2:23">
      <c r="B159" s="162" t="s">
        <v>13</v>
      </c>
      <c r="C159" s="164">
        <v>552</v>
      </c>
      <c r="D159" s="164">
        <v>0</v>
      </c>
      <c r="E159" s="164">
        <v>0</v>
      </c>
      <c r="F159" s="164">
        <v>0</v>
      </c>
      <c r="G159" s="164">
        <v>0</v>
      </c>
      <c r="H159" s="164">
        <v>0</v>
      </c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</row>
    <row r="160" spans="2:23">
      <c r="B160" s="162" t="s">
        <v>12</v>
      </c>
      <c r="C160" s="164">
        <v>0</v>
      </c>
      <c r="D160" s="164">
        <v>0</v>
      </c>
      <c r="E160" s="164">
        <v>0</v>
      </c>
      <c r="F160" s="164">
        <v>0</v>
      </c>
      <c r="G160" s="164">
        <v>0</v>
      </c>
      <c r="H160" s="164">
        <v>0</v>
      </c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</row>
    <row r="161" spans="2:23">
      <c r="B161" s="162" t="s">
        <v>51</v>
      </c>
      <c r="C161" s="164">
        <v>0</v>
      </c>
      <c r="D161" s="164">
        <v>0</v>
      </c>
      <c r="E161" s="164">
        <v>0</v>
      </c>
      <c r="F161" s="164">
        <v>0</v>
      </c>
      <c r="G161" s="164">
        <v>0</v>
      </c>
      <c r="H161" s="164">
        <v>0</v>
      </c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</row>
    <row r="162" spans="2:23">
      <c r="B162" s="162" t="s">
        <v>50</v>
      </c>
      <c r="C162" s="164">
        <v>0</v>
      </c>
      <c r="D162" s="164">
        <v>0</v>
      </c>
      <c r="E162" s="164">
        <v>0</v>
      </c>
      <c r="F162" s="164">
        <v>0</v>
      </c>
      <c r="G162" s="164">
        <v>0</v>
      </c>
      <c r="H162" s="164">
        <v>0</v>
      </c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</row>
    <row r="163" spans="2:23">
      <c r="B163" s="162" t="s">
        <v>49</v>
      </c>
      <c r="C163" s="164">
        <v>0</v>
      </c>
      <c r="D163" s="164">
        <v>0</v>
      </c>
      <c r="E163" s="164">
        <v>0</v>
      </c>
      <c r="F163" s="164">
        <v>0</v>
      </c>
      <c r="G163" s="164">
        <v>0</v>
      </c>
      <c r="H163" s="164">
        <v>0</v>
      </c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</row>
    <row r="164" spans="2:23">
      <c r="B164" s="162" t="s">
        <v>48</v>
      </c>
      <c r="C164" s="164">
        <v>0</v>
      </c>
      <c r="D164" s="164">
        <v>0</v>
      </c>
      <c r="E164" s="164">
        <v>0</v>
      </c>
      <c r="F164" s="164">
        <v>0</v>
      </c>
      <c r="G164" s="164">
        <v>0</v>
      </c>
      <c r="H164" s="164">
        <v>0</v>
      </c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</row>
    <row r="165" spans="2:23">
      <c r="B165" s="162" t="s">
        <v>47</v>
      </c>
      <c r="C165" s="164">
        <v>0</v>
      </c>
      <c r="D165" s="164">
        <v>0</v>
      </c>
      <c r="E165" s="164">
        <v>0</v>
      </c>
      <c r="F165" s="164">
        <v>0</v>
      </c>
      <c r="G165" s="164">
        <v>0</v>
      </c>
      <c r="H165" s="164">
        <v>0</v>
      </c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</row>
    <row r="166" spans="2:23">
      <c r="B166" s="162" t="s">
        <v>46</v>
      </c>
      <c r="C166" s="164">
        <v>0</v>
      </c>
      <c r="D166" s="164">
        <v>0</v>
      </c>
      <c r="E166" s="164">
        <v>0</v>
      </c>
      <c r="F166" s="164">
        <v>0</v>
      </c>
      <c r="G166" s="164">
        <v>0</v>
      </c>
      <c r="H166" s="164">
        <v>0</v>
      </c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</row>
    <row r="167" spans="2:23">
      <c r="B167" s="162" t="s">
        <v>45</v>
      </c>
      <c r="C167" s="164">
        <v>0</v>
      </c>
      <c r="D167" s="164">
        <v>0</v>
      </c>
      <c r="E167" s="164">
        <v>0</v>
      </c>
      <c r="F167" s="164">
        <v>0</v>
      </c>
      <c r="G167" s="164">
        <v>0</v>
      </c>
      <c r="H167" s="164">
        <v>0</v>
      </c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</row>
    <row r="168" spans="2:23">
      <c r="B168" s="162" t="s">
        <v>44</v>
      </c>
      <c r="C168" s="164">
        <v>0</v>
      </c>
      <c r="D168" s="164">
        <v>0</v>
      </c>
      <c r="E168" s="164">
        <v>0</v>
      </c>
      <c r="F168" s="164">
        <v>0</v>
      </c>
      <c r="G168" s="164">
        <v>0</v>
      </c>
      <c r="H168" s="164">
        <v>0</v>
      </c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</row>
    <row r="169" spans="2:23">
      <c r="B169" s="162" t="s">
        <v>43</v>
      </c>
      <c r="C169" s="164">
        <v>0</v>
      </c>
      <c r="D169" s="164">
        <v>0</v>
      </c>
      <c r="E169" s="164">
        <v>0</v>
      </c>
      <c r="F169" s="164">
        <v>0</v>
      </c>
      <c r="G169" s="164">
        <v>0</v>
      </c>
      <c r="H169" s="164">
        <v>0</v>
      </c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</row>
    <row r="170" spans="2:23">
      <c r="B170" s="162" t="s">
        <v>42</v>
      </c>
      <c r="C170" s="164">
        <v>0</v>
      </c>
      <c r="D170" s="164">
        <v>0</v>
      </c>
      <c r="E170" s="164">
        <v>0</v>
      </c>
      <c r="F170" s="164">
        <v>0</v>
      </c>
      <c r="G170" s="164">
        <v>0</v>
      </c>
      <c r="H170" s="164">
        <v>0</v>
      </c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</row>
    <row r="171" spans="2:23">
      <c r="B171" s="162" t="s">
        <v>41</v>
      </c>
      <c r="C171" s="164">
        <v>0</v>
      </c>
      <c r="D171" s="164">
        <v>0</v>
      </c>
      <c r="E171" s="164">
        <v>0</v>
      </c>
      <c r="F171" s="164">
        <v>0</v>
      </c>
      <c r="G171" s="164">
        <v>0</v>
      </c>
      <c r="H171" s="164">
        <v>0</v>
      </c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</row>
    <row r="172" spans="2:23">
      <c r="B172" s="162" t="s">
        <v>40</v>
      </c>
      <c r="C172" s="164">
        <v>0</v>
      </c>
      <c r="D172" s="164">
        <v>0</v>
      </c>
      <c r="E172" s="164">
        <v>0</v>
      </c>
      <c r="F172" s="164">
        <v>0</v>
      </c>
      <c r="G172" s="164">
        <v>0</v>
      </c>
      <c r="H172" s="164">
        <v>0</v>
      </c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</row>
    <row r="173" spans="2:23">
      <c r="B173" s="162" t="s">
        <v>11</v>
      </c>
      <c r="C173" s="164">
        <v>0</v>
      </c>
      <c r="D173" s="164">
        <v>0.15</v>
      </c>
      <c r="E173" s="164">
        <v>0.24</v>
      </c>
      <c r="F173" s="164">
        <v>0.39</v>
      </c>
      <c r="G173" s="164">
        <v>11</v>
      </c>
      <c r="H173" s="164">
        <v>0</v>
      </c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</row>
    <row r="174" spans="2:23">
      <c r="B174" s="162" t="s">
        <v>39</v>
      </c>
      <c r="C174" s="164">
        <v>0</v>
      </c>
      <c r="D174" s="164">
        <v>0</v>
      </c>
      <c r="E174" s="164">
        <v>0</v>
      </c>
      <c r="F174" s="164">
        <v>0</v>
      </c>
      <c r="G174" s="164">
        <v>0</v>
      </c>
      <c r="H174" s="164">
        <v>0</v>
      </c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</row>
    <row r="175" spans="2:23">
      <c r="B175" s="162" t="s">
        <v>38</v>
      </c>
      <c r="C175" s="164">
        <v>0</v>
      </c>
      <c r="D175" s="164">
        <v>0</v>
      </c>
      <c r="E175" s="164">
        <v>0</v>
      </c>
      <c r="F175" s="164">
        <v>0</v>
      </c>
      <c r="G175" s="164">
        <v>0</v>
      </c>
      <c r="H175" s="164">
        <v>0</v>
      </c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</row>
    <row r="176" spans="2:23">
      <c r="B176" s="162" t="s">
        <v>37</v>
      </c>
      <c r="C176" s="164">
        <v>0</v>
      </c>
      <c r="D176" s="164">
        <v>0</v>
      </c>
      <c r="E176" s="164">
        <v>0</v>
      </c>
      <c r="F176" s="164">
        <v>0</v>
      </c>
      <c r="G176" s="164">
        <v>0</v>
      </c>
      <c r="H176" s="164">
        <v>0</v>
      </c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</row>
    <row r="177" spans="2:23">
      <c r="B177" s="162" t="s">
        <v>36</v>
      </c>
      <c r="C177" s="164">
        <v>0</v>
      </c>
      <c r="D177" s="164">
        <v>0</v>
      </c>
      <c r="E177" s="164">
        <v>0</v>
      </c>
      <c r="F177" s="164">
        <v>0</v>
      </c>
      <c r="G177" s="164">
        <v>0</v>
      </c>
      <c r="H177" s="164">
        <v>0</v>
      </c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</row>
    <row r="178" spans="2:23">
      <c r="B178" s="162" t="s">
        <v>431</v>
      </c>
      <c r="C178" s="164">
        <v>0</v>
      </c>
      <c r="D178" s="164">
        <v>0</v>
      </c>
      <c r="E178" s="164">
        <v>0</v>
      </c>
      <c r="F178" s="164">
        <v>0</v>
      </c>
      <c r="G178" s="164">
        <v>0</v>
      </c>
      <c r="H178" s="164">
        <v>0</v>
      </c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</row>
    <row r="179" spans="2:23">
      <c r="B179" s="162" t="s">
        <v>10</v>
      </c>
      <c r="C179" s="164">
        <v>0</v>
      </c>
      <c r="D179" s="164">
        <v>0</v>
      </c>
      <c r="E179" s="164">
        <v>0</v>
      </c>
      <c r="F179" s="164">
        <v>0</v>
      </c>
      <c r="G179" s="164">
        <v>0</v>
      </c>
      <c r="H179" s="164">
        <v>0</v>
      </c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</row>
    <row r="180" spans="2:23">
      <c r="B180" s="162" t="s">
        <v>35</v>
      </c>
      <c r="C180" s="164">
        <v>0</v>
      </c>
      <c r="D180" s="164">
        <v>0</v>
      </c>
      <c r="E180" s="164">
        <v>0</v>
      </c>
      <c r="F180" s="164">
        <v>0</v>
      </c>
      <c r="G180" s="164">
        <v>0</v>
      </c>
      <c r="H180" s="164">
        <v>0</v>
      </c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</row>
    <row r="181" spans="2:23">
      <c r="B181" s="162" t="s">
        <v>9</v>
      </c>
      <c r="C181" s="164">
        <v>0</v>
      </c>
      <c r="D181" s="164">
        <v>0</v>
      </c>
      <c r="E181" s="164">
        <v>0</v>
      </c>
      <c r="F181" s="164">
        <v>0</v>
      </c>
      <c r="G181" s="164">
        <v>0</v>
      </c>
      <c r="H181" s="164">
        <v>0</v>
      </c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</row>
    <row r="182" spans="2:23">
      <c r="B182" s="162" t="s">
        <v>34</v>
      </c>
      <c r="C182" s="164">
        <v>0</v>
      </c>
      <c r="D182" s="164">
        <v>0</v>
      </c>
      <c r="E182" s="164">
        <v>0</v>
      </c>
      <c r="F182" s="164">
        <v>0</v>
      </c>
      <c r="G182" s="164">
        <v>0</v>
      </c>
      <c r="H182" s="164">
        <v>4500000</v>
      </c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</row>
    <row r="183" spans="2:23">
      <c r="B183" s="162" t="s">
        <v>33</v>
      </c>
      <c r="C183" s="164">
        <v>0</v>
      </c>
      <c r="D183" s="164">
        <v>0</v>
      </c>
      <c r="E183" s="164">
        <v>0</v>
      </c>
      <c r="F183" s="164">
        <v>0</v>
      </c>
      <c r="G183" s="164">
        <v>0</v>
      </c>
      <c r="H183" s="164">
        <v>0</v>
      </c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</row>
    <row r="184" spans="2:23">
      <c r="B184" s="162" t="s">
        <v>32</v>
      </c>
      <c r="C184" s="164">
        <v>0</v>
      </c>
      <c r="D184" s="164">
        <v>0</v>
      </c>
      <c r="E184" s="164">
        <v>0</v>
      </c>
      <c r="F184" s="164">
        <v>0</v>
      </c>
      <c r="G184" s="164">
        <v>0</v>
      </c>
      <c r="H184" s="164">
        <v>0</v>
      </c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</row>
    <row r="185" spans="2:23">
      <c r="B185" s="162" t="s">
        <v>31</v>
      </c>
      <c r="C185" s="164">
        <v>0</v>
      </c>
      <c r="D185" s="164">
        <v>0</v>
      </c>
      <c r="E185" s="164">
        <v>0</v>
      </c>
      <c r="F185" s="164">
        <v>0</v>
      </c>
      <c r="G185" s="164">
        <v>0</v>
      </c>
      <c r="H185" s="164">
        <v>0</v>
      </c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</row>
    <row r="186" spans="2:23">
      <c r="B186" s="162" t="s">
        <v>30</v>
      </c>
      <c r="C186" s="164">
        <v>0</v>
      </c>
      <c r="D186" s="164">
        <v>0</v>
      </c>
      <c r="E186" s="164">
        <v>0</v>
      </c>
      <c r="F186" s="164">
        <v>0</v>
      </c>
      <c r="G186" s="164">
        <v>0</v>
      </c>
      <c r="H186" s="164">
        <v>0</v>
      </c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</row>
    <row r="187" spans="2:23">
      <c r="B187" s="162" t="s">
        <v>29</v>
      </c>
      <c r="C187" s="164">
        <v>0</v>
      </c>
      <c r="D187" s="164">
        <v>0</v>
      </c>
      <c r="E187" s="164">
        <v>0</v>
      </c>
      <c r="F187" s="164">
        <v>0</v>
      </c>
      <c r="G187" s="164">
        <v>0</v>
      </c>
      <c r="H187" s="164">
        <v>0</v>
      </c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</row>
    <row r="188" spans="2:23">
      <c r="B188" s="162" t="s">
        <v>28</v>
      </c>
      <c r="C188" s="164">
        <v>0</v>
      </c>
      <c r="D188" s="164">
        <v>0</v>
      </c>
      <c r="E188" s="164">
        <v>0</v>
      </c>
      <c r="F188" s="164">
        <v>0</v>
      </c>
      <c r="G188" s="164">
        <v>0</v>
      </c>
      <c r="H188" s="164">
        <v>0</v>
      </c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</row>
    <row r="189" spans="2:23">
      <c r="B189" s="162" t="s">
        <v>27</v>
      </c>
      <c r="C189" s="164">
        <v>0</v>
      </c>
      <c r="D189" s="164">
        <v>0</v>
      </c>
      <c r="E189" s="164">
        <v>0</v>
      </c>
      <c r="F189" s="164">
        <v>0</v>
      </c>
      <c r="G189" s="164">
        <v>0</v>
      </c>
      <c r="H189" s="164">
        <v>0</v>
      </c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</row>
    <row r="190" spans="2:23">
      <c r="B190" s="162" t="s">
        <v>26</v>
      </c>
      <c r="C190" s="164">
        <v>0</v>
      </c>
      <c r="D190" s="164">
        <v>0</v>
      </c>
      <c r="E190" s="164">
        <v>0</v>
      </c>
      <c r="F190" s="164">
        <v>0</v>
      </c>
      <c r="G190" s="164">
        <v>0</v>
      </c>
      <c r="H190" s="164">
        <v>0</v>
      </c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</row>
    <row r="191" spans="2:23">
      <c r="B191" s="162" t="s">
        <v>25</v>
      </c>
      <c r="C191" s="164">
        <v>0</v>
      </c>
      <c r="D191" s="164">
        <v>0</v>
      </c>
      <c r="E191" s="164">
        <v>0</v>
      </c>
      <c r="F191" s="164">
        <v>0</v>
      </c>
      <c r="G191" s="164">
        <v>0</v>
      </c>
      <c r="H191" s="164">
        <v>0</v>
      </c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</row>
    <row r="192" spans="2:23">
      <c r="B192" s="162" t="s">
        <v>24</v>
      </c>
      <c r="C192" s="164">
        <v>0</v>
      </c>
      <c r="D192" s="164">
        <v>0</v>
      </c>
      <c r="E192" s="164">
        <v>0</v>
      </c>
      <c r="F192" s="164">
        <v>0</v>
      </c>
      <c r="G192" s="164">
        <v>0</v>
      </c>
      <c r="H192" s="164">
        <v>0</v>
      </c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</row>
    <row r="193" spans="2:23">
      <c r="B193" s="1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</row>
    <row r="194" spans="2:23">
      <c r="B194" s="162" t="s">
        <v>432</v>
      </c>
    </row>
    <row r="195" spans="2:23">
      <c r="B195" s="32" t="s">
        <v>433</v>
      </c>
      <c r="C195" s="163" t="s">
        <v>444</v>
      </c>
      <c r="D195" s="163" t="s">
        <v>445</v>
      </c>
      <c r="E195" s="163" t="s">
        <v>446</v>
      </c>
      <c r="F195" s="163" t="s">
        <v>447</v>
      </c>
    </row>
    <row r="196" spans="2:23">
      <c r="B196" s="162" t="s">
        <v>434</v>
      </c>
      <c r="C196" s="164">
        <v>4040</v>
      </c>
      <c r="D196" s="164">
        <v>6060</v>
      </c>
      <c r="E196" s="164">
        <v>8080</v>
      </c>
      <c r="F196" s="164">
        <v>505</v>
      </c>
    </row>
    <row r="197" spans="2:23">
      <c r="B197" s="162" t="s">
        <v>435</v>
      </c>
      <c r="C197" s="164">
        <v>4833</v>
      </c>
      <c r="D197" s="164">
        <v>7250</v>
      </c>
      <c r="E197" s="164">
        <v>9662</v>
      </c>
      <c r="F197" s="164">
        <v>604</v>
      </c>
    </row>
    <row r="198" spans="2:23">
      <c r="B198" s="162" t="s">
        <v>436</v>
      </c>
      <c r="C198" s="164">
        <v>5189</v>
      </c>
      <c r="D198" s="164">
        <v>7783</v>
      </c>
      <c r="E198" s="164">
        <v>10390</v>
      </c>
      <c r="F198" s="164">
        <v>649</v>
      </c>
    </row>
    <row r="199" spans="2:23">
      <c r="B199" s="162" t="s">
        <v>437</v>
      </c>
      <c r="C199" s="164">
        <v>5135</v>
      </c>
      <c r="D199" s="164">
        <v>7702</v>
      </c>
      <c r="E199" s="164">
        <v>10256</v>
      </c>
      <c r="F199" s="164">
        <v>641</v>
      </c>
    </row>
    <row r="202" spans="2:23">
      <c r="B202" s="162" t="s">
        <v>420</v>
      </c>
      <c r="C202" s="163" t="s">
        <v>443</v>
      </c>
      <c r="D202" s="163" t="s">
        <v>442</v>
      </c>
    </row>
    <row r="203" spans="2:23">
      <c r="B203" s="29" t="s">
        <v>421</v>
      </c>
      <c r="C203" s="32" t="s">
        <v>330</v>
      </c>
      <c r="D203" s="32" t="s">
        <v>185</v>
      </c>
    </row>
    <row r="204" spans="2:23">
      <c r="B204" s="29" t="s">
        <v>422</v>
      </c>
      <c r="C204" s="164">
        <v>0.02</v>
      </c>
      <c r="D204" s="164"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54296875"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U66"/>
  <sheetViews>
    <sheetView tabSelected="1" zoomScale="70" zoomScaleNormal="70" workbookViewId="0">
      <selection activeCell="A41" sqref="A41"/>
    </sheetView>
  </sheetViews>
  <sheetFormatPr baseColWidth="10" defaultColWidth="12.6328125" defaultRowHeight="15.5"/>
  <cols>
    <col min="1" max="1" width="12.6328125" style="84"/>
    <col min="2" max="2" width="93.6328125" style="84" bestFit="1" customWidth="1"/>
    <col min="3" max="3" width="86.453125" style="84" customWidth="1"/>
    <col min="4" max="4" width="86.54296875" style="84" customWidth="1"/>
    <col min="5" max="5" width="74.36328125" style="84" bestFit="1" customWidth="1"/>
    <col min="6" max="6" width="84.08984375" style="84" bestFit="1" customWidth="1"/>
    <col min="7" max="7" width="55.90625" style="84" bestFit="1" customWidth="1"/>
    <col min="8" max="8" width="57.54296875" style="84" bestFit="1" customWidth="1"/>
    <col min="9" max="9" width="50.6328125" style="84" bestFit="1" customWidth="1"/>
    <col min="10" max="10" width="56.453125" style="84" bestFit="1" customWidth="1"/>
    <col min="11" max="11" width="31.90625" style="84" bestFit="1" customWidth="1"/>
    <col min="12" max="12" width="55.453125" style="84" bestFit="1" customWidth="1"/>
    <col min="13" max="13" width="30.90625" style="84" bestFit="1" customWidth="1"/>
    <col min="14" max="14" width="54.453125" style="84" bestFit="1" customWidth="1"/>
    <col min="15" max="99" width="13.90625" style="84" bestFit="1" customWidth="1"/>
    <col min="100" max="16384" width="12.6328125" style="84"/>
  </cols>
  <sheetData>
    <row r="2" spans="2:4">
      <c r="B2" s="123" t="s">
        <v>310</v>
      </c>
      <c r="C2" s="135"/>
      <c r="D2" s="135" t="s">
        <v>164</v>
      </c>
    </row>
    <row r="3" spans="2:4">
      <c r="B3" s="116" t="s">
        <v>730</v>
      </c>
      <c r="C3" s="242">
        <v>1090869099999.9999</v>
      </c>
      <c r="D3" s="138" t="s">
        <v>633</v>
      </c>
    </row>
    <row r="4" spans="2:4">
      <c r="B4" s="116" t="s">
        <v>631</v>
      </c>
      <c r="C4" s="242">
        <v>1560000</v>
      </c>
      <c r="D4" s="138" t="s">
        <v>632</v>
      </c>
    </row>
    <row r="5" spans="2:4">
      <c r="B5" s="113" t="s">
        <v>634</v>
      </c>
      <c r="C5" s="139">
        <v>0.05</v>
      </c>
      <c r="D5" s="139" t="s">
        <v>471</v>
      </c>
    </row>
    <row r="6" spans="2:4">
      <c r="B6" s="116" t="s">
        <v>635</v>
      </c>
      <c r="C6" s="242">
        <v>166646000</v>
      </c>
      <c r="D6" s="138" t="s">
        <v>636</v>
      </c>
    </row>
    <row r="7" spans="2:4">
      <c r="B7" s="116" t="s">
        <v>637</v>
      </c>
      <c r="C7" s="138">
        <v>-1.97698</v>
      </c>
      <c r="D7" s="138" t="s">
        <v>92</v>
      </c>
    </row>
    <row r="8" spans="2:4">
      <c r="B8" s="116" t="s">
        <v>638</v>
      </c>
      <c r="C8" s="138">
        <v>2.92976E-2</v>
      </c>
      <c r="D8" s="138" t="s">
        <v>92</v>
      </c>
    </row>
    <row r="9" spans="2:4">
      <c r="B9" s="116" t="s">
        <v>639</v>
      </c>
      <c r="C9" s="138">
        <v>53.039299999999997</v>
      </c>
      <c r="D9" s="138" t="s">
        <v>92</v>
      </c>
    </row>
    <row r="10" spans="2:4">
      <c r="B10" s="116" t="s">
        <v>640</v>
      </c>
      <c r="C10" s="138">
        <v>3.2000000000000001E-2</v>
      </c>
      <c r="D10" s="138" t="s">
        <v>471</v>
      </c>
    </row>
    <row r="11" spans="2:4">
      <c r="B11" s="116" t="s">
        <v>731</v>
      </c>
      <c r="C11" s="138">
        <v>3.0000000000000001E-3</v>
      </c>
      <c r="D11" s="138" t="s">
        <v>92</v>
      </c>
    </row>
    <row r="12" spans="2:4">
      <c r="B12" s="116" t="s">
        <v>732</v>
      </c>
      <c r="C12" s="138">
        <v>2000</v>
      </c>
      <c r="D12" s="138" t="s">
        <v>660</v>
      </c>
    </row>
    <row r="13" spans="2:4">
      <c r="B13" s="116" t="s">
        <v>733</v>
      </c>
      <c r="C13" s="138">
        <v>0.2</v>
      </c>
      <c r="D13" s="138" t="s">
        <v>92</v>
      </c>
    </row>
    <row r="14" spans="2:4">
      <c r="B14" s="116" t="s">
        <v>641</v>
      </c>
      <c r="C14" s="138">
        <v>9.5</v>
      </c>
      <c r="D14" s="138" t="s">
        <v>92</v>
      </c>
    </row>
    <row r="15" spans="2:4">
      <c r="B15" s="116" t="s">
        <v>646</v>
      </c>
      <c r="C15" s="242">
        <v>29892000000</v>
      </c>
      <c r="D15" s="138" t="s">
        <v>647</v>
      </c>
    </row>
    <row r="16" spans="2:4">
      <c r="B16" s="116" t="s">
        <v>648</v>
      </c>
      <c r="C16" s="138">
        <v>6.4000000000000001E-2</v>
      </c>
      <c r="D16" s="138" t="s">
        <v>92</v>
      </c>
    </row>
    <row r="17" spans="2:4">
      <c r="B17" s="116" t="s">
        <v>650</v>
      </c>
      <c r="C17" s="242">
        <v>4.9999999999999998E-7</v>
      </c>
      <c r="D17" s="138" t="s">
        <v>92</v>
      </c>
    </row>
    <row r="18" spans="2:4">
      <c r="B18" s="116" t="s">
        <v>659</v>
      </c>
      <c r="C18" s="138">
        <v>26</v>
      </c>
      <c r="D18" s="138" t="s">
        <v>660</v>
      </c>
    </row>
    <row r="19" spans="2:4">
      <c r="B19" s="116" t="s">
        <v>312</v>
      </c>
      <c r="C19" s="138">
        <v>0.5</v>
      </c>
      <c r="D19" s="138" t="s">
        <v>92</v>
      </c>
    </row>
    <row r="20" spans="2:4">
      <c r="B20" s="116" t="s">
        <v>313</v>
      </c>
      <c r="C20" s="138">
        <v>1849</v>
      </c>
      <c r="D20" s="138" t="s">
        <v>314</v>
      </c>
    </row>
    <row r="21" spans="2:4">
      <c r="B21" s="116" t="s">
        <v>315</v>
      </c>
      <c r="C21" s="138">
        <v>8300000</v>
      </c>
      <c r="D21" s="138" t="s">
        <v>217</v>
      </c>
    </row>
    <row r="22" spans="2:4">
      <c r="B22" s="243"/>
      <c r="C22" s="244"/>
      <c r="D22" s="244"/>
    </row>
    <row r="23" spans="2:4">
      <c r="B23" s="116"/>
      <c r="C23" s="138"/>
      <c r="D23" s="138"/>
    </row>
    <row r="24" spans="2:4">
      <c r="B24" s="116" t="s">
        <v>667</v>
      </c>
      <c r="C24" s="138">
        <v>2656.88</v>
      </c>
      <c r="D24" s="138" t="s">
        <v>661</v>
      </c>
    </row>
    <row r="25" spans="2:4">
      <c r="B25" s="116" t="s">
        <v>668</v>
      </c>
      <c r="C25" s="138">
        <v>0.12</v>
      </c>
      <c r="D25" s="138" t="s">
        <v>669</v>
      </c>
    </row>
    <row r="26" spans="2:4">
      <c r="B26" s="116" t="s">
        <v>674</v>
      </c>
      <c r="C26" s="138">
        <v>0.05</v>
      </c>
      <c r="D26" s="138" t="s">
        <v>471</v>
      </c>
    </row>
    <row r="27" spans="2:4">
      <c r="B27" s="116" t="s">
        <v>679</v>
      </c>
      <c r="C27" s="138">
        <v>5.0000000000000001E-4</v>
      </c>
      <c r="D27" s="138" t="s">
        <v>92</v>
      </c>
    </row>
    <row r="28" spans="2:4">
      <c r="B28" s="116"/>
      <c r="C28" s="138"/>
      <c r="D28" s="138"/>
    </row>
    <row r="29" spans="2:4">
      <c r="B29" s="245"/>
      <c r="C29" s="246"/>
      <c r="D29" s="246"/>
    </row>
    <row r="30" spans="2:4">
      <c r="B30" s="116" t="s">
        <v>681</v>
      </c>
      <c r="C30" s="138">
        <v>2920.38</v>
      </c>
      <c r="D30" s="138" t="s">
        <v>661</v>
      </c>
    </row>
    <row r="31" spans="2:4">
      <c r="B31" s="116" t="s">
        <v>683</v>
      </c>
      <c r="C31" s="138">
        <v>103.43</v>
      </c>
      <c r="D31" s="138" t="s">
        <v>661</v>
      </c>
    </row>
    <row r="32" spans="2:4">
      <c r="B32" s="116" t="s">
        <v>684</v>
      </c>
      <c r="C32" s="138">
        <v>6.4000000000000001E-2</v>
      </c>
      <c r="D32" s="138" t="s">
        <v>471</v>
      </c>
    </row>
    <row r="33" spans="2:99">
      <c r="B33" s="116" t="s">
        <v>689</v>
      </c>
      <c r="C33" s="138">
        <v>6.24</v>
      </c>
      <c r="D33" s="138" t="s">
        <v>685</v>
      </c>
    </row>
    <row r="34" spans="2:99">
      <c r="B34" s="116" t="s">
        <v>680</v>
      </c>
      <c r="C34" s="138">
        <v>0.05</v>
      </c>
      <c r="D34" s="138" t="s">
        <v>471</v>
      </c>
    </row>
    <row r="35" spans="2:99">
      <c r="B35" s="116" t="s">
        <v>690</v>
      </c>
      <c r="C35" s="138">
        <v>3.5</v>
      </c>
      <c r="D35" s="138" t="s">
        <v>678</v>
      </c>
    </row>
    <row r="36" spans="2:99">
      <c r="B36" s="116" t="s">
        <v>316</v>
      </c>
      <c r="C36" s="138">
        <v>2.5000000000000001E-2</v>
      </c>
      <c r="D36" s="138" t="s">
        <v>311</v>
      </c>
    </row>
    <row r="37" spans="2:99">
      <c r="B37" s="116" t="s">
        <v>748</v>
      </c>
      <c r="C37" s="138">
        <v>0.01</v>
      </c>
      <c r="D37" s="138" t="s">
        <v>330</v>
      </c>
    </row>
    <row r="38" spans="2:99">
      <c r="B38" s="257" t="s">
        <v>749</v>
      </c>
      <c r="C38" s="258">
        <v>40</v>
      </c>
      <c r="D38" s="258" t="s">
        <v>330</v>
      </c>
    </row>
    <row r="40" spans="2:99">
      <c r="B40" s="141" t="s">
        <v>214</v>
      </c>
      <c r="C40" s="142" t="s">
        <v>215</v>
      </c>
      <c r="D40" s="137">
        <v>2005</v>
      </c>
      <c r="E40" s="137">
        <v>2006</v>
      </c>
      <c r="F40" s="137">
        <v>2007</v>
      </c>
      <c r="G40" s="137">
        <v>2008</v>
      </c>
      <c r="H40" s="137">
        <v>2009</v>
      </c>
      <c r="I40" s="137">
        <v>2010</v>
      </c>
      <c r="J40" s="137">
        <v>2011</v>
      </c>
      <c r="K40" s="137">
        <v>2012</v>
      </c>
      <c r="L40" s="137">
        <v>2013</v>
      </c>
      <c r="M40" s="137">
        <v>2014</v>
      </c>
      <c r="N40" s="137">
        <v>2015</v>
      </c>
      <c r="O40" s="137">
        <v>2016</v>
      </c>
      <c r="P40" s="137">
        <v>2017</v>
      </c>
      <c r="Q40" s="137">
        <v>2018</v>
      </c>
      <c r="R40" s="137">
        <v>2019</v>
      </c>
      <c r="S40" s="137">
        <v>2020</v>
      </c>
      <c r="T40" s="137">
        <v>2021</v>
      </c>
      <c r="U40" s="137">
        <v>2022</v>
      </c>
      <c r="V40" s="137">
        <v>2023</v>
      </c>
      <c r="W40" s="137">
        <v>2024</v>
      </c>
      <c r="X40" s="137">
        <v>2025</v>
      </c>
      <c r="Y40" s="137">
        <v>2026</v>
      </c>
      <c r="Z40" s="137">
        <v>2027</v>
      </c>
      <c r="AA40" s="137">
        <v>2028</v>
      </c>
      <c r="AB40" s="137">
        <v>2029</v>
      </c>
      <c r="AC40" s="137">
        <v>2030</v>
      </c>
      <c r="AD40" s="137">
        <v>2031</v>
      </c>
      <c r="AE40" s="137">
        <v>2032</v>
      </c>
      <c r="AF40" s="137">
        <v>2033</v>
      </c>
      <c r="AG40" s="137">
        <v>2034</v>
      </c>
      <c r="AH40" s="137">
        <v>2035</v>
      </c>
      <c r="AI40" s="137">
        <v>2036</v>
      </c>
      <c r="AJ40" s="137">
        <v>2037</v>
      </c>
      <c r="AK40" s="137">
        <v>2038</v>
      </c>
      <c r="AL40" s="137">
        <v>2039</v>
      </c>
      <c r="AM40" s="137">
        <v>2040</v>
      </c>
      <c r="AN40" s="137">
        <v>2041</v>
      </c>
      <c r="AO40" s="137">
        <v>2042</v>
      </c>
      <c r="AP40" s="137">
        <v>2043</v>
      </c>
      <c r="AQ40" s="137">
        <v>2044</v>
      </c>
      <c r="AR40" s="137">
        <v>2045</v>
      </c>
      <c r="AS40" s="137">
        <v>2046</v>
      </c>
      <c r="AT40" s="137">
        <v>2047</v>
      </c>
      <c r="AU40" s="137">
        <v>2048</v>
      </c>
      <c r="AV40" s="137">
        <v>2049</v>
      </c>
      <c r="AW40" s="137">
        <v>2050</v>
      </c>
      <c r="AX40" s="137">
        <v>2051</v>
      </c>
      <c r="AY40" s="137">
        <v>2052</v>
      </c>
      <c r="AZ40" s="137">
        <v>2053</v>
      </c>
      <c r="BA40" s="137">
        <v>2054</v>
      </c>
      <c r="BB40" s="137">
        <v>2055</v>
      </c>
      <c r="BC40" s="137">
        <v>2056</v>
      </c>
      <c r="BD40" s="137">
        <v>2057</v>
      </c>
      <c r="BE40" s="137">
        <v>2058</v>
      </c>
      <c r="BF40" s="137">
        <v>2059</v>
      </c>
      <c r="BG40" s="137">
        <v>2060</v>
      </c>
      <c r="BH40" s="137">
        <v>2061</v>
      </c>
      <c r="BI40" s="137">
        <v>2062</v>
      </c>
      <c r="BJ40" s="137">
        <v>2063</v>
      </c>
      <c r="BK40" s="137">
        <v>2064</v>
      </c>
      <c r="BL40" s="137">
        <v>2065</v>
      </c>
      <c r="BM40" s="137">
        <v>2066</v>
      </c>
      <c r="BN40" s="137">
        <v>2067</v>
      </c>
      <c r="BO40" s="137">
        <v>2068</v>
      </c>
      <c r="BP40" s="137">
        <v>2069</v>
      </c>
      <c r="BQ40" s="137">
        <v>2070</v>
      </c>
      <c r="BR40" s="137">
        <v>2071</v>
      </c>
      <c r="BS40" s="137">
        <v>2072</v>
      </c>
      <c r="BT40" s="137">
        <v>2073</v>
      </c>
      <c r="BU40" s="137">
        <v>2074</v>
      </c>
      <c r="BV40" s="137">
        <v>2075</v>
      </c>
      <c r="BW40" s="137">
        <v>2076</v>
      </c>
      <c r="BX40" s="137">
        <v>2077</v>
      </c>
      <c r="BY40" s="137">
        <v>2078</v>
      </c>
      <c r="BZ40" s="137">
        <v>2079</v>
      </c>
      <c r="CA40" s="137">
        <v>2080</v>
      </c>
      <c r="CB40" s="137">
        <v>2081</v>
      </c>
      <c r="CC40" s="137">
        <v>2082</v>
      </c>
      <c r="CD40" s="137">
        <v>2083</v>
      </c>
      <c r="CE40" s="137">
        <v>2084</v>
      </c>
      <c r="CF40" s="137">
        <v>2085</v>
      </c>
      <c r="CG40" s="137">
        <v>2086</v>
      </c>
      <c r="CH40" s="137">
        <v>2087</v>
      </c>
      <c r="CI40" s="137">
        <v>2088</v>
      </c>
      <c r="CJ40" s="137">
        <v>2089</v>
      </c>
      <c r="CK40" s="137">
        <v>2090</v>
      </c>
      <c r="CL40" s="137">
        <v>2091</v>
      </c>
      <c r="CM40" s="137">
        <v>2092</v>
      </c>
      <c r="CN40" s="137">
        <v>2093</v>
      </c>
      <c r="CO40" s="137">
        <v>2094</v>
      </c>
      <c r="CP40" s="137">
        <v>2095</v>
      </c>
      <c r="CQ40" s="137">
        <v>2096</v>
      </c>
      <c r="CR40" s="137">
        <v>2097</v>
      </c>
      <c r="CS40" s="137">
        <v>2098</v>
      </c>
      <c r="CT40" s="137">
        <v>2099</v>
      </c>
      <c r="CU40" s="137">
        <v>2100</v>
      </c>
    </row>
    <row r="41" spans="2:99">
      <c r="B41" s="121" t="s">
        <v>642</v>
      </c>
      <c r="C41" s="108" t="s">
        <v>643</v>
      </c>
      <c r="D41" s="130">
        <v>63.94</v>
      </c>
      <c r="E41" s="130">
        <v>77.19</v>
      </c>
      <c r="F41" s="130">
        <v>90.5</v>
      </c>
      <c r="G41" s="130">
        <v>92.07</v>
      </c>
      <c r="H41" s="130">
        <v>95.32</v>
      </c>
      <c r="I41" s="130">
        <v>94.98</v>
      </c>
      <c r="J41" s="130">
        <v>116.99</v>
      </c>
      <c r="K41" s="130">
        <v>118.2</v>
      </c>
      <c r="L41" s="130">
        <v>110.89</v>
      </c>
      <c r="M41" s="130">
        <v>106.22</v>
      </c>
      <c r="N41" s="130">
        <v>38.340000000000003</v>
      </c>
      <c r="O41" s="130">
        <v>36.01</v>
      </c>
      <c r="P41" s="130">
        <v>56.8</v>
      </c>
      <c r="Q41" s="130">
        <v>58.31</v>
      </c>
      <c r="R41" s="130">
        <v>60</v>
      </c>
      <c r="S41" s="130">
        <v>37.909999999999997</v>
      </c>
      <c r="T41" s="130">
        <f>+S41</f>
        <v>37.909999999999997</v>
      </c>
      <c r="U41" s="130">
        <f t="shared" ref="U41:CF41" si="0">+T41</f>
        <v>37.909999999999997</v>
      </c>
      <c r="V41" s="130">
        <f t="shared" si="0"/>
        <v>37.909999999999997</v>
      </c>
      <c r="W41" s="130">
        <f t="shared" si="0"/>
        <v>37.909999999999997</v>
      </c>
      <c r="X41" s="130">
        <f t="shared" si="0"/>
        <v>37.909999999999997</v>
      </c>
      <c r="Y41" s="130">
        <f t="shared" si="0"/>
        <v>37.909999999999997</v>
      </c>
      <c r="Z41" s="130">
        <f t="shared" si="0"/>
        <v>37.909999999999997</v>
      </c>
      <c r="AA41" s="130">
        <f t="shared" si="0"/>
        <v>37.909999999999997</v>
      </c>
      <c r="AB41" s="130">
        <f t="shared" si="0"/>
        <v>37.909999999999997</v>
      </c>
      <c r="AC41" s="130">
        <f t="shared" si="0"/>
        <v>37.909999999999997</v>
      </c>
      <c r="AD41" s="130">
        <f t="shared" si="0"/>
        <v>37.909999999999997</v>
      </c>
      <c r="AE41" s="130">
        <f t="shared" si="0"/>
        <v>37.909999999999997</v>
      </c>
      <c r="AF41" s="130">
        <f t="shared" si="0"/>
        <v>37.909999999999997</v>
      </c>
      <c r="AG41" s="130">
        <f t="shared" si="0"/>
        <v>37.909999999999997</v>
      </c>
      <c r="AH41" s="130">
        <f t="shared" si="0"/>
        <v>37.909999999999997</v>
      </c>
      <c r="AI41" s="130">
        <f t="shared" si="0"/>
        <v>37.909999999999997</v>
      </c>
      <c r="AJ41" s="130">
        <f t="shared" si="0"/>
        <v>37.909999999999997</v>
      </c>
      <c r="AK41" s="130">
        <f t="shared" si="0"/>
        <v>37.909999999999997</v>
      </c>
      <c r="AL41" s="130">
        <f t="shared" si="0"/>
        <v>37.909999999999997</v>
      </c>
      <c r="AM41" s="130">
        <f t="shared" si="0"/>
        <v>37.909999999999997</v>
      </c>
      <c r="AN41" s="130">
        <f t="shared" si="0"/>
        <v>37.909999999999997</v>
      </c>
      <c r="AO41" s="130">
        <f t="shared" si="0"/>
        <v>37.909999999999997</v>
      </c>
      <c r="AP41" s="130">
        <f t="shared" si="0"/>
        <v>37.909999999999997</v>
      </c>
      <c r="AQ41" s="130">
        <f t="shared" si="0"/>
        <v>37.909999999999997</v>
      </c>
      <c r="AR41" s="130">
        <f t="shared" si="0"/>
        <v>37.909999999999997</v>
      </c>
      <c r="AS41" s="130">
        <f t="shared" si="0"/>
        <v>37.909999999999997</v>
      </c>
      <c r="AT41" s="130">
        <f t="shared" si="0"/>
        <v>37.909999999999997</v>
      </c>
      <c r="AU41" s="130">
        <f t="shared" si="0"/>
        <v>37.909999999999997</v>
      </c>
      <c r="AV41" s="130">
        <f t="shared" si="0"/>
        <v>37.909999999999997</v>
      </c>
      <c r="AW41" s="130">
        <f t="shared" si="0"/>
        <v>37.909999999999997</v>
      </c>
      <c r="AX41" s="130">
        <f t="shared" si="0"/>
        <v>37.909999999999997</v>
      </c>
      <c r="AY41" s="130">
        <f t="shared" si="0"/>
        <v>37.909999999999997</v>
      </c>
      <c r="AZ41" s="130">
        <f t="shared" si="0"/>
        <v>37.909999999999997</v>
      </c>
      <c r="BA41" s="130">
        <f t="shared" si="0"/>
        <v>37.909999999999997</v>
      </c>
      <c r="BB41" s="130">
        <f t="shared" si="0"/>
        <v>37.909999999999997</v>
      </c>
      <c r="BC41" s="130">
        <f t="shared" si="0"/>
        <v>37.909999999999997</v>
      </c>
      <c r="BD41" s="130">
        <f t="shared" si="0"/>
        <v>37.909999999999997</v>
      </c>
      <c r="BE41" s="130">
        <f t="shared" si="0"/>
        <v>37.909999999999997</v>
      </c>
      <c r="BF41" s="130">
        <f t="shared" si="0"/>
        <v>37.909999999999997</v>
      </c>
      <c r="BG41" s="130">
        <f t="shared" si="0"/>
        <v>37.909999999999997</v>
      </c>
      <c r="BH41" s="130">
        <f t="shared" si="0"/>
        <v>37.909999999999997</v>
      </c>
      <c r="BI41" s="130">
        <f t="shared" si="0"/>
        <v>37.909999999999997</v>
      </c>
      <c r="BJ41" s="130">
        <f t="shared" si="0"/>
        <v>37.909999999999997</v>
      </c>
      <c r="BK41" s="130">
        <f t="shared" si="0"/>
        <v>37.909999999999997</v>
      </c>
      <c r="BL41" s="130">
        <f t="shared" si="0"/>
        <v>37.909999999999997</v>
      </c>
      <c r="BM41" s="130">
        <f t="shared" si="0"/>
        <v>37.909999999999997</v>
      </c>
      <c r="BN41" s="130">
        <f t="shared" si="0"/>
        <v>37.909999999999997</v>
      </c>
      <c r="BO41" s="130">
        <f t="shared" si="0"/>
        <v>37.909999999999997</v>
      </c>
      <c r="BP41" s="130">
        <f t="shared" si="0"/>
        <v>37.909999999999997</v>
      </c>
      <c r="BQ41" s="130">
        <f t="shared" si="0"/>
        <v>37.909999999999997</v>
      </c>
      <c r="BR41" s="130">
        <f t="shared" si="0"/>
        <v>37.909999999999997</v>
      </c>
      <c r="BS41" s="130">
        <f t="shared" si="0"/>
        <v>37.909999999999997</v>
      </c>
      <c r="BT41" s="130">
        <f t="shared" si="0"/>
        <v>37.909999999999997</v>
      </c>
      <c r="BU41" s="130">
        <f t="shared" si="0"/>
        <v>37.909999999999997</v>
      </c>
      <c r="BV41" s="130">
        <f t="shared" si="0"/>
        <v>37.909999999999997</v>
      </c>
      <c r="BW41" s="130">
        <f t="shared" si="0"/>
        <v>37.909999999999997</v>
      </c>
      <c r="BX41" s="130">
        <f t="shared" si="0"/>
        <v>37.909999999999997</v>
      </c>
      <c r="BY41" s="130">
        <f t="shared" si="0"/>
        <v>37.909999999999997</v>
      </c>
      <c r="BZ41" s="130">
        <f t="shared" si="0"/>
        <v>37.909999999999997</v>
      </c>
      <c r="CA41" s="130">
        <f t="shared" si="0"/>
        <v>37.909999999999997</v>
      </c>
      <c r="CB41" s="130">
        <f t="shared" si="0"/>
        <v>37.909999999999997</v>
      </c>
      <c r="CC41" s="130">
        <f t="shared" si="0"/>
        <v>37.909999999999997</v>
      </c>
      <c r="CD41" s="130">
        <f t="shared" si="0"/>
        <v>37.909999999999997</v>
      </c>
      <c r="CE41" s="130">
        <f t="shared" si="0"/>
        <v>37.909999999999997</v>
      </c>
      <c r="CF41" s="130">
        <f t="shared" si="0"/>
        <v>37.909999999999997</v>
      </c>
      <c r="CG41" s="130">
        <f t="shared" ref="CG41:CU41" si="1">+CF41</f>
        <v>37.909999999999997</v>
      </c>
      <c r="CH41" s="130">
        <f t="shared" si="1"/>
        <v>37.909999999999997</v>
      </c>
      <c r="CI41" s="130">
        <f t="shared" si="1"/>
        <v>37.909999999999997</v>
      </c>
      <c r="CJ41" s="130">
        <f t="shared" si="1"/>
        <v>37.909999999999997</v>
      </c>
      <c r="CK41" s="130">
        <f t="shared" si="1"/>
        <v>37.909999999999997</v>
      </c>
      <c r="CL41" s="130">
        <f t="shared" si="1"/>
        <v>37.909999999999997</v>
      </c>
      <c r="CM41" s="130">
        <f t="shared" si="1"/>
        <v>37.909999999999997</v>
      </c>
      <c r="CN41" s="130">
        <f t="shared" si="1"/>
        <v>37.909999999999997</v>
      </c>
      <c r="CO41" s="130">
        <f t="shared" si="1"/>
        <v>37.909999999999997</v>
      </c>
      <c r="CP41" s="130">
        <f t="shared" si="1"/>
        <v>37.909999999999997</v>
      </c>
      <c r="CQ41" s="130">
        <f t="shared" si="1"/>
        <v>37.909999999999997</v>
      </c>
      <c r="CR41" s="130">
        <f t="shared" si="1"/>
        <v>37.909999999999997</v>
      </c>
      <c r="CS41" s="130">
        <f t="shared" si="1"/>
        <v>37.909999999999997</v>
      </c>
      <c r="CT41" s="130">
        <f t="shared" si="1"/>
        <v>37.909999999999997</v>
      </c>
      <c r="CU41" s="130">
        <f t="shared" si="1"/>
        <v>37.909999999999997</v>
      </c>
    </row>
    <row r="42" spans="2:99">
      <c r="B42" s="121" t="s">
        <v>644</v>
      </c>
      <c r="C42" s="108" t="s">
        <v>645</v>
      </c>
      <c r="D42" s="130">
        <v>29892000000</v>
      </c>
      <c r="E42" s="130">
        <v>30119400000</v>
      </c>
      <c r="F42" s="130">
        <v>30050500000</v>
      </c>
      <c r="G42" s="130">
        <v>30320200000</v>
      </c>
      <c r="H42" s="130">
        <v>29776000000</v>
      </c>
      <c r="I42" s="130">
        <v>30401900000</v>
      </c>
      <c r="J42" s="130">
        <v>30675300000</v>
      </c>
      <c r="K42" s="130">
        <v>31483100000</v>
      </c>
      <c r="L42" s="130">
        <v>31634600000</v>
      </c>
      <c r="M42" s="130">
        <v>32424400000</v>
      </c>
      <c r="N42" s="130">
        <v>33445700000</v>
      </c>
      <c r="O42" s="130">
        <v>33576000000</v>
      </c>
      <c r="P42" s="130">
        <v>33787300000</v>
      </c>
      <c r="Q42" s="130">
        <v>34621000000</v>
      </c>
      <c r="R42" s="130">
        <v>34660800000</v>
      </c>
      <c r="S42" s="130">
        <v>32262700000</v>
      </c>
      <c r="T42" s="130">
        <v>32262700000</v>
      </c>
      <c r="U42" s="130">
        <v>32262700000</v>
      </c>
      <c r="V42" s="130">
        <v>32262700000</v>
      </c>
      <c r="W42" s="130">
        <v>32262700000</v>
      </c>
      <c r="X42" s="130">
        <v>32262700000</v>
      </c>
      <c r="Y42" s="130">
        <v>32262700000</v>
      </c>
      <c r="Z42" s="130">
        <v>32262700000</v>
      </c>
      <c r="AA42" s="130">
        <v>32262700000</v>
      </c>
      <c r="AB42" s="130">
        <v>32262700000</v>
      </c>
      <c r="AC42" s="130">
        <v>32262700000</v>
      </c>
      <c r="AD42" s="130">
        <v>32262700000</v>
      </c>
      <c r="AE42" s="130">
        <v>32262700000</v>
      </c>
      <c r="AF42" s="130">
        <v>32262700000</v>
      </c>
      <c r="AG42" s="130">
        <v>32262700000</v>
      </c>
      <c r="AH42" s="130">
        <v>32262700000</v>
      </c>
      <c r="AI42" s="130">
        <v>32262700000</v>
      </c>
      <c r="AJ42" s="130">
        <v>32262700000</v>
      </c>
      <c r="AK42" s="130">
        <v>32262700000</v>
      </c>
      <c r="AL42" s="130">
        <v>32262700000</v>
      </c>
      <c r="AM42" s="130">
        <v>32262700000</v>
      </c>
      <c r="AN42" s="130">
        <v>32262700000</v>
      </c>
      <c r="AO42" s="130">
        <v>32262700000</v>
      </c>
      <c r="AP42" s="130">
        <v>32262700000</v>
      </c>
      <c r="AQ42" s="130">
        <v>32262700000</v>
      </c>
      <c r="AR42" s="130">
        <v>32262700000</v>
      </c>
      <c r="AS42" s="130">
        <v>32262700000</v>
      </c>
      <c r="AT42" s="130">
        <v>32262700000</v>
      </c>
      <c r="AU42" s="130">
        <v>32262700000</v>
      </c>
      <c r="AV42" s="130">
        <v>32262700000</v>
      </c>
      <c r="AW42" s="130">
        <v>32262700000</v>
      </c>
      <c r="AX42" s="130">
        <v>32262700000</v>
      </c>
      <c r="AY42" s="130">
        <v>32262700000</v>
      </c>
      <c r="AZ42" s="130">
        <v>32262700000</v>
      </c>
      <c r="BA42" s="130">
        <v>32262700000</v>
      </c>
      <c r="BB42" s="130">
        <v>32262700000</v>
      </c>
      <c r="BC42" s="130">
        <v>32262700000</v>
      </c>
      <c r="BD42" s="130">
        <v>32262700000</v>
      </c>
      <c r="BE42" s="130">
        <v>32262700000</v>
      </c>
      <c r="BF42" s="130">
        <v>32262700000</v>
      </c>
      <c r="BG42" s="130">
        <v>32262700000</v>
      </c>
      <c r="BH42" s="130">
        <v>32262700000</v>
      </c>
      <c r="BI42" s="130">
        <v>32262700000</v>
      </c>
      <c r="BJ42" s="130">
        <v>32262700000</v>
      </c>
      <c r="BK42" s="130">
        <v>32262700000</v>
      </c>
      <c r="BL42" s="130">
        <v>32262700000</v>
      </c>
      <c r="BM42" s="130">
        <v>32262700000</v>
      </c>
      <c r="BN42" s="130">
        <v>32262700000</v>
      </c>
      <c r="BO42" s="130">
        <v>32262700000</v>
      </c>
      <c r="BP42" s="130">
        <v>32262700000</v>
      </c>
      <c r="BQ42" s="130">
        <v>32262700000</v>
      </c>
      <c r="BR42" s="130">
        <v>32262700000</v>
      </c>
      <c r="BS42" s="130">
        <v>32262700000</v>
      </c>
      <c r="BT42" s="130">
        <v>32262700000</v>
      </c>
      <c r="BU42" s="130">
        <v>32262700000</v>
      </c>
      <c r="BV42" s="130">
        <v>32262700000</v>
      </c>
      <c r="BW42" s="130">
        <v>32262700000</v>
      </c>
      <c r="BX42" s="130">
        <v>32262700000</v>
      </c>
      <c r="BY42" s="130">
        <v>32262700000</v>
      </c>
      <c r="BZ42" s="130">
        <v>32262700000</v>
      </c>
      <c r="CA42" s="130">
        <v>32262700000</v>
      </c>
      <c r="CB42" s="130">
        <v>32262700000</v>
      </c>
      <c r="CC42" s="130">
        <v>32262700000</v>
      </c>
      <c r="CD42" s="130">
        <v>32262700000</v>
      </c>
      <c r="CE42" s="130">
        <v>32262700000</v>
      </c>
      <c r="CF42" s="130">
        <v>32262700000</v>
      </c>
      <c r="CG42" s="130">
        <v>32262700000</v>
      </c>
      <c r="CH42" s="130">
        <v>32262700000</v>
      </c>
      <c r="CI42" s="130">
        <v>32262700000</v>
      </c>
      <c r="CJ42" s="130">
        <v>32262700000</v>
      </c>
      <c r="CK42" s="130">
        <v>32262700000</v>
      </c>
      <c r="CL42" s="130">
        <v>32262700000</v>
      </c>
      <c r="CM42" s="130">
        <v>32262700000</v>
      </c>
      <c r="CN42" s="130">
        <v>32262700000</v>
      </c>
      <c r="CO42" s="130">
        <v>32262700000</v>
      </c>
      <c r="CP42" s="130">
        <v>32262700000</v>
      </c>
      <c r="CQ42" s="130">
        <v>32262700000</v>
      </c>
      <c r="CR42" s="130">
        <v>32262700000</v>
      </c>
      <c r="CS42" s="130">
        <v>32262700000</v>
      </c>
      <c r="CT42" s="130">
        <v>32262700000</v>
      </c>
      <c r="CU42" s="130">
        <v>32262700000</v>
      </c>
    </row>
    <row r="43" spans="2:99">
      <c r="B43" s="121" t="s">
        <v>649</v>
      </c>
      <c r="C43" s="108" t="s">
        <v>643</v>
      </c>
      <c r="D43" s="130">
        <v>56.64</v>
      </c>
      <c r="E43" s="130">
        <v>66.05</v>
      </c>
      <c r="F43" s="130">
        <v>72.34</v>
      </c>
      <c r="G43" s="130">
        <v>99.67</v>
      </c>
      <c r="H43" s="130">
        <v>61.95</v>
      </c>
      <c r="I43" s="130">
        <v>79.48</v>
      </c>
      <c r="J43" s="130">
        <v>94.88</v>
      </c>
      <c r="K43" s="130">
        <v>94.05</v>
      </c>
      <c r="L43" s="130">
        <v>97.98</v>
      </c>
      <c r="M43" s="130">
        <v>93.17</v>
      </c>
      <c r="N43" s="130">
        <v>48.66</v>
      </c>
      <c r="O43" s="130">
        <v>43.29</v>
      </c>
      <c r="P43" s="130">
        <v>50.8</v>
      </c>
      <c r="Q43" s="130">
        <v>65.23</v>
      </c>
      <c r="R43" s="130">
        <v>56.99</v>
      </c>
      <c r="S43" s="130">
        <v>39.159999999999997</v>
      </c>
      <c r="T43" s="130">
        <v>68.13</v>
      </c>
      <c r="U43" s="130">
        <v>0</v>
      </c>
      <c r="V43" s="130">
        <v>0</v>
      </c>
      <c r="W43" s="130">
        <v>0</v>
      </c>
      <c r="X43" s="130">
        <v>0</v>
      </c>
      <c r="Y43" s="130">
        <v>0</v>
      </c>
      <c r="Z43" s="130">
        <v>0</v>
      </c>
      <c r="AA43" s="130">
        <v>0</v>
      </c>
      <c r="AB43" s="130">
        <v>0</v>
      </c>
      <c r="AC43" s="130">
        <v>0</v>
      </c>
      <c r="AD43" s="130">
        <v>0</v>
      </c>
      <c r="AE43" s="130">
        <v>0</v>
      </c>
      <c r="AF43" s="130">
        <v>0</v>
      </c>
      <c r="AG43" s="130">
        <v>0</v>
      </c>
      <c r="AH43" s="130">
        <v>0</v>
      </c>
      <c r="AI43" s="130">
        <v>0</v>
      </c>
      <c r="AJ43" s="130">
        <v>0</v>
      </c>
      <c r="AK43" s="130">
        <v>0</v>
      </c>
      <c r="AL43" s="130">
        <v>0</v>
      </c>
      <c r="AM43" s="130">
        <v>0</v>
      </c>
      <c r="AN43" s="130">
        <v>0</v>
      </c>
      <c r="AO43" s="130">
        <v>0</v>
      </c>
      <c r="AP43" s="130">
        <v>0</v>
      </c>
      <c r="AQ43" s="130">
        <v>0</v>
      </c>
      <c r="AR43" s="130">
        <v>0</v>
      </c>
      <c r="AS43" s="130">
        <v>0</v>
      </c>
      <c r="AT43" s="130">
        <v>0</v>
      </c>
      <c r="AU43" s="130">
        <v>0</v>
      </c>
      <c r="AV43" s="130">
        <v>0</v>
      </c>
      <c r="AW43" s="130">
        <v>0</v>
      </c>
      <c r="AX43" s="130">
        <v>0</v>
      </c>
      <c r="AY43" s="130">
        <v>0</v>
      </c>
      <c r="AZ43" s="130">
        <v>0</v>
      </c>
      <c r="BA43" s="130">
        <v>0</v>
      </c>
      <c r="BB43" s="130">
        <v>0</v>
      </c>
      <c r="BC43" s="130">
        <v>0</v>
      </c>
      <c r="BD43" s="130">
        <v>0</v>
      </c>
      <c r="BE43" s="130">
        <v>0</v>
      </c>
      <c r="BF43" s="130">
        <v>0</v>
      </c>
      <c r="BG43" s="130">
        <v>0</v>
      </c>
      <c r="BH43" s="130">
        <v>0</v>
      </c>
      <c r="BI43" s="130">
        <v>0</v>
      </c>
      <c r="BJ43" s="130">
        <v>0</v>
      </c>
      <c r="BK43" s="130">
        <v>0</v>
      </c>
      <c r="BL43" s="130">
        <v>0</v>
      </c>
      <c r="BM43" s="130">
        <v>0</v>
      </c>
      <c r="BN43" s="130">
        <v>0</v>
      </c>
      <c r="BO43" s="130">
        <v>0</v>
      </c>
      <c r="BP43" s="130">
        <v>0</v>
      </c>
      <c r="BQ43" s="130">
        <v>0</v>
      </c>
      <c r="BR43" s="130">
        <v>0</v>
      </c>
      <c r="BS43" s="130">
        <v>0</v>
      </c>
      <c r="BT43" s="130">
        <v>0</v>
      </c>
      <c r="BU43" s="130">
        <v>0</v>
      </c>
      <c r="BV43" s="130">
        <v>0</v>
      </c>
      <c r="BW43" s="130">
        <v>0</v>
      </c>
      <c r="BX43" s="130">
        <v>0</v>
      </c>
      <c r="BY43" s="130">
        <v>0</v>
      </c>
      <c r="BZ43" s="130">
        <v>0</v>
      </c>
      <c r="CA43" s="130">
        <v>0</v>
      </c>
      <c r="CB43" s="130">
        <v>0</v>
      </c>
      <c r="CC43" s="130">
        <v>0</v>
      </c>
      <c r="CD43" s="130">
        <v>0</v>
      </c>
      <c r="CE43" s="130">
        <v>0</v>
      </c>
      <c r="CF43" s="130">
        <v>0</v>
      </c>
      <c r="CG43" s="130">
        <v>0</v>
      </c>
      <c r="CH43" s="130">
        <v>0</v>
      </c>
      <c r="CI43" s="130">
        <v>0</v>
      </c>
      <c r="CJ43" s="130">
        <v>0</v>
      </c>
      <c r="CK43" s="130">
        <v>0</v>
      </c>
      <c r="CL43" s="130">
        <v>0</v>
      </c>
      <c r="CM43" s="130">
        <v>0</v>
      </c>
      <c r="CN43" s="130">
        <v>0</v>
      </c>
      <c r="CO43" s="130">
        <v>0</v>
      </c>
      <c r="CP43" s="130">
        <v>0</v>
      </c>
      <c r="CQ43" s="130">
        <v>0</v>
      </c>
      <c r="CR43" s="130">
        <v>0</v>
      </c>
      <c r="CS43" s="130">
        <v>0</v>
      </c>
      <c r="CT43" s="130">
        <v>0</v>
      </c>
      <c r="CU43" s="130">
        <v>0</v>
      </c>
    </row>
    <row r="44" spans="2:99">
      <c r="B44" s="121" t="s">
        <v>677</v>
      </c>
      <c r="C44" s="108" t="s">
        <v>678</v>
      </c>
      <c r="D44" s="130">
        <v>125.039</v>
      </c>
      <c r="E44" s="130">
        <v>132.524</v>
      </c>
      <c r="F44" s="130">
        <v>139.679</v>
      </c>
      <c r="G44" s="130">
        <v>141.26900000000001</v>
      </c>
      <c r="H44" s="130">
        <v>141.096</v>
      </c>
      <c r="I44" s="130">
        <v>152.53399999999999</v>
      </c>
      <c r="J44" s="130">
        <v>160.072</v>
      </c>
      <c r="K44" s="130">
        <v>160.852</v>
      </c>
      <c r="L44" s="130">
        <v>163.643</v>
      </c>
      <c r="M44" s="130">
        <v>165.20699999999999</v>
      </c>
      <c r="N44" s="130">
        <v>160.65700000000001</v>
      </c>
      <c r="O44" s="130">
        <v>155.43700000000001</v>
      </c>
      <c r="P44" s="130">
        <v>158.11600000000001</v>
      </c>
      <c r="Q44" s="130">
        <v>162.22800000000001</v>
      </c>
      <c r="R44" s="130">
        <v>162.209</v>
      </c>
      <c r="S44" s="130">
        <v>157.9</v>
      </c>
      <c r="T44" s="130">
        <v>167.9</v>
      </c>
      <c r="U44" s="130">
        <v>187.3</v>
      </c>
      <c r="V44" s="130">
        <v>187.3</v>
      </c>
      <c r="W44" s="130">
        <v>187.3</v>
      </c>
      <c r="X44" s="130">
        <v>187.3</v>
      </c>
      <c r="Y44" s="130">
        <v>187.3</v>
      </c>
      <c r="Z44" s="130">
        <v>187.3</v>
      </c>
      <c r="AA44" s="130">
        <v>187.3</v>
      </c>
      <c r="AB44" s="130">
        <v>187.3</v>
      </c>
      <c r="AC44" s="130">
        <v>187.3</v>
      </c>
      <c r="AD44" s="130">
        <v>187.3</v>
      </c>
      <c r="AE44" s="130">
        <v>187.3</v>
      </c>
      <c r="AF44" s="130">
        <v>187.3</v>
      </c>
      <c r="AG44" s="130">
        <v>187.3</v>
      </c>
      <c r="AH44" s="130">
        <v>187.3</v>
      </c>
      <c r="AI44" s="130">
        <v>187.3</v>
      </c>
      <c r="AJ44" s="130">
        <v>187.3</v>
      </c>
      <c r="AK44" s="130">
        <v>187.3</v>
      </c>
      <c r="AL44" s="130">
        <v>187.3</v>
      </c>
      <c r="AM44" s="130">
        <v>187.3</v>
      </c>
      <c r="AN44" s="130">
        <v>187.3</v>
      </c>
      <c r="AO44" s="130">
        <v>187.3</v>
      </c>
      <c r="AP44" s="130">
        <v>187.3</v>
      </c>
      <c r="AQ44" s="130">
        <v>187.3</v>
      </c>
      <c r="AR44" s="130">
        <v>187.3</v>
      </c>
      <c r="AS44" s="130">
        <v>187.3</v>
      </c>
      <c r="AT44" s="130">
        <v>187.3</v>
      </c>
      <c r="AU44" s="130">
        <v>187.3</v>
      </c>
      <c r="AV44" s="130">
        <v>187.3</v>
      </c>
      <c r="AW44" s="130">
        <v>187.3</v>
      </c>
      <c r="AX44" s="130">
        <v>187.3</v>
      </c>
      <c r="AY44" s="130">
        <v>187.3</v>
      </c>
      <c r="AZ44" s="130">
        <v>187.3</v>
      </c>
      <c r="BA44" s="130">
        <v>187.3</v>
      </c>
      <c r="BB44" s="130">
        <v>187.3</v>
      </c>
      <c r="BC44" s="130">
        <v>187.3</v>
      </c>
      <c r="BD44" s="130">
        <v>187.3</v>
      </c>
      <c r="BE44" s="130">
        <v>187.3</v>
      </c>
      <c r="BF44" s="130">
        <v>187.3</v>
      </c>
      <c r="BG44" s="130">
        <v>187.3</v>
      </c>
      <c r="BH44" s="130">
        <v>187.3</v>
      </c>
      <c r="BI44" s="130">
        <v>187.3</v>
      </c>
      <c r="BJ44" s="130">
        <v>187.3</v>
      </c>
      <c r="BK44" s="130">
        <v>187.3</v>
      </c>
      <c r="BL44" s="130">
        <v>187.3</v>
      </c>
      <c r="BM44" s="130">
        <v>187.3</v>
      </c>
      <c r="BN44" s="130">
        <v>187.3</v>
      </c>
      <c r="BO44" s="130">
        <v>187.3</v>
      </c>
      <c r="BP44" s="130">
        <v>187.3</v>
      </c>
      <c r="BQ44" s="130">
        <v>187.3</v>
      </c>
      <c r="BR44" s="130">
        <v>187.3</v>
      </c>
      <c r="BS44" s="130">
        <v>187.3</v>
      </c>
      <c r="BT44" s="130">
        <v>187.3</v>
      </c>
      <c r="BU44" s="130">
        <v>187.3</v>
      </c>
      <c r="BV44" s="130">
        <v>187.3</v>
      </c>
      <c r="BW44" s="130">
        <v>187.3</v>
      </c>
      <c r="BX44" s="130">
        <v>187.3</v>
      </c>
      <c r="BY44" s="130">
        <v>187.3</v>
      </c>
      <c r="BZ44" s="130">
        <v>187.3</v>
      </c>
      <c r="CA44" s="130">
        <v>187.3</v>
      </c>
      <c r="CB44" s="130">
        <v>187.3</v>
      </c>
      <c r="CC44" s="130">
        <v>187.3</v>
      </c>
      <c r="CD44" s="130">
        <v>187.3</v>
      </c>
      <c r="CE44" s="130">
        <v>187.3</v>
      </c>
      <c r="CF44" s="130">
        <v>187.3</v>
      </c>
      <c r="CG44" s="130">
        <v>187.3</v>
      </c>
      <c r="CH44" s="130">
        <v>187.3</v>
      </c>
      <c r="CI44" s="130">
        <v>187.3</v>
      </c>
      <c r="CJ44" s="130">
        <v>187.3</v>
      </c>
      <c r="CK44" s="130">
        <v>187.3</v>
      </c>
      <c r="CL44" s="130">
        <v>187.3</v>
      </c>
      <c r="CM44" s="130">
        <v>187.3</v>
      </c>
      <c r="CN44" s="130">
        <v>187.3</v>
      </c>
      <c r="CO44" s="130">
        <v>187.3</v>
      </c>
      <c r="CP44" s="130">
        <v>187.3</v>
      </c>
      <c r="CQ44" s="130">
        <v>187.3</v>
      </c>
      <c r="CR44" s="130">
        <v>187.3</v>
      </c>
      <c r="CS44" s="130">
        <v>187.3</v>
      </c>
      <c r="CT44" s="130">
        <v>187.3</v>
      </c>
      <c r="CU44" s="130">
        <v>187.3</v>
      </c>
    </row>
    <row r="45" spans="2:99">
      <c r="B45" s="121" t="s">
        <v>682</v>
      </c>
      <c r="C45" s="108" t="s">
        <v>678</v>
      </c>
      <c r="D45" s="130">
        <v>98.78</v>
      </c>
      <c r="E45" s="130">
        <v>101.38</v>
      </c>
      <c r="F45" s="130">
        <v>105.54</v>
      </c>
      <c r="G45" s="130">
        <v>108.08</v>
      </c>
      <c r="H45" s="130">
        <v>105.84</v>
      </c>
      <c r="I45" s="130">
        <v>112.72</v>
      </c>
      <c r="J45" s="130">
        <v>116.42</v>
      </c>
      <c r="K45" s="130">
        <v>119.5</v>
      </c>
      <c r="L45" s="130">
        <v>121.43</v>
      </c>
      <c r="M45" s="130">
        <v>122.2</v>
      </c>
      <c r="N45" s="130">
        <v>125.17</v>
      </c>
      <c r="O45" s="130">
        <v>128.02000000000001</v>
      </c>
      <c r="P45" s="130">
        <v>131.51</v>
      </c>
      <c r="Q45" s="130">
        <v>138.08000000000001</v>
      </c>
      <c r="R45" s="130">
        <v>140.63</v>
      </c>
      <c r="S45" s="130">
        <v>138.44</v>
      </c>
      <c r="T45" s="130">
        <v>145.35</v>
      </c>
      <c r="U45" s="130">
        <v>145.35</v>
      </c>
      <c r="V45" s="130">
        <v>145.35</v>
      </c>
      <c r="W45" s="130">
        <v>145.35</v>
      </c>
      <c r="X45" s="130">
        <v>145.35</v>
      </c>
      <c r="Y45" s="130">
        <v>145.35</v>
      </c>
      <c r="Z45" s="130">
        <v>145.35</v>
      </c>
      <c r="AA45" s="130">
        <v>145.35</v>
      </c>
      <c r="AB45" s="130">
        <v>145.35</v>
      </c>
      <c r="AC45" s="130">
        <v>145.35</v>
      </c>
      <c r="AD45" s="130">
        <v>145.35</v>
      </c>
      <c r="AE45" s="130">
        <v>145.35</v>
      </c>
      <c r="AF45" s="130">
        <v>145.35</v>
      </c>
      <c r="AG45" s="130">
        <v>145.35</v>
      </c>
      <c r="AH45" s="130">
        <v>145.35</v>
      </c>
      <c r="AI45" s="130">
        <v>145.35</v>
      </c>
      <c r="AJ45" s="130">
        <v>145.35</v>
      </c>
      <c r="AK45" s="130">
        <v>145.35</v>
      </c>
      <c r="AL45" s="130">
        <v>145.35</v>
      </c>
      <c r="AM45" s="130">
        <v>145.35</v>
      </c>
      <c r="AN45" s="130">
        <v>145.35</v>
      </c>
      <c r="AO45" s="130">
        <v>145.35</v>
      </c>
      <c r="AP45" s="130">
        <v>145.35</v>
      </c>
      <c r="AQ45" s="130">
        <v>145.35</v>
      </c>
      <c r="AR45" s="130">
        <v>145.35</v>
      </c>
      <c r="AS45" s="130">
        <v>145.35</v>
      </c>
      <c r="AT45" s="130">
        <v>145.35</v>
      </c>
      <c r="AU45" s="130">
        <v>145.35</v>
      </c>
      <c r="AV45" s="130">
        <v>145.35</v>
      </c>
      <c r="AW45" s="130">
        <v>145.35</v>
      </c>
      <c r="AX45" s="130">
        <v>145.35</v>
      </c>
      <c r="AY45" s="130">
        <v>145.35</v>
      </c>
      <c r="AZ45" s="130">
        <v>145.35</v>
      </c>
      <c r="BA45" s="130">
        <v>145.35</v>
      </c>
      <c r="BB45" s="130">
        <v>145.35</v>
      </c>
      <c r="BC45" s="130">
        <v>145.35</v>
      </c>
      <c r="BD45" s="130">
        <v>145.35</v>
      </c>
      <c r="BE45" s="130">
        <v>145.35</v>
      </c>
      <c r="BF45" s="130">
        <v>145.35</v>
      </c>
      <c r="BG45" s="130">
        <v>145.35</v>
      </c>
      <c r="BH45" s="130">
        <v>145.35</v>
      </c>
      <c r="BI45" s="130">
        <v>145.35</v>
      </c>
      <c r="BJ45" s="130">
        <v>145.35</v>
      </c>
      <c r="BK45" s="130">
        <v>145.35</v>
      </c>
      <c r="BL45" s="130">
        <v>145.35</v>
      </c>
      <c r="BM45" s="130">
        <v>145.35</v>
      </c>
      <c r="BN45" s="130">
        <v>145.35</v>
      </c>
      <c r="BO45" s="130">
        <v>145.35</v>
      </c>
      <c r="BP45" s="130">
        <v>145.35</v>
      </c>
      <c r="BQ45" s="130">
        <v>145.35</v>
      </c>
      <c r="BR45" s="130">
        <v>145.35</v>
      </c>
      <c r="BS45" s="130">
        <v>145.35</v>
      </c>
      <c r="BT45" s="130">
        <v>145.35</v>
      </c>
      <c r="BU45" s="130">
        <v>145.35</v>
      </c>
      <c r="BV45" s="130">
        <v>145.35</v>
      </c>
      <c r="BW45" s="130">
        <v>145.35</v>
      </c>
      <c r="BX45" s="130">
        <v>145.35</v>
      </c>
      <c r="BY45" s="130">
        <v>145.35</v>
      </c>
      <c r="BZ45" s="130">
        <v>145.35</v>
      </c>
      <c r="CA45" s="130">
        <v>145.35</v>
      </c>
      <c r="CB45" s="130">
        <v>145.35</v>
      </c>
      <c r="CC45" s="130">
        <v>145.35</v>
      </c>
      <c r="CD45" s="130">
        <v>145.35</v>
      </c>
      <c r="CE45" s="130">
        <v>145.35</v>
      </c>
      <c r="CF45" s="130">
        <v>145.35</v>
      </c>
      <c r="CG45" s="130">
        <v>145.35</v>
      </c>
      <c r="CH45" s="130">
        <v>145.35</v>
      </c>
      <c r="CI45" s="130">
        <v>145.35</v>
      </c>
      <c r="CJ45" s="130">
        <v>145.35</v>
      </c>
      <c r="CK45" s="130">
        <v>145.35</v>
      </c>
      <c r="CL45" s="130">
        <v>145.35</v>
      </c>
      <c r="CM45" s="130">
        <v>145.35</v>
      </c>
      <c r="CN45" s="130">
        <v>145.35</v>
      </c>
      <c r="CO45" s="130">
        <v>145.35</v>
      </c>
      <c r="CP45" s="130">
        <v>145.35</v>
      </c>
      <c r="CQ45" s="130">
        <v>145.35</v>
      </c>
      <c r="CR45" s="130">
        <v>145.35</v>
      </c>
      <c r="CS45" s="130">
        <v>145.35</v>
      </c>
      <c r="CT45" s="130">
        <v>145.35</v>
      </c>
      <c r="CU45" s="130">
        <v>145.35</v>
      </c>
    </row>
    <row r="46" spans="2:99">
      <c r="B46" s="121" t="s">
        <v>688</v>
      </c>
      <c r="C46" s="108" t="s">
        <v>685</v>
      </c>
      <c r="D46" s="130">
        <v>6.96</v>
      </c>
      <c r="E46" s="130">
        <v>7.11</v>
      </c>
      <c r="F46" s="130">
        <v>6.87</v>
      </c>
      <c r="G46" s="130">
        <v>10.68</v>
      </c>
      <c r="H46" s="130">
        <v>5.96</v>
      </c>
      <c r="I46" s="130">
        <v>7.36</v>
      </c>
      <c r="J46" s="130">
        <v>9.34</v>
      </c>
      <c r="K46" s="130">
        <v>9.65</v>
      </c>
      <c r="L46" s="130">
        <v>9.8699999999999992</v>
      </c>
      <c r="M46" s="130">
        <v>9.6</v>
      </c>
      <c r="N46" s="130">
        <v>6.43</v>
      </c>
      <c r="O46" s="130">
        <v>4.6399999999999997</v>
      </c>
      <c r="P46" s="130">
        <v>5.59</v>
      </c>
      <c r="Q46" s="130">
        <v>7.02</v>
      </c>
      <c r="R46" s="130">
        <v>5.63</v>
      </c>
      <c r="S46" s="130">
        <v>4.2699999999999996</v>
      </c>
      <c r="T46" s="130">
        <v>9.9700000000000006</v>
      </c>
      <c r="U46" s="130">
        <v>9.9700000000000006</v>
      </c>
      <c r="V46" s="130">
        <v>9.9700000000000006</v>
      </c>
      <c r="W46" s="130">
        <v>9.9700000000000006</v>
      </c>
      <c r="X46" s="130">
        <v>9.9700000000000006</v>
      </c>
      <c r="Y46" s="130">
        <v>9.9700000000000006</v>
      </c>
      <c r="Z46" s="130">
        <v>9.9700000000000006</v>
      </c>
      <c r="AA46" s="130">
        <v>9.9700000000000006</v>
      </c>
      <c r="AB46" s="130">
        <v>9.9700000000000006</v>
      </c>
      <c r="AC46" s="130">
        <v>9.9700000000000006</v>
      </c>
      <c r="AD46" s="130">
        <v>9.9700000000000006</v>
      </c>
      <c r="AE46" s="130">
        <v>9.9700000000000006</v>
      </c>
      <c r="AF46" s="130">
        <v>9.9700000000000006</v>
      </c>
      <c r="AG46" s="130">
        <v>9.9700000000000006</v>
      </c>
      <c r="AH46" s="130">
        <v>9.9700000000000006</v>
      </c>
      <c r="AI46" s="130">
        <v>9.9700000000000006</v>
      </c>
      <c r="AJ46" s="130">
        <v>9.9700000000000006</v>
      </c>
      <c r="AK46" s="130">
        <v>9.9700000000000006</v>
      </c>
      <c r="AL46" s="130">
        <v>9.9700000000000006</v>
      </c>
      <c r="AM46" s="130">
        <v>9.9700000000000006</v>
      </c>
      <c r="AN46" s="130">
        <v>9.9700000000000006</v>
      </c>
      <c r="AO46" s="130">
        <v>9.9700000000000006</v>
      </c>
      <c r="AP46" s="130">
        <v>9.9700000000000006</v>
      </c>
      <c r="AQ46" s="130">
        <v>9.9700000000000006</v>
      </c>
      <c r="AR46" s="130">
        <v>9.9700000000000006</v>
      </c>
      <c r="AS46" s="130">
        <v>9.9700000000000006</v>
      </c>
      <c r="AT46" s="130">
        <v>9.9700000000000006</v>
      </c>
      <c r="AU46" s="130">
        <v>9.9700000000000006</v>
      </c>
      <c r="AV46" s="130">
        <v>9.9700000000000006</v>
      </c>
      <c r="AW46" s="130">
        <v>9.9700000000000006</v>
      </c>
      <c r="AX46" s="130">
        <v>9.9700000000000006</v>
      </c>
      <c r="AY46" s="130">
        <v>9.9700000000000006</v>
      </c>
      <c r="AZ46" s="130">
        <v>9.9700000000000006</v>
      </c>
      <c r="BA46" s="130">
        <v>9.9700000000000006</v>
      </c>
      <c r="BB46" s="130">
        <v>9.9700000000000006</v>
      </c>
      <c r="BC46" s="130">
        <v>9.9700000000000006</v>
      </c>
      <c r="BD46" s="130">
        <v>9.9700000000000006</v>
      </c>
      <c r="BE46" s="130">
        <v>9.9700000000000006</v>
      </c>
      <c r="BF46" s="130">
        <v>9.9700000000000006</v>
      </c>
      <c r="BG46" s="130">
        <v>9.9700000000000006</v>
      </c>
      <c r="BH46" s="130">
        <v>9.9700000000000006</v>
      </c>
      <c r="BI46" s="130">
        <v>9.9700000000000006</v>
      </c>
      <c r="BJ46" s="130">
        <v>9.9700000000000006</v>
      </c>
      <c r="BK46" s="130">
        <v>9.9700000000000006</v>
      </c>
      <c r="BL46" s="130">
        <v>9.9700000000000006</v>
      </c>
      <c r="BM46" s="130">
        <v>9.9700000000000006</v>
      </c>
      <c r="BN46" s="130">
        <v>9.9700000000000006</v>
      </c>
      <c r="BO46" s="130">
        <v>9.9700000000000006</v>
      </c>
      <c r="BP46" s="130">
        <v>9.9700000000000006</v>
      </c>
      <c r="BQ46" s="130">
        <v>9.9700000000000006</v>
      </c>
      <c r="BR46" s="130">
        <v>9.9700000000000006</v>
      </c>
      <c r="BS46" s="130">
        <v>9.9700000000000006</v>
      </c>
      <c r="BT46" s="130">
        <v>9.9700000000000006</v>
      </c>
      <c r="BU46" s="130">
        <v>9.9700000000000006</v>
      </c>
      <c r="BV46" s="130">
        <v>9.9700000000000006</v>
      </c>
      <c r="BW46" s="130">
        <v>9.9700000000000006</v>
      </c>
      <c r="BX46" s="130">
        <v>9.9700000000000006</v>
      </c>
      <c r="BY46" s="130">
        <v>9.9700000000000006</v>
      </c>
      <c r="BZ46" s="130">
        <v>9.9700000000000006</v>
      </c>
      <c r="CA46" s="130">
        <v>9.9700000000000006</v>
      </c>
      <c r="CB46" s="130">
        <v>9.9700000000000006</v>
      </c>
      <c r="CC46" s="130">
        <v>9.9700000000000006</v>
      </c>
      <c r="CD46" s="130">
        <v>9.9700000000000006</v>
      </c>
      <c r="CE46" s="130">
        <v>9.9700000000000006</v>
      </c>
      <c r="CF46" s="130">
        <v>9.9700000000000006</v>
      </c>
      <c r="CG46" s="130">
        <v>9.9700000000000006</v>
      </c>
      <c r="CH46" s="130">
        <v>9.9700000000000006</v>
      </c>
      <c r="CI46" s="130">
        <v>9.9700000000000006</v>
      </c>
      <c r="CJ46" s="130">
        <v>9.9700000000000006</v>
      </c>
      <c r="CK46" s="130">
        <v>9.9700000000000006</v>
      </c>
      <c r="CL46" s="130">
        <v>9.9700000000000006</v>
      </c>
      <c r="CM46" s="130">
        <v>9.9700000000000006</v>
      </c>
      <c r="CN46" s="130">
        <v>9.9700000000000006</v>
      </c>
      <c r="CO46" s="130">
        <v>9.9700000000000006</v>
      </c>
      <c r="CP46" s="130">
        <v>9.9700000000000006</v>
      </c>
      <c r="CQ46" s="130">
        <v>9.9700000000000006</v>
      </c>
      <c r="CR46" s="130">
        <v>9.9700000000000006</v>
      </c>
      <c r="CS46" s="130">
        <v>9.9700000000000006</v>
      </c>
      <c r="CT46" s="130">
        <v>9.9700000000000006</v>
      </c>
      <c r="CU46" s="130">
        <v>9.9700000000000006</v>
      </c>
    </row>
    <row r="47" spans="2:99">
      <c r="B47" s="84" t="s">
        <v>734</v>
      </c>
      <c r="C47" s="108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  <c r="CT47" s="130"/>
      <c r="CU47" s="130"/>
    </row>
    <row r="49" spans="2:7">
      <c r="B49" s="123" t="s">
        <v>317</v>
      </c>
      <c r="C49" s="135" t="s">
        <v>651</v>
      </c>
      <c r="D49" s="135" t="s">
        <v>658</v>
      </c>
      <c r="E49" s="135" t="s">
        <v>318</v>
      </c>
      <c r="F49" s="135" t="s">
        <v>675</v>
      </c>
      <c r="G49" s="135" t="s">
        <v>686</v>
      </c>
    </row>
    <row r="50" spans="2:7">
      <c r="B50" s="136" t="s">
        <v>319</v>
      </c>
      <c r="C50" s="137" t="s">
        <v>92</v>
      </c>
      <c r="D50" s="137" t="s">
        <v>92</v>
      </c>
      <c r="E50" s="137" t="s">
        <v>92</v>
      </c>
      <c r="F50" s="137" t="s">
        <v>92</v>
      </c>
      <c r="G50" s="137" t="s">
        <v>92</v>
      </c>
    </row>
    <row r="51" spans="2:7">
      <c r="B51" s="108" t="s">
        <v>320</v>
      </c>
      <c r="C51" s="138">
        <v>2.60202</v>
      </c>
      <c r="D51" s="138">
        <v>50958.6</v>
      </c>
      <c r="E51" s="138">
        <v>1200</v>
      </c>
      <c r="F51" s="138">
        <v>-64.210400000000007</v>
      </c>
      <c r="G51" s="138">
        <v>6.492</v>
      </c>
    </row>
    <row r="52" spans="2:7">
      <c r="B52" s="108" t="s">
        <v>321</v>
      </c>
      <c r="C52" s="138">
        <v>0.36799300000000001</v>
      </c>
      <c r="D52" s="138">
        <v>328.36</v>
      </c>
      <c r="E52" s="138">
        <v>-1.61</v>
      </c>
      <c r="F52" s="138">
        <v>2.0375899999999998</v>
      </c>
      <c r="G52" s="138">
        <v>6.6E-3</v>
      </c>
    </row>
    <row r="55" spans="2:7">
      <c r="B55" s="94" t="s">
        <v>655</v>
      </c>
      <c r="C55" s="99" t="s">
        <v>657</v>
      </c>
      <c r="D55" s="99" t="s">
        <v>657</v>
      </c>
      <c r="E55" s="99" t="s">
        <v>676</v>
      </c>
      <c r="F55" s="95" t="s">
        <v>687</v>
      </c>
      <c r="G55" s="95" t="s">
        <v>735</v>
      </c>
    </row>
    <row r="56" spans="2:7">
      <c r="B56" s="132" t="s">
        <v>656</v>
      </c>
      <c r="C56" s="102" t="s">
        <v>92</v>
      </c>
      <c r="D56" s="102" t="s">
        <v>92</v>
      </c>
      <c r="E56" s="102" t="s">
        <v>92</v>
      </c>
      <c r="F56" s="88" t="s">
        <v>92</v>
      </c>
      <c r="G56" s="84" t="s">
        <v>92</v>
      </c>
    </row>
    <row r="57" spans="2:7">
      <c r="B57" s="96" t="s">
        <v>652</v>
      </c>
      <c r="C57" s="104">
        <v>-1.97698</v>
      </c>
      <c r="D57" s="104">
        <v>-1.97698</v>
      </c>
      <c r="E57" s="104">
        <v>3.5537200000000002</v>
      </c>
      <c r="F57" s="97">
        <v>-1.3260000000000001</v>
      </c>
      <c r="G57" s="253">
        <v>0.77209950363332203</v>
      </c>
    </row>
    <row r="58" spans="2:7">
      <c r="B58" s="96" t="s">
        <v>653</v>
      </c>
      <c r="C58" s="105">
        <v>2.92976E-2</v>
      </c>
      <c r="D58" s="105">
        <v>2.92976E-2</v>
      </c>
      <c r="E58" s="105">
        <v>0.28267500000000001</v>
      </c>
      <c r="F58" s="106">
        <v>-3.1899999999999998E-2</v>
      </c>
      <c r="G58" s="253">
        <v>0.36799300000000001</v>
      </c>
    </row>
    <row r="59" spans="2:7">
      <c r="B59" s="96" t="s">
        <v>654</v>
      </c>
      <c r="C59" s="104">
        <v>53.039299999999997</v>
      </c>
      <c r="D59" s="104">
        <v>53.039299999999997</v>
      </c>
      <c r="E59" s="104">
        <v>0</v>
      </c>
      <c r="F59" s="97">
        <v>0.81399999999999995</v>
      </c>
      <c r="G59" s="97">
        <v>0</v>
      </c>
    </row>
    <row r="60" spans="2:7" ht="16.25" customHeight="1"/>
    <row r="62" spans="2:7">
      <c r="B62" s="94" t="s">
        <v>655</v>
      </c>
      <c r="C62" s="99" t="s">
        <v>665</v>
      </c>
      <c r="D62" s="99" t="s">
        <v>670</v>
      </c>
      <c r="E62" s="99" t="s">
        <v>671</v>
      </c>
      <c r="F62" s="95" t="s">
        <v>673</v>
      </c>
    </row>
    <row r="63" spans="2:7">
      <c r="B63" s="132" t="s">
        <v>664</v>
      </c>
      <c r="C63" s="102" t="s">
        <v>666</v>
      </c>
      <c r="D63" s="102" t="s">
        <v>92</v>
      </c>
      <c r="E63" s="102" t="s">
        <v>672</v>
      </c>
      <c r="F63" s="88" t="s">
        <v>672</v>
      </c>
    </row>
    <row r="64" spans="2:7">
      <c r="B64" s="96" t="s">
        <v>662</v>
      </c>
      <c r="C64" s="104">
        <v>2.4361799999999998</v>
      </c>
      <c r="D64" s="104">
        <v>0.93400000000000005</v>
      </c>
      <c r="E64" s="104">
        <v>1941.98</v>
      </c>
      <c r="F64" s="97">
        <v>40.51</v>
      </c>
    </row>
    <row r="65" spans="2:6">
      <c r="B65" s="96" t="s">
        <v>663</v>
      </c>
      <c r="C65" s="105">
        <v>5.2116400000000001</v>
      </c>
      <c r="D65" s="105">
        <v>6.5000000000000002E-2</v>
      </c>
      <c r="E65" s="105">
        <v>160</v>
      </c>
      <c r="F65" s="106">
        <v>103.3</v>
      </c>
    </row>
    <row r="66" spans="2:6">
      <c r="B66" s="107"/>
      <c r="C66" s="101"/>
      <c r="D66" s="101"/>
    </row>
  </sheetData>
  <phoneticPr fontId="4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54296875" defaultRowHeight="14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R172"/>
  <sheetViews>
    <sheetView zoomScale="55" zoomScaleNormal="55" workbookViewId="0">
      <selection activeCell="C41" sqref="C41"/>
    </sheetView>
  </sheetViews>
  <sheetFormatPr baseColWidth="10" defaultColWidth="11.453125" defaultRowHeight="15.5"/>
  <cols>
    <col min="1" max="1" width="11.453125" style="84"/>
    <col min="2" max="2" width="79.36328125" style="84" bestFit="1" customWidth="1"/>
    <col min="3" max="3" width="43.54296875" style="84" customWidth="1"/>
    <col min="4" max="4" width="36.90625" style="84" customWidth="1"/>
    <col min="5" max="5" width="43.453125" style="84" customWidth="1"/>
    <col min="6" max="6" width="28.54296875" style="84" customWidth="1"/>
    <col min="7" max="7" width="10.36328125" style="84" bestFit="1" customWidth="1"/>
    <col min="8" max="8" width="29.453125" style="84" customWidth="1"/>
    <col min="9" max="9" width="19.54296875" style="84" bestFit="1" customWidth="1"/>
    <col min="10" max="16384" width="11.453125" style="84"/>
  </cols>
  <sheetData>
    <row r="2" spans="2:9">
      <c r="B2" s="79" t="s">
        <v>102</v>
      </c>
      <c r="C2" s="80" t="s">
        <v>103</v>
      </c>
      <c r="D2" s="80" t="s">
        <v>104</v>
      </c>
      <c r="E2" s="80" t="s">
        <v>105</v>
      </c>
      <c r="F2" s="81" t="s">
        <v>106</v>
      </c>
      <c r="G2" s="82" t="s">
        <v>107</v>
      </c>
      <c r="H2" s="82" t="s">
        <v>108</v>
      </c>
      <c r="I2" s="83" t="s">
        <v>109</v>
      </c>
    </row>
    <row r="3" spans="2:9">
      <c r="B3" s="85" t="s">
        <v>110</v>
      </c>
      <c r="C3" s="86" t="s">
        <v>72</v>
      </c>
      <c r="D3" s="86" t="s">
        <v>72</v>
      </c>
      <c r="E3" s="86" t="s">
        <v>92</v>
      </c>
      <c r="F3" s="87" t="s">
        <v>111</v>
      </c>
      <c r="G3" s="88" t="s">
        <v>92</v>
      </c>
      <c r="H3" s="88" t="s">
        <v>75</v>
      </c>
      <c r="I3" s="89" t="s">
        <v>112</v>
      </c>
    </row>
    <row r="4" spans="2:9">
      <c r="B4" s="85" t="s">
        <v>113</v>
      </c>
      <c r="C4" s="90">
        <v>0</v>
      </c>
      <c r="D4" s="90">
        <v>2.6</v>
      </c>
      <c r="E4" s="90">
        <v>18</v>
      </c>
      <c r="F4" s="91">
        <v>1000</v>
      </c>
      <c r="G4" s="92">
        <v>0.99</v>
      </c>
      <c r="H4" s="92">
        <v>5.6</v>
      </c>
      <c r="I4" s="93">
        <v>3.34</v>
      </c>
    </row>
    <row r="5" spans="2:9">
      <c r="B5" s="85" t="s">
        <v>114</v>
      </c>
      <c r="C5" s="90">
        <v>157</v>
      </c>
      <c r="D5" s="90">
        <v>113</v>
      </c>
      <c r="E5" s="90">
        <v>4</v>
      </c>
      <c r="F5" s="91">
        <v>3400</v>
      </c>
      <c r="G5" s="92">
        <v>0.97</v>
      </c>
      <c r="H5" s="92">
        <v>10</v>
      </c>
      <c r="I5" s="93">
        <v>32.86</v>
      </c>
    </row>
    <row r="6" spans="2:9">
      <c r="B6" s="85" t="s">
        <v>115</v>
      </c>
      <c r="C6" s="90">
        <v>538</v>
      </c>
      <c r="D6" s="90">
        <v>826</v>
      </c>
      <c r="E6" s="161">
        <v>0.8</v>
      </c>
      <c r="F6" s="91">
        <v>5600</v>
      </c>
      <c r="G6" s="92">
        <v>0.94</v>
      </c>
      <c r="H6" s="92">
        <v>30.3</v>
      </c>
      <c r="I6" s="93">
        <v>50</v>
      </c>
    </row>
    <row r="7" spans="2:9">
      <c r="B7" s="85" t="s">
        <v>116</v>
      </c>
      <c r="C7" s="90">
        <v>1122</v>
      </c>
      <c r="D7" s="90">
        <v>174</v>
      </c>
      <c r="E7" s="161">
        <v>0.15</v>
      </c>
      <c r="F7" s="91">
        <v>9000</v>
      </c>
      <c r="G7" s="92">
        <v>0.9</v>
      </c>
      <c r="H7" s="92">
        <v>40</v>
      </c>
      <c r="I7" s="93">
        <v>489.21</v>
      </c>
    </row>
    <row r="8" spans="2:9">
      <c r="B8" s="85" t="s">
        <v>117</v>
      </c>
      <c r="C8" s="90">
        <v>550</v>
      </c>
      <c r="D8" s="90">
        <v>15</v>
      </c>
      <c r="E8" s="161">
        <v>0.03</v>
      </c>
      <c r="F8" s="91">
        <v>14500</v>
      </c>
      <c r="G8" s="92">
        <v>0.75</v>
      </c>
      <c r="H8" s="92">
        <v>66.599999999999994</v>
      </c>
      <c r="I8" s="93">
        <v>550</v>
      </c>
    </row>
    <row r="9" spans="2:9">
      <c r="B9" s="85" t="s">
        <v>118</v>
      </c>
      <c r="C9" s="90">
        <v>300</v>
      </c>
      <c r="D9" s="90">
        <v>0</v>
      </c>
      <c r="E9" s="90">
        <v>0</v>
      </c>
      <c r="F9" s="91">
        <v>2500</v>
      </c>
      <c r="G9" s="92">
        <v>0.7</v>
      </c>
      <c r="H9" s="92">
        <v>0</v>
      </c>
      <c r="I9" s="93">
        <v>0</v>
      </c>
    </row>
    <row r="10" spans="2:9" ht="10.25" customHeight="1"/>
    <row r="11" spans="2:9" hidden="1"/>
    <row r="12" spans="2:9" ht="39.65" customHeight="1">
      <c r="B12" s="94" t="s">
        <v>119</v>
      </c>
      <c r="C12" s="95" t="s">
        <v>120</v>
      </c>
    </row>
    <row r="13" spans="2:9">
      <c r="B13" s="96" t="s">
        <v>121</v>
      </c>
      <c r="C13" s="88" t="s">
        <v>92</v>
      </c>
    </row>
    <row r="14" spans="2:9">
      <c r="B14" s="96" t="s">
        <v>122</v>
      </c>
      <c r="C14" s="97">
        <v>0.373</v>
      </c>
    </row>
    <row r="15" spans="2:9">
      <c r="B15" s="96" t="s">
        <v>123</v>
      </c>
      <c r="C15" s="97">
        <v>1.0000000000000001E-5</v>
      </c>
    </row>
    <row r="16" spans="2:9">
      <c r="B16" s="96" t="s">
        <v>124</v>
      </c>
      <c r="C16" s="97">
        <v>3.9999999999999998E-11</v>
      </c>
    </row>
    <row r="17" spans="2:6">
      <c r="B17" s="96" t="s">
        <v>125</v>
      </c>
      <c r="C17" s="97">
        <v>3.9999999999999999E-16</v>
      </c>
    </row>
    <row r="18" spans="2:6">
      <c r="B18" s="96" t="s">
        <v>126</v>
      </c>
      <c r="C18" s="97">
        <v>1.9999999999999998E-21</v>
      </c>
    </row>
    <row r="19" spans="2:6">
      <c r="B19" s="96" t="s">
        <v>127</v>
      </c>
      <c r="C19" s="97">
        <v>5.0000000000000002E-27</v>
      </c>
    </row>
    <row r="20" spans="2:6">
      <c r="B20" s="96" t="s">
        <v>128</v>
      </c>
      <c r="C20" s="97">
        <v>2.0000000000000001E-32</v>
      </c>
    </row>
    <row r="21" spans="2:6">
      <c r="B21" s="96" t="s">
        <v>129</v>
      </c>
      <c r="C21" s="97">
        <v>1</v>
      </c>
    </row>
    <row r="24" spans="2:6" ht="29">
      <c r="B24" s="94" t="s">
        <v>130</v>
      </c>
      <c r="C24" s="95" t="s">
        <v>131</v>
      </c>
      <c r="D24" s="95" t="s">
        <v>132</v>
      </c>
      <c r="E24" s="95" t="s">
        <v>133</v>
      </c>
      <c r="F24" s="95" t="s">
        <v>617</v>
      </c>
    </row>
    <row r="25" spans="2:6">
      <c r="B25" s="96" t="s">
        <v>134</v>
      </c>
      <c r="C25" s="88" t="s">
        <v>92</v>
      </c>
      <c r="D25" s="88" t="s">
        <v>92</v>
      </c>
      <c r="E25" s="88" t="s">
        <v>92</v>
      </c>
      <c r="F25" s="88" t="s">
        <v>92</v>
      </c>
    </row>
    <row r="26" spans="2:6">
      <c r="B26" s="96" t="s">
        <v>135</v>
      </c>
      <c r="C26" s="97">
        <v>4.0000000000000002E-4</v>
      </c>
      <c r="D26" s="97">
        <v>-4890</v>
      </c>
      <c r="E26" s="97">
        <v>8.8999999999999999E-3</v>
      </c>
      <c r="F26" s="97">
        <v>8.0509699999999995</v>
      </c>
    </row>
    <row r="27" spans="2:6">
      <c r="B27" s="96" t="s">
        <v>136</v>
      </c>
      <c r="C27" s="97">
        <v>3.55</v>
      </c>
      <c r="D27" s="97">
        <v>17399</v>
      </c>
      <c r="E27" s="97">
        <v>16.315000000000001</v>
      </c>
      <c r="F27" s="97">
        <v>0.57290300000000005</v>
      </c>
    </row>
    <row r="30" spans="2:6">
      <c r="B30" s="131" t="s">
        <v>274</v>
      </c>
      <c r="C30" s="82" t="s">
        <v>137</v>
      </c>
    </row>
    <row r="31" spans="2:6">
      <c r="B31" s="96" t="s">
        <v>138</v>
      </c>
      <c r="C31" s="88" t="s">
        <v>92</v>
      </c>
    </row>
    <row r="32" spans="2:6">
      <c r="B32" s="96" t="s">
        <v>139</v>
      </c>
      <c r="C32" s="98">
        <v>0.15</v>
      </c>
    </row>
    <row r="33" spans="2:5">
      <c r="B33" s="96" t="s">
        <v>140</v>
      </c>
      <c r="C33" s="98">
        <v>3.8</v>
      </c>
    </row>
    <row r="34" spans="2:5">
      <c r="B34" s="96" t="s">
        <v>141</v>
      </c>
      <c r="C34" s="98">
        <v>1</v>
      </c>
    </row>
    <row r="35" spans="2:5">
      <c r="B35" s="96" t="s">
        <v>142</v>
      </c>
      <c r="C35" s="98">
        <v>0.08</v>
      </c>
    </row>
    <row r="36" spans="2:5">
      <c r="B36" s="96" t="s">
        <v>143</v>
      </c>
      <c r="C36" s="98">
        <v>500</v>
      </c>
    </row>
    <row r="38" spans="2:5">
      <c r="B38" s="131" t="s">
        <v>275</v>
      </c>
      <c r="C38" s="82" t="s">
        <v>144</v>
      </c>
    </row>
    <row r="39" spans="2:5">
      <c r="B39" s="96" t="s">
        <v>145</v>
      </c>
      <c r="C39" s="88" t="s">
        <v>92</v>
      </c>
    </row>
    <row r="40" spans="2:5">
      <c r="B40" s="96" t="s">
        <v>146</v>
      </c>
      <c r="C40" s="97">
        <v>5</v>
      </c>
    </row>
    <row r="41" spans="2:5">
      <c r="B41" s="96" t="s">
        <v>147</v>
      </c>
      <c r="C41" s="97">
        <v>0.3</v>
      </c>
    </row>
    <row r="42" spans="2:5">
      <c r="B42" s="96" t="s">
        <v>148</v>
      </c>
      <c r="C42" s="97">
        <v>1</v>
      </c>
    </row>
    <row r="43" spans="2:5">
      <c r="B43" s="96" t="s">
        <v>149</v>
      </c>
      <c r="C43" s="97">
        <v>10</v>
      </c>
    </row>
    <row r="47" spans="2:5">
      <c r="B47" s="94" t="s">
        <v>150</v>
      </c>
      <c r="C47" s="99" t="s">
        <v>151</v>
      </c>
      <c r="D47" s="100"/>
      <c r="E47" s="101"/>
    </row>
    <row r="48" spans="2:5">
      <c r="B48" s="96" t="s">
        <v>152</v>
      </c>
      <c r="C48" s="102" t="s">
        <v>92</v>
      </c>
      <c r="D48" s="103"/>
      <c r="E48" s="101"/>
    </row>
    <row r="49" spans="2:5">
      <c r="B49" s="96" t="s">
        <v>153</v>
      </c>
      <c r="C49" s="104">
        <v>1.4612118599999999</v>
      </c>
      <c r="D49" s="103"/>
      <c r="E49" s="101"/>
    </row>
    <row r="50" spans="2:5">
      <c r="B50" s="96" t="s">
        <v>154</v>
      </c>
      <c r="C50" s="105">
        <v>9.4299999999999995E-2</v>
      </c>
      <c r="D50" s="103"/>
      <c r="E50" s="101"/>
    </row>
    <row r="51" spans="2:5">
      <c r="B51" s="96" t="s">
        <v>155</v>
      </c>
      <c r="C51" s="104">
        <v>0.67837077999999995</v>
      </c>
      <c r="D51" s="103"/>
      <c r="E51" s="101"/>
    </row>
    <row r="54" spans="2:5">
      <c r="B54" s="94" t="s">
        <v>156</v>
      </c>
      <c r="C54" s="95" t="s">
        <v>157</v>
      </c>
      <c r="D54" s="82" t="s">
        <v>158</v>
      </c>
    </row>
    <row r="55" spans="2:5">
      <c r="B55" s="96" t="s">
        <v>159</v>
      </c>
      <c r="C55" s="88" t="s">
        <v>92</v>
      </c>
      <c r="D55" s="88" t="s">
        <v>92</v>
      </c>
    </row>
    <row r="56" spans="2:5">
      <c r="B56" s="96" t="s">
        <v>160</v>
      </c>
      <c r="C56" s="106">
        <v>12.531029999999999</v>
      </c>
      <c r="D56" s="106">
        <v>0.71485350000000003</v>
      </c>
    </row>
    <row r="57" spans="2:5">
      <c r="B57" s="96" t="s">
        <v>161</v>
      </c>
      <c r="C57" s="106">
        <v>9.6267239999999995E-5</v>
      </c>
      <c r="D57" s="106">
        <v>1.5326709999999999E-4</v>
      </c>
    </row>
    <row r="58" spans="2:5">
      <c r="B58" s="96" t="s">
        <v>162</v>
      </c>
      <c r="C58" s="106">
        <v>33905.83</v>
      </c>
      <c r="D58" s="106">
        <v>11194.55</v>
      </c>
    </row>
    <row r="59" spans="2:5">
      <c r="B59" s="107"/>
      <c r="C59" s="101"/>
    </row>
    <row r="61" spans="2:5">
      <c r="B61" s="94" t="s">
        <v>163</v>
      </c>
      <c r="C61" s="82"/>
      <c r="D61" s="82" t="s">
        <v>164</v>
      </c>
    </row>
    <row r="62" spans="2:5">
      <c r="B62" s="108" t="s">
        <v>165</v>
      </c>
      <c r="C62" s="97">
        <v>531.76013627099996</v>
      </c>
      <c r="D62" s="97" t="s">
        <v>72</v>
      </c>
    </row>
    <row r="63" spans="2:5">
      <c r="B63" s="108" t="s">
        <v>166</v>
      </c>
      <c r="C63" s="97">
        <v>2.3757020904399999</v>
      </c>
      <c r="D63" s="97" t="s">
        <v>72</v>
      </c>
    </row>
    <row r="64" spans="2:5">
      <c r="B64" s="108" t="s">
        <v>167</v>
      </c>
      <c r="C64" s="97">
        <v>521.59204665799996</v>
      </c>
      <c r="D64" s="97" t="s">
        <v>72</v>
      </c>
    </row>
    <row r="65" spans="2:4">
      <c r="B65" s="108" t="s">
        <v>168</v>
      </c>
      <c r="C65" s="97">
        <v>2.63936501975</v>
      </c>
      <c r="D65" s="97" t="s">
        <v>72</v>
      </c>
    </row>
    <row r="66" spans="2:4">
      <c r="B66" s="108" t="s">
        <v>169</v>
      </c>
      <c r="C66" s="97">
        <v>0</v>
      </c>
      <c r="D66" s="97" t="s">
        <v>111</v>
      </c>
    </row>
    <row r="67" spans="2:4">
      <c r="B67" s="108" t="s">
        <v>170</v>
      </c>
      <c r="C67" s="97">
        <v>219722.746564</v>
      </c>
      <c r="D67" s="97" t="s">
        <v>111</v>
      </c>
    </row>
    <row r="68" spans="2:4">
      <c r="B68" s="108" t="s">
        <v>171</v>
      </c>
      <c r="C68" s="97">
        <v>18.607506052600002</v>
      </c>
      <c r="D68" s="97" t="s">
        <v>72</v>
      </c>
    </row>
    <row r="69" spans="2:4">
      <c r="B69" s="108" t="s">
        <v>172</v>
      </c>
      <c r="C69" s="97">
        <v>561.14729999999997</v>
      </c>
      <c r="D69" s="97" t="s">
        <v>72</v>
      </c>
    </row>
    <row r="70" spans="2:4">
      <c r="B70" s="108"/>
      <c r="C70" s="97"/>
      <c r="D70" s="97"/>
    </row>
    <row r="71" spans="2:4">
      <c r="B71" s="109"/>
      <c r="C71" s="110"/>
      <c r="D71" s="110"/>
    </row>
    <row r="73" spans="2:4">
      <c r="B73" s="94" t="s">
        <v>173</v>
      </c>
      <c r="C73" s="82"/>
      <c r="D73" s="82" t="s">
        <v>164</v>
      </c>
    </row>
    <row r="74" spans="2:4">
      <c r="B74" s="111" t="s">
        <v>174</v>
      </c>
      <c r="C74" s="112" t="s">
        <v>175</v>
      </c>
      <c r="D74" s="112" t="s">
        <v>176</v>
      </c>
    </row>
    <row r="75" spans="2:4">
      <c r="B75" s="113" t="s">
        <v>177</v>
      </c>
      <c r="C75" s="112" t="s">
        <v>178</v>
      </c>
      <c r="D75" s="112" t="s">
        <v>179</v>
      </c>
    </row>
    <row r="76" spans="2:4">
      <c r="B76" s="113" t="s">
        <v>180</v>
      </c>
      <c r="C76" s="112">
        <v>1000</v>
      </c>
      <c r="D76" s="112" t="s">
        <v>181</v>
      </c>
    </row>
    <row r="77" spans="2:4">
      <c r="B77" s="113" t="s">
        <v>629</v>
      </c>
      <c r="C77" s="112">
        <v>100000</v>
      </c>
      <c r="D77" s="112" t="s">
        <v>221</v>
      </c>
    </row>
    <row r="78" spans="2:4">
      <c r="B78" s="108" t="s">
        <v>182</v>
      </c>
      <c r="C78" s="97">
        <v>0.01</v>
      </c>
      <c r="D78" s="97" t="s">
        <v>92</v>
      </c>
    </row>
    <row r="79" spans="2:4">
      <c r="B79" s="108" t="s">
        <v>183</v>
      </c>
      <c r="C79" s="97">
        <v>1E-3</v>
      </c>
      <c r="D79" s="97" t="s">
        <v>92</v>
      </c>
    </row>
    <row r="80" spans="2:4">
      <c r="B80" s="108" t="s">
        <v>184</v>
      </c>
      <c r="C80" s="97">
        <v>0.5</v>
      </c>
      <c r="D80" s="97" t="s">
        <v>185</v>
      </c>
    </row>
    <row r="81" spans="2:6">
      <c r="B81" s="108" t="s">
        <v>186</v>
      </c>
      <c r="C81" s="97">
        <v>0.15</v>
      </c>
      <c r="D81" s="97" t="s">
        <v>187</v>
      </c>
    </row>
    <row r="82" spans="2:6">
      <c r="B82" s="108" t="s">
        <v>630</v>
      </c>
      <c r="C82" s="97">
        <v>4735.72</v>
      </c>
      <c r="D82" s="97" t="s">
        <v>221</v>
      </c>
    </row>
    <row r="83" spans="2:6">
      <c r="B83" s="114" t="s">
        <v>188</v>
      </c>
      <c r="C83" s="97">
        <v>5</v>
      </c>
      <c r="D83" s="97" t="s">
        <v>187</v>
      </c>
    </row>
    <row r="84" spans="2:6">
      <c r="B84" s="108" t="s">
        <v>189</v>
      </c>
      <c r="C84" s="97">
        <v>0.12</v>
      </c>
      <c r="D84" s="97" t="s">
        <v>187</v>
      </c>
    </row>
    <row r="85" spans="2:6">
      <c r="B85" s="108" t="s">
        <v>628</v>
      </c>
      <c r="C85" s="97">
        <v>35.369999999999997</v>
      </c>
      <c r="D85" s="97" t="s">
        <v>192</v>
      </c>
    </row>
    <row r="86" spans="2:6">
      <c r="B86" s="113" t="s">
        <v>620</v>
      </c>
      <c r="C86" s="115">
        <v>22.898</v>
      </c>
      <c r="D86" s="115" t="s">
        <v>192</v>
      </c>
      <c r="E86" s="101"/>
    </row>
    <row r="87" spans="2:6">
      <c r="B87" s="108" t="s">
        <v>190</v>
      </c>
      <c r="C87" s="97">
        <v>0.01</v>
      </c>
      <c r="D87" s="97" t="s">
        <v>187</v>
      </c>
    </row>
    <row r="88" spans="2:6">
      <c r="B88" s="108" t="s">
        <v>191</v>
      </c>
      <c r="C88" s="97">
        <v>0.5</v>
      </c>
      <c r="D88" s="97" t="s">
        <v>192</v>
      </c>
    </row>
    <row r="89" spans="2:6">
      <c r="B89" s="108" t="s">
        <v>193</v>
      </c>
      <c r="C89" s="97">
        <v>0.15</v>
      </c>
      <c r="D89" s="97" t="s">
        <v>92</v>
      </c>
    </row>
    <row r="90" spans="2:6">
      <c r="B90" s="108" t="s">
        <v>194</v>
      </c>
      <c r="C90" s="97">
        <v>0.1</v>
      </c>
      <c r="D90" s="97" t="s">
        <v>187</v>
      </c>
    </row>
    <row r="91" spans="2:6">
      <c r="B91" s="108" t="s">
        <v>195</v>
      </c>
      <c r="C91" s="97">
        <v>5</v>
      </c>
      <c r="D91" s="97" t="s">
        <v>187</v>
      </c>
    </row>
    <row r="92" spans="2:6">
      <c r="B92" s="108" t="s">
        <v>196</v>
      </c>
      <c r="C92" s="97">
        <v>0.1</v>
      </c>
      <c r="D92" s="97" t="s">
        <v>187</v>
      </c>
      <c r="E92" s="84">
        <v>0.6</v>
      </c>
      <c r="F92" s="84">
        <v>0.05</v>
      </c>
    </row>
    <row r="93" spans="2:6">
      <c r="B93" s="108" t="s">
        <v>197</v>
      </c>
      <c r="C93" s="97">
        <v>10</v>
      </c>
      <c r="D93" s="97" t="s">
        <v>92</v>
      </c>
    </row>
    <row r="94" spans="2:6">
      <c r="B94" s="108" t="s">
        <v>198</v>
      </c>
      <c r="C94" s="97">
        <v>2.5</v>
      </c>
      <c r="D94" s="97" t="s">
        <v>187</v>
      </c>
    </row>
    <row r="95" spans="2:6">
      <c r="B95" s="108" t="s">
        <v>199</v>
      </c>
      <c r="C95" s="97">
        <v>0.01</v>
      </c>
      <c r="D95" s="97" t="s">
        <v>92</v>
      </c>
    </row>
    <row r="96" spans="2:6">
      <c r="B96" s="108" t="s">
        <v>200</v>
      </c>
      <c r="C96" s="97">
        <v>1E-3</v>
      </c>
      <c r="D96" s="97" t="s">
        <v>92</v>
      </c>
    </row>
    <row r="97" spans="2:6">
      <c r="B97" s="108" t="s">
        <v>201</v>
      </c>
      <c r="C97" s="97">
        <v>1E-3</v>
      </c>
      <c r="D97" s="97" t="s">
        <v>92</v>
      </c>
    </row>
    <row r="98" spans="2:6">
      <c r="B98" s="114" t="s">
        <v>202</v>
      </c>
      <c r="C98" s="97">
        <v>2005</v>
      </c>
      <c r="D98" s="97" t="s">
        <v>203</v>
      </c>
    </row>
    <row r="99" spans="2:6">
      <c r="B99" s="108" t="s">
        <v>204</v>
      </c>
      <c r="C99" s="97">
        <v>0</v>
      </c>
      <c r="D99" s="97" t="s">
        <v>92</v>
      </c>
    </row>
    <row r="100" spans="2:6">
      <c r="B100" s="116" t="s">
        <v>205</v>
      </c>
      <c r="C100" s="112">
        <v>50</v>
      </c>
      <c r="D100" s="112" t="s">
        <v>112</v>
      </c>
    </row>
    <row r="101" spans="2:6">
      <c r="B101" s="108" t="s">
        <v>206</v>
      </c>
      <c r="C101" s="97">
        <v>2.1</v>
      </c>
      <c r="D101" s="97" t="s">
        <v>75</v>
      </c>
    </row>
    <row r="102" spans="2:6">
      <c r="B102" s="108" t="s">
        <v>207</v>
      </c>
      <c r="C102" s="117">
        <v>1.5</v>
      </c>
      <c r="D102" s="97" t="s">
        <v>74</v>
      </c>
    </row>
    <row r="103" spans="2:6">
      <c r="B103" s="116" t="s">
        <v>208</v>
      </c>
      <c r="C103" s="118">
        <v>15</v>
      </c>
      <c r="D103" s="112" t="s">
        <v>112</v>
      </c>
    </row>
    <row r="104" spans="2:6">
      <c r="B104" s="108" t="s">
        <v>209</v>
      </c>
      <c r="C104" s="117">
        <v>2</v>
      </c>
      <c r="D104" s="97" t="s">
        <v>187</v>
      </c>
    </row>
    <row r="105" spans="2:6">
      <c r="B105" s="108" t="s">
        <v>276</v>
      </c>
      <c r="C105" s="117">
        <v>0.5</v>
      </c>
      <c r="D105" s="97" t="s">
        <v>92</v>
      </c>
    </row>
    <row r="106" spans="2:6">
      <c r="B106" s="108" t="s">
        <v>278</v>
      </c>
      <c r="C106" s="117">
        <v>3.3</v>
      </c>
      <c r="D106" s="97" t="s">
        <v>92</v>
      </c>
    </row>
    <row r="107" spans="2:6">
      <c r="B107" s="84" t="s">
        <v>618</v>
      </c>
      <c r="C107" s="239">
        <v>6417.8</v>
      </c>
      <c r="D107" s="240" t="s">
        <v>221</v>
      </c>
    </row>
    <row r="108" spans="2:6" ht="14.4" customHeight="1"/>
    <row r="109" spans="2:6">
      <c r="B109" s="94" t="s">
        <v>210</v>
      </c>
      <c r="C109" s="88"/>
    </row>
    <row r="110" spans="2:6">
      <c r="B110" s="96" t="s">
        <v>211</v>
      </c>
      <c r="C110" s="96" t="s">
        <v>153</v>
      </c>
      <c r="D110" s="96" t="s">
        <v>154</v>
      </c>
      <c r="E110" s="96" t="s">
        <v>155</v>
      </c>
      <c r="F110" s="96" t="s">
        <v>212</v>
      </c>
    </row>
    <row r="111" spans="2:6">
      <c r="B111" s="85" t="s">
        <v>113</v>
      </c>
      <c r="C111" s="119">
        <v>0</v>
      </c>
      <c r="D111" s="119">
        <v>0</v>
      </c>
      <c r="E111" s="119">
        <v>0</v>
      </c>
      <c r="F111" s="119">
        <v>1</v>
      </c>
    </row>
    <row r="112" spans="2:6">
      <c r="B112" s="85" t="s">
        <v>114</v>
      </c>
      <c r="C112" s="119">
        <v>1</v>
      </c>
      <c r="D112" s="119">
        <v>9.1900000000000001E-6</v>
      </c>
      <c r="E112" s="119">
        <v>3.03</v>
      </c>
      <c r="F112" s="119">
        <v>1</v>
      </c>
    </row>
    <row r="113" spans="2:6">
      <c r="B113" s="85" t="s">
        <v>115</v>
      </c>
      <c r="C113" s="119">
        <v>1</v>
      </c>
      <c r="D113" s="119">
        <v>1.04E-5</v>
      </c>
      <c r="E113" s="119">
        <v>2.77</v>
      </c>
      <c r="F113" s="119">
        <v>1</v>
      </c>
    </row>
    <row r="114" spans="2:6">
      <c r="B114" s="85" t="s">
        <v>116</v>
      </c>
      <c r="C114" s="119">
        <v>1.1299999999999999</v>
      </c>
      <c r="D114" s="119">
        <v>1.06E-5</v>
      </c>
      <c r="E114" s="119">
        <v>2.42</v>
      </c>
      <c r="F114" s="119">
        <v>1</v>
      </c>
    </row>
    <row r="115" spans="2:6">
      <c r="B115" s="85" t="s">
        <v>117</v>
      </c>
      <c r="C115" s="119">
        <v>1.02</v>
      </c>
      <c r="D115" s="119">
        <v>2.8799999999999999E-10</v>
      </c>
      <c r="E115" s="119">
        <v>4.32</v>
      </c>
      <c r="F115" s="119">
        <v>1</v>
      </c>
    </row>
    <row r="116" spans="2:6">
      <c r="B116" s="85" t="s">
        <v>118</v>
      </c>
      <c r="C116" s="119">
        <v>0</v>
      </c>
      <c r="D116" s="119">
        <v>0</v>
      </c>
      <c r="E116" s="119">
        <v>0</v>
      </c>
      <c r="F116" s="119">
        <v>1</v>
      </c>
    </row>
    <row r="119" spans="2:6">
      <c r="B119" s="94" t="s">
        <v>213</v>
      </c>
      <c r="C119" s="82"/>
    </row>
    <row r="120" spans="2:6">
      <c r="B120" s="96" t="s">
        <v>211</v>
      </c>
      <c r="C120" s="96" t="s">
        <v>153</v>
      </c>
      <c r="D120" s="96" t="s">
        <v>154</v>
      </c>
      <c r="E120" s="96" t="s">
        <v>155</v>
      </c>
      <c r="F120" s="132" t="s">
        <v>277</v>
      </c>
    </row>
    <row r="121" spans="2:6">
      <c r="B121" s="85" t="s">
        <v>113</v>
      </c>
      <c r="C121" s="119">
        <v>1</v>
      </c>
      <c r="D121" s="119">
        <v>1</v>
      </c>
      <c r="E121" s="119">
        <v>1</v>
      </c>
      <c r="F121" s="119">
        <v>1</v>
      </c>
    </row>
    <row r="122" spans="2:6">
      <c r="B122" s="85" t="s">
        <v>114</v>
      </c>
      <c r="C122" s="119">
        <v>1</v>
      </c>
      <c r="D122" s="119">
        <v>1</v>
      </c>
      <c r="E122" s="119">
        <v>1</v>
      </c>
      <c r="F122" s="119">
        <v>1</v>
      </c>
    </row>
    <row r="123" spans="2:6">
      <c r="B123" s="85" t="s">
        <v>115</v>
      </c>
      <c r="C123" s="119">
        <v>1</v>
      </c>
      <c r="D123" s="119">
        <v>1</v>
      </c>
      <c r="E123" s="119">
        <v>1</v>
      </c>
      <c r="F123" s="119">
        <v>1</v>
      </c>
    </row>
    <row r="124" spans="2:6">
      <c r="B124" s="85" t="s">
        <v>116</v>
      </c>
      <c r="C124" s="119">
        <v>1</v>
      </c>
      <c r="D124" s="119">
        <v>2.8799999999999999E-10</v>
      </c>
      <c r="E124" s="119">
        <v>4.4000000000000004</v>
      </c>
      <c r="F124" s="119">
        <v>1</v>
      </c>
    </row>
    <row r="125" spans="2:6">
      <c r="B125" s="85" t="s">
        <v>117</v>
      </c>
      <c r="C125" s="119">
        <v>1.34461147</v>
      </c>
      <c r="D125" s="119">
        <v>1.15E-8</v>
      </c>
      <c r="E125" s="119">
        <v>3.4252072569999998</v>
      </c>
      <c r="F125" s="119">
        <v>1</v>
      </c>
    </row>
    <row r="126" spans="2:6">
      <c r="B126" s="85" t="s">
        <v>118</v>
      </c>
      <c r="C126" s="119">
        <v>0.65</v>
      </c>
      <c r="D126" s="119">
        <v>1.0099999999999999E-8</v>
      </c>
      <c r="E126" s="119">
        <v>3.6552072569999998</v>
      </c>
      <c r="F126" s="119">
        <v>1</v>
      </c>
    </row>
    <row r="127" spans="2:6">
      <c r="B127" s="120"/>
      <c r="C127" s="101"/>
      <c r="D127" s="101"/>
      <c r="E127" s="101"/>
      <c r="F127" s="101"/>
    </row>
    <row r="129" spans="2:19">
      <c r="B129" s="121" t="s">
        <v>214</v>
      </c>
      <c r="C129" s="122" t="s">
        <v>215</v>
      </c>
      <c r="D129" s="108">
        <v>2005</v>
      </c>
      <c r="E129" s="108">
        <v>2006</v>
      </c>
      <c r="F129" s="108">
        <v>2007</v>
      </c>
      <c r="G129" s="108">
        <v>2008</v>
      </c>
      <c r="H129" s="108">
        <v>2009</v>
      </c>
      <c r="I129" s="108">
        <v>2010</v>
      </c>
      <c r="J129" s="108">
        <v>2011</v>
      </c>
      <c r="K129" s="108">
        <v>2012</v>
      </c>
      <c r="L129" s="108">
        <v>2013</v>
      </c>
      <c r="M129" s="108">
        <v>2014</v>
      </c>
      <c r="N129" s="108">
        <v>2015</v>
      </c>
    </row>
    <row r="130" spans="2:19">
      <c r="B130" s="123" t="s">
        <v>216</v>
      </c>
      <c r="C130" s="108" t="s">
        <v>217</v>
      </c>
      <c r="D130" s="124">
        <v>100883.81484200001</v>
      </c>
      <c r="E130" s="124">
        <v>103891.143406</v>
      </c>
      <c r="F130" s="124">
        <v>116079.111456</v>
      </c>
      <c r="G130" s="124">
        <v>121218.112022</v>
      </c>
      <c r="H130" s="124">
        <v>131853.89877500001</v>
      </c>
      <c r="I130" s="124">
        <v>129361.118728</v>
      </c>
      <c r="J130" s="124">
        <v>137194.00752799999</v>
      </c>
      <c r="K130" s="124">
        <v>150980.00847500001</v>
      </c>
      <c r="L130" s="124">
        <v>154334.022983</v>
      </c>
      <c r="M130" s="124">
        <v>161020.589775</v>
      </c>
      <c r="N130" s="124">
        <v>162435.526086</v>
      </c>
    </row>
    <row r="133" spans="2:19">
      <c r="B133" s="125" t="s">
        <v>214</v>
      </c>
      <c r="C133" s="122" t="s">
        <v>215</v>
      </c>
      <c r="D133" s="126">
        <v>2005</v>
      </c>
      <c r="E133" s="126">
        <v>2006</v>
      </c>
      <c r="F133" s="126">
        <v>2007</v>
      </c>
      <c r="G133" s="126">
        <v>2008</v>
      </c>
      <c r="H133" s="126">
        <v>2009</v>
      </c>
      <c r="I133" s="126">
        <v>2010</v>
      </c>
      <c r="J133" s="126">
        <v>2011</v>
      </c>
      <c r="K133" s="126">
        <v>2012</v>
      </c>
      <c r="L133" s="126">
        <v>2013</v>
      </c>
      <c r="M133" s="126">
        <v>2014</v>
      </c>
      <c r="N133" s="126">
        <v>2015</v>
      </c>
      <c r="O133" s="126">
        <v>2016</v>
      </c>
      <c r="P133" s="126">
        <v>2017</v>
      </c>
      <c r="Q133" s="126">
        <v>2018</v>
      </c>
      <c r="R133" s="126">
        <v>2019</v>
      </c>
      <c r="S133" s="126">
        <v>2020</v>
      </c>
    </row>
    <row r="134" spans="2:19">
      <c r="B134" s="121" t="s">
        <v>218</v>
      </c>
      <c r="C134" s="127" t="s">
        <v>219</v>
      </c>
      <c r="D134" s="128">
        <v>16100000</v>
      </c>
      <c r="E134" s="128">
        <v>16100000</v>
      </c>
      <c r="F134" s="128">
        <v>16129321.267000001</v>
      </c>
      <c r="G134" s="128">
        <v>16531548.9036</v>
      </c>
      <c r="H134" s="128">
        <v>17229411.764699999</v>
      </c>
      <c r="I134" s="128">
        <v>18171040.723999999</v>
      </c>
      <c r="J134" s="128">
        <v>18374855.5517</v>
      </c>
      <c r="K134" s="128">
        <v>18647476.505399998</v>
      </c>
      <c r="L134" s="128">
        <v>19158823.529399998</v>
      </c>
      <c r="M134" s="128">
        <v>19847246.780400001</v>
      </c>
      <c r="N134" s="128">
        <v>20055290.636999998</v>
      </c>
      <c r="O134" s="128">
        <v>20070588.235300001</v>
      </c>
      <c r="P134" s="128">
        <v>20348847.894200001</v>
      </c>
      <c r="Q134" s="128">
        <v>20398635.5726</v>
      </c>
      <c r="R134" s="128">
        <v>20282352.941199999</v>
      </c>
      <c r="S134" s="128">
        <v>20000000</v>
      </c>
    </row>
    <row r="135" spans="2:19">
      <c r="B135" s="129"/>
      <c r="C135" s="129"/>
    </row>
    <row r="136" spans="2:19">
      <c r="B136" s="129"/>
      <c r="C136" s="129"/>
    </row>
    <row r="137" spans="2:19">
      <c r="B137" s="121" t="s">
        <v>214</v>
      </c>
      <c r="C137" s="122" t="s">
        <v>215</v>
      </c>
      <c r="D137" s="126">
        <v>2005</v>
      </c>
      <c r="E137" s="126">
        <v>2006</v>
      </c>
      <c r="F137" s="126">
        <v>2007</v>
      </c>
      <c r="G137" s="126">
        <v>2008</v>
      </c>
      <c r="H137" s="126">
        <v>2009</v>
      </c>
      <c r="I137" s="126">
        <v>2010</v>
      </c>
      <c r="J137" s="126">
        <v>2011</v>
      </c>
      <c r="K137" s="126">
        <v>2012</v>
      </c>
      <c r="L137" s="126">
        <v>2013</v>
      </c>
      <c r="M137" s="126">
        <v>2014</v>
      </c>
      <c r="N137" s="126">
        <v>2015</v>
      </c>
      <c r="O137" s="126">
        <v>2016</v>
      </c>
      <c r="P137" s="126">
        <v>2017</v>
      </c>
      <c r="Q137" s="126">
        <v>2018</v>
      </c>
      <c r="R137" s="126">
        <v>2019</v>
      </c>
    </row>
    <row r="138" spans="2:19">
      <c r="B138" s="121" t="s">
        <v>220</v>
      </c>
      <c r="C138" s="127" t="s">
        <v>221</v>
      </c>
      <c r="D138" s="128">
        <v>3200</v>
      </c>
      <c r="E138" s="128">
        <v>5610</v>
      </c>
      <c r="F138" s="128">
        <v>5680</v>
      </c>
      <c r="G138" s="128">
        <v>5330</v>
      </c>
      <c r="H138" s="128">
        <v>4040</v>
      </c>
      <c r="I138" s="128">
        <v>5740</v>
      </c>
      <c r="J138" s="128">
        <v>6490</v>
      </c>
      <c r="K138" s="128">
        <v>5750</v>
      </c>
      <c r="L138" s="128">
        <v>5240</v>
      </c>
      <c r="M138" s="128">
        <v>4830</v>
      </c>
      <c r="N138" s="128">
        <v>4290</v>
      </c>
      <c r="O138" s="128">
        <v>5900</v>
      </c>
      <c r="P138" s="128">
        <v>6450</v>
      </c>
      <c r="Q138" s="128">
        <v>6106</v>
      </c>
      <c r="R138" s="128">
        <v>6323</v>
      </c>
    </row>
    <row r="139" spans="2:19">
      <c r="B139" s="129"/>
      <c r="C139" s="129"/>
    </row>
    <row r="140" spans="2:19">
      <c r="B140" s="129"/>
      <c r="C140" s="129"/>
    </row>
    <row r="141" spans="2:19">
      <c r="B141" s="121" t="s">
        <v>214</v>
      </c>
      <c r="C141" s="122" t="s">
        <v>215</v>
      </c>
      <c r="D141" s="126">
        <v>2005</v>
      </c>
      <c r="E141" s="126">
        <v>2006</v>
      </c>
      <c r="F141" s="126">
        <v>2007</v>
      </c>
      <c r="G141" s="126">
        <v>2008</v>
      </c>
      <c r="H141" s="126">
        <v>2009</v>
      </c>
      <c r="I141" s="126">
        <v>2010</v>
      </c>
    </row>
    <row r="142" spans="2:19">
      <c r="B142" s="121" t="s">
        <v>222</v>
      </c>
      <c r="C142" s="127" t="s">
        <v>72</v>
      </c>
      <c r="D142" s="128">
        <v>2.0408163265299999</v>
      </c>
      <c r="E142" s="128">
        <v>2.0408163265299999</v>
      </c>
      <c r="F142" s="128">
        <v>2.0408163265299999</v>
      </c>
      <c r="G142" s="128">
        <v>1.87074829932</v>
      </c>
      <c r="H142" s="128">
        <v>1.7006802721100001</v>
      </c>
      <c r="I142" s="128">
        <v>0</v>
      </c>
    </row>
    <row r="145" spans="2:99">
      <c r="B145" s="121" t="s">
        <v>214</v>
      </c>
      <c r="C145" s="122" t="s">
        <v>215</v>
      </c>
      <c r="D145" s="127">
        <v>2005</v>
      </c>
      <c r="E145" s="127">
        <v>2006</v>
      </c>
      <c r="F145" s="127">
        <v>2007</v>
      </c>
      <c r="G145" s="127">
        <v>2008</v>
      </c>
      <c r="H145" s="127">
        <v>2009</v>
      </c>
      <c r="I145" s="127">
        <v>2010</v>
      </c>
      <c r="J145" s="127">
        <v>2011</v>
      </c>
      <c r="K145" s="127">
        <v>2012</v>
      </c>
      <c r="L145" s="127">
        <v>2013</v>
      </c>
      <c r="M145" s="127">
        <v>2014</v>
      </c>
      <c r="N145" s="127">
        <v>2015</v>
      </c>
      <c r="O145" s="127">
        <v>2016</v>
      </c>
      <c r="P145" s="127">
        <v>2017</v>
      </c>
      <c r="Q145" s="127">
        <v>2018</v>
      </c>
      <c r="R145" s="127">
        <v>2019</v>
      </c>
      <c r="S145" s="127">
        <v>2020</v>
      </c>
      <c r="T145" s="127">
        <v>2021</v>
      </c>
      <c r="U145" s="127">
        <v>2022</v>
      </c>
      <c r="V145" s="127">
        <v>2023</v>
      </c>
      <c r="W145" s="127">
        <v>2024</v>
      </c>
      <c r="X145" s="127">
        <v>2025</v>
      </c>
      <c r="Y145" s="127">
        <v>2026</v>
      </c>
      <c r="Z145" s="127">
        <v>2027</v>
      </c>
      <c r="AA145" s="127">
        <v>2028</v>
      </c>
      <c r="AB145" s="127">
        <v>2029</v>
      </c>
      <c r="AC145" s="127">
        <v>2030</v>
      </c>
      <c r="AD145" s="127">
        <v>2031</v>
      </c>
      <c r="AE145" s="127">
        <v>2032</v>
      </c>
      <c r="AF145" s="127">
        <v>2033</v>
      </c>
      <c r="AG145" s="127">
        <v>2034</v>
      </c>
      <c r="AH145" s="127">
        <v>2035</v>
      </c>
      <c r="AI145" s="127">
        <v>2036</v>
      </c>
      <c r="AJ145" s="127">
        <v>2037</v>
      </c>
      <c r="AK145" s="127">
        <v>2038</v>
      </c>
      <c r="AL145" s="127">
        <v>2039</v>
      </c>
      <c r="AM145" s="127">
        <v>2040</v>
      </c>
      <c r="AN145" s="127">
        <v>2041</v>
      </c>
      <c r="AO145" s="127">
        <v>2042</v>
      </c>
      <c r="AP145" s="127">
        <v>2043</v>
      </c>
      <c r="AQ145" s="127">
        <v>2044</v>
      </c>
      <c r="AR145" s="127">
        <v>2045</v>
      </c>
      <c r="AS145" s="127">
        <v>2046</v>
      </c>
      <c r="AT145" s="127">
        <v>2047</v>
      </c>
      <c r="AU145" s="127">
        <v>2048</v>
      </c>
      <c r="AV145" s="127">
        <v>2049</v>
      </c>
      <c r="AW145" s="127">
        <v>2050</v>
      </c>
      <c r="AX145" s="127">
        <v>2051</v>
      </c>
      <c r="AY145" s="127">
        <v>2052</v>
      </c>
      <c r="AZ145" s="127">
        <v>2053</v>
      </c>
      <c r="BA145" s="127">
        <v>2054</v>
      </c>
      <c r="BB145" s="127">
        <v>2055</v>
      </c>
      <c r="BC145" s="127">
        <v>2056</v>
      </c>
      <c r="BD145" s="127">
        <v>2057</v>
      </c>
      <c r="BE145" s="127">
        <v>2058</v>
      </c>
      <c r="BF145" s="127">
        <v>2059</v>
      </c>
      <c r="BG145" s="127">
        <v>2060</v>
      </c>
      <c r="BH145" s="127">
        <v>2061</v>
      </c>
      <c r="BI145" s="127">
        <v>2062</v>
      </c>
      <c r="BJ145" s="127">
        <v>2063</v>
      </c>
      <c r="BK145" s="127">
        <v>2064</v>
      </c>
      <c r="BL145" s="127">
        <v>2065</v>
      </c>
      <c r="BM145" s="127">
        <v>2066</v>
      </c>
      <c r="BN145" s="127">
        <v>2067</v>
      </c>
      <c r="BO145" s="127">
        <v>2068</v>
      </c>
      <c r="BP145" s="127">
        <v>2069</v>
      </c>
      <c r="BQ145" s="127">
        <v>2070</v>
      </c>
      <c r="BR145" s="127">
        <v>2071</v>
      </c>
      <c r="BS145" s="127">
        <v>2072</v>
      </c>
      <c r="BT145" s="127">
        <v>2073</v>
      </c>
      <c r="BU145" s="127">
        <v>2074</v>
      </c>
      <c r="BV145" s="127">
        <v>2075</v>
      </c>
      <c r="BW145" s="127">
        <v>2076</v>
      </c>
      <c r="BX145" s="127">
        <v>2077</v>
      </c>
      <c r="BY145" s="127">
        <v>2078</v>
      </c>
      <c r="BZ145" s="127">
        <v>2079</v>
      </c>
      <c r="CA145" s="127">
        <v>2080</v>
      </c>
      <c r="CB145" s="127">
        <v>2081</v>
      </c>
      <c r="CC145" s="127">
        <v>2082</v>
      </c>
      <c r="CD145" s="127">
        <v>2083</v>
      </c>
      <c r="CE145" s="127">
        <v>2084</v>
      </c>
      <c r="CF145" s="127">
        <v>2085</v>
      </c>
      <c r="CG145" s="127">
        <v>2086</v>
      </c>
      <c r="CH145" s="127">
        <v>2087</v>
      </c>
      <c r="CI145" s="127">
        <v>2088</v>
      </c>
      <c r="CJ145" s="127">
        <v>2089</v>
      </c>
      <c r="CK145" s="127">
        <v>2090</v>
      </c>
      <c r="CL145" s="127">
        <v>2091</v>
      </c>
      <c r="CM145" s="127">
        <v>2092</v>
      </c>
      <c r="CN145" s="127">
        <v>2093</v>
      </c>
      <c r="CO145" s="127">
        <v>2094</v>
      </c>
      <c r="CP145" s="127">
        <v>2095</v>
      </c>
      <c r="CQ145" s="127">
        <v>2096</v>
      </c>
      <c r="CR145" s="127">
        <v>2097</v>
      </c>
      <c r="CS145" s="127">
        <v>2098</v>
      </c>
      <c r="CT145" s="127">
        <v>2099</v>
      </c>
      <c r="CU145" s="127">
        <v>2100</v>
      </c>
    </row>
    <row r="146" spans="2:99">
      <c r="B146" s="121" t="s">
        <v>223</v>
      </c>
      <c r="C146" s="127" t="s">
        <v>224</v>
      </c>
      <c r="D146" s="130">
        <v>12813.8</v>
      </c>
      <c r="E146" s="130">
        <v>14624.8</v>
      </c>
      <c r="F146" s="130">
        <v>16432.599999999999</v>
      </c>
      <c r="G146" s="130">
        <v>18215.7</v>
      </c>
      <c r="H146" s="130">
        <v>20490.900000000001</v>
      </c>
      <c r="I146" s="130">
        <v>22548</v>
      </c>
      <c r="J146" s="130">
        <v>24369.3</v>
      </c>
      <c r="K146" s="130">
        <v>24593.5</v>
      </c>
      <c r="L146" s="130">
        <v>23844.6</v>
      </c>
      <c r="M146" s="130">
        <v>21286.400000000001</v>
      </c>
      <c r="N146" s="130">
        <v>18297.8</v>
      </c>
      <c r="O146" s="130">
        <v>18205.5</v>
      </c>
      <c r="P146" s="130">
        <v>18161.2</v>
      </c>
      <c r="Q146" s="130">
        <v>18079.2</v>
      </c>
      <c r="R146" s="130">
        <v>17634.599999999999</v>
      </c>
      <c r="S146" s="130">
        <v>17388.900000000001</v>
      </c>
      <c r="T146" s="130">
        <v>17755.2</v>
      </c>
      <c r="U146" s="130">
        <v>18160.900000000001</v>
      </c>
      <c r="V146" s="130">
        <v>18707.7</v>
      </c>
      <c r="W146" s="130">
        <v>19268.900000000001</v>
      </c>
      <c r="X146" s="130">
        <v>19894.599999999999</v>
      </c>
      <c r="Y146" s="130">
        <v>20594.5</v>
      </c>
      <c r="Z146" s="130">
        <v>21447.4</v>
      </c>
      <c r="AA146" s="130">
        <v>22339.8</v>
      </c>
      <c r="AB146" s="130">
        <v>23096.3</v>
      </c>
      <c r="AC146" s="130">
        <v>23757.7</v>
      </c>
      <c r="AD146" s="130">
        <v>24308.7</v>
      </c>
      <c r="AE146" s="130">
        <v>24825.7</v>
      </c>
      <c r="AF146" s="130">
        <v>25320.799999999999</v>
      </c>
      <c r="AG146" s="130">
        <v>25791.3</v>
      </c>
      <c r="AH146" s="130">
        <v>26078.400000000001</v>
      </c>
      <c r="AI146" s="130">
        <v>26432.6</v>
      </c>
      <c r="AJ146" s="130">
        <v>26837.599999999999</v>
      </c>
      <c r="AK146" s="130">
        <v>27175.7</v>
      </c>
      <c r="AL146" s="130">
        <v>27661.3</v>
      </c>
      <c r="AM146" s="130">
        <v>28144.5</v>
      </c>
      <c r="AN146" s="130">
        <v>28385.5</v>
      </c>
      <c r="AO146" s="130">
        <v>28642.799999999999</v>
      </c>
      <c r="AP146" s="130">
        <v>28859.599999999999</v>
      </c>
      <c r="AQ146" s="130">
        <v>29120.6</v>
      </c>
      <c r="AR146" s="130">
        <v>29336.7</v>
      </c>
      <c r="AS146" s="130">
        <v>29515.1</v>
      </c>
      <c r="AT146" s="130">
        <v>29639.4</v>
      </c>
      <c r="AU146" s="130">
        <v>29801</v>
      </c>
      <c r="AV146" s="130">
        <v>29969.200000000001</v>
      </c>
      <c r="AW146" s="130">
        <v>30226.799999999999</v>
      </c>
      <c r="AX146" s="130">
        <v>30226.3</v>
      </c>
      <c r="AY146" s="130">
        <v>29852.799999999999</v>
      </c>
      <c r="AZ146" s="130">
        <v>29650</v>
      </c>
      <c r="BA146" s="130">
        <v>29578.3</v>
      </c>
      <c r="BB146" s="130">
        <v>29404.6</v>
      </c>
      <c r="BC146" s="130">
        <v>29126.6</v>
      </c>
      <c r="BD146" s="130">
        <v>28691.599999999999</v>
      </c>
      <c r="BE146" s="130">
        <v>28292.6</v>
      </c>
      <c r="BF146" s="130">
        <v>27895.200000000001</v>
      </c>
      <c r="BG146" s="130">
        <v>27236</v>
      </c>
      <c r="BH146" s="130">
        <v>26569.599999999999</v>
      </c>
      <c r="BI146" s="130">
        <v>25964.3</v>
      </c>
      <c r="BJ146" s="130">
        <v>25338.799999999999</v>
      </c>
      <c r="BK146" s="130">
        <v>24649.599999999999</v>
      </c>
      <c r="BL146" s="130">
        <v>24152.400000000001</v>
      </c>
      <c r="BM146" s="130">
        <v>23729.7</v>
      </c>
      <c r="BN146" s="130">
        <v>23236.5</v>
      </c>
      <c r="BO146" s="130">
        <v>22728.7</v>
      </c>
      <c r="BP146" s="130">
        <v>22120.3</v>
      </c>
      <c r="BQ146" s="130">
        <v>21626.6</v>
      </c>
      <c r="BR146" s="130">
        <v>21065.200000000001</v>
      </c>
      <c r="BS146" s="130">
        <v>20337.3</v>
      </c>
      <c r="BT146" s="130">
        <v>19620.8</v>
      </c>
      <c r="BU146" s="130">
        <v>18918.400000000001</v>
      </c>
      <c r="BV146" s="130">
        <v>18319.7</v>
      </c>
      <c r="BW146" s="130">
        <v>17639.2</v>
      </c>
      <c r="BX146" s="130">
        <v>16963.900000000001</v>
      </c>
      <c r="BY146" s="130">
        <v>16332.5</v>
      </c>
      <c r="BZ146" s="130">
        <v>15742.8</v>
      </c>
      <c r="CA146" s="130">
        <v>15104.8</v>
      </c>
      <c r="CB146" s="130">
        <v>14349.6</v>
      </c>
      <c r="CC146" s="130">
        <v>13674.1</v>
      </c>
      <c r="CD146" s="130">
        <v>13106.5</v>
      </c>
      <c r="CE146" s="130">
        <v>12541.3</v>
      </c>
      <c r="CF146" s="130">
        <v>12000.7</v>
      </c>
      <c r="CG146" s="130">
        <v>11541.7</v>
      </c>
      <c r="CH146" s="130">
        <v>11052.4</v>
      </c>
      <c r="CI146" s="130">
        <v>10576.6</v>
      </c>
      <c r="CJ146" s="130">
        <v>10144.6</v>
      </c>
      <c r="CK146" s="130">
        <v>9726.94</v>
      </c>
      <c r="CL146" s="130">
        <v>9315.64</v>
      </c>
      <c r="CM146" s="130">
        <v>8930.68</v>
      </c>
      <c r="CN146" s="130">
        <v>8564.93</v>
      </c>
      <c r="CO146" s="130">
        <v>8214.65</v>
      </c>
      <c r="CP146" s="130">
        <v>7877.24</v>
      </c>
      <c r="CQ146" s="130">
        <v>7555.02</v>
      </c>
      <c r="CR146" s="130">
        <v>7248.68</v>
      </c>
      <c r="CS146" s="130">
        <v>6960.4</v>
      </c>
      <c r="CT146" s="130">
        <v>6688.71</v>
      </c>
      <c r="CU146" s="130">
        <v>6434.66</v>
      </c>
    </row>
    <row r="147" spans="2:99">
      <c r="B147" s="121" t="s">
        <v>233</v>
      </c>
      <c r="C147" s="127" t="s">
        <v>192</v>
      </c>
      <c r="D147" s="130">
        <v>3.79</v>
      </c>
      <c r="E147" s="130">
        <v>4.2</v>
      </c>
      <c r="F147" s="130">
        <v>4.7</v>
      </c>
      <c r="G147" s="130">
        <v>3.91</v>
      </c>
      <c r="H147" s="130">
        <v>3.51</v>
      </c>
      <c r="I147" s="130">
        <v>3.61</v>
      </c>
      <c r="J147" s="130">
        <v>4.16</v>
      </c>
      <c r="K147" s="130">
        <v>4.2300000000000004</v>
      </c>
      <c r="L147" s="130">
        <v>3.81</v>
      </c>
      <c r="M147" s="130">
        <v>3.73</v>
      </c>
      <c r="N147" s="130">
        <v>3.87</v>
      </c>
      <c r="O147" s="130">
        <v>4.25</v>
      </c>
      <c r="P147" s="130">
        <v>4.2</v>
      </c>
      <c r="Q147" s="130">
        <v>4.21</v>
      </c>
      <c r="R147" s="130">
        <v>4.08</v>
      </c>
      <c r="S147" s="130">
        <v>4.13</v>
      </c>
      <c r="T147" s="130">
        <v>4.32</v>
      </c>
      <c r="U147" s="130">
        <v>4.66</v>
      </c>
      <c r="V147" s="130">
        <v>4.4400000000000004</v>
      </c>
      <c r="W147" s="130">
        <v>4.41</v>
      </c>
      <c r="X147" s="130">
        <v>4.4400000000000004</v>
      </c>
      <c r="Y147" s="130">
        <v>4.49</v>
      </c>
      <c r="Z147" s="130">
        <v>4.72</v>
      </c>
      <c r="AA147" s="130">
        <v>5.1100000000000003</v>
      </c>
      <c r="AB147" s="130">
        <v>4.6399999999999997</v>
      </c>
      <c r="AC147" s="130">
        <v>4.66</v>
      </c>
      <c r="AD147" s="130">
        <v>5.2</v>
      </c>
      <c r="AE147" s="130">
        <v>5.2</v>
      </c>
      <c r="AF147" s="130">
        <v>4.97</v>
      </c>
      <c r="AG147" s="130">
        <v>4.57</v>
      </c>
      <c r="AH147" s="130">
        <v>4.9400000000000004</v>
      </c>
      <c r="AI147" s="130">
        <v>4.91</v>
      </c>
      <c r="AJ147" s="130">
        <v>4.53</v>
      </c>
      <c r="AK147" s="130">
        <v>5.21</v>
      </c>
      <c r="AL147" s="130">
        <v>5.42</v>
      </c>
      <c r="AM147" s="130">
        <v>5.17</v>
      </c>
      <c r="AN147" s="130">
        <v>5.26</v>
      </c>
      <c r="AO147" s="130">
        <v>5.34</v>
      </c>
      <c r="AP147" s="130">
        <v>5.39</v>
      </c>
      <c r="AQ147" s="130">
        <v>5.39</v>
      </c>
      <c r="AR147" s="130">
        <v>5.37</v>
      </c>
      <c r="AS147" s="130">
        <v>5.39</v>
      </c>
      <c r="AT147" s="130">
        <v>5.42</v>
      </c>
      <c r="AU147" s="130">
        <v>5.47</v>
      </c>
      <c r="AV147" s="130">
        <v>5.52</v>
      </c>
      <c r="AW147" s="130">
        <v>5.57</v>
      </c>
      <c r="AX147" s="130">
        <v>5.64</v>
      </c>
      <c r="AY147" s="130">
        <v>5.69</v>
      </c>
      <c r="AZ147" s="130">
        <v>5.7</v>
      </c>
      <c r="BA147" s="130">
        <v>5.73</v>
      </c>
      <c r="BB147" s="130">
        <v>5.75</v>
      </c>
      <c r="BC147" s="130">
        <v>5.76</v>
      </c>
      <c r="BD147" s="130">
        <v>5.75</v>
      </c>
      <c r="BE147" s="130">
        <v>5.76</v>
      </c>
      <c r="BF147" s="130">
        <v>5.78</v>
      </c>
      <c r="BG147" s="130">
        <v>5.8</v>
      </c>
      <c r="BH147" s="130">
        <v>5.83</v>
      </c>
      <c r="BI147" s="130">
        <v>5.86</v>
      </c>
      <c r="BJ147" s="130">
        <v>5.89</v>
      </c>
      <c r="BK147" s="130">
        <v>5.91</v>
      </c>
      <c r="BL147" s="130">
        <v>5.94</v>
      </c>
      <c r="BM147" s="130">
        <v>5.94</v>
      </c>
      <c r="BN147" s="130">
        <v>5.94</v>
      </c>
      <c r="BO147" s="130">
        <v>5.95</v>
      </c>
      <c r="BP147" s="130">
        <v>5.96</v>
      </c>
      <c r="BQ147" s="130">
        <v>5.97</v>
      </c>
      <c r="BR147" s="130">
        <v>5.95</v>
      </c>
      <c r="BS147" s="130">
        <v>5.94</v>
      </c>
      <c r="BT147" s="130">
        <v>5.95</v>
      </c>
      <c r="BU147" s="130">
        <v>5.92</v>
      </c>
      <c r="BV147" s="130">
        <v>5.87</v>
      </c>
      <c r="BW147" s="130">
        <v>5.88</v>
      </c>
      <c r="BX147" s="130">
        <v>5.88</v>
      </c>
      <c r="BY147" s="130">
        <v>5.89</v>
      </c>
      <c r="BZ147" s="130">
        <v>5.88</v>
      </c>
      <c r="CA147" s="130">
        <v>5.89</v>
      </c>
      <c r="CB147" s="130">
        <v>5.89</v>
      </c>
      <c r="CC147" s="130">
        <v>5.89</v>
      </c>
      <c r="CD147" s="130">
        <v>5.9</v>
      </c>
      <c r="CE147" s="130">
        <v>5.9</v>
      </c>
      <c r="CF147" s="130">
        <v>5.89</v>
      </c>
      <c r="CG147" s="130">
        <v>5.88</v>
      </c>
      <c r="CH147" s="130">
        <v>5.87</v>
      </c>
      <c r="CI147" s="130">
        <v>5.86</v>
      </c>
      <c r="CJ147" s="130">
        <v>5.88</v>
      </c>
      <c r="CK147" s="130">
        <v>5.91</v>
      </c>
      <c r="CL147" s="130">
        <v>5.9</v>
      </c>
      <c r="CM147" s="130">
        <v>5.9</v>
      </c>
      <c r="CN147" s="130">
        <v>5.91</v>
      </c>
      <c r="CO147" s="130">
        <v>5.94</v>
      </c>
      <c r="CP147" s="130">
        <v>5.97</v>
      </c>
      <c r="CQ147" s="130">
        <v>5.98</v>
      </c>
      <c r="CR147" s="130">
        <v>5.92</v>
      </c>
      <c r="CS147" s="130">
        <v>5.72</v>
      </c>
      <c r="CT147" s="130">
        <v>5.64</v>
      </c>
      <c r="CU147" s="130">
        <v>5.63</v>
      </c>
    </row>
    <row r="148" spans="2:99">
      <c r="B148" s="121" t="s">
        <v>234</v>
      </c>
      <c r="C148" s="127" t="s">
        <v>235</v>
      </c>
      <c r="D148" s="130">
        <v>11</v>
      </c>
      <c r="E148" s="130">
        <v>10.9</v>
      </c>
      <c r="F148" s="130">
        <v>10.8</v>
      </c>
      <c r="G148" s="130">
        <v>11</v>
      </c>
      <c r="H148" s="130">
        <v>11.2</v>
      </c>
      <c r="I148" s="130">
        <v>11.2</v>
      </c>
      <c r="J148" s="130">
        <v>11.3</v>
      </c>
      <c r="K148" s="130">
        <v>11.4</v>
      </c>
      <c r="L148" s="130">
        <v>11.6</v>
      </c>
      <c r="M148" s="130">
        <v>11.8</v>
      </c>
      <c r="N148" s="130">
        <v>11.7</v>
      </c>
      <c r="O148" s="130">
        <v>11.6</v>
      </c>
      <c r="P148" s="130">
        <v>11.8</v>
      </c>
      <c r="Q148" s="130">
        <v>11.9</v>
      </c>
      <c r="R148" s="130">
        <v>11.9</v>
      </c>
      <c r="S148" s="130">
        <v>11.8</v>
      </c>
      <c r="T148" s="130">
        <v>11.7</v>
      </c>
      <c r="U148" s="130">
        <v>11.7</v>
      </c>
      <c r="V148" s="130">
        <v>11.8</v>
      </c>
      <c r="W148" s="130">
        <v>11.8</v>
      </c>
      <c r="X148" s="130">
        <v>11.7</v>
      </c>
      <c r="Y148" s="130">
        <v>11.7</v>
      </c>
      <c r="Z148" s="130">
        <v>11.8</v>
      </c>
      <c r="AA148" s="130">
        <v>11.7</v>
      </c>
      <c r="AB148" s="130">
        <v>11.7</v>
      </c>
      <c r="AC148" s="130">
        <v>11.6</v>
      </c>
      <c r="AD148" s="130">
        <v>11.6</v>
      </c>
      <c r="AE148" s="130">
        <v>11.7</v>
      </c>
      <c r="AF148" s="130">
        <v>11.9</v>
      </c>
      <c r="AG148" s="130">
        <v>11.9</v>
      </c>
      <c r="AH148" s="130">
        <v>11.7</v>
      </c>
      <c r="AI148" s="130">
        <v>11.7</v>
      </c>
      <c r="AJ148" s="130">
        <v>11.6</v>
      </c>
      <c r="AK148" s="130">
        <v>11.5</v>
      </c>
      <c r="AL148" s="130">
        <v>11.4</v>
      </c>
      <c r="AM148" s="130">
        <v>11.4</v>
      </c>
      <c r="AN148" s="130">
        <v>11.4</v>
      </c>
      <c r="AO148" s="130">
        <v>11.5</v>
      </c>
      <c r="AP148" s="130">
        <v>11.5</v>
      </c>
      <c r="AQ148" s="130">
        <v>11.5</v>
      </c>
      <c r="AR148" s="130">
        <v>11.6</v>
      </c>
      <c r="AS148" s="130">
        <v>11.7</v>
      </c>
      <c r="AT148" s="130">
        <v>11.7</v>
      </c>
      <c r="AU148" s="130">
        <v>11.6</v>
      </c>
      <c r="AV148" s="130">
        <v>11.5</v>
      </c>
      <c r="AW148" s="130">
        <v>11.6</v>
      </c>
      <c r="AX148" s="130">
        <v>11.7</v>
      </c>
      <c r="AY148" s="130">
        <v>11.6</v>
      </c>
      <c r="AZ148" s="130">
        <v>11.6</v>
      </c>
      <c r="BA148" s="130">
        <v>11.6</v>
      </c>
      <c r="BB148" s="130">
        <v>11.4</v>
      </c>
      <c r="BC148" s="130">
        <v>11.4</v>
      </c>
      <c r="BD148" s="130">
        <v>11.6</v>
      </c>
      <c r="BE148" s="130">
        <v>11.6</v>
      </c>
      <c r="BF148" s="130">
        <v>11.6</v>
      </c>
      <c r="BG148" s="130">
        <v>11.6</v>
      </c>
      <c r="BH148" s="130">
        <v>11.6</v>
      </c>
      <c r="BI148" s="130">
        <v>11.5</v>
      </c>
      <c r="BJ148" s="130">
        <v>11.4</v>
      </c>
      <c r="BK148" s="130">
        <v>11.3</v>
      </c>
      <c r="BL148" s="130">
        <v>11.4</v>
      </c>
      <c r="BM148" s="130">
        <v>11.3</v>
      </c>
      <c r="BN148" s="130">
        <v>11.3</v>
      </c>
      <c r="BO148" s="130">
        <v>11.2</v>
      </c>
      <c r="BP148" s="130">
        <v>11.2</v>
      </c>
      <c r="BQ148" s="130">
        <v>11.2</v>
      </c>
      <c r="BR148" s="130">
        <v>11.2</v>
      </c>
      <c r="BS148" s="130">
        <v>11.1</v>
      </c>
      <c r="BT148" s="130">
        <v>10.9</v>
      </c>
      <c r="BU148" s="130">
        <v>10.9</v>
      </c>
      <c r="BV148" s="130">
        <v>10.9</v>
      </c>
      <c r="BW148" s="130">
        <v>10.9</v>
      </c>
      <c r="BX148" s="130">
        <v>10.9</v>
      </c>
      <c r="BY148" s="130">
        <v>10.8</v>
      </c>
      <c r="BZ148" s="130">
        <v>10.7</v>
      </c>
      <c r="CA148" s="130">
        <v>10.7</v>
      </c>
      <c r="CB148" s="130">
        <v>10.7</v>
      </c>
      <c r="CC148" s="130">
        <v>10.6</v>
      </c>
      <c r="CD148" s="130">
        <v>10.5</v>
      </c>
      <c r="CE148" s="130">
        <v>10.4</v>
      </c>
      <c r="CF148" s="130">
        <v>10.4</v>
      </c>
      <c r="CG148" s="130">
        <v>10.4</v>
      </c>
      <c r="CH148" s="130">
        <v>10.4</v>
      </c>
      <c r="CI148" s="130">
        <v>10.3</v>
      </c>
      <c r="CJ148" s="130">
        <v>10.3</v>
      </c>
      <c r="CK148" s="130">
        <v>10.3</v>
      </c>
      <c r="CL148" s="130">
        <v>10.3</v>
      </c>
      <c r="CM148" s="130">
        <v>10.199999999999999</v>
      </c>
      <c r="CN148" s="130">
        <v>10.199999999999999</v>
      </c>
      <c r="CO148" s="130">
        <v>10.199999999999999</v>
      </c>
      <c r="CP148" s="130">
        <v>10.1</v>
      </c>
      <c r="CQ148" s="130">
        <v>10.1</v>
      </c>
      <c r="CR148" s="130">
        <v>10.1</v>
      </c>
      <c r="CS148" s="130">
        <v>10.1</v>
      </c>
      <c r="CT148" s="130">
        <v>10</v>
      </c>
      <c r="CU148" s="130">
        <v>9.94</v>
      </c>
    </row>
    <row r="149" spans="2:99">
      <c r="B149" s="121" t="s">
        <v>236</v>
      </c>
      <c r="C149" s="127" t="s">
        <v>192</v>
      </c>
      <c r="D149" s="130">
        <v>1.26</v>
      </c>
      <c r="E149" s="130">
        <v>1.26</v>
      </c>
      <c r="F149" s="130">
        <v>1.29</v>
      </c>
      <c r="G149" s="130">
        <v>1.32</v>
      </c>
      <c r="H149" s="130">
        <v>1.35</v>
      </c>
      <c r="I149" s="130">
        <v>1.37</v>
      </c>
      <c r="J149" s="130">
        <v>1.42</v>
      </c>
      <c r="K149" s="130">
        <v>1.47</v>
      </c>
      <c r="L149" s="130">
        <v>1.51</v>
      </c>
      <c r="M149" s="130">
        <v>1.57</v>
      </c>
      <c r="N149" s="130">
        <v>1.71</v>
      </c>
      <c r="O149" s="130">
        <v>1.83</v>
      </c>
      <c r="P149" s="130">
        <v>1.83</v>
      </c>
      <c r="Q149" s="130">
        <v>1.85</v>
      </c>
      <c r="R149" s="130">
        <v>1.87</v>
      </c>
      <c r="S149" s="130">
        <v>1.91</v>
      </c>
      <c r="T149" s="130">
        <v>1.95</v>
      </c>
      <c r="U149" s="130">
        <v>1.97</v>
      </c>
      <c r="V149" s="130">
        <v>1.97</v>
      </c>
      <c r="W149" s="130">
        <v>2.11</v>
      </c>
      <c r="X149" s="130">
        <v>2.2400000000000002</v>
      </c>
      <c r="Y149" s="130">
        <v>2.34</v>
      </c>
      <c r="Z149" s="130">
        <v>2.4</v>
      </c>
      <c r="AA149" s="130">
        <v>2.78</v>
      </c>
      <c r="AB149" s="130">
        <v>4.04</v>
      </c>
      <c r="AC149" s="130">
        <v>5.09</v>
      </c>
      <c r="AD149" s="130">
        <v>5.33</v>
      </c>
      <c r="AE149" s="130">
        <v>5.42</v>
      </c>
      <c r="AF149" s="130">
        <v>5.51</v>
      </c>
      <c r="AG149" s="130">
        <v>5.66</v>
      </c>
      <c r="AH149" s="130">
        <v>5.82</v>
      </c>
      <c r="AI149" s="130">
        <v>5.87</v>
      </c>
      <c r="AJ149" s="130">
        <v>5.88</v>
      </c>
      <c r="AK149" s="130">
        <v>5.89</v>
      </c>
      <c r="AL149" s="130">
        <v>5.86</v>
      </c>
      <c r="AM149" s="130">
        <v>5.84</v>
      </c>
      <c r="AN149" s="130">
        <v>5.87</v>
      </c>
      <c r="AO149" s="130">
        <v>5.92</v>
      </c>
      <c r="AP149" s="130">
        <v>5.94</v>
      </c>
      <c r="AQ149" s="130">
        <v>5.96</v>
      </c>
      <c r="AR149" s="130">
        <v>6</v>
      </c>
      <c r="AS149" s="130">
        <v>6.05</v>
      </c>
      <c r="AT149" s="130">
        <v>6.08</v>
      </c>
      <c r="AU149" s="130">
        <v>6.1</v>
      </c>
      <c r="AV149" s="130">
        <v>6.09</v>
      </c>
      <c r="AW149" s="130">
        <v>6.1</v>
      </c>
      <c r="AX149" s="130">
        <v>6.16</v>
      </c>
      <c r="AY149" s="130">
        <v>6.21</v>
      </c>
      <c r="AZ149" s="130">
        <v>6.24</v>
      </c>
      <c r="BA149" s="130">
        <v>6.26</v>
      </c>
      <c r="BB149" s="130">
        <v>6.28</v>
      </c>
      <c r="BC149" s="130">
        <v>6.27</v>
      </c>
      <c r="BD149" s="130">
        <v>6.29</v>
      </c>
      <c r="BE149" s="130">
        <v>6.33</v>
      </c>
      <c r="BF149" s="130">
        <v>6.36</v>
      </c>
      <c r="BG149" s="130">
        <v>6.4</v>
      </c>
      <c r="BH149" s="130">
        <v>6.41</v>
      </c>
      <c r="BI149" s="130">
        <v>6.39</v>
      </c>
      <c r="BJ149" s="130">
        <v>6.36</v>
      </c>
      <c r="BK149" s="130">
        <v>6.38</v>
      </c>
      <c r="BL149" s="130">
        <v>6.4</v>
      </c>
      <c r="BM149" s="130">
        <v>6.41</v>
      </c>
      <c r="BN149" s="130">
        <v>6.42</v>
      </c>
      <c r="BO149" s="130">
        <v>6.42</v>
      </c>
      <c r="BP149" s="130">
        <v>6.4</v>
      </c>
      <c r="BQ149" s="130">
        <v>6.39</v>
      </c>
      <c r="BR149" s="130">
        <v>6.37</v>
      </c>
      <c r="BS149" s="130">
        <v>6.37</v>
      </c>
      <c r="BT149" s="130">
        <v>6.36</v>
      </c>
      <c r="BU149" s="130">
        <v>6.34</v>
      </c>
      <c r="BV149" s="130">
        <v>6.33</v>
      </c>
      <c r="BW149" s="130">
        <v>6.33</v>
      </c>
      <c r="BX149" s="130">
        <v>6.32</v>
      </c>
      <c r="BY149" s="130">
        <v>6.31</v>
      </c>
      <c r="BZ149" s="130">
        <v>6.3</v>
      </c>
      <c r="CA149" s="130">
        <v>6.28</v>
      </c>
      <c r="CB149" s="130">
        <v>6.29</v>
      </c>
      <c r="CC149" s="130">
        <v>6.28</v>
      </c>
      <c r="CD149" s="130">
        <v>6.25</v>
      </c>
      <c r="CE149" s="130">
        <v>6.23</v>
      </c>
      <c r="CF149" s="130">
        <v>6.21</v>
      </c>
      <c r="CG149" s="130">
        <v>6.19</v>
      </c>
      <c r="CH149" s="130">
        <v>6.17</v>
      </c>
      <c r="CI149" s="130">
        <v>6.16</v>
      </c>
      <c r="CJ149" s="130">
        <v>6.14</v>
      </c>
      <c r="CK149" s="130">
        <v>6.12</v>
      </c>
      <c r="CL149" s="130">
        <v>6.1</v>
      </c>
      <c r="CM149" s="130">
        <v>6.11</v>
      </c>
      <c r="CN149" s="130">
        <v>6.1</v>
      </c>
      <c r="CO149" s="130">
        <v>6.08</v>
      </c>
      <c r="CP149" s="130">
        <v>6.06</v>
      </c>
      <c r="CQ149" s="130">
        <v>6.03</v>
      </c>
      <c r="CR149" s="130">
        <v>6.01</v>
      </c>
      <c r="CS149" s="130">
        <v>5.99</v>
      </c>
      <c r="CT149" s="130">
        <v>5.99</v>
      </c>
      <c r="CU149" s="130">
        <v>5.99</v>
      </c>
    </row>
    <row r="150" spans="2:99">
      <c r="B150" s="121" t="s">
        <v>237</v>
      </c>
      <c r="C150" s="127" t="s">
        <v>238</v>
      </c>
      <c r="D150" s="130" t="s">
        <v>239</v>
      </c>
      <c r="E150" s="130" t="s">
        <v>240</v>
      </c>
      <c r="F150" s="130" t="s">
        <v>240</v>
      </c>
      <c r="G150" s="130" t="s">
        <v>241</v>
      </c>
      <c r="H150" s="130" t="s">
        <v>242</v>
      </c>
      <c r="I150" s="130" t="s">
        <v>232</v>
      </c>
      <c r="J150" s="130" t="s">
        <v>243</v>
      </c>
      <c r="K150" s="130" t="s">
        <v>244</v>
      </c>
      <c r="L150" s="130" t="s">
        <v>245</v>
      </c>
      <c r="M150" s="130" t="s">
        <v>246</v>
      </c>
      <c r="N150" s="130" t="s">
        <v>246</v>
      </c>
      <c r="O150" s="130" t="s">
        <v>246</v>
      </c>
      <c r="P150" s="130" t="s">
        <v>247</v>
      </c>
      <c r="Q150" s="130" t="s">
        <v>231</v>
      </c>
      <c r="R150" s="130" t="s">
        <v>231</v>
      </c>
      <c r="S150" s="130" t="s">
        <v>248</v>
      </c>
      <c r="T150" s="130" t="s">
        <v>248</v>
      </c>
      <c r="U150" s="130" t="s">
        <v>248</v>
      </c>
      <c r="V150" s="130" t="s">
        <v>249</v>
      </c>
      <c r="W150" s="130" t="s">
        <v>250</v>
      </c>
      <c r="X150" s="130" t="s">
        <v>251</v>
      </c>
      <c r="Y150" s="130" t="s">
        <v>230</v>
      </c>
      <c r="Z150" s="130" t="s">
        <v>230</v>
      </c>
      <c r="AA150" s="130" t="s">
        <v>230</v>
      </c>
      <c r="AB150" s="130" t="s">
        <v>230</v>
      </c>
      <c r="AC150" s="130" t="s">
        <v>252</v>
      </c>
      <c r="AD150" s="130" t="s">
        <v>253</v>
      </c>
      <c r="AE150" s="130" t="s">
        <v>229</v>
      </c>
      <c r="AF150" s="130" t="s">
        <v>254</v>
      </c>
      <c r="AG150" s="130" t="s">
        <v>254</v>
      </c>
      <c r="AH150" s="130" t="s">
        <v>254</v>
      </c>
      <c r="AI150" s="130" t="s">
        <v>254</v>
      </c>
      <c r="AJ150" s="130" t="s">
        <v>255</v>
      </c>
      <c r="AK150" s="130" t="s">
        <v>255</v>
      </c>
      <c r="AL150" s="130" t="s">
        <v>255</v>
      </c>
      <c r="AM150" s="130" t="s">
        <v>255</v>
      </c>
      <c r="AN150" s="130" t="s">
        <v>256</v>
      </c>
      <c r="AO150" s="130" t="s">
        <v>257</v>
      </c>
      <c r="AP150" s="130" t="s">
        <v>257</v>
      </c>
      <c r="AQ150" s="130" t="s">
        <v>257</v>
      </c>
      <c r="AR150" s="130" t="s">
        <v>258</v>
      </c>
      <c r="AS150" s="130" t="s">
        <v>228</v>
      </c>
      <c r="AT150" s="130" t="s">
        <v>228</v>
      </c>
      <c r="AU150" s="130" t="s">
        <v>228</v>
      </c>
      <c r="AV150" s="130" t="s">
        <v>228</v>
      </c>
      <c r="AW150" s="130" t="s">
        <v>259</v>
      </c>
      <c r="AX150" s="130" t="s">
        <v>259</v>
      </c>
      <c r="AY150" s="130" t="s">
        <v>259</v>
      </c>
      <c r="AZ150" s="130" t="s">
        <v>259</v>
      </c>
      <c r="BA150" s="130" t="s">
        <v>259</v>
      </c>
      <c r="BB150" s="130" t="s">
        <v>259</v>
      </c>
      <c r="BC150" s="130" t="s">
        <v>260</v>
      </c>
      <c r="BD150" s="130" t="s">
        <v>261</v>
      </c>
      <c r="BE150" s="130" t="s">
        <v>261</v>
      </c>
      <c r="BF150" s="130" t="s">
        <v>227</v>
      </c>
      <c r="BG150" s="130" t="s">
        <v>227</v>
      </c>
      <c r="BH150" s="130" t="s">
        <v>227</v>
      </c>
      <c r="BI150" s="130" t="s">
        <v>227</v>
      </c>
      <c r="BJ150" s="130" t="s">
        <v>227</v>
      </c>
      <c r="BK150" s="130" t="s">
        <v>227</v>
      </c>
      <c r="BL150" s="130" t="s">
        <v>262</v>
      </c>
      <c r="BM150" s="130" t="s">
        <v>262</v>
      </c>
      <c r="BN150" s="130" t="s">
        <v>262</v>
      </c>
      <c r="BO150" s="130" t="s">
        <v>262</v>
      </c>
      <c r="BP150" s="130" t="s">
        <v>262</v>
      </c>
      <c r="BQ150" s="130" t="s">
        <v>262</v>
      </c>
      <c r="BR150" s="130" t="s">
        <v>262</v>
      </c>
      <c r="BS150" s="130" t="s">
        <v>262</v>
      </c>
      <c r="BT150" s="130" t="s">
        <v>263</v>
      </c>
      <c r="BU150" s="130" t="s">
        <v>225</v>
      </c>
      <c r="BV150" s="130" t="s">
        <v>225</v>
      </c>
      <c r="BW150" s="130" t="s">
        <v>225</v>
      </c>
      <c r="BX150" s="130" t="s">
        <v>225</v>
      </c>
      <c r="BY150" s="130" t="s">
        <v>225</v>
      </c>
      <c r="BZ150" s="130" t="s">
        <v>225</v>
      </c>
      <c r="CA150" s="130" t="s">
        <v>225</v>
      </c>
      <c r="CB150" s="130" t="s">
        <v>225</v>
      </c>
      <c r="CC150" s="130" t="s">
        <v>264</v>
      </c>
      <c r="CD150" s="130" t="s">
        <v>264</v>
      </c>
      <c r="CE150" s="130" t="s">
        <v>264</v>
      </c>
      <c r="CF150" s="130" t="s">
        <v>264</v>
      </c>
      <c r="CG150" s="130" t="s">
        <v>264</v>
      </c>
      <c r="CH150" s="130" t="s">
        <v>264</v>
      </c>
      <c r="CI150" s="130" t="s">
        <v>264</v>
      </c>
      <c r="CJ150" s="130" t="s">
        <v>265</v>
      </c>
      <c r="CK150" s="130" t="s">
        <v>265</v>
      </c>
      <c r="CL150" s="130" t="s">
        <v>265</v>
      </c>
      <c r="CM150" s="130" t="s">
        <v>265</v>
      </c>
      <c r="CN150" s="130" t="s">
        <v>226</v>
      </c>
      <c r="CO150" s="130" t="s">
        <v>266</v>
      </c>
      <c r="CP150" s="130" t="s">
        <v>266</v>
      </c>
      <c r="CQ150" s="130" t="s">
        <v>266</v>
      </c>
      <c r="CR150" s="130" t="s">
        <v>266</v>
      </c>
      <c r="CS150" s="130" t="s">
        <v>266</v>
      </c>
      <c r="CT150" s="130" t="s">
        <v>266</v>
      </c>
      <c r="CU150" s="130" t="s">
        <v>266</v>
      </c>
    </row>
    <row r="151" spans="2:99">
      <c r="B151" s="121" t="s">
        <v>267</v>
      </c>
      <c r="C151" s="127" t="s">
        <v>192</v>
      </c>
      <c r="D151" s="130">
        <v>0.17</v>
      </c>
      <c r="E151" s="130">
        <v>0.17499999999999999</v>
      </c>
      <c r="F151" s="130">
        <v>0.17699999999999999</v>
      </c>
      <c r="G151" s="130">
        <v>0.17899999999999999</v>
      </c>
      <c r="H151" s="130">
        <v>0.20899999999999999</v>
      </c>
      <c r="I151" s="130">
        <v>0.224</v>
      </c>
      <c r="J151" s="130">
        <v>0.24</v>
      </c>
      <c r="K151" s="130">
        <v>0.24399999999999999</v>
      </c>
      <c r="L151" s="130">
        <v>0.253</v>
      </c>
      <c r="M151" s="130">
        <v>0.26200000000000001</v>
      </c>
      <c r="N151" s="130">
        <v>0.23599999999999999</v>
      </c>
      <c r="O151" s="130">
        <v>0.245</v>
      </c>
      <c r="P151" s="130">
        <v>0.253</v>
      </c>
      <c r="Q151" s="130">
        <v>0.27600000000000002</v>
      </c>
      <c r="R151" s="130">
        <v>0.307</v>
      </c>
      <c r="S151" s="130">
        <v>0.314</v>
      </c>
      <c r="T151" s="130">
        <v>0.32300000000000001</v>
      </c>
      <c r="U151" s="130">
        <v>0.32400000000000001</v>
      </c>
      <c r="V151" s="130">
        <v>0.33600000000000002</v>
      </c>
      <c r="W151" s="130">
        <v>0.34</v>
      </c>
      <c r="X151" s="130">
        <v>0.35199999999999998</v>
      </c>
      <c r="Y151" s="130">
        <v>0.35899999999999999</v>
      </c>
      <c r="Z151" s="130">
        <v>0.36499999999999999</v>
      </c>
      <c r="AA151" s="130">
        <v>0.374</v>
      </c>
      <c r="AB151" s="130">
        <v>0.377</v>
      </c>
      <c r="AC151" s="130">
        <v>0.38500000000000001</v>
      </c>
      <c r="AD151" s="130">
        <v>0.38500000000000001</v>
      </c>
      <c r="AE151" s="130">
        <v>0.39500000000000002</v>
      </c>
      <c r="AF151" s="130">
        <v>0.4</v>
      </c>
      <c r="AG151" s="130">
        <v>0.40699999999999997</v>
      </c>
      <c r="AH151" s="130">
        <v>0.41199999999999998</v>
      </c>
      <c r="AI151" s="130">
        <v>0.41</v>
      </c>
      <c r="AJ151" s="130">
        <v>0.42</v>
      </c>
      <c r="AK151" s="130">
        <v>0.41899999999999998</v>
      </c>
      <c r="AL151" s="130">
        <v>0.41899999999999998</v>
      </c>
      <c r="AM151" s="130">
        <v>0.41599999999999998</v>
      </c>
      <c r="AN151" s="130">
        <v>0.41699999999999998</v>
      </c>
      <c r="AO151" s="130">
        <v>0.41599999999999998</v>
      </c>
      <c r="AP151" s="130">
        <v>0.41599999999999998</v>
      </c>
      <c r="AQ151" s="130">
        <v>0.42099999999999999</v>
      </c>
      <c r="AR151" s="130">
        <v>0.42199999999999999</v>
      </c>
      <c r="AS151" s="130">
        <v>0.42599999999999999</v>
      </c>
      <c r="AT151" s="130">
        <v>0.42799999999999999</v>
      </c>
      <c r="AU151" s="130">
        <v>0.42699999999999999</v>
      </c>
      <c r="AV151" s="130">
        <v>0.42699999999999999</v>
      </c>
      <c r="AW151" s="130">
        <v>0.42799999999999999</v>
      </c>
      <c r="AX151" s="130">
        <v>0.42799999999999999</v>
      </c>
      <c r="AY151" s="130">
        <v>0.42499999999999999</v>
      </c>
      <c r="AZ151" s="130">
        <v>0.42599999999999999</v>
      </c>
      <c r="BA151" s="130">
        <v>0.42399999999999999</v>
      </c>
      <c r="BB151" s="130">
        <v>0.42199999999999999</v>
      </c>
      <c r="BC151" s="130">
        <v>0.42799999999999999</v>
      </c>
      <c r="BD151" s="130">
        <v>0.42499999999999999</v>
      </c>
      <c r="BE151" s="130">
        <v>0.42499999999999999</v>
      </c>
      <c r="BF151" s="130">
        <v>0.42099999999999999</v>
      </c>
      <c r="BG151" s="130">
        <v>0.42199999999999999</v>
      </c>
      <c r="BH151" s="130">
        <v>0.41899999999999998</v>
      </c>
      <c r="BI151" s="130">
        <v>0.41599999999999998</v>
      </c>
      <c r="BJ151" s="130">
        <v>0.41799999999999998</v>
      </c>
      <c r="BK151" s="130">
        <v>0.41799999999999998</v>
      </c>
      <c r="BL151" s="130">
        <v>0.42099999999999999</v>
      </c>
      <c r="BM151" s="130">
        <v>0.42299999999999999</v>
      </c>
      <c r="BN151" s="130">
        <v>0.42599999999999999</v>
      </c>
      <c r="BO151" s="130">
        <v>0.42599999999999999</v>
      </c>
      <c r="BP151" s="130">
        <v>0.42599999999999999</v>
      </c>
      <c r="BQ151" s="130">
        <v>0.42599999999999999</v>
      </c>
      <c r="BR151" s="130">
        <v>0.42499999999999999</v>
      </c>
      <c r="BS151" s="130">
        <v>0.42699999999999999</v>
      </c>
      <c r="BT151" s="130">
        <v>0.42499999999999999</v>
      </c>
      <c r="BU151" s="130">
        <v>0.42499999999999999</v>
      </c>
      <c r="BV151" s="130">
        <v>0.42499999999999999</v>
      </c>
      <c r="BW151" s="130">
        <v>0.42499999999999999</v>
      </c>
      <c r="BX151" s="130">
        <v>0.42299999999999999</v>
      </c>
      <c r="BY151" s="130">
        <v>0.42099999999999999</v>
      </c>
      <c r="BZ151" s="130">
        <v>0.42</v>
      </c>
      <c r="CA151" s="130">
        <v>0.41699999999999998</v>
      </c>
      <c r="CB151" s="130">
        <v>0.41499999999999998</v>
      </c>
      <c r="CC151" s="130">
        <v>0.41099999999999998</v>
      </c>
      <c r="CD151" s="130">
        <v>0.40600000000000003</v>
      </c>
      <c r="CE151" s="130">
        <v>0.40100000000000002</v>
      </c>
      <c r="CF151" s="130">
        <v>0.39800000000000002</v>
      </c>
      <c r="CG151" s="130">
        <v>0.39400000000000002</v>
      </c>
      <c r="CH151" s="130">
        <v>0.39</v>
      </c>
      <c r="CI151" s="130">
        <v>0.38700000000000001</v>
      </c>
      <c r="CJ151" s="130">
        <v>0.38500000000000001</v>
      </c>
      <c r="CK151" s="130">
        <v>0.38300000000000001</v>
      </c>
      <c r="CL151" s="130">
        <v>0.38</v>
      </c>
      <c r="CM151" s="130">
        <v>0.378</v>
      </c>
      <c r="CN151" s="130">
        <v>0.376</v>
      </c>
      <c r="CO151" s="130">
        <v>0.375</v>
      </c>
      <c r="CP151" s="130">
        <v>0.372</v>
      </c>
      <c r="CQ151" s="130">
        <v>0.372</v>
      </c>
      <c r="CR151" s="130">
        <v>0.372</v>
      </c>
      <c r="CS151" s="130">
        <v>0.371</v>
      </c>
      <c r="CT151" s="130">
        <v>0.37</v>
      </c>
      <c r="CU151" s="130">
        <v>0.36799999999999999</v>
      </c>
    </row>
    <row r="152" spans="2:99">
      <c r="B152" s="121" t="s">
        <v>268</v>
      </c>
      <c r="C152" s="127" t="s">
        <v>192</v>
      </c>
      <c r="D152" s="130">
        <v>1.35</v>
      </c>
      <c r="E152" s="130">
        <v>1.34</v>
      </c>
      <c r="F152" s="130">
        <v>1.38</v>
      </c>
      <c r="G152" s="130">
        <v>1.4</v>
      </c>
      <c r="H152" s="130">
        <v>1.5</v>
      </c>
      <c r="I152" s="130">
        <v>1.5</v>
      </c>
      <c r="J152" s="130">
        <v>1.52</v>
      </c>
      <c r="K152" s="130">
        <v>1.54</v>
      </c>
      <c r="L152" s="130">
        <v>1.57</v>
      </c>
      <c r="M152" s="130">
        <v>1.66</v>
      </c>
      <c r="N152" s="130">
        <v>1.65</v>
      </c>
      <c r="O152" s="130">
        <v>1.69</v>
      </c>
      <c r="P152" s="130">
        <v>1.7</v>
      </c>
      <c r="Q152" s="130">
        <v>1.75</v>
      </c>
      <c r="R152" s="130">
        <v>1.77</v>
      </c>
      <c r="S152" s="130">
        <v>1.8</v>
      </c>
      <c r="T152" s="130">
        <v>1.82</v>
      </c>
      <c r="U152" s="130">
        <v>1.85</v>
      </c>
      <c r="V152" s="130">
        <v>1.84</v>
      </c>
      <c r="W152" s="130">
        <v>1.86</v>
      </c>
      <c r="X152" s="130">
        <v>1.9</v>
      </c>
      <c r="Y152" s="130">
        <v>1.93</v>
      </c>
      <c r="Z152" s="130">
        <v>1.95</v>
      </c>
      <c r="AA152" s="130">
        <v>1.95</v>
      </c>
      <c r="AB152" s="130">
        <v>2</v>
      </c>
      <c r="AC152" s="130">
        <v>2.0299999999999998</v>
      </c>
      <c r="AD152" s="130">
        <v>2.14</v>
      </c>
      <c r="AE152" s="130">
        <v>2.19</v>
      </c>
      <c r="AF152" s="130">
        <v>2.23</v>
      </c>
      <c r="AG152" s="130">
        <v>2.27</v>
      </c>
      <c r="AH152" s="130">
        <v>2.2999999999999998</v>
      </c>
      <c r="AI152" s="130">
        <v>2.33</v>
      </c>
      <c r="AJ152" s="130">
        <v>2.3199999999999998</v>
      </c>
      <c r="AK152" s="130">
        <v>2.33</v>
      </c>
      <c r="AL152" s="130">
        <v>2.34</v>
      </c>
      <c r="AM152" s="130">
        <v>2.34</v>
      </c>
      <c r="AN152" s="130">
        <v>2.35</v>
      </c>
      <c r="AO152" s="130">
        <v>2.33</v>
      </c>
      <c r="AP152" s="130">
        <v>2.39</v>
      </c>
      <c r="AQ152" s="130">
        <v>2.4</v>
      </c>
      <c r="AR152" s="130">
        <v>2.38</v>
      </c>
      <c r="AS152" s="130">
        <v>2.37</v>
      </c>
      <c r="AT152" s="130">
        <v>2.37</v>
      </c>
      <c r="AU152" s="130">
        <v>2.36</v>
      </c>
      <c r="AV152" s="130">
        <v>2.41</v>
      </c>
      <c r="AW152" s="130">
        <v>2.4300000000000002</v>
      </c>
      <c r="AX152" s="130">
        <v>2.4300000000000002</v>
      </c>
      <c r="AY152" s="130">
        <v>2.44</v>
      </c>
      <c r="AZ152" s="130">
        <v>2.4500000000000002</v>
      </c>
      <c r="BA152" s="130">
        <v>2.4500000000000002</v>
      </c>
      <c r="BB152" s="130">
        <v>2.44</v>
      </c>
      <c r="BC152" s="130">
        <v>2.4500000000000002</v>
      </c>
      <c r="BD152" s="130">
        <v>2.46</v>
      </c>
      <c r="BE152" s="130">
        <v>2.4700000000000002</v>
      </c>
      <c r="BF152" s="130">
        <v>2.4700000000000002</v>
      </c>
      <c r="BG152" s="130">
        <v>2.4700000000000002</v>
      </c>
      <c r="BH152" s="130">
        <v>2.48</v>
      </c>
      <c r="BI152" s="130">
        <v>2.4700000000000002</v>
      </c>
      <c r="BJ152" s="130">
        <v>2.4700000000000002</v>
      </c>
      <c r="BK152" s="130">
        <v>2.46</v>
      </c>
      <c r="BL152" s="130">
        <v>2.4700000000000002</v>
      </c>
      <c r="BM152" s="130">
        <v>2.4700000000000002</v>
      </c>
      <c r="BN152" s="130">
        <v>2.4700000000000002</v>
      </c>
      <c r="BO152" s="130">
        <v>2.4700000000000002</v>
      </c>
      <c r="BP152" s="130">
        <v>2.4700000000000002</v>
      </c>
      <c r="BQ152" s="130">
        <v>2.46</v>
      </c>
      <c r="BR152" s="130">
        <v>2.4500000000000002</v>
      </c>
      <c r="BS152" s="130">
        <v>2.42</v>
      </c>
      <c r="BT152" s="130">
        <v>2.41</v>
      </c>
      <c r="BU152" s="130">
        <v>2.34</v>
      </c>
      <c r="BV152" s="130">
        <v>2.25</v>
      </c>
      <c r="BW152" s="130">
        <v>2.2000000000000002</v>
      </c>
      <c r="BX152" s="130">
        <v>2.17</v>
      </c>
      <c r="BY152" s="130">
        <v>2.1</v>
      </c>
      <c r="BZ152" s="130">
        <v>1.86</v>
      </c>
      <c r="CA152" s="130">
        <v>1.35</v>
      </c>
      <c r="CB152" s="130">
        <v>1.91</v>
      </c>
      <c r="CC152" s="130">
        <v>1.37</v>
      </c>
      <c r="CD152" s="130">
        <v>0.96</v>
      </c>
      <c r="CE152" s="130">
        <v>1.47</v>
      </c>
      <c r="CF152" s="130">
        <v>0.71799999999999997</v>
      </c>
      <c r="CG152" s="130">
        <v>0.67</v>
      </c>
      <c r="CH152" s="130">
        <v>0.93500000000000005</v>
      </c>
      <c r="CI152" s="130">
        <v>0.90400000000000003</v>
      </c>
      <c r="CJ152" s="130">
        <v>0.68500000000000005</v>
      </c>
      <c r="CK152" s="130">
        <v>1.05</v>
      </c>
      <c r="CL152" s="130">
        <v>0.39500000000000002</v>
      </c>
      <c r="CM152" s="130">
        <v>0.59199999999999997</v>
      </c>
      <c r="CN152" s="130">
        <v>0.64800000000000002</v>
      </c>
      <c r="CO152" s="130">
        <v>0.38500000000000001</v>
      </c>
      <c r="CP152" s="130">
        <v>0.434</v>
      </c>
      <c r="CQ152" s="130">
        <v>0.38900000000000001</v>
      </c>
      <c r="CR152" s="130">
        <v>0.246</v>
      </c>
      <c r="CS152" s="130">
        <v>0.38900000000000001</v>
      </c>
      <c r="CT152" s="130">
        <v>0.38200000000000001</v>
      </c>
      <c r="CU152" s="130">
        <v>0.32900000000000001</v>
      </c>
    </row>
    <row r="153" spans="2:99">
      <c r="B153" s="121" t="s">
        <v>269</v>
      </c>
      <c r="C153" s="127" t="s">
        <v>224</v>
      </c>
      <c r="D153" s="130">
        <v>0.314</v>
      </c>
      <c r="E153" s="130">
        <v>0.316</v>
      </c>
      <c r="F153" s="130">
        <v>0.318</v>
      </c>
      <c r="G153" s="130">
        <v>0.318</v>
      </c>
      <c r="H153" s="130">
        <v>0.30599999999999999</v>
      </c>
      <c r="I153" s="130">
        <v>0.29799999999999999</v>
      </c>
      <c r="J153" s="130">
        <v>0.30399999999999999</v>
      </c>
      <c r="K153" s="130">
        <v>0.31</v>
      </c>
      <c r="L153" s="130">
        <v>0.30399999999999999</v>
      </c>
      <c r="M153" s="130">
        <v>0.29399999999999998</v>
      </c>
      <c r="N153" s="130">
        <v>0.27700000000000002</v>
      </c>
      <c r="O153" s="130">
        <v>0.27600000000000002</v>
      </c>
      <c r="P153" s="130">
        <v>0.27700000000000002</v>
      </c>
      <c r="Q153" s="130">
        <v>0.27400000000000002</v>
      </c>
      <c r="R153" s="130">
        <v>0.26100000000000001</v>
      </c>
      <c r="S153" s="130">
        <v>0.23899999999999999</v>
      </c>
      <c r="T153" s="130">
        <v>0.23899999999999999</v>
      </c>
      <c r="U153" s="130">
        <v>0.25800000000000001</v>
      </c>
      <c r="V153" s="130">
        <v>0.25800000000000001</v>
      </c>
      <c r="W153" s="130">
        <v>0.23100000000000001</v>
      </c>
      <c r="X153" s="130">
        <v>0.217</v>
      </c>
      <c r="Y153" s="130">
        <v>0.219</v>
      </c>
      <c r="Z153" s="130">
        <v>0.22500000000000001</v>
      </c>
      <c r="AA153" s="130">
        <v>0.24399999999999999</v>
      </c>
      <c r="AB153" s="130">
        <v>0.20399999999999999</v>
      </c>
      <c r="AC153" s="130">
        <v>0.11799999999999999</v>
      </c>
      <c r="AD153" s="130">
        <v>7.8299999999999995E-2</v>
      </c>
      <c r="AE153" s="130">
        <v>9.3799999999999994E-2</v>
      </c>
      <c r="AF153" s="130">
        <v>7.6200000000000004E-2</v>
      </c>
      <c r="AG153" s="130">
        <v>2.7900000000000001E-2</v>
      </c>
      <c r="AH153" s="130">
        <v>5.7800000000000004E-3</v>
      </c>
      <c r="AI153" s="130">
        <v>3.82E-3</v>
      </c>
      <c r="AJ153" s="130">
        <v>1.41E-3</v>
      </c>
      <c r="AK153" s="130">
        <v>6.6500000000000001E-4</v>
      </c>
      <c r="AL153" s="130">
        <v>6.3400000000000001E-4</v>
      </c>
      <c r="AM153" s="130">
        <v>1.7600000000000001E-3</v>
      </c>
      <c r="AN153" s="130">
        <v>8.0900000000000004E-4</v>
      </c>
      <c r="AO153" s="130">
        <v>5.7499999999999999E-4</v>
      </c>
      <c r="AP153" s="130">
        <v>3.9300000000000001E-4</v>
      </c>
      <c r="AQ153" s="130">
        <v>3.8400000000000001E-4</v>
      </c>
      <c r="AR153" s="130">
        <v>3.79E-4</v>
      </c>
      <c r="AS153" s="130">
        <v>3.77E-4</v>
      </c>
      <c r="AT153" s="130">
        <v>4.4900000000000002E-4</v>
      </c>
      <c r="AU153" s="130">
        <v>3.7599999999999998E-4</v>
      </c>
      <c r="AV153" s="130">
        <v>3.6999999999999999E-4</v>
      </c>
      <c r="AW153" s="130">
        <v>3.6400000000000001E-4</v>
      </c>
      <c r="AX153" s="130">
        <v>3.6200000000000002E-4</v>
      </c>
      <c r="AY153" s="130">
        <v>3.6099999999999999E-4</v>
      </c>
      <c r="AZ153" s="130">
        <v>3.59E-4</v>
      </c>
      <c r="BA153" s="130">
        <v>3.57E-4</v>
      </c>
      <c r="BB153" s="130">
        <v>3.5500000000000001E-4</v>
      </c>
      <c r="BC153" s="130">
        <v>3.5300000000000002E-4</v>
      </c>
      <c r="BD153" s="130">
        <v>3.5100000000000002E-4</v>
      </c>
      <c r="BE153" s="130">
        <v>3.4900000000000003E-4</v>
      </c>
      <c r="BF153" s="130">
        <v>3.4600000000000001E-4</v>
      </c>
      <c r="BG153" s="130">
        <v>3.4299999999999999E-4</v>
      </c>
      <c r="BH153" s="130">
        <v>3.4099999999999999E-4</v>
      </c>
      <c r="BI153" s="130">
        <v>3.3799999999999998E-4</v>
      </c>
      <c r="BJ153" s="130">
        <v>3.3500000000000001E-4</v>
      </c>
      <c r="BK153" s="130">
        <v>3.3199999999999999E-4</v>
      </c>
      <c r="BL153" s="130">
        <v>3.28E-4</v>
      </c>
      <c r="BM153" s="130">
        <v>3.2600000000000001E-4</v>
      </c>
      <c r="BN153" s="130">
        <v>3.2400000000000001E-4</v>
      </c>
      <c r="BO153" s="130">
        <v>3.21E-4</v>
      </c>
      <c r="BP153" s="130">
        <v>3.19E-4</v>
      </c>
      <c r="BQ153" s="130">
        <v>3.1599999999999998E-4</v>
      </c>
      <c r="BR153" s="130">
        <v>3.1399999999999999E-4</v>
      </c>
      <c r="BS153" s="130">
        <v>3.1300000000000002E-4</v>
      </c>
      <c r="BT153" s="130">
        <v>3.1100000000000002E-4</v>
      </c>
      <c r="BU153" s="130">
        <v>3.0800000000000001E-4</v>
      </c>
      <c r="BV153" s="130">
        <v>3.1199999999999999E-4</v>
      </c>
      <c r="BW153" s="130">
        <v>3.1199999999999999E-4</v>
      </c>
      <c r="BX153" s="130">
        <v>3.1100000000000002E-4</v>
      </c>
      <c r="BY153" s="130">
        <v>3.0699999999999998E-4</v>
      </c>
      <c r="BZ153" s="130">
        <v>3.0600000000000001E-4</v>
      </c>
      <c r="CA153" s="130">
        <v>3.0400000000000002E-4</v>
      </c>
      <c r="CB153" s="130">
        <v>3.0200000000000002E-4</v>
      </c>
      <c r="CC153" s="130">
        <v>3.01E-4</v>
      </c>
      <c r="CD153" s="130">
        <v>2.99E-4</v>
      </c>
      <c r="CE153" s="130">
        <v>2.9700000000000001E-4</v>
      </c>
      <c r="CF153" s="130">
        <v>2.9599999999999998E-4</v>
      </c>
      <c r="CG153" s="130">
        <v>2.9500000000000001E-4</v>
      </c>
      <c r="CH153" s="130">
        <v>2.9300000000000002E-4</v>
      </c>
      <c r="CI153" s="130">
        <v>2.9E-4</v>
      </c>
      <c r="CJ153" s="130">
        <v>2.8800000000000001E-4</v>
      </c>
      <c r="CK153" s="130">
        <v>2.8699999999999998E-4</v>
      </c>
      <c r="CL153" s="130">
        <v>2.8499999999999999E-4</v>
      </c>
      <c r="CM153" s="130">
        <v>2.8299999999999999E-4</v>
      </c>
      <c r="CN153" s="130">
        <v>2.8200000000000002E-4</v>
      </c>
      <c r="CO153" s="130">
        <v>2.81E-4</v>
      </c>
      <c r="CP153" s="130">
        <v>2.81E-4</v>
      </c>
      <c r="CQ153" s="130">
        <v>2.81E-4</v>
      </c>
      <c r="CR153" s="130">
        <v>2.7999999999999998E-4</v>
      </c>
      <c r="CS153" s="130">
        <v>2.7799999999999998E-4</v>
      </c>
      <c r="CT153" s="130">
        <v>2.7799999999999998E-4</v>
      </c>
      <c r="CU153" s="130">
        <v>2.7399999999999999E-4</v>
      </c>
    </row>
    <row r="154" spans="2:99">
      <c r="B154" s="121" t="s">
        <v>270</v>
      </c>
      <c r="C154" s="127" t="s">
        <v>271</v>
      </c>
      <c r="D154" s="130">
        <v>6.32</v>
      </c>
      <c r="E154" s="130">
        <v>6.33</v>
      </c>
      <c r="F154" s="130">
        <v>6.33</v>
      </c>
      <c r="G154" s="130">
        <v>6.37</v>
      </c>
      <c r="H154" s="130">
        <v>6.44</v>
      </c>
      <c r="I154" s="130">
        <v>6.51</v>
      </c>
      <c r="J154" s="130">
        <v>6.56</v>
      </c>
      <c r="K154" s="130">
        <v>6.62</v>
      </c>
      <c r="L154" s="130">
        <v>6.72</v>
      </c>
      <c r="M154" s="130">
        <v>6.81</v>
      </c>
      <c r="N154" s="130">
        <v>6.81</v>
      </c>
      <c r="O154" s="130">
        <v>6.81</v>
      </c>
      <c r="P154" s="130">
        <v>6.9</v>
      </c>
      <c r="Q154" s="130">
        <v>7</v>
      </c>
      <c r="R154" s="130">
        <v>7.03</v>
      </c>
      <c r="S154" s="130">
        <v>7.04</v>
      </c>
      <c r="T154" s="130">
        <v>7.07</v>
      </c>
      <c r="U154" s="130">
        <v>7.11</v>
      </c>
      <c r="V154" s="130">
        <v>7.16</v>
      </c>
      <c r="W154" s="130">
        <v>7.24</v>
      </c>
      <c r="X154" s="130">
        <v>7.33</v>
      </c>
      <c r="Y154" s="130">
        <v>7.48</v>
      </c>
      <c r="Z154" s="130">
        <v>7.61</v>
      </c>
      <c r="AA154" s="130">
        <v>7.61</v>
      </c>
      <c r="AB154" s="130">
        <v>7.61</v>
      </c>
      <c r="AC154" s="130">
        <v>7.66</v>
      </c>
      <c r="AD154" s="130">
        <v>7.7</v>
      </c>
      <c r="AE154" s="130">
        <v>7.79</v>
      </c>
      <c r="AF154" s="130">
        <v>7.9</v>
      </c>
      <c r="AG154" s="130">
        <v>7.95</v>
      </c>
      <c r="AH154" s="130">
        <v>7.97</v>
      </c>
      <c r="AI154" s="130">
        <v>7.99</v>
      </c>
      <c r="AJ154" s="130">
        <v>8.02</v>
      </c>
      <c r="AK154" s="130">
        <v>8.0299999999999994</v>
      </c>
      <c r="AL154" s="130">
        <v>8.0299999999999994</v>
      </c>
      <c r="AM154" s="130">
        <v>8.0399999999999991</v>
      </c>
      <c r="AN154" s="130">
        <v>8.09</v>
      </c>
      <c r="AO154" s="130">
        <v>8.14</v>
      </c>
      <c r="AP154" s="130">
        <v>8.19</v>
      </c>
      <c r="AQ154" s="130">
        <v>8.23</v>
      </c>
      <c r="AR154" s="130">
        <v>8.26</v>
      </c>
      <c r="AS154" s="130">
        <v>8.2899999999999991</v>
      </c>
      <c r="AT154" s="130">
        <v>8.3000000000000007</v>
      </c>
      <c r="AU154" s="130">
        <v>8.3000000000000007</v>
      </c>
      <c r="AV154" s="130">
        <v>8.34</v>
      </c>
      <c r="AW154" s="130">
        <v>8.42</v>
      </c>
      <c r="AX154" s="130">
        <v>8.4700000000000006</v>
      </c>
      <c r="AY154" s="130">
        <v>8.49</v>
      </c>
      <c r="AZ154" s="130">
        <v>8.51</v>
      </c>
      <c r="BA154" s="130">
        <v>8.51</v>
      </c>
      <c r="BB154" s="130">
        <v>8.51</v>
      </c>
      <c r="BC154" s="130">
        <v>8.5399999999999991</v>
      </c>
      <c r="BD154" s="130">
        <v>8.56</v>
      </c>
      <c r="BE154" s="130">
        <v>8.61</v>
      </c>
      <c r="BF154" s="130">
        <v>8.66</v>
      </c>
      <c r="BG154" s="130">
        <v>8.69</v>
      </c>
      <c r="BH154" s="130">
        <v>8.7100000000000009</v>
      </c>
      <c r="BI154" s="130">
        <v>8.7200000000000006</v>
      </c>
      <c r="BJ154" s="130">
        <v>8.7200000000000006</v>
      </c>
      <c r="BK154" s="130">
        <v>8.73</v>
      </c>
      <c r="BL154" s="130">
        <v>8.76</v>
      </c>
      <c r="BM154" s="130">
        <v>8.7899999999999991</v>
      </c>
      <c r="BN154" s="130">
        <v>8.81</v>
      </c>
      <c r="BO154" s="130">
        <v>8.83</v>
      </c>
      <c r="BP154" s="130">
        <v>8.86</v>
      </c>
      <c r="BQ154" s="130">
        <v>8.8800000000000008</v>
      </c>
      <c r="BR154" s="130">
        <v>8.8800000000000008</v>
      </c>
      <c r="BS154" s="130">
        <v>8.8800000000000008</v>
      </c>
      <c r="BT154" s="130">
        <v>8.8800000000000008</v>
      </c>
      <c r="BU154" s="130">
        <v>8.8800000000000008</v>
      </c>
      <c r="BV154" s="130">
        <v>8.8800000000000008</v>
      </c>
      <c r="BW154" s="130">
        <v>8.8800000000000008</v>
      </c>
      <c r="BX154" s="130">
        <v>8.8800000000000008</v>
      </c>
      <c r="BY154" s="130">
        <v>8.8800000000000008</v>
      </c>
      <c r="BZ154" s="130">
        <v>8.89</v>
      </c>
      <c r="CA154" s="130">
        <v>8.92</v>
      </c>
      <c r="CB154" s="130">
        <v>8.94</v>
      </c>
      <c r="CC154" s="130">
        <v>8.94</v>
      </c>
      <c r="CD154" s="130">
        <v>8.94</v>
      </c>
      <c r="CE154" s="130">
        <v>8.94</v>
      </c>
      <c r="CF154" s="130">
        <v>8.94</v>
      </c>
      <c r="CG154" s="130">
        <v>8.94</v>
      </c>
      <c r="CH154" s="130">
        <v>8.94</v>
      </c>
      <c r="CI154" s="130">
        <v>8.9600000000000009</v>
      </c>
      <c r="CJ154" s="130">
        <v>8.98</v>
      </c>
      <c r="CK154" s="130">
        <v>8.99</v>
      </c>
      <c r="CL154" s="130">
        <v>8.99</v>
      </c>
      <c r="CM154" s="130">
        <v>8.99</v>
      </c>
      <c r="CN154" s="130">
        <v>8.99</v>
      </c>
      <c r="CO154" s="130">
        <v>8.99</v>
      </c>
      <c r="CP154" s="130">
        <v>8.99</v>
      </c>
      <c r="CQ154" s="130">
        <v>8.99</v>
      </c>
      <c r="CR154" s="130">
        <v>9.02</v>
      </c>
      <c r="CS154" s="130">
        <v>9.0399999999999991</v>
      </c>
      <c r="CT154" s="130">
        <v>9.0399999999999991</v>
      </c>
      <c r="CU154" s="130">
        <v>9.0399999999999991</v>
      </c>
    </row>
    <row r="155" spans="2:99">
      <c r="B155" s="121" t="s">
        <v>272</v>
      </c>
      <c r="C155" s="127" t="s">
        <v>192</v>
      </c>
      <c r="D155" s="130">
        <v>13.2</v>
      </c>
      <c r="E155" s="130">
        <v>13</v>
      </c>
      <c r="F155" s="130">
        <v>12.8</v>
      </c>
      <c r="G155" s="130">
        <v>12.9</v>
      </c>
      <c r="H155" s="130">
        <v>13.4</v>
      </c>
      <c r="I155" s="130">
        <v>13.6</v>
      </c>
      <c r="J155" s="130">
        <v>13.5</v>
      </c>
      <c r="K155" s="130">
        <v>13.5</v>
      </c>
      <c r="L155" s="130">
        <v>13.9</v>
      </c>
      <c r="M155" s="130">
        <v>14.2</v>
      </c>
      <c r="N155" s="130">
        <v>13.7</v>
      </c>
      <c r="O155" s="130">
        <v>13.1</v>
      </c>
      <c r="P155" s="130">
        <v>13</v>
      </c>
      <c r="Q155" s="130">
        <v>13.1</v>
      </c>
      <c r="R155" s="130">
        <v>12.6</v>
      </c>
      <c r="S155" s="130">
        <v>12</v>
      </c>
      <c r="T155" s="130">
        <v>11.5</v>
      </c>
      <c r="U155" s="130">
        <v>10.6</v>
      </c>
      <c r="V155" s="130">
        <v>10.1</v>
      </c>
      <c r="W155" s="130">
        <v>9.77</v>
      </c>
      <c r="X155" s="130">
        <v>9.68</v>
      </c>
      <c r="Y155" s="130">
        <v>9.83</v>
      </c>
      <c r="Z155" s="130">
        <v>9.35</v>
      </c>
      <c r="AA155" s="130">
        <v>8.66</v>
      </c>
      <c r="AB155" s="130">
        <v>8.18</v>
      </c>
      <c r="AC155" s="130">
        <v>9.0500000000000007</v>
      </c>
      <c r="AD155" s="130">
        <v>9.6999999999999993</v>
      </c>
      <c r="AE155" s="130">
        <v>10.4</v>
      </c>
      <c r="AF155" s="130">
        <v>11.2</v>
      </c>
      <c r="AG155" s="130">
        <v>11.5</v>
      </c>
      <c r="AH155" s="130">
        <v>11.4</v>
      </c>
      <c r="AI155" s="130">
        <v>11.5</v>
      </c>
      <c r="AJ155" s="130">
        <v>11.8</v>
      </c>
      <c r="AK155" s="130">
        <v>11.9</v>
      </c>
      <c r="AL155" s="130">
        <v>11.7</v>
      </c>
      <c r="AM155" s="130">
        <v>11.6</v>
      </c>
      <c r="AN155" s="130">
        <v>12.5</v>
      </c>
      <c r="AO155" s="130">
        <v>13</v>
      </c>
      <c r="AP155" s="130">
        <v>13</v>
      </c>
      <c r="AQ155" s="130">
        <v>12.9</v>
      </c>
      <c r="AR155" s="130">
        <v>13.2</v>
      </c>
      <c r="AS155" s="130">
        <v>13.4</v>
      </c>
      <c r="AT155" s="130">
        <v>13.1</v>
      </c>
      <c r="AU155" s="130">
        <v>13</v>
      </c>
      <c r="AV155" s="130">
        <v>13.2</v>
      </c>
      <c r="AW155" s="130">
        <v>13.4</v>
      </c>
      <c r="AX155" s="130">
        <v>13.8</v>
      </c>
      <c r="AY155" s="130">
        <v>13.6</v>
      </c>
      <c r="AZ155" s="130">
        <v>13.6</v>
      </c>
      <c r="BA155" s="130">
        <v>13.3</v>
      </c>
      <c r="BB155" s="130">
        <v>13</v>
      </c>
      <c r="BC155" s="130">
        <v>13.3</v>
      </c>
      <c r="BD155" s="130">
        <v>13.6</v>
      </c>
      <c r="BE155" s="130">
        <v>13.3</v>
      </c>
      <c r="BF155" s="130">
        <v>13.5</v>
      </c>
      <c r="BG155" s="130">
        <v>13.1</v>
      </c>
      <c r="BH155" s="130">
        <v>12.8</v>
      </c>
      <c r="BI155" s="130">
        <v>12.8</v>
      </c>
      <c r="BJ155" s="130">
        <v>11.9</v>
      </c>
      <c r="BK155" s="130">
        <v>11.9</v>
      </c>
      <c r="BL155" s="130">
        <v>11.7</v>
      </c>
      <c r="BM155" s="130">
        <v>14.6</v>
      </c>
      <c r="BN155" s="130">
        <v>14.3</v>
      </c>
      <c r="BO155" s="130">
        <v>13.6</v>
      </c>
      <c r="BP155" s="130">
        <v>12.2</v>
      </c>
      <c r="BQ155" s="130">
        <v>9.01</v>
      </c>
      <c r="BR155" s="130">
        <v>8.99</v>
      </c>
      <c r="BS155" s="130">
        <v>9.0299999999999994</v>
      </c>
      <c r="BT155" s="130">
        <v>9.2100000000000009</v>
      </c>
      <c r="BU155" s="130">
        <v>9.36</v>
      </c>
      <c r="BV155" s="130">
        <v>9.67</v>
      </c>
      <c r="BW155" s="130">
        <v>10</v>
      </c>
      <c r="BX155" s="130">
        <v>10</v>
      </c>
      <c r="BY155" s="130">
        <v>9.92</v>
      </c>
      <c r="BZ155" s="130">
        <v>10.1</v>
      </c>
      <c r="CA155" s="130">
        <v>10.199999999999999</v>
      </c>
      <c r="CB155" s="130">
        <v>10.4</v>
      </c>
      <c r="CC155" s="130">
        <v>10.5</v>
      </c>
      <c r="CD155" s="130">
        <v>10.6</v>
      </c>
      <c r="CE155" s="130">
        <v>10.4</v>
      </c>
      <c r="CF155" s="130">
        <v>10.199999999999999</v>
      </c>
      <c r="CG155" s="130">
        <v>10.199999999999999</v>
      </c>
      <c r="CH155" s="130">
        <v>10.199999999999999</v>
      </c>
      <c r="CI155" s="130">
        <v>10</v>
      </c>
      <c r="CJ155" s="130">
        <v>9.93</v>
      </c>
      <c r="CK155" s="130">
        <v>9.84</v>
      </c>
      <c r="CL155" s="130">
        <v>9.77</v>
      </c>
      <c r="CM155" s="130">
        <v>9.73</v>
      </c>
      <c r="CN155" s="130">
        <v>9.7100000000000009</v>
      </c>
      <c r="CO155" s="130">
        <v>9.76</v>
      </c>
      <c r="CP155" s="130">
        <v>9.66</v>
      </c>
      <c r="CQ155" s="130">
        <v>9.56</v>
      </c>
      <c r="CR155" s="130">
        <v>9.5</v>
      </c>
      <c r="CS155" s="130">
        <v>9.09</v>
      </c>
      <c r="CT155" s="130">
        <v>9.1999999999999993</v>
      </c>
      <c r="CU155" s="130">
        <v>9.2200000000000006</v>
      </c>
    </row>
    <row r="156" spans="2:99">
      <c r="B156" s="121" t="s">
        <v>273</v>
      </c>
      <c r="C156" s="127" t="s">
        <v>203</v>
      </c>
      <c r="D156" s="130">
        <v>2005</v>
      </c>
      <c r="E156" s="130">
        <v>2006</v>
      </c>
      <c r="F156" s="130">
        <v>2007</v>
      </c>
      <c r="G156" s="130">
        <v>2008</v>
      </c>
      <c r="H156" s="130">
        <v>2009</v>
      </c>
      <c r="I156" s="130">
        <v>2010</v>
      </c>
      <c r="J156" s="130">
        <v>2011</v>
      </c>
      <c r="K156" s="130">
        <v>2012</v>
      </c>
      <c r="L156" s="130">
        <v>2013</v>
      </c>
      <c r="M156" s="130">
        <v>2014</v>
      </c>
      <c r="N156" s="130">
        <v>2015</v>
      </c>
      <c r="O156" s="130">
        <v>2016</v>
      </c>
      <c r="P156" s="130">
        <v>2017</v>
      </c>
      <c r="Q156" s="130">
        <v>2018</v>
      </c>
      <c r="R156" s="130">
        <v>2019</v>
      </c>
      <c r="S156" s="130">
        <v>2020</v>
      </c>
      <c r="T156" s="130">
        <v>2021</v>
      </c>
      <c r="U156" s="130">
        <v>2022</v>
      </c>
      <c r="V156" s="130">
        <v>2023</v>
      </c>
      <c r="W156" s="130">
        <v>2024</v>
      </c>
      <c r="X156" s="130">
        <v>2025</v>
      </c>
      <c r="Y156" s="130">
        <v>2026</v>
      </c>
      <c r="Z156" s="130">
        <v>2027</v>
      </c>
      <c r="AA156" s="130">
        <v>2028</v>
      </c>
      <c r="AB156" s="130">
        <v>2029</v>
      </c>
      <c r="AC156" s="130">
        <v>2030</v>
      </c>
      <c r="AD156" s="130">
        <v>2031</v>
      </c>
      <c r="AE156" s="130">
        <v>2032</v>
      </c>
      <c r="AF156" s="130">
        <v>2033</v>
      </c>
      <c r="AG156" s="130">
        <v>2034</v>
      </c>
      <c r="AH156" s="130">
        <v>2035</v>
      </c>
      <c r="AI156" s="130">
        <v>2036</v>
      </c>
      <c r="AJ156" s="130">
        <v>2037</v>
      </c>
      <c r="AK156" s="130">
        <v>2038</v>
      </c>
      <c r="AL156" s="130">
        <v>2039</v>
      </c>
      <c r="AM156" s="130">
        <v>2040</v>
      </c>
      <c r="AN156" s="130">
        <v>2041</v>
      </c>
      <c r="AO156" s="130">
        <v>2042</v>
      </c>
      <c r="AP156" s="130">
        <v>2043</v>
      </c>
      <c r="AQ156" s="130">
        <v>2044</v>
      </c>
      <c r="AR156" s="130">
        <v>2045</v>
      </c>
      <c r="AS156" s="130">
        <v>2046</v>
      </c>
      <c r="AT156" s="130">
        <v>2047</v>
      </c>
      <c r="AU156" s="130">
        <v>2048</v>
      </c>
      <c r="AV156" s="130">
        <v>2049</v>
      </c>
      <c r="AW156" s="130">
        <v>2050</v>
      </c>
      <c r="AX156" s="130">
        <v>2051</v>
      </c>
      <c r="AY156" s="130">
        <v>2052</v>
      </c>
      <c r="AZ156" s="130">
        <v>2053</v>
      </c>
      <c r="BA156" s="130">
        <v>2054</v>
      </c>
      <c r="BB156" s="130">
        <v>2055</v>
      </c>
      <c r="BC156" s="130">
        <v>2056</v>
      </c>
      <c r="BD156" s="130">
        <v>2057</v>
      </c>
      <c r="BE156" s="130">
        <v>2058</v>
      </c>
      <c r="BF156" s="130">
        <v>2059</v>
      </c>
      <c r="BG156" s="130">
        <v>2060</v>
      </c>
      <c r="BH156" s="130">
        <v>2061</v>
      </c>
      <c r="BI156" s="130">
        <v>2062</v>
      </c>
      <c r="BJ156" s="130">
        <v>2063</v>
      </c>
      <c r="BK156" s="130">
        <v>2064</v>
      </c>
      <c r="BL156" s="130">
        <v>2065</v>
      </c>
      <c r="BM156" s="130">
        <v>2066</v>
      </c>
      <c r="BN156" s="130">
        <v>2067</v>
      </c>
      <c r="BO156" s="130">
        <v>2068</v>
      </c>
      <c r="BP156" s="130">
        <v>2069</v>
      </c>
      <c r="BQ156" s="130">
        <v>2070</v>
      </c>
      <c r="BR156" s="130">
        <v>2071</v>
      </c>
      <c r="BS156" s="130">
        <v>2072</v>
      </c>
      <c r="BT156" s="130">
        <v>2073</v>
      </c>
      <c r="BU156" s="130">
        <v>2074</v>
      </c>
      <c r="BV156" s="130">
        <v>2075</v>
      </c>
      <c r="BW156" s="130">
        <v>2076</v>
      </c>
      <c r="BX156" s="130">
        <v>2077</v>
      </c>
      <c r="BY156" s="130">
        <v>2078</v>
      </c>
      <c r="BZ156" s="130">
        <v>2079</v>
      </c>
      <c r="CA156" s="130">
        <v>2080</v>
      </c>
      <c r="CB156" s="130">
        <v>2081</v>
      </c>
      <c r="CC156" s="130">
        <v>2082</v>
      </c>
      <c r="CD156" s="130">
        <v>2083</v>
      </c>
      <c r="CE156" s="130">
        <v>2084</v>
      </c>
      <c r="CF156" s="130">
        <v>2085</v>
      </c>
      <c r="CG156" s="130">
        <v>2086</v>
      </c>
      <c r="CH156" s="130">
        <v>2087</v>
      </c>
      <c r="CI156" s="130">
        <v>2088</v>
      </c>
      <c r="CJ156" s="130">
        <v>2089</v>
      </c>
      <c r="CK156" s="130">
        <v>2090</v>
      </c>
      <c r="CL156" s="130">
        <v>2091</v>
      </c>
      <c r="CM156" s="130">
        <v>2092</v>
      </c>
      <c r="CN156" s="130">
        <v>2093</v>
      </c>
      <c r="CO156" s="130">
        <v>2094</v>
      </c>
      <c r="CP156" s="130">
        <v>2095</v>
      </c>
      <c r="CQ156" s="130">
        <v>2096</v>
      </c>
      <c r="CR156" s="130">
        <v>2097</v>
      </c>
      <c r="CS156" s="130">
        <v>2098</v>
      </c>
      <c r="CT156" s="130">
        <v>2099</v>
      </c>
      <c r="CU156" s="130">
        <v>2100</v>
      </c>
    </row>
    <row r="157" spans="2:99">
      <c r="B157" s="121" t="s">
        <v>619</v>
      </c>
      <c r="C157" s="84" t="s">
        <v>192</v>
      </c>
      <c r="D157" s="130">
        <v>15</v>
      </c>
      <c r="E157" s="130">
        <v>15.1</v>
      </c>
      <c r="F157" s="130">
        <v>15.5</v>
      </c>
      <c r="G157" s="130">
        <v>16</v>
      </c>
      <c r="H157" s="130">
        <v>18</v>
      </c>
      <c r="I157" s="130">
        <v>19.13</v>
      </c>
      <c r="J157" s="130">
        <v>19.7</v>
      </c>
      <c r="K157" s="130">
        <v>20.46</v>
      </c>
      <c r="L157" s="130">
        <v>21.401</v>
      </c>
      <c r="M157" s="130">
        <v>22.902000000000001</v>
      </c>
      <c r="N157" s="130">
        <v>22.898</v>
      </c>
      <c r="O157" s="130">
        <v>23.356000000000002</v>
      </c>
      <c r="P157" s="130">
        <v>23.556999999999999</v>
      </c>
      <c r="Q157" s="130">
        <v>24.074000000000002</v>
      </c>
      <c r="R157" s="130">
        <v>24.027999999999999</v>
      </c>
      <c r="S157" s="130">
        <v>24.454000000000001</v>
      </c>
      <c r="T157" s="130">
        <v>25.033100000000001</v>
      </c>
      <c r="U157" s="130">
        <v>25.62</v>
      </c>
      <c r="V157" s="130">
        <v>26.232800000000001</v>
      </c>
      <c r="W157" s="130">
        <v>26.853999999999999</v>
      </c>
      <c r="X157" s="130">
        <v>27.49</v>
      </c>
      <c r="Y157" s="130">
        <v>27.49</v>
      </c>
      <c r="Z157" s="130">
        <v>27.49</v>
      </c>
      <c r="AA157" s="130">
        <v>27.49</v>
      </c>
      <c r="AB157" s="130">
        <v>27.49</v>
      </c>
      <c r="AC157" s="130">
        <v>27.49</v>
      </c>
      <c r="AD157" s="130">
        <v>27.49</v>
      </c>
      <c r="AE157" s="130">
        <v>27.49</v>
      </c>
      <c r="AF157" s="130">
        <v>27.49</v>
      </c>
      <c r="AG157" s="130">
        <v>27.49</v>
      </c>
      <c r="AH157" s="130">
        <v>27.49</v>
      </c>
      <c r="AI157" s="130">
        <v>27.49</v>
      </c>
      <c r="AJ157" s="130">
        <v>27.49</v>
      </c>
      <c r="AK157" s="130">
        <v>27.49</v>
      </c>
      <c r="AL157" s="130">
        <v>27.49</v>
      </c>
      <c r="AM157" s="130">
        <v>27.49</v>
      </c>
      <c r="AN157" s="130">
        <v>27.49</v>
      </c>
      <c r="AO157" s="130">
        <v>27.49</v>
      </c>
      <c r="AP157" s="130">
        <v>27.49</v>
      </c>
      <c r="AQ157" s="130">
        <v>27.49</v>
      </c>
      <c r="AR157" s="130">
        <v>27.49</v>
      </c>
      <c r="AS157" s="130">
        <v>27.49</v>
      </c>
      <c r="AT157" s="130">
        <v>27.49</v>
      </c>
      <c r="AU157" s="130">
        <v>27.49</v>
      </c>
      <c r="AV157" s="130">
        <v>27.49</v>
      </c>
      <c r="AW157" s="130">
        <v>27.49</v>
      </c>
      <c r="AX157" s="130">
        <v>27.49</v>
      </c>
      <c r="AY157" s="130">
        <v>27.49</v>
      </c>
      <c r="AZ157" s="130">
        <v>27.49</v>
      </c>
      <c r="BA157" s="130">
        <v>27.49</v>
      </c>
      <c r="BB157" s="130">
        <v>27.49</v>
      </c>
      <c r="BC157" s="130">
        <v>27.49</v>
      </c>
      <c r="BD157" s="130">
        <v>27.49</v>
      </c>
      <c r="BE157" s="130">
        <v>27.49</v>
      </c>
      <c r="BF157" s="130">
        <v>27.49</v>
      </c>
      <c r="BG157" s="130">
        <v>27.49</v>
      </c>
      <c r="BH157" s="130">
        <v>27.49</v>
      </c>
      <c r="BI157" s="130">
        <v>27.49</v>
      </c>
      <c r="BJ157" s="130">
        <v>27.49</v>
      </c>
      <c r="BK157" s="130">
        <v>27.49</v>
      </c>
      <c r="BL157" s="130">
        <v>27.49</v>
      </c>
      <c r="BM157" s="130">
        <v>27.49</v>
      </c>
      <c r="BN157" s="130">
        <v>27.49</v>
      </c>
      <c r="BO157" s="130">
        <v>27.49</v>
      </c>
      <c r="BP157" s="130">
        <v>27.49</v>
      </c>
      <c r="BQ157" s="130">
        <v>27.49</v>
      </c>
      <c r="BR157" s="130">
        <v>27.49</v>
      </c>
      <c r="BS157" s="130">
        <v>27.49</v>
      </c>
      <c r="BT157" s="130">
        <v>27.49</v>
      </c>
      <c r="BU157" s="130">
        <v>27.49</v>
      </c>
      <c r="BV157" s="130">
        <v>27.49</v>
      </c>
      <c r="BW157" s="130">
        <v>27.49</v>
      </c>
      <c r="BX157" s="130">
        <v>27.49</v>
      </c>
      <c r="BY157" s="130">
        <v>27.49</v>
      </c>
      <c r="BZ157" s="130">
        <v>27.49</v>
      </c>
      <c r="CA157" s="130">
        <v>27.49</v>
      </c>
      <c r="CB157" s="130">
        <v>27.49</v>
      </c>
      <c r="CC157" s="130">
        <v>27.49</v>
      </c>
      <c r="CD157" s="130">
        <v>27.49</v>
      </c>
      <c r="CE157" s="130">
        <v>27.49</v>
      </c>
      <c r="CF157" s="130">
        <v>27.49</v>
      </c>
      <c r="CG157" s="130">
        <v>27.49</v>
      </c>
      <c r="CH157" s="130">
        <v>27.49</v>
      </c>
      <c r="CI157" s="130">
        <v>27.49</v>
      </c>
      <c r="CJ157" s="130">
        <v>27.49</v>
      </c>
      <c r="CK157" s="130">
        <v>27.49</v>
      </c>
      <c r="CL157" s="130">
        <v>27.49</v>
      </c>
      <c r="CM157" s="130">
        <v>27.49</v>
      </c>
      <c r="CN157" s="130">
        <v>27.49</v>
      </c>
      <c r="CO157" s="130">
        <v>27.49</v>
      </c>
      <c r="CP157" s="130">
        <v>27.49</v>
      </c>
      <c r="CQ157" s="130">
        <v>27.49</v>
      </c>
      <c r="CR157" s="130">
        <v>27.49</v>
      </c>
      <c r="CS157" s="130">
        <v>27.49</v>
      </c>
      <c r="CT157" s="130">
        <v>27.49</v>
      </c>
      <c r="CU157" s="130">
        <v>27.49</v>
      </c>
    </row>
    <row r="158" spans="2:99">
      <c r="B158" s="121" t="s">
        <v>621</v>
      </c>
      <c r="C158" s="84" t="s">
        <v>622</v>
      </c>
      <c r="D158" s="130">
        <v>2.0408200000000001</v>
      </c>
      <c r="E158" s="130">
        <v>2.0408200000000001</v>
      </c>
      <c r="F158" s="130">
        <v>2.0408200000000001</v>
      </c>
      <c r="G158" s="130">
        <v>1.8707499999999999</v>
      </c>
      <c r="H158" s="130">
        <v>1.70068</v>
      </c>
      <c r="I158" s="130">
        <v>0</v>
      </c>
      <c r="J158" s="130">
        <v>0</v>
      </c>
      <c r="K158" s="130">
        <v>0</v>
      </c>
      <c r="L158" s="130">
        <v>0</v>
      </c>
      <c r="M158" s="130">
        <v>0</v>
      </c>
      <c r="N158" s="130">
        <v>0</v>
      </c>
      <c r="O158" s="130">
        <v>0</v>
      </c>
      <c r="P158" s="130">
        <v>0</v>
      </c>
      <c r="Q158" s="130">
        <v>0</v>
      </c>
      <c r="R158" s="130">
        <v>0</v>
      </c>
      <c r="S158" s="130">
        <v>0</v>
      </c>
      <c r="T158" s="130">
        <v>0</v>
      </c>
      <c r="U158" s="130">
        <v>0</v>
      </c>
      <c r="V158" s="130">
        <v>0</v>
      </c>
      <c r="W158" s="130">
        <v>0</v>
      </c>
      <c r="X158" s="130">
        <v>0</v>
      </c>
      <c r="Y158" s="130">
        <v>0</v>
      </c>
      <c r="Z158" s="130">
        <v>0</v>
      </c>
      <c r="AA158" s="130">
        <v>0</v>
      </c>
      <c r="AB158" s="130">
        <v>0</v>
      </c>
      <c r="AC158" s="130">
        <v>0</v>
      </c>
      <c r="AD158" s="130">
        <v>0</v>
      </c>
      <c r="AE158" s="130">
        <v>0</v>
      </c>
      <c r="AF158" s="130">
        <v>0</v>
      </c>
      <c r="AG158" s="130">
        <v>0</v>
      </c>
      <c r="AH158" s="130">
        <v>0</v>
      </c>
      <c r="AI158" s="130">
        <v>0</v>
      </c>
      <c r="AJ158" s="130">
        <v>0</v>
      </c>
      <c r="AK158" s="130">
        <v>0</v>
      </c>
      <c r="AL158" s="130">
        <v>0</v>
      </c>
      <c r="AM158" s="130">
        <v>0</v>
      </c>
      <c r="AN158" s="130">
        <v>0</v>
      </c>
      <c r="AO158" s="130">
        <v>0</v>
      </c>
      <c r="AP158" s="130">
        <v>0</v>
      </c>
      <c r="AQ158" s="130">
        <v>0</v>
      </c>
      <c r="AR158" s="130">
        <v>0</v>
      </c>
      <c r="AS158" s="130">
        <v>0</v>
      </c>
      <c r="AT158" s="130">
        <v>0</v>
      </c>
      <c r="AU158" s="130">
        <v>0</v>
      </c>
      <c r="AV158" s="130">
        <v>0</v>
      </c>
      <c r="AW158" s="130">
        <v>0</v>
      </c>
      <c r="AX158" s="130">
        <v>0</v>
      </c>
      <c r="AY158" s="130">
        <v>0</v>
      </c>
      <c r="AZ158" s="130">
        <v>0</v>
      </c>
      <c r="BA158" s="130">
        <v>0</v>
      </c>
      <c r="BB158" s="130">
        <v>0</v>
      </c>
      <c r="BC158" s="130">
        <v>0</v>
      </c>
      <c r="BD158" s="130">
        <v>0</v>
      </c>
      <c r="BE158" s="130">
        <v>0</v>
      </c>
      <c r="BF158" s="130">
        <v>0</v>
      </c>
      <c r="BG158" s="130">
        <v>0</v>
      </c>
      <c r="BH158" s="130">
        <v>0</v>
      </c>
      <c r="BI158" s="130">
        <v>0</v>
      </c>
      <c r="BJ158" s="130">
        <v>0</v>
      </c>
      <c r="BK158" s="130">
        <v>0</v>
      </c>
      <c r="BL158" s="130">
        <v>0</v>
      </c>
      <c r="BM158" s="130">
        <v>0</v>
      </c>
      <c r="BN158" s="130">
        <v>0</v>
      </c>
      <c r="BO158" s="130">
        <v>0</v>
      </c>
      <c r="BP158" s="130">
        <v>0</v>
      </c>
      <c r="BQ158" s="130">
        <v>0</v>
      </c>
      <c r="BR158" s="130">
        <v>0</v>
      </c>
      <c r="BS158" s="130">
        <v>0</v>
      </c>
      <c r="BT158" s="130">
        <v>0</v>
      </c>
      <c r="BU158" s="130">
        <v>0</v>
      </c>
      <c r="BV158" s="130">
        <v>0</v>
      </c>
      <c r="BW158" s="130">
        <v>0</v>
      </c>
      <c r="BX158" s="130">
        <v>0</v>
      </c>
      <c r="BY158" s="130">
        <v>0</v>
      </c>
      <c r="BZ158" s="130">
        <v>0</v>
      </c>
      <c r="CA158" s="130">
        <v>0</v>
      </c>
      <c r="CB158" s="130">
        <v>0</v>
      </c>
      <c r="CC158" s="130">
        <v>0</v>
      </c>
      <c r="CD158" s="130">
        <v>0</v>
      </c>
      <c r="CE158" s="130">
        <v>0</v>
      </c>
      <c r="CF158" s="130">
        <v>0</v>
      </c>
      <c r="CG158" s="130">
        <v>0</v>
      </c>
      <c r="CH158" s="130">
        <v>0</v>
      </c>
      <c r="CI158" s="130">
        <v>0</v>
      </c>
      <c r="CJ158" s="130">
        <v>0</v>
      </c>
      <c r="CK158" s="130">
        <v>0</v>
      </c>
      <c r="CL158" s="130">
        <v>0</v>
      </c>
      <c r="CM158" s="130">
        <v>0</v>
      </c>
      <c r="CN158" s="130">
        <v>0</v>
      </c>
      <c r="CO158" s="130">
        <v>0</v>
      </c>
      <c r="CP158" s="130">
        <v>0</v>
      </c>
      <c r="CQ158" s="130">
        <v>0</v>
      </c>
      <c r="CR158" s="130">
        <v>0</v>
      </c>
      <c r="CS158" s="130">
        <v>0</v>
      </c>
      <c r="CT158" s="130">
        <v>0</v>
      </c>
      <c r="CU158" s="130">
        <v>0</v>
      </c>
    </row>
    <row r="159" spans="2:99">
      <c r="B159" s="121" t="s">
        <v>623</v>
      </c>
      <c r="C159" s="84" t="s">
        <v>622</v>
      </c>
      <c r="D159" s="130">
        <v>3200</v>
      </c>
      <c r="E159" s="130">
        <v>5610</v>
      </c>
      <c r="F159" s="130">
        <v>5680</v>
      </c>
      <c r="G159" s="130">
        <v>5330</v>
      </c>
      <c r="H159" s="130">
        <v>4040</v>
      </c>
      <c r="I159" s="130">
        <v>5740</v>
      </c>
      <c r="J159" s="130">
        <v>6490</v>
      </c>
      <c r="K159" s="130">
        <v>5750</v>
      </c>
      <c r="L159" s="130">
        <v>5240</v>
      </c>
      <c r="M159" s="130">
        <v>4830</v>
      </c>
      <c r="N159" s="130">
        <v>4290</v>
      </c>
      <c r="O159" s="130">
        <v>5900</v>
      </c>
      <c r="P159" s="130">
        <v>6450</v>
      </c>
      <c r="Q159" s="130">
        <v>6106</v>
      </c>
      <c r="R159" s="130">
        <v>6323</v>
      </c>
      <c r="S159" s="130">
        <v>0</v>
      </c>
      <c r="T159" s="130">
        <v>0</v>
      </c>
      <c r="U159" s="130">
        <v>0</v>
      </c>
      <c r="V159" s="130">
        <v>0</v>
      </c>
      <c r="W159" s="130">
        <v>0</v>
      </c>
      <c r="X159" s="130">
        <v>0</v>
      </c>
      <c r="Y159" s="130">
        <v>0</v>
      </c>
      <c r="Z159" s="130">
        <v>0</v>
      </c>
      <c r="AA159" s="130">
        <v>0</v>
      </c>
      <c r="AB159" s="130">
        <v>0</v>
      </c>
      <c r="AC159" s="130">
        <v>0</v>
      </c>
      <c r="AD159" s="130">
        <v>0</v>
      </c>
      <c r="AE159" s="130">
        <v>0</v>
      </c>
      <c r="AF159" s="130">
        <v>0</v>
      </c>
      <c r="AG159" s="130">
        <v>0</v>
      </c>
      <c r="AH159" s="130">
        <v>0</v>
      </c>
      <c r="AI159" s="130">
        <v>0</v>
      </c>
      <c r="AJ159" s="130">
        <v>0</v>
      </c>
      <c r="AK159" s="130">
        <v>0</v>
      </c>
      <c r="AL159" s="130">
        <v>0</v>
      </c>
      <c r="AM159" s="130">
        <v>0</v>
      </c>
      <c r="AN159" s="130">
        <v>0</v>
      </c>
      <c r="AO159" s="130">
        <v>0</v>
      </c>
      <c r="AP159" s="130">
        <v>0</v>
      </c>
      <c r="AQ159" s="130">
        <v>0</v>
      </c>
      <c r="AR159" s="130">
        <v>0</v>
      </c>
      <c r="AS159" s="130">
        <v>0</v>
      </c>
      <c r="AT159" s="130">
        <v>0</v>
      </c>
      <c r="AU159" s="130">
        <v>0</v>
      </c>
      <c r="AV159" s="130">
        <v>0</v>
      </c>
      <c r="AW159" s="130">
        <v>0</v>
      </c>
      <c r="AX159" s="130">
        <v>0</v>
      </c>
      <c r="AY159" s="130">
        <v>0</v>
      </c>
      <c r="AZ159" s="130">
        <v>0</v>
      </c>
      <c r="BA159" s="130">
        <v>0</v>
      </c>
      <c r="BB159" s="130">
        <v>0</v>
      </c>
      <c r="BC159" s="130">
        <v>0</v>
      </c>
      <c r="BD159" s="130">
        <v>0</v>
      </c>
      <c r="BE159" s="130">
        <v>0</v>
      </c>
      <c r="BF159" s="130">
        <v>0</v>
      </c>
      <c r="BG159" s="130">
        <v>0</v>
      </c>
      <c r="BH159" s="130">
        <v>0</v>
      </c>
      <c r="BI159" s="130">
        <v>0</v>
      </c>
      <c r="BJ159" s="130">
        <v>0</v>
      </c>
      <c r="BK159" s="130">
        <v>0</v>
      </c>
      <c r="BL159" s="130">
        <v>0</v>
      </c>
      <c r="BM159" s="130">
        <v>0</v>
      </c>
      <c r="BN159" s="130">
        <v>0</v>
      </c>
      <c r="BO159" s="130">
        <v>0</v>
      </c>
      <c r="BP159" s="130">
        <v>0</v>
      </c>
      <c r="BQ159" s="130">
        <v>0</v>
      </c>
      <c r="BR159" s="130">
        <v>0</v>
      </c>
      <c r="BS159" s="130">
        <v>0</v>
      </c>
      <c r="BT159" s="130">
        <v>0</v>
      </c>
      <c r="BU159" s="130">
        <v>0</v>
      </c>
      <c r="BV159" s="130">
        <v>0</v>
      </c>
      <c r="BW159" s="130">
        <v>0</v>
      </c>
      <c r="BX159" s="130">
        <v>0</v>
      </c>
      <c r="BY159" s="130">
        <v>0</v>
      </c>
      <c r="BZ159" s="130">
        <v>0</v>
      </c>
      <c r="CA159" s="130">
        <v>0</v>
      </c>
      <c r="CB159" s="130">
        <v>0</v>
      </c>
      <c r="CC159" s="130">
        <v>0</v>
      </c>
      <c r="CD159" s="130">
        <v>0</v>
      </c>
      <c r="CE159" s="130">
        <v>0</v>
      </c>
      <c r="CF159" s="130">
        <v>0</v>
      </c>
      <c r="CG159" s="130">
        <v>0</v>
      </c>
      <c r="CH159" s="130">
        <v>0</v>
      </c>
      <c r="CI159" s="130">
        <v>0</v>
      </c>
      <c r="CJ159" s="130">
        <v>0</v>
      </c>
      <c r="CK159" s="130">
        <v>0</v>
      </c>
      <c r="CL159" s="130">
        <v>0</v>
      </c>
      <c r="CM159" s="130">
        <v>0</v>
      </c>
      <c r="CN159" s="130">
        <v>0</v>
      </c>
      <c r="CO159" s="130">
        <v>0</v>
      </c>
      <c r="CP159" s="130">
        <v>0</v>
      </c>
      <c r="CQ159" s="130">
        <v>0</v>
      </c>
      <c r="CR159" s="130">
        <v>0</v>
      </c>
      <c r="CS159" s="130">
        <v>0</v>
      </c>
      <c r="CT159" s="130">
        <v>0</v>
      </c>
      <c r="CU159" s="130">
        <v>0</v>
      </c>
    </row>
    <row r="160" spans="2:99">
      <c r="B160" s="121" t="s">
        <v>624</v>
      </c>
      <c r="C160" s="84" t="s">
        <v>625</v>
      </c>
      <c r="D160" s="130">
        <v>100884</v>
      </c>
      <c r="E160" s="130">
        <v>103891</v>
      </c>
      <c r="F160" s="130">
        <v>116071</v>
      </c>
      <c r="G160" s="130">
        <v>121218</v>
      </c>
      <c r="H160" s="130">
        <v>131854</v>
      </c>
      <c r="I160" s="130">
        <v>129361</v>
      </c>
      <c r="J160" s="130">
        <v>137193</v>
      </c>
      <c r="K160" s="130">
        <v>150980</v>
      </c>
      <c r="L160" s="130">
        <v>154334</v>
      </c>
      <c r="M160" s="130">
        <v>161019</v>
      </c>
      <c r="N160" s="130">
        <v>162436</v>
      </c>
      <c r="O160" s="130">
        <v>0</v>
      </c>
      <c r="P160" s="130">
        <v>0</v>
      </c>
      <c r="Q160" s="130">
        <v>0</v>
      </c>
      <c r="R160" s="130">
        <v>0</v>
      </c>
      <c r="S160" s="130">
        <v>0</v>
      </c>
      <c r="T160" s="130">
        <v>0</v>
      </c>
      <c r="U160" s="130">
        <v>0</v>
      </c>
      <c r="V160" s="130">
        <v>0</v>
      </c>
      <c r="W160" s="130">
        <v>0</v>
      </c>
      <c r="X160" s="130">
        <v>0</v>
      </c>
      <c r="Y160" s="130">
        <v>0</v>
      </c>
      <c r="Z160" s="130">
        <v>0</v>
      </c>
      <c r="AA160" s="130">
        <v>0</v>
      </c>
      <c r="AB160" s="130">
        <v>0</v>
      </c>
      <c r="AC160" s="130">
        <v>0</v>
      </c>
      <c r="AD160" s="130">
        <v>0</v>
      </c>
      <c r="AE160" s="130">
        <v>0</v>
      </c>
      <c r="AF160" s="130">
        <v>0</v>
      </c>
      <c r="AG160" s="130">
        <v>0</v>
      </c>
      <c r="AH160" s="130">
        <v>0</v>
      </c>
      <c r="AI160" s="130">
        <v>0</v>
      </c>
      <c r="AJ160" s="130">
        <v>0</v>
      </c>
      <c r="AK160" s="130">
        <v>0</v>
      </c>
      <c r="AL160" s="130">
        <v>0</v>
      </c>
      <c r="AM160" s="130">
        <v>0</v>
      </c>
      <c r="AN160" s="130">
        <v>0</v>
      </c>
      <c r="AO160" s="130">
        <v>0</v>
      </c>
      <c r="AP160" s="130">
        <v>0</v>
      </c>
      <c r="AQ160" s="130">
        <v>0</v>
      </c>
      <c r="AR160" s="130">
        <v>0</v>
      </c>
      <c r="AS160" s="130">
        <v>0</v>
      </c>
      <c r="AT160" s="130">
        <v>0</v>
      </c>
      <c r="AU160" s="130">
        <v>0</v>
      </c>
      <c r="AV160" s="130">
        <v>0</v>
      </c>
      <c r="AW160" s="130">
        <v>0</v>
      </c>
      <c r="AX160" s="130">
        <v>0</v>
      </c>
      <c r="AY160" s="130">
        <v>0</v>
      </c>
      <c r="AZ160" s="130">
        <v>0</v>
      </c>
      <c r="BA160" s="130">
        <v>0</v>
      </c>
      <c r="BB160" s="130">
        <v>0</v>
      </c>
      <c r="BC160" s="130">
        <v>0</v>
      </c>
      <c r="BD160" s="130">
        <v>0</v>
      </c>
      <c r="BE160" s="130">
        <v>0</v>
      </c>
      <c r="BF160" s="130">
        <v>0</v>
      </c>
      <c r="BG160" s="130">
        <v>0</v>
      </c>
      <c r="BH160" s="130">
        <v>0</v>
      </c>
      <c r="BI160" s="130">
        <v>0</v>
      </c>
      <c r="BJ160" s="130">
        <v>0</v>
      </c>
      <c r="BK160" s="130">
        <v>0</v>
      </c>
      <c r="BL160" s="130">
        <v>0</v>
      </c>
      <c r="BM160" s="130">
        <v>0</v>
      </c>
      <c r="BN160" s="130">
        <v>0</v>
      </c>
      <c r="BO160" s="130">
        <v>0</v>
      </c>
      <c r="BP160" s="130">
        <v>0</v>
      </c>
      <c r="BQ160" s="130">
        <v>0</v>
      </c>
      <c r="BR160" s="130">
        <v>0</v>
      </c>
      <c r="BS160" s="130">
        <v>0</v>
      </c>
      <c r="BT160" s="130">
        <v>0</v>
      </c>
      <c r="BU160" s="130">
        <v>0</v>
      </c>
      <c r="BV160" s="130">
        <v>0</v>
      </c>
      <c r="BW160" s="130">
        <v>0</v>
      </c>
      <c r="BX160" s="130">
        <v>0</v>
      </c>
      <c r="BY160" s="130">
        <v>0</v>
      </c>
      <c r="BZ160" s="130">
        <v>0</v>
      </c>
      <c r="CA160" s="130">
        <v>0</v>
      </c>
      <c r="CB160" s="130">
        <v>0</v>
      </c>
      <c r="CC160" s="130">
        <v>0</v>
      </c>
      <c r="CD160" s="130">
        <v>0</v>
      </c>
      <c r="CE160" s="130">
        <v>0</v>
      </c>
      <c r="CF160" s="130">
        <v>0</v>
      </c>
      <c r="CG160" s="130">
        <v>0</v>
      </c>
      <c r="CH160" s="130">
        <v>0</v>
      </c>
      <c r="CI160" s="130">
        <v>0</v>
      </c>
      <c r="CJ160" s="130">
        <v>0</v>
      </c>
      <c r="CK160" s="130">
        <v>0</v>
      </c>
      <c r="CL160" s="130">
        <v>0</v>
      </c>
      <c r="CM160" s="130">
        <v>0</v>
      </c>
      <c r="CN160" s="130">
        <v>0</v>
      </c>
      <c r="CO160" s="130">
        <v>0</v>
      </c>
      <c r="CP160" s="130">
        <v>0</v>
      </c>
      <c r="CQ160" s="130">
        <v>0</v>
      </c>
      <c r="CR160" s="130">
        <v>0</v>
      </c>
      <c r="CS160" s="130">
        <v>0</v>
      </c>
      <c r="CT160" s="130">
        <v>0</v>
      </c>
      <c r="CU160" s="130">
        <v>0</v>
      </c>
    </row>
    <row r="161" spans="2:252">
      <c r="B161" s="121" t="s">
        <v>626</v>
      </c>
      <c r="C161" s="84" t="s">
        <v>627</v>
      </c>
      <c r="D161" s="130">
        <v>16100000</v>
      </c>
      <c r="E161" s="130">
        <v>16100000</v>
      </c>
      <c r="F161" s="130">
        <v>16129300</v>
      </c>
      <c r="G161" s="130">
        <v>16531500</v>
      </c>
      <c r="H161" s="130">
        <v>17229400</v>
      </c>
      <c r="I161" s="130">
        <v>18171000</v>
      </c>
      <c r="J161" s="130">
        <v>18374900</v>
      </c>
      <c r="K161" s="130">
        <v>18647500</v>
      </c>
      <c r="L161" s="130">
        <v>19158800</v>
      </c>
      <c r="M161" s="130">
        <v>19847200</v>
      </c>
      <c r="N161" s="130">
        <v>20055300</v>
      </c>
      <c r="O161" s="130">
        <v>20070600</v>
      </c>
      <c r="P161" s="130">
        <v>20348800</v>
      </c>
      <c r="Q161" s="130">
        <v>20398600</v>
      </c>
      <c r="R161" s="130">
        <v>20282400</v>
      </c>
      <c r="S161" s="130">
        <v>20000000</v>
      </c>
      <c r="T161" s="130">
        <v>0</v>
      </c>
      <c r="U161" s="130">
        <v>0</v>
      </c>
      <c r="V161" s="130">
        <v>0</v>
      </c>
      <c r="W161" s="130">
        <v>0</v>
      </c>
      <c r="X161" s="130">
        <v>0</v>
      </c>
      <c r="Y161" s="130">
        <v>0</v>
      </c>
      <c r="Z161" s="130">
        <v>0</v>
      </c>
      <c r="AA161" s="130">
        <v>0</v>
      </c>
      <c r="AB161" s="130">
        <v>0</v>
      </c>
      <c r="AC161" s="130">
        <v>0</v>
      </c>
      <c r="AD161" s="130">
        <v>0</v>
      </c>
      <c r="AE161" s="130">
        <v>0</v>
      </c>
      <c r="AF161" s="130">
        <v>0</v>
      </c>
      <c r="AG161" s="130">
        <v>0</v>
      </c>
      <c r="AH161" s="130">
        <v>0</v>
      </c>
      <c r="AI161" s="130">
        <v>0</v>
      </c>
      <c r="AJ161" s="130">
        <v>0</v>
      </c>
      <c r="AK161" s="130">
        <v>0</v>
      </c>
      <c r="AL161" s="130">
        <v>0</v>
      </c>
      <c r="AM161" s="130">
        <v>0</v>
      </c>
      <c r="AN161" s="130">
        <v>0</v>
      </c>
      <c r="AO161" s="130">
        <v>0</v>
      </c>
      <c r="AP161" s="130">
        <v>0</v>
      </c>
      <c r="AQ161" s="130">
        <v>0</v>
      </c>
      <c r="AR161" s="130">
        <v>0</v>
      </c>
      <c r="AS161" s="130">
        <v>0</v>
      </c>
      <c r="AT161" s="130">
        <v>0</v>
      </c>
      <c r="AU161" s="130">
        <v>0</v>
      </c>
      <c r="AV161" s="130">
        <v>0</v>
      </c>
      <c r="AW161" s="130">
        <v>0</v>
      </c>
      <c r="AX161" s="130">
        <v>0</v>
      </c>
      <c r="AY161" s="130">
        <v>0</v>
      </c>
      <c r="AZ161" s="130">
        <v>0</v>
      </c>
      <c r="BA161" s="130">
        <v>0</v>
      </c>
      <c r="BB161" s="130">
        <v>0</v>
      </c>
      <c r="BC161" s="130">
        <v>0</v>
      </c>
      <c r="BD161" s="130">
        <v>0</v>
      </c>
      <c r="BE161" s="130">
        <v>0</v>
      </c>
      <c r="BF161" s="130">
        <v>0</v>
      </c>
      <c r="BG161" s="130">
        <v>0</v>
      </c>
      <c r="BH161" s="130">
        <v>0</v>
      </c>
      <c r="BI161" s="130">
        <v>0</v>
      </c>
      <c r="BJ161" s="130">
        <v>0</v>
      </c>
      <c r="BK161" s="130">
        <v>0</v>
      </c>
      <c r="BL161" s="130">
        <v>0</v>
      </c>
      <c r="BM161" s="130">
        <v>0</v>
      </c>
      <c r="BN161" s="130">
        <v>0</v>
      </c>
      <c r="BO161" s="130">
        <v>0</v>
      </c>
      <c r="BP161" s="130">
        <v>0</v>
      </c>
      <c r="BQ161" s="130">
        <v>0</v>
      </c>
      <c r="BR161" s="130">
        <v>0</v>
      </c>
      <c r="BS161" s="130">
        <v>0</v>
      </c>
      <c r="BT161" s="130">
        <v>0</v>
      </c>
      <c r="BU161" s="130">
        <v>0</v>
      </c>
      <c r="BV161" s="130">
        <v>0</v>
      </c>
      <c r="BW161" s="130">
        <v>0</v>
      </c>
      <c r="BX161" s="130">
        <v>0</v>
      </c>
      <c r="BY161" s="130">
        <v>0</v>
      </c>
      <c r="BZ161" s="130">
        <v>0</v>
      </c>
      <c r="CA161" s="130">
        <v>0</v>
      </c>
      <c r="CB161" s="130">
        <v>0</v>
      </c>
      <c r="CC161" s="130">
        <v>0</v>
      </c>
      <c r="CD161" s="130">
        <v>0</v>
      </c>
      <c r="CE161" s="130">
        <v>0</v>
      </c>
      <c r="CF161" s="130">
        <v>0</v>
      </c>
      <c r="CG161" s="130">
        <v>0</v>
      </c>
      <c r="CH161" s="130">
        <v>0</v>
      </c>
      <c r="CI161" s="130">
        <v>0</v>
      </c>
      <c r="CJ161" s="130">
        <v>0</v>
      </c>
      <c r="CK161" s="130">
        <v>0</v>
      </c>
      <c r="CL161" s="130">
        <v>0</v>
      </c>
      <c r="CM161" s="130">
        <v>0</v>
      </c>
      <c r="CN161" s="130">
        <v>0</v>
      </c>
      <c r="CO161" s="130">
        <v>0</v>
      </c>
      <c r="CP161" s="130">
        <v>0</v>
      </c>
      <c r="CQ161" s="130">
        <v>0</v>
      </c>
      <c r="CR161" s="130">
        <v>0</v>
      </c>
      <c r="CS161" s="130">
        <v>0</v>
      </c>
      <c r="CT161" s="130">
        <v>0</v>
      </c>
      <c r="CU161" s="130">
        <v>0</v>
      </c>
    </row>
    <row r="162" spans="2:252">
      <c r="B162" s="121" t="s">
        <v>236</v>
      </c>
      <c r="C162" s="84" t="s">
        <v>192</v>
      </c>
      <c r="D162" s="130">
        <v>1.2593799999999999</v>
      </c>
      <c r="E162" s="130">
        <v>1.26464</v>
      </c>
      <c r="F162" s="130">
        <v>1.2938099999999999</v>
      </c>
      <c r="G162" s="130">
        <v>1.32</v>
      </c>
      <c r="H162" s="130">
        <v>1.34657</v>
      </c>
      <c r="I162" s="130">
        <v>1.3700399999999999</v>
      </c>
      <c r="J162" s="130">
        <v>1.42062</v>
      </c>
      <c r="K162" s="130">
        <v>1.46628</v>
      </c>
      <c r="L162" s="130">
        <v>1.5142899999999999</v>
      </c>
      <c r="M162" s="130">
        <v>1.571</v>
      </c>
      <c r="N162" s="130">
        <v>1.71288</v>
      </c>
      <c r="O162" s="130">
        <v>1.8273600000000001</v>
      </c>
      <c r="P162" s="130">
        <v>1.83361</v>
      </c>
      <c r="Q162" s="130">
        <v>1.8492599999999999</v>
      </c>
      <c r="R162" s="130">
        <v>1.8747400000000001</v>
      </c>
      <c r="S162" s="130">
        <v>1.91445</v>
      </c>
      <c r="T162" s="130">
        <v>1.9475</v>
      </c>
      <c r="U162" s="130">
        <v>1.9656100000000001</v>
      </c>
      <c r="V162" s="130">
        <v>1.9706900000000001</v>
      </c>
      <c r="W162" s="130">
        <v>2.1091299999999999</v>
      </c>
      <c r="X162" s="130">
        <v>2.2448000000000001</v>
      </c>
      <c r="Y162" s="130">
        <v>2.3351600000000001</v>
      </c>
      <c r="Z162" s="130">
        <v>2.4047000000000001</v>
      </c>
      <c r="AA162" s="130">
        <v>2.7759200000000002</v>
      </c>
      <c r="AB162" s="130">
        <v>4.0377700000000001</v>
      </c>
      <c r="AC162" s="130">
        <v>5.0854900000000001</v>
      </c>
      <c r="AD162" s="130">
        <v>5.3315599999999996</v>
      </c>
      <c r="AE162" s="130">
        <v>5.4200600000000003</v>
      </c>
      <c r="AF162" s="130">
        <v>5.5065</v>
      </c>
      <c r="AG162" s="130">
        <v>5.6562799999999998</v>
      </c>
      <c r="AH162" s="130">
        <v>5.8188199999999997</v>
      </c>
      <c r="AI162" s="130">
        <v>5.8690699999999998</v>
      </c>
      <c r="AJ162" s="130">
        <v>5.8768099999999999</v>
      </c>
      <c r="AK162" s="130">
        <v>5.8856799999999998</v>
      </c>
      <c r="AL162" s="130">
        <v>5.85738</v>
      </c>
      <c r="AM162" s="130">
        <v>5.8385199999999999</v>
      </c>
      <c r="AN162" s="130">
        <v>5.8746299999999998</v>
      </c>
      <c r="AO162" s="130">
        <v>5.9183300000000001</v>
      </c>
      <c r="AP162" s="130">
        <v>5.9415500000000003</v>
      </c>
      <c r="AQ162" s="130">
        <v>5.9555600000000002</v>
      </c>
      <c r="AR162" s="130">
        <v>6.0046999999999997</v>
      </c>
      <c r="AS162" s="130">
        <v>6.0483200000000004</v>
      </c>
      <c r="AT162" s="130">
        <v>6.0795199999999996</v>
      </c>
      <c r="AU162" s="130">
        <v>6.0977899999999998</v>
      </c>
      <c r="AV162" s="130">
        <v>6.0919699999999999</v>
      </c>
      <c r="AW162" s="130">
        <v>6.0962100000000001</v>
      </c>
      <c r="AX162" s="130">
        <v>6.1582600000000003</v>
      </c>
      <c r="AY162" s="130">
        <v>6.2133500000000002</v>
      </c>
      <c r="AZ162" s="130">
        <v>6.2358099999999999</v>
      </c>
      <c r="BA162" s="130">
        <v>6.2629599999999996</v>
      </c>
      <c r="BB162" s="130">
        <v>6.2782400000000003</v>
      </c>
      <c r="BC162" s="130">
        <v>6.2727399999999998</v>
      </c>
      <c r="BD162" s="130">
        <v>6.2935100000000004</v>
      </c>
      <c r="BE162" s="130">
        <v>6.3314199999999996</v>
      </c>
      <c r="BF162" s="130">
        <v>6.3644699999999998</v>
      </c>
      <c r="BG162" s="130">
        <v>6.4046099999999999</v>
      </c>
      <c r="BH162" s="130">
        <v>6.4106399999999999</v>
      </c>
      <c r="BI162" s="130">
        <v>6.3889899999999997</v>
      </c>
      <c r="BJ162" s="130">
        <v>6.3639299999999999</v>
      </c>
      <c r="BK162" s="130">
        <v>6.3778300000000003</v>
      </c>
      <c r="BL162" s="130">
        <v>6.40036</v>
      </c>
      <c r="BM162" s="130">
        <v>6.4085599999999996</v>
      </c>
      <c r="BN162" s="130">
        <v>6.4183399999999997</v>
      </c>
      <c r="BO162" s="130">
        <v>6.4190100000000001</v>
      </c>
      <c r="BP162" s="130">
        <v>6.40334</v>
      </c>
      <c r="BQ162" s="130">
        <v>6.3868200000000002</v>
      </c>
      <c r="BR162" s="130">
        <v>6.3735200000000001</v>
      </c>
      <c r="BS162" s="130">
        <v>6.3689999999999998</v>
      </c>
      <c r="BT162" s="130">
        <v>6.3581200000000004</v>
      </c>
      <c r="BU162" s="130">
        <v>6.3375700000000004</v>
      </c>
      <c r="BV162" s="130">
        <v>6.3347199999999999</v>
      </c>
      <c r="BW162" s="130">
        <v>6.3338999999999999</v>
      </c>
      <c r="BX162" s="130">
        <v>6.3159799999999997</v>
      </c>
      <c r="BY162" s="130">
        <v>6.3075200000000002</v>
      </c>
      <c r="BZ162" s="130">
        <v>6.2975300000000001</v>
      </c>
      <c r="CA162" s="130">
        <v>6.2771699999999999</v>
      </c>
      <c r="CB162" s="130">
        <v>6.2853700000000003</v>
      </c>
      <c r="CC162" s="130">
        <v>6.2825800000000003</v>
      </c>
      <c r="CD162" s="130">
        <v>6.2470699999999999</v>
      </c>
      <c r="CE162" s="130">
        <v>6.2278200000000004</v>
      </c>
      <c r="CF162" s="130">
        <v>6.21218</v>
      </c>
      <c r="CG162" s="130">
        <v>6.1898999999999997</v>
      </c>
      <c r="CH162" s="130">
        <v>6.1678699999999997</v>
      </c>
      <c r="CI162" s="130">
        <v>6.1601900000000001</v>
      </c>
      <c r="CJ162" s="130">
        <v>6.14398</v>
      </c>
      <c r="CK162" s="130">
        <v>6.1212</v>
      </c>
      <c r="CL162" s="130">
        <v>6.1018999999999997</v>
      </c>
      <c r="CM162" s="130">
        <v>6.1071200000000001</v>
      </c>
      <c r="CN162" s="130">
        <v>6.1031700000000004</v>
      </c>
      <c r="CO162" s="130">
        <v>6.0750999999999999</v>
      </c>
      <c r="CP162" s="130">
        <v>6.0557800000000004</v>
      </c>
      <c r="CQ162" s="130">
        <v>6.0342000000000002</v>
      </c>
      <c r="CR162" s="130">
        <v>6.0116500000000004</v>
      </c>
      <c r="CS162" s="130">
        <v>5.9918300000000002</v>
      </c>
      <c r="CT162" s="130">
        <v>5.9916999999999998</v>
      </c>
      <c r="CU162" s="130">
        <v>5.9868899999999998</v>
      </c>
    </row>
    <row r="166" spans="2:252">
      <c r="FA166" s="84">
        <v>2005</v>
      </c>
      <c r="FB166" s="84">
        <v>2006</v>
      </c>
      <c r="FC166" s="84">
        <v>2007</v>
      </c>
      <c r="FD166" s="84">
        <v>2008</v>
      </c>
      <c r="FE166" s="84">
        <v>2009</v>
      </c>
      <c r="FF166" s="84">
        <v>2010</v>
      </c>
      <c r="FG166" s="84">
        <v>2011</v>
      </c>
      <c r="FH166" s="84">
        <v>2012</v>
      </c>
      <c r="FI166" s="84">
        <v>2013</v>
      </c>
      <c r="FJ166" s="84">
        <v>2014</v>
      </c>
      <c r="FK166" s="84">
        <v>2015</v>
      </c>
      <c r="FL166" s="84">
        <v>2016</v>
      </c>
      <c r="FM166" s="84">
        <v>2017</v>
      </c>
      <c r="FN166" s="84">
        <v>2018</v>
      </c>
      <c r="FO166" s="84">
        <v>2019</v>
      </c>
      <c r="FP166" s="84">
        <v>2020</v>
      </c>
      <c r="FQ166" s="84">
        <v>2021</v>
      </c>
      <c r="FR166" s="84">
        <v>2022</v>
      </c>
      <c r="FS166" s="84">
        <v>2023</v>
      </c>
      <c r="FT166" s="84">
        <v>2024</v>
      </c>
      <c r="FU166" s="84">
        <v>2025</v>
      </c>
      <c r="FV166" s="84">
        <v>2026</v>
      </c>
      <c r="FW166" s="84">
        <v>2027</v>
      </c>
      <c r="FX166" s="84">
        <v>2028</v>
      </c>
      <c r="FY166" s="84">
        <v>2029</v>
      </c>
      <c r="FZ166" s="84">
        <v>2030</v>
      </c>
      <c r="GA166" s="84">
        <v>2031</v>
      </c>
      <c r="GB166" s="84">
        <v>2032</v>
      </c>
      <c r="GC166" s="84">
        <v>2033</v>
      </c>
      <c r="GD166" s="84">
        <v>2034</v>
      </c>
      <c r="GE166" s="84">
        <v>2035</v>
      </c>
      <c r="GF166" s="84">
        <v>2036</v>
      </c>
      <c r="GG166" s="84">
        <v>2037</v>
      </c>
      <c r="GH166" s="84">
        <v>2038</v>
      </c>
      <c r="GI166" s="84">
        <v>2039</v>
      </c>
      <c r="GJ166" s="84">
        <v>2040</v>
      </c>
      <c r="GK166" s="84">
        <v>2041</v>
      </c>
      <c r="GL166" s="84">
        <v>2042</v>
      </c>
      <c r="GM166" s="84">
        <v>2043</v>
      </c>
      <c r="GN166" s="84">
        <v>2044</v>
      </c>
      <c r="GO166" s="84">
        <v>2045</v>
      </c>
      <c r="GP166" s="84">
        <v>2046</v>
      </c>
      <c r="GQ166" s="84">
        <v>2047</v>
      </c>
      <c r="GR166" s="84">
        <v>2048</v>
      </c>
      <c r="GS166" s="84">
        <v>2049</v>
      </c>
      <c r="GT166" s="84">
        <v>2050</v>
      </c>
      <c r="GU166" s="84">
        <v>2051</v>
      </c>
      <c r="GV166" s="84">
        <v>2052</v>
      </c>
      <c r="GW166" s="84">
        <v>2053</v>
      </c>
      <c r="GX166" s="84">
        <v>2054</v>
      </c>
      <c r="GY166" s="84">
        <v>2055</v>
      </c>
      <c r="GZ166" s="84">
        <v>2056</v>
      </c>
      <c r="HA166" s="84">
        <v>2057</v>
      </c>
      <c r="HB166" s="84">
        <v>2058</v>
      </c>
      <c r="HC166" s="84">
        <v>2059</v>
      </c>
      <c r="HD166" s="84">
        <v>2060</v>
      </c>
      <c r="HE166" s="84">
        <v>2061</v>
      </c>
      <c r="HF166" s="84">
        <v>2062</v>
      </c>
      <c r="HG166" s="84">
        <v>2063</v>
      </c>
      <c r="HH166" s="84">
        <v>2064</v>
      </c>
      <c r="HI166" s="84">
        <v>2065</v>
      </c>
      <c r="HJ166" s="84">
        <v>2066</v>
      </c>
      <c r="HK166" s="84">
        <v>2067</v>
      </c>
      <c r="HL166" s="84">
        <v>2068</v>
      </c>
      <c r="HM166" s="84">
        <v>2069</v>
      </c>
      <c r="HN166" s="84">
        <v>2070</v>
      </c>
      <c r="HO166" s="84">
        <v>2071</v>
      </c>
      <c r="HP166" s="84">
        <v>2072</v>
      </c>
      <c r="HQ166" s="84">
        <v>2073</v>
      </c>
      <c r="HR166" s="84">
        <v>2074</v>
      </c>
      <c r="HS166" s="84">
        <v>2075</v>
      </c>
      <c r="HT166" s="84">
        <v>2076</v>
      </c>
      <c r="HU166" s="84">
        <v>2077</v>
      </c>
      <c r="HV166" s="84">
        <v>2078</v>
      </c>
      <c r="HW166" s="84">
        <v>2079</v>
      </c>
      <c r="HX166" s="84">
        <v>2080</v>
      </c>
      <c r="HY166" s="84">
        <v>2081</v>
      </c>
      <c r="HZ166" s="84">
        <v>2082</v>
      </c>
      <c r="IA166" s="84">
        <v>2083</v>
      </c>
      <c r="IB166" s="84">
        <v>2084</v>
      </c>
      <c r="IC166" s="84">
        <v>2085</v>
      </c>
      <c r="ID166" s="84">
        <v>2086</v>
      </c>
      <c r="IE166" s="84">
        <v>2087</v>
      </c>
      <c r="IF166" s="84">
        <v>2088</v>
      </c>
      <c r="IG166" s="84">
        <v>2089</v>
      </c>
      <c r="IH166" s="84">
        <v>2090</v>
      </c>
      <c r="II166" s="84">
        <v>2091</v>
      </c>
      <c r="IJ166" s="84">
        <v>2092</v>
      </c>
      <c r="IK166" s="84">
        <v>2093</v>
      </c>
      <c r="IL166" s="84">
        <v>2094</v>
      </c>
      <c r="IM166" s="84">
        <v>2095</v>
      </c>
      <c r="IN166" s="84">
        <v>2096</v>
      </c>
      <c r="IO166" s="84">
        <v>2097</v>
      </c>
      <c r="IP166" s="84">
        <v>2098</v>
      </c>
      <c r="IQ166" s="84">
        <v>2099</v>
      </c>
      <c r="IR166" s="84">
        <v>2100</v>
      </c>
    </row>
    <row r="167" spans="2:252">
      <c r="C167" s="241"/>
      <c r="D167" s="241"/>
      <c r="E167" s="241"/>
      <c r="F167" s="241"/>
      <c r="FA167" s="84">
        <v>1.2593799999999999</v>
      </c>
      <c r="FB167" s="84">
        <v>1.26464</v>
      </c>
      <c r="FC167" s="84">
        <v>1.2938099999999999</v>
      </c>
      <c r="FD167" s="84">
        <v>1.32</v>
      </c>
      <c r="FE167" s="84">
        <v>1.34657</v>
      </c>
      <c r="FF167" s="84">
        <v>1.3700399999999999</v>
      </c>
      <c r="FG167" s="84">
        <v>1.42062</v>
      </c>
      <c r="FH167" s="84">
        <v>1.46628</v>
      </c>
      <c r="FI167" s="84">
        <v>1.5142899999999999</v>
      </c>
      <c r="FJ167" s="84">
        <v>1.571</v>
      </c>
      <c r="FK167" s="84">
        <v>1.71288</v>
      </c>
      <c r="FL167" s="84">
        <v>1.8273600000000001</v>
      </c>
      <c r="FM167" s="84">
        <v>1.83361</v>
      </c>
      <c r="FN167" s="84">
        <v>1.8492599999999999</v>
      </c>
      <c r="FO167" s="84">
        <v>1.8747400000000001</v>
      </c>
      <c r="FP167" s="84">
        <v>1.91445</v>
      </c>
      <c r="FQ167" s="84">
        <v>1.9475</v>
      </c>
      <c r="FR167" s="84">
        <v>1.9656100000000001</v>
      </c>
      <c r="FS167" s="84">
        <v>1.9706900000000001</v>
      </c>
      <c r="FT167" s="84">
        <v>2.1091299999999999</v>
      </c>
      <c r="FU167" s="84">
        <v>2.2448000000000001</v>
      </c>
      <c r="FV167" s="84">
        <v>2.3351600000000001</v>
      </c>
      <c r="FW167" s="84">
        <v>2.4047000000000001</v>
      </c>
      <c r="FX167" s="84">
        <v>2.7759200000000002</v>
      </c>
      <c r="FY167" s="84">
        <v>4.0377700000000001</v>
      </c>
      <c r="FZ167" s="84">
        <v>5.0854900000000001</v>
      </c>
      <c r="GA167" s="84">
        <v>5.3315599999999996</v>
      </c>
      <c r="GB167" s="84">
        <v>5.4200600000000003</v>
      </c>
      <c r="GC167" s="84">
        <v>5.5065</v>
      </c>
      <c r="GD167" s="84">
        <v>5.6562799999999998</v>
      </c>
      <c r="GE167" s="84">
        <v>5.8188199999999997</v>
      </c>
      <c r="GF167" s="84">
        <v>5.8690699999999998</v>
      </c>
      <c r="GG167" s="84">
        <v>5.8768099999999999</v>
      </c>
      <c r="GH167" s="84">
        <v>5.8856799999999998</v>
      </c>
      <c r="GI167" s="84">
        <v>5.85738</v>
      </c>
      <c r="GJ167" s="84">
        <v>5.8385199999999999</v>
      </c>
      <c r="GK167" s="84">
        <v>5.8746299999999998</v>
      </c>
      <c r="GL167" s="84">
        <v>5.9183300000000001</v>
      </c>
      <c r="GM167" s="84">
        <v>5.9415500000000003</v>
      </c>
      <c r="GN167" s="84">
        <v>5.9555600000000002</v>
      </c>
      <c r="GO167" s="84">
        <v>6.0046999999999997</v>
      </c>
      <c r="GP167" s="84">
        <v>6.0483200000000004</v>
      </c>
      <c r="GQ167" s="84">
        <v>6.0795199999999996</v>
      </c>
      <c r="GR167" s="84">
        <v>6.0977899999999998</v>
      </c>
      <c r="GS167" s="84">
        <v>6.0919699999999999</v>
      </c>
      <c r="GT167" s="84">
        <v>6.0962100000000001</v>
      </c>
      <c r="GU167" s="84">
        <v>6.1582600000000003</v>
      </c>
      <c r="GV167" s="84">
        <v>6.2133500000000002</v>
      </c>
      <c r="GW167" s="84">
        <v>6.2358099999999999</v>
      </c>
      <c r="GX167" s="84">
        <v>6.2629599999999996</v>
      </c>
      <c r="GY167" s="84">
        <v>6.2782400000000003</v>
      </c>
      <c r="GZ167" s="84">
        <v>6.2727399999999998</v>
      </c>
      <c r="HA167" s="84">
        <v>6.2935100000000004</v>
      </c>
      <c r="HB167" s="84">
        <v>6.3314199999999996</v>
      </c>
      <c r="HC167" s="84">
        <v>6.3644699999999998</v>
      </c>
      <c r="HD167" s="84">
        <v>6.4046099999999999</v>
      </c>
      <c r="HE167" s="84">
        <v>6.4106399999999999</v>
      </c>
      <c r="HF167" s="84">
        <v>6.3889899999999997</v>
      </c>
      <c r="HG167" s="84">
        <v>6.3639299999999999</v>
      </c>
      <c r="HH167" s="84">
        <v>6.3778300000000003</v>
      </c>
      <c r="HI167" s="84">
        <v>6.40036</v>
      </c>
      <c r="HJ167" s="84">
        <v>6.4085599999999996</v>
      </c>
      <c r="HK167" s="84">
        <v>6.4183399999999997</v>
      </c>
      <c r="HL167" s="84">
        <v>6.4190100000000001</v>
      </c>
      <c r="HM167" s="84">
        <v>6.40334</v>
      </c>
      <c r="HN167" s="84">
        <v>6.3868200000000002</v>
      </c>
      <c r="HO167" s="84">
        <v>6.3735200000000001</v>
      </c>
      <c r="HP167" s="84">
        <v>6.3689999999999998</v>
      </c>
      <c r="HQ167" s="84">
        <v>6.3581200000000004</v>
      </c>
      <c r="HR167" s="84">
        <v>6.3375700000000004</v>
      </c>
      <c r="HS167" s="84">
        <v>6.3347199999999999</v>
      </c>
      <c r="HT167" s="84">
        <v>6.3338999999999999</v>
      </c>
      <c r="HU167" s="84">
        <v>6.3159799999999997</v>
      </c>
      <c r="HV167" s="84">
        <v>6.3075200000000002</v>
      </c>
      <c r="HW167" s="84">
        <v>6.2975300000000001</v>
      </c>
      <c r="HX167" s="84">
        <v>6.2771699999999999</v>
      </c>
      <c r="HY167" s="84">
        <v>6.2853700000000003</v>
      </c>
      <c r="HZ167" s="84">
        <v>6.2825800000000003</v>
      </c>
      <c r="IA167" s="84">
        <v>6.2470699999999999</v>
      </c>
      <c r="IB167" s="84">
        <v>6.2278200000000004</v>
      </c>
      <c r="IC167" s="84">
        <v>6.21218</v>
      </c>
      <c r="ID167" s="84">
        <v>6.1898999999999997</v>
      </c>
      <c r="IE167" s="84">
        <v>6.1678699999999997</v>
      </c>
      <c r="IF167" s="84">
        <v>6.1601900000000001</v>
      </c>
      <c r="IG167" s="84">
        <v>6.14398</v>
      </c>
      <c r="IH167" s="84">
        <v>6.1212</v>
      </c>
      <c r="II167" s="84">
        <v>6.1018999999999997</v>
      </c>
      <c r="IJ167" s="84">
        <v>6.1071200000000001</v>
      </c>
      <c r="IK167" s="84">
        <v>6.1031700000000004</v>
      </c>
      <c r="IL167" s="84">
        <v>6.0750999999999999</v>
      </c>
      <c r="IM167" s="84">
        <v>6.0557800000000004</v>
      </c>
      <c r="IN167" s="84">
        <v>6.0342000000000002</v>
      </c>
      <c r="IO167" s="84">
        <v>6.0116500000000004</v>
      </c>
      <c r="IP167" s="84">
        <v>5.9918300000000002</v>
      </c>
      <c r="IQ167" s="84">
        <v>5.9916999999999998</v>
      </c>
      <c r="IR167" s="84">
        <v>5.9868899999999998</v>
      </c>
    </row>
    <row r="169" spans="2:252">
      <c r="W169" s="241"/>
      <c r="X169" s="241"/>
      <c r="Y169" s="241"/>
      <c r="Z169" s="241"/>
      <c r="AA169" s="241"/>
      <c r="AB169" s="241"/>
      <c r="AC169" s="241"/>
      <c r="AH169" s="241"/>
      <c r="AI169" s="241"/>
      <c r="AJ169" s="241"/>
      <c r="AK169" s="241"/>
      <c r="AL169" s="241"/>
      <c r="AM169" s="241"/>
      <c r="AN169" s="241"/>
      <c r="AO169" s="241"/>
      <c r="AP169" s="241"/>
      <c r="AQ169" s="241"/>
      <c r="AR169" s="241"/>
      <c r="AS169" s="241"/>
      <c r="AT169" s="241"/>
      <c r="AU169" s="241"/>
      <c r="AW169" s="241"/>
      <c r="AX169" s="241"/>
      <c r="AY169" s="241"/>
      <c r="AZ169" s="241"/>
      <c r="BA169" s="241"/>
      <c r="BB169" s="241"/>
      <c r="BC169" s="241"/>
      <c r="BD169" s="241"/>
      <c r="BE169" s="241"/>
      <c r="BF169" s="241"/>
      <c r="BG169" s="241"/>
      <c r="BH169" s="241"/>
      <c r="BI169" s="241"/>
      <c r="BJ169" s="241"/>
      <c r="BK169" s="241"/>
      <c r="BL169" s="241"/>
      <c r="BM169" s="241"/>
      <c r="BN169" s="241"/>
      <c r="BO169" s="241"/>
      <c r="BP169" s="241"/>
      <c r="BQ169" s="241"/>
      <c r="BR169" s="241"/>
      <c r="BS169" s="241"/>
      <c r="BT169" s="241"/>
      <c r="BU169" s="241"/>
      <c r="BV169" s="241"/>
      <c r="BW169" s="241"/>
      <c r="BX169" s="241"/>
      <c r="BY169" s="241"/>
      <c r="BZ169" s="241"/>
      <c r="CA169" s="241"/>
      <c r="CB169" s="241"/>
      <c r="CC169" s="241"/>
      <c r="CD169" s="241"/>
      <c r="CE169" s="241"/>
      <c r="CF169" s="241"/>
      <c r="CG169" s="241"/>
      <c r="CH169" s="241"/>
      <c r="CI169" s="241"/>
      <c r="CJ169" s="241"/>
      <c r="CK169" s="241"/>
      <c r="CL169" s="241"/>
      <c r="CM169" s="241"/>
      <c r="CN169" s="241"/>
      <c r="CO169" s="241"/>
      <c r="CP169" s="241"/>
      <c r="CQ169" s="241"/>
      <c r="CR169" s="241"/>
      <c r="CS169" s="241"/>
      <c r="CT169" s="241"/>
      <c r="CU169" s="241"/>
      <c r="CV169" s="241"/>
      <c r="CW169" s="241"/>
      <c r="CX169" s="241"/>
      <c r="CY169" s="241"/>
      <c r="CZ169" s="241"/>
      <c r="DA169" s="241"/>
      <c r="DB169" s="241"/>
      <c r="DC169" s="241"/>
      <c r="DD169" s="241"/>
      <c r="DE169" s="241"/>
      <c r="DF169" s="241"/>
      <c r="DG169" s="241"/>
      <c r="DH169" s="241"/>
      <c r="DI169" s="241"/>
      <c r="DJ169" s="241"/>
      <c r="DK169" s="241"/>
      <c r="DL169" s="241"/>
      <c r="DM169" s="241"/>
      <c r="DN169" s="241"/>
      <c r="DO169" s="241"/>
      <c r="DP169" s="241"/>
      <c r="DQ169" s="241"/>
      <c r="DR169" s="241"/>
      <c r="DS169" s="241"/>
      <c r="DT169" s="241"/>
      <c r="DU169" s="241"/>
      <c r="DV169" s="241"/>
      <c r="DW169" s="241"/>
      <c r="DX169" s="241"/>
      <c r="DY169" s="241"/>
      <c r="DZ169" s="241"/>
      <c r="EA169" s="241"/>
      <c r="EB169" s="241"/>
      <c r="EC169" s="241"/>
      <c r="ED169" s="241"/>
      <c r="EE169" s="241"/>
      <c r="EF169" s="241"/>
      <c r="EG169" s="241"/>
      <c r="EH169" s="241"/>
      <c r="EI169" s="241"/>
      <c r="EJ169" s="241"/>
      <c r="EK169" s="241"/>
      <c r="EL169" s="241"/>
      <c r="EM169" s="241"/>
      <c r="EN169" s="241"/>
      <c r="EO169" s="241"/>
      <c r="EP169" s="241"/>
      <c r="EQ169" s="241"/>
      <c r="ER169" s="241"/>
      <c r="ES169" s="241"/>
      <c r="ET169" s="241"/>
      <c r="EU169" s="241"/>
      <c r="EV169" s="241"/>
      <c r="EW169" s="241"/>
      <c r="EX169" s="241"/>
      <c r="EY169" s="241"/>
      <c r="EZ169" s="241"/>
      <c r="FA169" s="241"/>
      <c r="FB169" s="241"/>
      <c r="FC169" s="241"/>
      <c r="FD169" s="241"/>
      <c r="FE169" s="241"/>
      <c r="FF169" s="241"/>
      <c r="FG169" s="241"/>
      <c r="FH169" s="241"/>
      <c r="FI169" s="241"/>
      <c r="FJ169" s="241"/>
      <c r="FK169" s="241"/>
      <c r="FL169" s="241"/>
      <c r="FM169" s="241"/>
      <c r="FN169" s="241"/>
      <c r="FO169" s="241"/>
      <c r="FP169" s="241"/>
    </row>
    <row r="172" spans="2:252">
      <c r="B172" s="241"/>
      <c r="C172" s="241"/>
      <c r="D172" s="241"/>
      <c r="E172" s="241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U125"/>
  <sheetViews>
    <sheetView topLeftCell="A13" zoomScale="70" zoomScaleNormal="70" workbookViewId="0">
      <selection activeCell="C37" sqref="C37"/>
    </sheetView>
  </sheetViews>
  <sheetFormatPr baseColWidth="10" defaultColWidth="12.453125" defaultRowHeight="15.5"/>
  <cols>
    <col min="1" max="1" width="12.453125" style="84"/>
    <col min="2" max="2" width="91.36328125" style="84" customWidth="1"/>
    <col min="3" max="3" width="73.90625" style="84" customWidth="1"/>
    <col min="4" max="4" width="49.6328125" style="84" bestFit="1" customWidth="1"/>
    <col min="5" max="5" width="53.36328125" style="84" bestFit="1" customWidth="1"/>
    <col min="6" max="6" width="54.36328125" style="84" bestFit="1" customWidth="1"/>
    <col min="7" max="7" width="45.08984375" style="84" bestFit="1" customWidth="1"/>
    <col min="8" max="8" width="52.6328125" style="84" bestFit="1" customWidth="1"/>
    <col min="9" max="9" width="59.54296875" style="84" bestFit="1" customWidth="1"/>
    <col min="10" max="10" width="44.54296875" style="84" bestFit="1" customWidth="1"/>
    <col min="11" max="11" width="32.54296875" style="84" bestFit="1" customWidth="1"/>
    <col min="12" max="12" width="45.54296875" style="84" customWidth="1"/>
    <col min="13" max="13" width="42.08984375" style="84" customWidth="1"/>
    <col min="14" max="14" width="42.90625" style="84" customWidth="1"/>
    <col min="15" max="15" width="57.08984375" style="84" customWidth="1"/>
    <col min="16" max="16" width="54.453125" style="84" bestFit="1" customWidth="1"/>
    <col min="17" max="17" width="53.6328125" style="84" customWidth="1"/>
    <col min="18" max="16384" width="12.453125" style="84"/>
  </cols>
  <sheetData>
    <row r="3" spans="2:14">
      <c r="B3" s="123" t="s">
        <v>309</v>
      </c>
      <c r="C3" s="135" t="s">
        <v>331</v>
      </c>
      <c r="D3" s="135" t="s">
        <v>332</v>
      </c>
      <c r="E3" s="135" t="s">
        <v>333</v>
      </c>
      <c r="F3" s="135" t="s">
        <v>334</v>
      </c>
      <c r="G3" s="135" t="s">
        <v>716</v>
      </c>
      <c r="H3" s="135" t="s">
        <v>717</v>
      </c>
      <c r="I3" s="152"/>
      <c r="J3" s="152"/>
      <c r="K3" s="152"/>
      <c r="L3" s="153"/>
      <c r="M3" s="153"/>
      <c r="N3" s="153"/>
    </row>
    <row r="4" spans="2:14">
      <c r="B4" s="136" t="s">
        <v>110</v>
      </c>
      <c r="C4" s="137" t="s">
        <v>335</v>
      </c>
      <c r="D4" s="137" t="s">
        <v>92</v>
      </c>
      <c r="E4" s="137" t="s">
        <v>72</v>
      </c>
      <c r="F4" s="137" t="s">
        <v>72</v>
      </c>
      <c r="G4" s="137" t="s">
        <v>75</v>
      </c>
      <c r="H4" s="137" t="s">
        <v>336</v>
      </c>
      <c r="I4" s="152"/>
      <c r="J4" s="152"/>
      <c r="K4" s="152"/>
      <c r="L4" s="152"/>
      <c r="M4" s="152"/>
      <c r="N4" s="152"/>
    </row>
    <row r="5" spans="2:14">
      <c r="B5" s="108" t="s">
        <v>113</v>
      </c>
      <c r="C5" s="138">
        <v>35</v>
      </c>
      <c r="D5" s="138">
        <v>0.15</v>
      </c>
      <c r="E5" s="138">
        <v>39077.110788099999</v>
      </c>
      <c r="F5" s="138">
        <v>16290.748258199999</v>
      </c>
      <c r="G5" s="138">
        <v>20</v>
      </c>
      <c r="H5" s="138">
        <v>50</v>
      </c>
      <c r="I5" s="152"/>
      <c r="J5" s="152"/>
      <c r="K5" s="152"/>
      <c r="L5" s="152"/>
      <c r="M5" s="152"/>
      <c r="N5" s="152"/>
    </row>
    <row r="6" spans="2:14">
      <c r="B6" s="108" t="s">
        <v>114</v>
      </c>
      <c r="C6" s="138">
        <v>130</v>
      </c>
      <c r="D6" s="138">
        <v>0.05</v>
      </c>
      <c r="E6" s="138">
        <v>119069.920683</v>
      </c>
      <c r="F6" s="138">
        <v>12412.6104717</v>
      </c>
      <c r="G6" s="138">
        <v>25</v>
      </c>
      <c r="H6" s="138">
        <v>80</v>
      </c>
      <c r="I6" s="152"/>
      <c r="J6" s="152"/>
      <c r="K6" s="152"/>
      <c r="L6" s="152"/>
      <c r="M6" s="152"/>
      <c r="N6" s="152"/>
    </row>
    <row r="7" spans="2:14">
      <c r="B7" s="108" t="s">
        <v>115</v>
      </c>
      <c r="C7" s="138">
        <v>280</v>
      </c>
      <c r="D7" s="138">
        <v>0.05</v>
      </c>
      <c r="E7" s="138">
        <v>128992.41407300001</v>
      </c>
      <c r="F7" s="138">
        <v>9007.5859270100009</v>
      </c>
      <c r="G7" s="138">
        <v>40</v>
      </c>
      <c r="H7" s="138">
        <v>180</v>
      </c>
      <c r="I7" s="152"/>
      <c r="J7" s="152"/>
      <c r="K7" s="152"/>
      <c r="L7" s="152"/>
      <c r="M7" s="152"/>
      <c r="N7" s="152"/>
    </row>
    <row r="8" spans="2:14">
      <c r="B8" s="108" t="s">
        <v>116</v>
      </c>
      <c r="C8" s="138">
        <v>520</v>
      </c>
      <c r="D8" s="138">
        <v>0.05</v>
      </c>
      <c r="E8" s="138">
        <v>176000</v>
      </c>
      <c r="F8" s="138">
        <v>2000</v>
      </c>
      <c r="G8" s="138">
        <v>78</v>
      </c>
      <c r="H8" s="138">
        <v>400</v>
      </c>
      <c r="I8" s="152"/>
      <c r="J8" s="152"/>
      <c r="K8" s="152"/>
      <c r="L8" s="152"/>
      <c r="M8" s="152"/>
      <c r="N8" s="152"/>
    </row>
    <row r="9" spans="2:14">
      <c r="B9" s="108" t="s">
        <v>117</v>
      </c>
      <c r="C9" s="138">
        <v>0</v>
      </c>
      <c r="D9" s="138">
        <v>0</v>
      </c>
      <c r="E9" s="138">
        <v>0</v>
      </c>
      <c r="F9" s="138">
        <v>0</v>
      </c>
      <c r="G9" s="138">
        <v>100</v>
      </c>
      <c r="H9" s="138">
        <v>600</v>
      </c>
      <c r="I9" s="152"/>
      <c r="J9" s="152"/>
      <c r="K9" s="152"/>
      <c r="L9" s="152"/>
      <c r="M9" s="152"/>
      <c r="N9" s="152"/>
    </row>
    <row r="10" spans="2:14">
      <c r="B10" s="108" t="s">
        <v>118</v>
      </c>
      <c r="C10" s="138">
        <v>0</v>
      </c>
      <c r="D10" s="138">
        <v>0</v>
      </c>
      <c r="E10" s="138">
        <v>0</v>
      </c>
      <c r="F10" s="138">
        <v>0</v>
      </c>
      <c r="G10" s="138">
        <v>0</v>
      </c>
      <c r="H10" s="138">
        <v>0</v>
      </c>
      <c r="I10" s="152"/>
      <c r="J10" s="152"/>
      <c r="K10" s="152"/>
      <c r="L10" s="152"/>
      <c r="M10" s="152"/>
      <c r="N10" s="152"/>
    </row>
    <row r="13" spans="2:14">
      <c r="B13" s="123" t="s">
        <v>322</v>
      </c>
      <c r="C13" s="135" t="s">
        <v>337</v>
      </c>
      <c r="D13" s="135" t="s">
        <v>338</v>
      </c>
      <c r="E13" s="135" t="s">
        <v>339</v>
      </c>
      <c r="F13" s="154" t="s">
        <v>340</v>
      </c>
      <c r="G13" s="135" t="s">
        <v>341</v>
      </c>
      <c r="H13" s="135" t="s">
        <v>342</v>
      </c>
      <c r="I13" s="152"/>
    </row>
    <row r="14" spans="2:14">
      <c r="B14" s="136" t="s">
        <v>323</v>
      </c>
      <c r="C14" s="137" t="s">
        <v>92</v>
      </c>
      <c r="D14" s="137" t="s">
        <v>92</v>
      </c>
      <c r="E14" s="137" t="s">
        <v>92</v>
      </c>
      <c r="F14" s="155" t="s">
        <v>92</v>
      </c>
      <c r="G14" s="137" t="s">
        <v>92</v>
      </c>
      <c r="H14" s="137" t="s">
        <v>92</v>
      </c>
      <c r="I14" s="152"/>
    </row>
    <row r="15" spans="2:14">
      <c r="B15" s="108" t="s">
        <v>160</v>
      </c>
      <c r="C15" s="138">
        <v>1.0095471039999999</v>
      </c>
      <c r="D15" s="138">
        <v>1.4</v>
      </c>
      <c r="E15" s="138">
        <v>1</v>
      </c>
      <c r="F15" s="147">
        <v>1.004024901</v>
      </c>
      <c r="G15" s="138">
        <v>0.6</v>
      </c>
      <c r="H15" s="138">
        <v>0.5</v>
      </c>
      <c r="I15" s="152"/>
    </row>
    <row r="16" spans="2:14">
      <c r="B16" s="108" t="s">
        <v>161</v>
      </c>
      <c r="C16" s="138">
        <v>4.0362361999999999E-2</v>
      </c>
      <c r="D16" s="138">
        <v>9.1419800000000002E-5</v>
      </c>
      <c r="E16" s="138">
        <v>8.9914508000000004E-2</v>
      </c>
      <c r="F16" s="147">
        <v>0.14860552199999999</v>
      </c>
      <c r="G16" s="138">
        <v>9.481761E-3</v>
      </c>
      <c r="H16" s="138">
        <v>0.25</v>
      </c>
      <c r="I16" s="152"/>
    </row>
    <row r="17" spans="2:9">
      <c r="B17" s="108" t="s">
        <v>162</v>
      </c>
      <c r="C17" s="138">
        <v>1985.3934380000001</v>
      </c>
      <c r="D17" s="138">
        <v>1100</v>
      </c>
      <c r="E17" s="138">
        <v>37</v>
      </c>
      <c r="F17" s="147">
        <v>2038.8221900000001</v>
      </c>
      <c r="G17" s="138">
        <v>300</v>
      </c>
      <c r="H17" s="138">
        <v>0.75</v>
      </c>
      <c r="I17" s="152"/>
    </row>
    <row r="20" spans="2:9">
      <c r="B20" s="123" t="s">
        <v>317</v>
      </c>
      <c r="C20" s="135" t="s">
        <v>343</v>
      </c>
      <c r="D20" s="152"/>
      <c r="E20" s="152"/>
    </row>
    <row r="21" spans="2:9">
      <c r="B21" s="136" t="s">
        <v>319</v>
      </c>
      <c r="C21" s="137" t="s">
        <v>92</v>
      </c>
      <c r="D21" s="152"/>
      <c r="E21" s="152"/>
    </row>
    <row r="22" spans="2:9">
      <c r="B22" s="108" t="s">
        <v>320</v>
      </c>
      <c r="C22" s="138">
        <v>-8.9999999999999998E-4</v>
      </c>
      <c r="D22" s="152"/>
      <c r="E22" s="152"/>
    </row>
    <row r="23" spans="2:9">
      <c r="B23" s="108" t="s">
        <v>321</v>
      </c>
      <c r="C23" s="138">
        <v>1.0694999999999999</v>
      </c>
      <c r="D23" s="152"/>
      <c r="E23" s="152"/>
    </row>
    <row r="25" spans="2:9">
      <c r="C25" s="152"/>
    </row>
    <row r="26" spans="2:9">
      <c r="C26" s="152"/>
    </row>
    <row r="27" spans="2:9">
      <c r="B27" s="123" t="s">
        <v>344</v>
      </c>
      <c r="C27" s="135" t="s">
        <v>345</v>
      </c>
      <c r="D27" s="135" t="s">
        <v>346</v>
      </c>
      <c r="E27" s="135" t="s">
        <v>347</v>
      </c>
    </row>
    <row r="28" spans="2:9">
      <c r="B28" s="136" t="s">
        <v>348</v>
      </c>
      <c r="C28" s="137" t="s">
        <v>92</v>
      </c>
      <c r="D28" s="137" t="s">
        <v>187</v>
      </c>
      <c r="E28" s="137" t="s">
        <v>185</v>
      </c>
    </row>
    <row r="29" spans="2:9">
      <c r="B29" s="108" t="s">
        <v>349</v>
      </c>
      <c r="C29" s="138">
        <v>0.2</v>
      </c>
      <c r="D29" s="138">
        <v>0.1</v>
      </c>
      <c r="E29" s="138">
        <v>1</v>
      </c>
    </row>
    <row r="30" spans="2:9">
      <c r="B30" s="108" t="s">
        <v>350</v>
      </c>
      <c r="C30" s="138">
        <v>0.8</v>
      </c>
      <c r="D30" s="138">
        <v>0.02</v>
      </c>
      <c r="E30" s="138">
        <v>7</v>
      </c>
    </row>
    <row r="31" spans="2:9">
      <c r="B31" s="108" t="s">
        <v>351</v>
      </c>
      <c r="C31" s="138">
        <v>0</v>
      </c>
      <c r="D31" s="138">
        <v>0.01</v>
      </c>
      <c r="E31" s="138">
        <v>70</v>
      </c>
    </row>
    <row r="35" spans="2:6">
      <c r="B35" s="123" t="s">
        <v>310</v>
      </c>
      <c r="C35" s="135"/>
      <c r="D35" s="135" t="s">
        <v>164</v>
      </c>
    </row>
    <row r="36" spans="2:6">
      <c r="B36" s="108" t="s">
        <v>352</v>
      </c>
      <c r="C36" s="138">
        <v>4</v>
      </c>
      <c r="D36" s="138" t="s">
        <v>92</v>
      </c>
    </row>
    <row r="37" spans="2:6">
      <c r="B37" s="108" t="s">
        <v>353</v>
      </c>
      <c r="C37" s="138">
        <v>1</v>
      </c>
      <c r="D37" s="138" t="s">
        <v>314</v>
      </c>
    </row>
    <row r="38" spans="2:6">
      <c r="B38" s="108" t="s">
        <v>354</v>
      </c>
      <c r="C38" s="138">
        <v>0.3</v>
      </c>
      <c r="D38" s="138" t="s">
        <v>92</v>
      </c>
    </row>
    <row r="39" spans="2:6">
      <c r="B39" s="108" t="s">
        <v>355</v>
      </c>
      <c r="C39" s="138">
        <v>0.03</v>
      </c>
      <c r="D39" s="138" t="s">
        <v>187</v>
      </c>
    </row>
    <row r="40" spans="2:6">
      <c r="B40" s="108" t="s">
        <v>356</v>
      </c>
      <c r="C40" s="138">
        <v>6</v>
      </c>
      <c r="D40" s="138" t="s">
        <v>75</v>
      </c>
    </row>
    <row r="41" spans="2:6">
      <c r="B41" s="108" t="s">
        <v>357</v>
      </c>
      <c r="C41" s="138">
        <v>0.05</v>
      </c>
      <c r="D41" s="138" t="s">
        <v>187</v>
      </c>
    </row>
    <row r="42" spans="2:6" s="140" customFormat="1">
      <c r="B42" s="108" t="s">
        <v>358</v>
      </c>
      <c r="C42" s="138">
        <v>751.76203096799998</v>
      </c>
      <c r="D42" s="138" t="s">
        <v>111</v>
      </c>
      <c r="F42" s="84"/>
    </row>
    <row r="43" spans="2:6">
      <c r="B43" s="108" t="s">
        <v>359</v>
      </c>
      <c r="C43" s="138">
        <v>3.2853494813999999</v>
      </c>
      <c r="D43" s="138" t="s">
        <v>92</v>
      </c>
    </row>
    <row r="44" spans="2:6">
      <c r="B44" s="108" t="s">
        <v>360</v>
      </c>
      <c r="C44" s="138">
        <v>1598.7297568700001</v>
      </c>
      <c r="D44" s="138" t="s">
        <v>72</v>
      </c>
    </row>
    <row r="45" spans="2:6">
      <c r="B45" s="108" t="s">
        <v>361</v>
      </c>
      <c r="C45" s="138">
        <v>46.156173236299999</v>
      </c>
      <c r="D45" s="138" t="s">
        <v>72</v>
      </c>
    </row>
    <row r="46" spans="2:6">
      <c r="B46" s="108" t="s">
        <v>362</v>
      </c>
      <c r="C46" s="138">
        <v>1346.74378069</v>
      </c>
      <c r="D46" s="138" t="s">
        <v>72</v>
      </c>
    </row>
    <row r="47" spans="2:6">
      <c r="B47" s="108" t="s">
        <v>363</v>
      </c>
      <c r="C47" s="138">
        <v>9631.7032670400004</v>
      </c>
      <c r="D47" s="138" t="s">
        <v>72</v>
      </c>
    </row>
    <row r="48" spans="2:6">
      <c r="B48" s="108" t="s">
        <v>364</v>
      </c>
      <c r="C48" s="138">
        <v>3656.8346144500001</v>
      </c>
      <c r="D48" s="138" t="s">
        <v>72</v>
      </c>
    </row>
    <row r="49" spans="2:99">
      <c r="B49" s="108" t="s">
        <v>365</v>
      </c>
      <c r="C49" s="138">
        <v>99.170827033400002</v>
      </c>
      <c r="D49" s="138" t="s">
        <v>72</v>
      </c>
    </row>
    <row r="50" spans="2:99">
      <c r="B50" s="108" t="s">
        <v>366</v>
      </c>
      <c r="C50" s="138">
        <v>1</v>
      </c>
      <c r="D50" s="138" t="s">
        <v>314</v>
      </c>
    </row>
    <row r="51" spans="2:99">
      <c r="B51" s="108" t="s">
        <v>367</v>
      </c>
      <c r="C51" s="138">
        <v>1</v>
      </c>
      <c r="D51" s="138" t="s">
        <v>314</v>
      </c>
    </row>
    <row r="52" spans="2:99">
      <c r="B52" s="108" t="s">
        <v>368</v>
      </c>
      <c r="C52" s="138">
        <v>0.25</v>
      </c>
      <c r="D52" s="138" t="s">
        <v>92</v>
      </c>
    </row>
    <row r="53" spans="2:99">
      <c r="B53" s="108" t="s">
        <v>369</v>
      </c>
      <c r="C53" s="138">
        <v>0.05</v>
      </c>
      <c r="D53" s="138" t="s">
        <v>92</v>
      </c>
    </row>
    <row r="54" spans="2:99">
      <c r="B54" s="108" t="s">
        <v>370</v>
      </c>
      <c r="C54" s="138">
        <v>1000</v>
      </c>
      <c r="D54" s="138" t="s">
        <v>371</v>
      </c>
    </row>
    <row r="55" spans="2:99">
      <c r="B55" s="108" t="s">
        <v>180</v>
      </c>
      <c r="C55" s="138">
        <v>1000</v>
      </c>
      <c r="D55" s="138" t="s">
        <v>181</v>
      </c>
    </row>
    <row r="56" spans="2:99">
      <c r="B56" s="156" t="s">
        <v>718</v>
      </c>
      <c r="C56" s="138">
        <v>50</v>
      </c>
      <c r="D56" s="138" t="s">
        <v>336</v>
      </c>
    </row>
    <row r="57" spans="2:99">
      <c r="B57" s="108"/>
      <c r="C57" s="138"/>
      <c r="D57" s="138"/>
    </row>
    <row r="58" spans="2:99">
      <c r="B58" s="108"/>
      <c r="C58" s="138"/>
      <c r="D58" s="138"/>
    </row>
    <row r="62" spans="2:99">
      <c r="B62" s="141" t="s">
        <v>214</v>
      </c>
      <c r="C62" s="142" t="s">
        <v>215</v>
      </c>
      <c r="D62" s="137">
        <v>2005</v>
      </c>
      <c r="E62" s="137">
        <v>2006</v>
      </c>
      <c r="F62" s="137">
        <v>2007</v>
      </c>
      <c r="G62" s="137">
        <v>2008</v>
      </c>
      <c r="H62" s="137">
        <v>2009</v>
      </c>
      <c r="I62" s="137">
        <v>2010</v>
      </c>
      <c r="J62" s="137">
        <v>2011</v>
      </c>
      <c r="K62" s="137">
        <v>2012</v>
      </c>
      <c r="L62" s="137">
        <v>2013</v>
      </c>
      <c r="M62" s="137">
        <v>2014</v>
      </c>
      <c r="N62" s="137">
        <v>2015</v>
      </c>
      <c r="O62" s="137">
        <v>2016</v>
      </c>
      <c r="P62" s="137">
        <v>2017</v>
      </c>
      <c r="Q62" s="137">
        <v>2018</v>
      </c>
      <c r="R62" s="137">
        <v>2019</v>
      </c>
      <c r="S62" s="137">
        <v>2020</v>
      </c>
      <c r="T62" s="137">
        <v>2021</v>
      </c>
      <c r="U62" s="137">
        <v>2022</v>
      </c>
      <c r="V62" s="137">
        <v>2023</v>
      </c>
      <c r="W62" s="137">
        <v>2024</v>
      </c>
      <c r="X62" s="137">
        <v>2025</v>
      </c>
      <c r="Y62" s="137">
        <v>2026</v>
      </c>
      <c r="Z62" s="137">
        <v>2027</v>
      </c>
      <c r="AA62" s="137">
        <v>2028</v>
      </c>
      <c r="AB62" s="137">
        <v>2029</v>
      </c>
      <c r="AC62" s="137">
        <v>2030</v>
      </c>
      <c r="AD62" s="137">
        <v>2031</v>
      </c>
      <c r="AE62" s="137">
        <v>2032</v>
      </c>
      <c r="AF62" s="137">
        <v>2033</v>
      </c>
      <c r="AG62" s="137">
        <v>2034</v>
      </c>
      <c r="AH62" s="137">
        <v>2035</v>
      </c>
      <c r="AI62" s="137">
        <v>2036</v>
      </c>
      <c r="AJ62" s="137">
        <v>2037</v>
      </c>
      <c r="AK62" s="137">
        <v>2038</v>
      </c>
      <c r="AL62" s="137">
        <v>2039</v>
      </c>
      <c r="AM62" s="137">
        <v>2040</v>
      </c>
      <c r="AN62" s="137">
        <v>2041</v>
      </c>
      <c r="AO62" s="137">
        <v>2042</v>
      </c>
      <c r="AP62" s="137">
        <v>2043</v>
      </c>
      <c r="AQ62" s="137">
        <v>2044</v>
      </c>
      <c r="AR62" s="137">
        <v>2045</v>
      </c>
      <c r="AS62" s="137">
        <v>2046</v>
      </c>
      <c r="AT62" s="137">
        <v>2047</v>
      </c>
      <c r="AU62" s="137">
        <v>2048</v>
      </c>
      <c r="AV62" s="137">
        <v>2049</v>
      </c>
      <c r="AW62" s="137">
        <v>2050</v>
      </c>
      <c r="AX62" s="137">
        <v>2051</v>
      </c>
      <c r="AY62" s="137">
        <v>2052</v>
      </c>
      <c r="AZ62" s="137">
        <v>2053</v>
      </c>
      <c r="BA62" s="137">
        <v>2054</v>
      </c>
      <c r="BB62" s="137">
        <v>2055</v>
      </c>
      <c r="BC62" s="137">
        <v>2056</v>
      </c>
      <c r="BD62" s="137">
        <v>2057</v>
      </c>
      <c r="BE62" s="137">
        <v>2058</v>
      </c>
      <c r="BF62" s="137">
        <v>2059</v>
      </c>
      <c r="BG62" s="137">
        <v>2060</v>
      </c>
      <c r="BH62" s="137">
        <v>2061</v>
      </c>
      <c r="BI62" s="137">
        <v>2062</v>
      </c>
      <c r="BJ62" s="137">
        <v>2063</v>
      </c>
      <c r="BK62" s="137">
        <v>2064</v>
      </c>
      <c r="BL62" s="137">
        <v>2065</v>
      </c>
      <c r="BM62" s="137">
        <v>2066</v>
      </c>
      <c r="BN62" s="137">
        <v>2067</v>
      </c>
      <c r="BO62" s="137">
        <v>2068</v>
      </c>
      <c r="BP62" s="137">
        <v>2069</v>
      </c>
      <c r="BQ62" s="137">
        <v>2070</v>
      </c>
      <c r="BR62" s="137">
        <v>2071</v>
      </c>
      <c r="BS62" s="137">
        <v>2072</v>
      </c>
      <c r="BT62" s="137">
        <v>2073</v>
      </c>
      <c r="BU62" s="137">
        <v>2074</v>
      </c>
      <c r="BV62" s="137">
        <v>2075</v>
      </c>
      <c r="BW62" s="137">
        <v>2076</v>
      </c>
      <c r="BX62" s="137">
        <v>2077</v>
      </c>
      <c r="BY62" s="137">
        <v>2078</v>
      </c>
      <c r="BZ62" s="137">
        <v>2079</v>
      </c>
      <c r="CA62" s="137">
        <v>2080</v>
      </c>
      <c r="CB62" s="137">
        <v>2081</v>
      </c>
      <c r="CC62" s="137">
        <v>2082</v>
      </c>
      <c r="CD62" s="137">
        <v>2083</v>
      </c>
      <c r="CE62" s="137">
        <v>2084</v>
      </c>
      <c r="CF62" s="137">
        <v>2085</v>
      </c>
      <c r="CG62" s="137">
        <v>2086</v>
      </c>
      <c r="CH62" s="137">
        <v>2087</v>
      </c>
      <c r="CI62" s="137">
        <v>2088</v>
      </c>
      <c r="CJ62" s="137">
        <v>2089</v>
      </c>
      <c r="CK62" s="137">
        <v>2090</v>
      </c>
      <c r="CL62" s="137">
        <v>2091</v>
      </c>
      <c r="CM62" s="137">
        <v>2092</v>
      </c>
      <c r="CN62" s="137">
        <v>2093</v>
      </c>
      <c r="CO62" s="137">
        <v>2094</v>
      </c>
      <c r="CP62" s="137">
        <v>2095</v>
      </c>
      <c r="CQ62" s="137">
        <v>2096</v>
      </c>
      <c r="CR62" s="137">
        <v>2097</v>
      </c>
      <c r="CS62" s="137">
        <v>2098</v>
      </c>
      <c r="CT62" s="137">
        <v>2099</v>
      </c>
      <c r="CU62" s="137">
        <v>2100</v>
      </c>
    </row>
    <row r="63" spans="2:99">
      <c r="B63" s="141" t="s">
        <v>372</v>
      </c>
      <c r="C63" s="143" t="s">
        <v>335</v>
      </c>
      <c r="D63" s="138">
        <v>87.459807073999997</v>
      </c>
      <c r="E63" s="138">
        <v>173.633440514</v>
      </c>
      <c r="F63" s="138">
        <v>153.05466237900001</v>
      </c>
      <c r="G63" s="138">
        <v>155.94855305499999</v>
      </c>
      <c r="H63" s="138">
        <v>156.27009646299999</v>
      </c>
      <c r="I63" s="138">
        <v>123.47266881</v>
      </c>
      <c r="J63" s="138">
        <v>118.327974277</v>
      </c>
      <c r="K63" s="138">
        <v>118.327974277</v>
      </c>
      <c r="L63" s="138">
        <v>118.327974277</v>
      </c>
      <c r="M63" s="138">
        <v>118.327974277</v>
      </c>
      <c r="N63" s="138">
        <v>118.327974277</v>
      </c>
      <c r="O63" s="138">
        <v>120.257234727</v>
      </c>
      <c r="P63" s="138">
        <v>120.257234727</v>
      </c>
      <c r="Q63" s="138">
        <v>120.257234727</v>
      </c>
      <c r="R63" s="138">
        <v>120.257234727</v>
      </c>
      <c r="S63" s="138">
        <v>120.257234727</v>
      </c>
      <c r="T63" s="138">
        <v>120.257234727</v>
      </c>
      <c r="U63" s="138">
        <v>120.257234727</v>
      </c>
      <c r="V63" s="138">
        <v>120.900321543</v>
      </c>
      <c r="W63" s="138">
        <v>121.54340836</v>
      </c>
      <c r="X63" s="138">
        <v>121.54340836</v>
      </c>
      <c r="Y63" s="138">
        <v>121.54340836</v>
      </c>
      <c r="Z63" s="138">
        <v>121.54340836</v>
      </c>
      <c r="AA63" s="138">
        <v>122.186495177</v>
      </c>
      <c r="AB63" s="138">
        <v>122.82958199399999</v>
      </c>
      <c r="AC63" s="138">
        <v>123.47266881</v>
      </c>
      <c r="AD63" s="138">
        <v>123.47266881</v>
      </c>
      <c r="AE63" s="138">
        <v>123.47266881</v>
      </c>
      <c r="AF63" s="138">
        <v>124.115755627</v>
      </c>
      <c r="AG63" s="138">
        <v>124.758842444</v>
      </c>
      <c r="AH63" s="138">
        <v>126.045016077</v>
      </c>
      <c r="AI63" s="138">
        <v>126.366559486</v>
      </c>
      <c r="AJ63" s="138">
        <v>126.688102894</v>
      </c>
      <c r="AK63" s="138">
        <v>127.33118971099999</v>
      </c>
      <c r="AL63" s="138">
        <v>128.61736334400001</v>
      </c>
      <c r="AM63" s="138">
        <v>129.26045016099999</v>
      </c>
      <c r="AN63" s="138">
        <v>131.18971061100001</v>
      </c>
      <c r="AO63" s="138">
        <v>131.51125401900001</v>
      </c>
      <c r="AP63" s="138">
        <v>131.83279742799999</v>
      </c>
      <c r="AQ63" s="138">
        <v>132.47588424400001</v>
      </c>
      <c r="AR63" s="138">
        <v>133.76205787800001</v>
      </c>
      <c r="AS63" s="138">
        <v>133.97642015</v>
      </c>
      <c r="AT63" s="138">
        <v>134.19078242200001</v>
      </c>
      <c r="AU63" s="138">
        <v>135.69131832799999</v>
      </c>
      <c r="AV63" s="138">
        <v>136.33440514500001</v>
      </c>
      <c r="AW63" s="138">
        <v>136.977491961</v>
      </c>
      <c r="AX63" s="138">
        <v>137.62057877800001</v>
      </c>
      <c r="AY63" s="138">
        <v>138.26366559499999</v>
      </c>
      <c r="AZ63" s="138">
        <v>138.58520900299999</v>
      </c>
      <c r="BA63" s="138">
        <v>138.906752412</v>
      </c>
      <c r="BB63" s="138">
        <v>140.19292604500001</v>
      </c>
      <c r="BC63" s="138">
        <v>140.83601286199999</v>
      </c>
      <c r="BD63" s="138">
        <v>141.05037513400001</v>
      </c>
      <c r="BE63" s="138">
        <v>141.26473740599999</v>
      </c>
      <c r="BF63" s="138">
        <v>141.47909967800001</v>
      </c>
      <c r="BG63" s="138">
        <v>142.76527331200001</v>
      </c>
      <c r="BH63" s="138">
        <v>143.40836012899999</v>
      </c>
      <c r="BI63" s="138">
        <v>143.40836012899999</v>
      </c>
      <c r="BJ63" s="138">
        <v>144.69453376199999</v>
      </c>
      <c r="BK63" s="138">
        <v>144.69453376199999</v>
      </c>
      <c r="BL63" s="138">
        <v>145.337620579</v>
      </c>
      <c r="BM63" s="138">
        <v>150.482315113</v>
      </c>
      <c r="BN63" s="138">
        <v>151.768488746</v>
      </c>
      <c r="BO63" s="138">
        <v>152.41157556300001</v>
      </c>
      <c r="BP63" s="138">
        <v>153.37620578799999</v>
      </c>
      <c r="BQ63" s="138">
        <v>159.485530547</v>
      </c>
      <c r="BR63" s="138">
        <v>169.774919614</v>
      </c>
      <c r="BS63" s="138">
        <v>170.41800643100001</v>
      </c>
      <c r="BT63" s="138">
        <v>174.91961414799999</v>
      </c>
      <c r="BU63" s="138">
        <v>200</v>
      </c>
      <c r="BV63" s="138">
        <v>180.38585208999999</v>
      </c>
      <c r="BW63" s="138">
        <v>195.49839228299999</v>
      </c>
      <c r="BX63" s="138">
        <v>193.569131833</v>
      </c>
      <c r="BY63" s="138">
        <v>160.77170418</v>
      </c>
      <c r="BZ63" s="138">
        <v>161.093247588</v>
      </c>
      <c r="CA63" s="138">
        <v>161.41479099700001</v>
      </c>
      <c r="CB63" s="138">
        <v>161.84351554099999</v>
      </c>
      <c r="CC63" s="138">
        <v>162.27224008600001</v>
      </c>
      <c r="CD63" s="138">
        <v>162.70096462999999</v>
      </c>
      <c r="CE63" s="138">
        <v>163.022508039</v>
      </c>
      <c r="CF63" s="138">
        <v>163.344051447</v>
      </c>
      <c r="CG63" s="138">
        <v>163.55841371899999</v>
      </c>
      <c r="CH63" s="138">
        <v>163.772775991</v>
      </c>
      <c r="CI63" s="138">
        <v>163.98713826400001</v>
      </c>
      <c r="CJ63" s="138">
        <v>164.30868167200001</v>
      </c>
      <c r="CK63" s="138">
        <v>164.63022508</v>
      </c>
      <c r="CL63" s="138">
        <v>165.916398714</v>
      </c>
      <c r="CM63" s="138">
        <v>165.916398714</v>
      </c>
      <c r="CN63" s="138">
        <v>165.916398714</v>
      </c>
      <c r="CO63" s="138">
        <v>165.916398714</v>
      </c>
      <c r="CP63" s="138">
        <v>165.916398714</v>
      </c>
      <c r="CQ63" s="138">
        <v>165.916398714</v>
      </c>
      <c r="CR63" s="138">
        <v>165.916398714</v>
      </c>
      <c r="CS63" s="138">
        <v>165.916398714</v>
      </c>
      <c r="CT63" s="138">
        <v>165.916398714</v>
      </c>
      <c r="CU63" s="138">
        <v>166.23794212199999</v>
      </c>
    </row>
    <row r="64" spans="2:99">
      <c r="B64" s="141" t="s">
        <v>373</v>
      </c>
      <c r="C64" s="143" t="s">
        <v>92</v>
      </c>
      <c r="D64" s="138">
        <v>0.63700000000000001</v>
      </c>
      <c r="E64" s="138">
        <v>0.65</v>
      </c>
      <c r="F64" s="138">
        <v>0.65200000000000002</v>
      </c>
      <c r="G64" s="138">
        <v>0.65200000000000002</v>
      </c>
      <c r="H64" s="138">
        <v>0.65468571428599998</v>
      </c>
      <c r="I64" s="138">
        <v>0.67214285714300004</v>
      </c>
      <c r="J64" s="138">
        <v>0.68959999999999999</v>
      </c>
      <c r="K64" s="138">
        <v>0.70534285714300005</v>
      </c>
      <c r="L64" s="138">
        <v>0.71908571428599999</v>
      </c>
      <c r="M64" s="138">
        <v>0.73282857142900004</v>
      </c>
      <c r="N64" s="138">
        <v>0.74428571428599999</v>
      </c>
      <c r="O64" s="138">
        <v>0.75505714285699999</v>
      </c>
      <c r="P64" s="138">
        <v>0.76534285714299999</v>
      </c>
      <c r="Q64" s="138">
        <v>0.76980000000000004</v>
      </c>
      <c r="R64" s="138">
        <v>0.77425714285699998</v>
      </c>
      <c r="S64" s="138">
        <v>0.77900000000000003</v>
      </c>
      <c r="T64" s="138">
        <v>0.78420000000000001</v>
      </c>
      <c r="U64" s="138">
        <v>0.78939999999999999</v>
      </c>
      <c r="V64" s="138">
        <v>0.79408571428600006</v>
      </c>
      <c r="W64" s="138">
        <v>0.798542857143</v>
      </c>
      <c r="X64" s="138">
        <v>0.80300000000000005</v>
      </c>
      <c r="Y64" s="138">
        <v>0.80522857142899995</v>
      </c>
      <c r="Z64" s="138">
        <v>0.80745714285699999</v>
      </c>
      <c r="AA64" s="138">
        <v>0.81025714285700001</v>
      </c>
      <c r="AB64" s="138">
        <v>0.81434285714300003</v>
      </c>
      <c r="AC64" s="138">
        <v>0.81842857142900005</v>
      </c>
      <c r="AD64" s="138">
        <v>0.82137142857099998</v>
      </c>
      <c r="AE64" s="138">
        <v>0.8236</v>
      </c>
      <c r="AF64" s="138">
        <v>0.82582857142900001</v>
      </c>
      <c r="AG64" s="138">
        <v>0.82908571428599998</v>
      </c>
      <c r="AH64" s="138">
        <v>0.83242857142899995</v>
      </c>
      <c r="AI64" s="138">
        <v>0.83499999999999996</v>
      </c>
      <c r="AJ64" s="138">
        <v>0.83499999999999996</v>
      </c>
      <c r="AK64" s="138">
        <v>0.83499999999999996</v>
      </c>
      <c r="AL64" s="138">
        <v>0.83499999999999996</v>
      </c>
      <c r="AM64" s="138">
        <v>0.83499999999999996</v>
      </c>
      <c r="AN64" s="138">
        <v>0.83499999999999996</v>
      </c>
      <c r="AO64" s="138">
        <v>0.83499999999999996</v>
      </c>
      <c r="AP64" s="138">
        <v>0.83499999999999996</v>
      </c>
      <c r="AQ64" s="138">
        <v>0.83499999999999996</v>
      </c>
      <c r="AR64" s="138">
        <v>0.83499999999999996</v>
      </c>
      <c r="AS64" s="138">
        <v>0.83499999999999996</v>
      </c>
      <c r="AT64" s="138">
        <v>0.83499999999999996</v>
      </c>
      <c r="AU64" s="138">
        <v>0.83499999999999996</v>
      </c>
      <c r="AV64" s="138">
        <v>0.83499999999999996</v>
      </c>
      <c r="AW64" s="138">
        <v>0.83499999999999996</v>
      </c>
      <c r="AX64" s="138">
        <v>0.83499999999999996</v>
      </c>
      <c r="AY64" s="138">
        <v>0.83499999999999996</v>
      </c>
      <c r="AZ64" s="138">
        <v>0.83499999999999996</v>
      </c>
      <c r="BA64" s="138">
        <v>0.83499999999999996</v>
      </c>
      <c r="BB64" s="138">
        <v>0.83457142857099997</v>
      </c>
      <c r="BC64" s="138">
        <v>0.83345714285700001</v>
      </c>
      <c r="BD64" s="138">
        <v>0.83234285714300005</v>
      </c>
      <c r="BE64" s="138">
        <v>0.83045714285700001</v>
      </c>
      <c r="BF64" s="138">
        <v>0.82822857142899997</v>
      </c>
      <c r="BG64" s="138">
        <v>0.82599999999999996</v>
      </c>
      <c r="BH64" s="138">
        <v>0.82488571428599999</v>
      </c>
      <c r="BI64" s="138">
        <v>0.82377142857100005</v>
      </c>
      <c r="BJ64" s="138">
        <v>0.82265714285699998</v>
      </c>
      <c r="BK64" s="138">
        <v>0.82154285714300002</v>
      </c>
      <c r="BL64" s="138">
        <v>0.82042857142900005</v>
      </c>
      <c r="BM64" s="138">
        <v>0.819314285714</v>
      </c>
      <c r="BN64" s="138">
        <v>0.81820000000000004</v>
      </c>
      <c r="BO64" s="138">
        <v>0.81708571428599996</v>
      </c>
      <c r="BP64" s="138">
        <v>0.81597142857100002</v>
      </c>
      <c r="BQ64" s="138">
        <v>0.81485714285699995</v>
      </c>
      <c r="BR64" s="138">
        <v>0.81357142857099995</v>
      </c>
      <c r="BS64" s="138">
        <v>0.81171428571399995</v>
      </c>
      <c r="BT64" s="138">
        <v>0.80985714285699995</v>
      </c>
      <c r="BU64" s="138">
        <v>0.80840000000000001</v>
      </c>
      <c r="BV64" s="138">
        <v>0.80728571428600004</v>
      </c>
      <c r="BW64" s="138">
        <v>0.80617142857099999</v>
      </c>
      <c r="BX64" s="138">
        <v>0.80505714285700003</v>
      </c>
      <c r="BY64" s="138">
        <v>0.80394285714299996</v>
      </c>
      <c r="BZ64" s="138">
        <v>0.80265714285699996</v>
      </c>
      <c r="CA64" s="138">
        <v>0.80042857142900004</v>
      </c>
      <c r="CB64" s="138">
        <v>0.79820000000000002</v>
      </c>
      <c r="CC64" s="138">
        <v>0.79597142857100001</v>
      </c>
      <c r="CD64" s="138">
        <v>0.79374285714299997</v>
      </c>
      <c r="CE64" s="138">
        <v>0.79151428571399995</v>
      </c>
      <c r="CF64" s="138">
        <v>0.79014285714300003</v>
      </c>
      <c r="CG64" s="138">
        <v>0.78902857142899996</v>
      </c>
      <c r="CH64" s="138">
        <v>0.78794285714300005</v>
      </c>
      <c r="CI64" s="138">
        <v>0.78720000000000001</v>
      </c>
      <c r="CJ64" s="138">
        <v>0.78645714285699997</v>
      </c>
      <c r="CK64" s="138">
        <v>0.78514285714300003</v>
      </c>
      <c r="CL64" s="138">
        <v>0.78291428571400001</v>
      </c>
      <c r="CM64" s="138">
        <v>0.78068571428599998</v>
      </c>
      <c r="CN64" s="138">
        <v>0.77922857142900004</v>
      </c>
      <c r="CO64" s="138">
        <v>0.77811428571399999</v>
      </c>
      <c r="CP64" s="138">
        <v>0.77700000000000002</v>
      </c>
      <c r="CQ64" s="138">
        <v>0.77588571428599995</v>
      </c>
      <c r="CR64" s="138">
        <v>0.77477142857100001</v>
      </c>
      <c r="CS64" s="138">
        <v>0.77331428571399996</v>
      </c>
      <c r="CT64" s="138">
        <v>0.77108571428600003</v>
      </c>
      <c r="CU64" s="138">
        <v>0.76885714285700002</v>
      </c>
    </row>
    <row r="65" spans="2:99">
      <c r="B65" s="141" t="s">
        <v>374</v>
      </c>
      <c r="C65" s="143" t="s">
        <v>187</v>
      </c>
      <c r="D65" s="138">
        <v>0.59233333333299998</v>
      </c>
      <c r="E65" s="138">
        <v>0.59533333333299998</v>
      </c>
      <c r="F65" s="138">
        <v>0.60233333333299999</v>
      </c>
      <c r="G65" s="138">
        <v>0.61299999999999999</v>
      </c>
      <c r="H65" s="138">
        <v>0.616333333333</v>
      </c>
      <c r="I65" s="138">
        <v>0.62233333333300001</v>
      </c>
      <c r="J65" s="138">
        <v>0.629</v>
      </c>
      <c r="K65" s="138">
        <v>0.63511111111100005</v>
      </c>
      <c r="L65" s="138">
        <v>0.64066666666700001</v>
      </c>
      <c r="M65" s="138">
        <v>0.64400000000000002</v>
      </c>
      <c r="N65" s="138">
        <v>0.64711111111099995</v>
      </c>
      <c r="O65" s="138">
        <v>0.64988888888899998</v>
      </c>
      <c r="P65" s="138">
        <v>0.65300000000000002</v>
      </c>
      <c r="Q65" s="138">
        <v>0.66033333333300004</v>
      </c>
      <c r="R65" s="138">
        <v>0.66500000000000004</v>
      </c>
      <c r="S65" s="138">
        <v>0.67066666666700003</v>
      </c>
      <c r="T65" s="138">
        <v>0.67344444444399998</v>
      </c>
      <c r="U65" s="138">
        <v>0.67400000000000004</v>
      </c>
      <c r="V65" s="138">
        <v>0.68</v>
      </c>
      <c r="W65" s="138">
        <v>0.68</v>
      </c>
      <c r="X65" s="138">
        <v>0.68600000000000005</v>
      </c>
      <c r="Y65" s="138">
        <v>0.68600000000000005</v>
      </c>
      <c r="Z65" s="138">
        <v>0.68600000000000005</v>
      </c>
      <c r="AA65" s="138">
        <v>0.68766666666700005</v>
      </c>
      <c r="AB65" s="138">
        <v>0.69099999999999995</v>
      </c>
      <c r="AC65" s="138">
        <v>0.69099999999999995</v>
      </c>
      <c r="AD65" s="138">
        <v>0.69099999999999995</v>
      </c>
      <c r="AE65" s="138">
        <v>0.69699999999999995</v>
      </c>
      <c r="AF65" s="138">
        <v>0.69699999999999995</v>
      </c>
      <c r="AG65" s="138">
        <v>0.69699999999999995</v>
      </c>
      <c r="AH65" s="138">
        <v>0.69699999999999995</v>
      </c>
      <c r="AI65" s="138">
        <v>0.69699999999999995</v>
      </c>
      <c r="AJ65" s="138">
        <v>0.69699999999999995</v>
      </c>
      <c r="AK65" s="138">
        <v>0.69699999999999995</v>
      </c>
      <c r="AL65" s="138">
        <v>0.69699999999999995</v>
      </c>
      <c r="AM65" s="138">
        <v>0.69699999999999995</v>
      </c>
      <c r="AN65" s="138">
        <v>0.69699999999999995</v>
      </c>
      <c r="AO65" s="138">
        <v>0.69699999999999995</v>
      </c>
      <c r="AP65" s="138">
        <v>0.69699999999999995</v>
      </c>
      <c r="AQ65" s="138">
        <v>0.69699999999999995</v>
      </c>
      <c r="AR65" s="138">
        <v>0.69699999999999995</v>
      </c>
      <c r="AS65" s="138">
        <v>0.69699999999999995</v>
      </c>
      <c r="AT65" s="138">
        <v>0.69699999999999995</v>
      </c>
      <c r="AU65" s="138">
        <v>0.69699999999999995</v>
      </c>
      <c r="AV65" s="138">
        <v>0.69699999999999995</v>
      </c>
      <c r="AW65" s="138">
        <v>0.69699999999999995</v>
      </c>
      <c r="AX65" s="138">
        <v>0.69699999999999995</v>
      </c>
      <c r="AY65" s="138">
        <v>0.69499999999999995</v>
      </c>
      <c r="AZ65" s="138">
        <v>0.69099999999999995</v>
      </c>
      <c r="BA65" s="138">
        <v>0.69099999999999995</v>
      </c>
      <c r="BB65" s="138">
        <v>0.69099999999999995</v>
      </c>
      <c r="BC65" s="138">
        <v>0.68600000000000005</v>
      </c>
      <c r="BD65" s="138">
        <v>0.68600000000000005</v>
      </c>
      <c r="BE65" s="138">
        <v>0.68600000000000005</v>
      </c>
      <c r="BF65" s="138">
        <v>0.68600000000000005</v>
      </c>
      <c r="BG65" s="138">
        <v>0.68</v>
      </c>
      <c r="BH65" s="138">
        <v>0.68</v>
      </c>
      <c r="BI65" s="138">
        <v>0.68</v>
      </c>
      <c r="BJ65" s="138">
        <v>0.67600000000000005</v>
      </c>
      <c r="BK65" s="138">
        <v>0.67400000000000004</v>
      </c>
      <c r="BL65" s="138">
        <v>0.67400000000000004</v>
      </c>
      <c r="BM65" s="138">
        <v>0.66983333333299999</v>
      </c>
      <c r="BN65" s="138">
        <v>0.66633333333300004</v>
      </c>
      <c r="BO65" s="138">
        <v>0.66300000000000003</v>
      </c>
      <c r="BP65" s="138">
        <v>0.66300000000000003</v>
      </c>
      <c r="BQ65" s="138">
        <v>0.65633333333300004</v>
      </c>
      <c r="BR65" s="138">
        <v>0.65300000000000002</v>
      </c>
      <c r="BS65" s="138">
        <v>0.64600000000000002</v>
      </c>
      <c r="BT65" s="138">
        <v>0.64400000000000002</v>
      </c>
      <c r="BU65" s="138">
        <v>0.64</v>
      </c>
      <c r="BV65" s="138">
        <v>0.63600000000000001</v>
      </c>
      <c r="BW65" s="138">
        <v>0.63400000000000001</v>
      </c>
      <c r="BX65" s="138">
        <v>0.629</v>
      </c>
      <c r="BY65" s="138">
        <v>0.629</v>
      </c>
      <c r="BZ65" s="138">
        <v>0.623</v>
      </c>
      <c r="CA65" s="138">
        <v>0.623</v>
      </c>
      <c r="CB65" s="138">
        <v>0.61699999999999999</v>
      </c>
      <c r="CC65" s="138">
        <v>0.61099999999999999</v>
      </c>
      <c r="CD65" s="138">
        <v>0.61099999999999999</v>
      </c>
      <c r="CE65" s="138">
        <v>0.60599999999999998</v>
      </c>
      <c r="CF65" s="138">
        <v>0.60599999999999998</v>
      </c>
      <c r="CG65" s="138">
        <v>0.60399999999999998</v>
      </c>
      <c r="CH65" s="138">
        <v>0.59666666666699997</v>
      </c>
      <c r="CI65" s="138">
        <v>0.59399999999999997</v>
      </c>
      <c r="CJ65" s="138">
        <v>0.59399999999999997</v>
      </c>
      <c r="CK65" s="138">
        <v>0.59122222222200005</v>
      </c>
      <c r="CL65" s="138">
        <v>0.58233333333299997</v>
      </c>
      <c r="CM65" s="138">
        <v>0.57899999999999996</v>
      </c>
      <c r="CN65" s="138">
        <v>0.56988888888900002</v>
      </c>
      <c r="CO65" s="138">
        <v>0.56711111111099999</v>
      </c>
      <c r="CP65" s="138">
        <v>0.56200000000000006</v>
      </c>
      <c r="CQ65" s="138">
        <v>0.55200000000000005</v>
      </c>
      <c r="CR65" s="138">
        <v>0.54500000000000004</v>
      </c>
      <c r="CS65" s="138">
        <v>0.54100000000000004</v>
      </c>
      <c r="CT65" s="138">
        <v>0.53766666666700003</v>
      </c>
      <c r="CU65" s="138">
        <v>0.53700000000000003</v>
      </c>
    </row>
    <row r="66" spans="2:99">
      <c r="B66" s="141" t="s">
        <v>375</v>
      </c>
      <c r="C66" s="143" t="s">
        <v>192</v>
      </c>
      <c r="D66" s="138">
        <v>802</v>
      </c>
      <c r="E66" s="138">
        <v>881</v>
      </c>
      <c r="F66" s="138">
        <v>955</v>
      </c>
      <c r="G66" s="138">
        <v>931</v>
      </c>
      <c r="H66" s="138">
        <v>935</v>
      </c>
      <c r="I66" s="138">
        <v>1080</v>
      </c>
      <c r="J66" s="138">
        <v>1140</v>
      </c>
      <c r="K66" s="138">
        <v>1182</v>
      </c>
      <c r="L66" s="138">
        <v>1222</v>
      </c>
      <c r="M66" s="138">
        <v>1423.0769230799999</v>
      </c>
      <c r="N66" s="138">
        <v>1423.0769230799999</v>
      </c>
      <c r="O66" s="138">
        <v>1423.0769230799999</v>
      </c>
      <c r="P66" s="138">
        <v>1423.0769230799999</v>
      </c>
      <c r="Q66" s="138">
        <v>1423.0769230799999</v>
      </c>
      <c r="R66" s="138">
        <v>1423.0769230799999</v>
      </c>
      <c r="S66" s="138">
        <v>1423.0769230799999</v>
      </c>
      <c r="T66" s="138">
        <v>1423.0769230799999</v>
      </c>
      <c r="U66" s="138">
        <v>1423.0769230799999</v>
      </c>
      <c r="V66" s="138">
        <v>1423.0769230799999</v>
      </c>
      <c r="W66" s="138">
        <v>1423.0769230799999</v>
      </c>
      <c r="X66" s="138">
        <v>1423.0769230799999</v>
      </c>
      <c r="Y66" s="138">
        <v>1423.0769230799999</v>
      </c>
      <c r="Z66" s="138">
        <v>1423.0769230799999</v>
      </c>
      <c r="AA66" s="138">
        <v>1423.0769230799999</v>
      </c>
      <c r="AB66" s="138">
        <v>1423.0769230799999</v>
      </c>
      <c r="AC66" s="138">
        <v>1423.0769230799999</v>
      </c>
      <c r="AD66" s="138">
        <v>1423.0769230799999</v>
      </c>
      <c r="AE66" s="138">
        <v>1423.0769230799999</v>
      </c>
      <c r="AF66" s="138">
        <v>1423.0769230799999</v>
      </c>
      <c r="AG66" s="138">
        <v>1423.0769230799999</v>
      </c>
      <c r="AH66" s="138">
        <v>1423.0769230799999</v>
      </c>
      <c r="AI66" s="138">
        <v>1423.0769230799999</v>
      </c>
      <c r="AJ66" s="138">
        <v>1423.0769230799999</v>
      </c>
      <c r="AK66" s="138">
        <v>1423.0769230799999</v>
      </c>
      <c r="AL66" s="138">
        <v>1423.0769230799999</v>
      </c>
      <c r="AM66" s="138">
        <v>1423.0769230799999</v>
      </c>
      <c r="AN66" s="138">
        <v>1423.0769230799999</v>
      </c>
      <c r="AO66" s="138">
        <v>1423.0769230799999</v>
      </c>
      <c r="AP66" s="138">
        <v>1423.0769230799999</v>
      </c>
      <c r="AQ66" s="138">
        <v>1423.0769230799999</v>
      </c>
      <c r="AR66" s="138">
        <v>1423.0769230799999</v>
      </c>
      <c r="AS66" s="138">
        <v>1423.0769230799999</v>
      </c>
      <c r="AT66" s="138">
        <v>1423.0769230799999</v>
      </c>
      <c r="AU66" s="138">
        <v>1423.0769230799999</v>
      </c>
      <c r="AV66" s="138">
        <v>1423.0769230799999</v>
      </c>
      <c r="AW66" s="138">
        <v>1423.0769230799999</v>
      </c>
      <c r="AX66" s="138">
        <v>1423.0769230799999</v>
      </c>
      <c r="AY66" s="138">
        <v>1423.0769230799999</v>
      </c>
      <c r="AZ66" s="138">
        <v>1423.0769230799999</v>
      </c>
      <c r="BA66" s="138">
        <v>1423.0769230799999</v>
      </c>
      <c r="BB66" s="138">
        <v>1423.0769230799999</v>
      </c>
      <c r="BC66" s="138">
        <v>1423.0769230799999</v>
      </c>
      <c r="BD66" s="138">
        <v>1423.0769230799999</v>
      </c>
      <c r="BE66" s="138">
        <v>1423.0769230799999</v>
      </c>
      <c r="BF66" s="138">
        <v>1423.0769230799999</v>
      </c>
      <c r="BG66" s="138">
        <v>1423.0769230799999</v>
      </c>
      <c r="BH66" s="138">
        <v>1423.0769230799999</v>
      </c>
      <c r="BI66" s="138">
        <v>1423.0769230799999</v>
      </c>
      <c r="BJ66" s="138">
        <v>1423.0769230799999</v>
      </c>
      <c r="BK66" s="138">
        <v>1423.0769230799999</v>
      </c>
      <c r="BL66" s="138">
        <v>1423.0769230799999</v>
      </c>
      <c r="BM66" s="138">
        <v>1423.0769230799999</v>
      </c>
      <c r="BN66" s="138">
        <v>1423.0769230799999</v>
      </c>
      <c r="BO66" s="138">
        <v>1423.0769230799999</v>
      </c>
      <c r="BP66" s="138">
        <v>1423.0769230799999</v>
      </c>
      <c r="BQ66" s="138">
        <v>1423.0769230799999</v>
      </c>
      <c r="BR66" s="138">
        <v>1423.0769230799999</v>
      </c>
      <c r="BS66" s="138">
        <v>1423.0769230799999</v>
      </c>
      <c r="BT66" s="138">
        <v>1423.0769230799999</v>
      </c>
      <c r="BU66" s="138">
        <v>1423.0769230799999</v>
      </c>
      <c r="BV66" s="138">
        <v>1423.0769230799999</v>
      </c>
      <c r="BW66" s="138">
        <v>1423.0769230799999</v>
      </c>
      <c r="BX66" s="138">
        <v>1423.0769230799999</v>
      </c>
      <c r="BY66" s="138">
        <v>1423.0769230799999</v>
      </c>
      <c r="BZ66" s="138">
        <v>1423.0769230799999</v>
      </c>
      <c r="CA66" s="138">
        <v>1423.0769230799999</v>
      </c>
      <c r="CB66" s="138">
        <v>1423.0769230799999</v>
      </c>
      <c r="CC66" s="138">
        <v>1423.0769230799999</v>
      </c>
      <c r="CD66" s="138">
        <v>1423.0769230799999</v>
      </c>
      <c r="CE66" s="138">
        <v>1423.0769230799999</v>
      </c>
      <c r="CF66" s="138">
        <v>1423.0769230799999</v>
      </c>
      <c r="CG66" s="138">
        <v>1423.0769230799999</v>
      </c>
      <c r="CH66" s="138">
        <v>1423.0769230799999</v>
      </c>
      <c r="CI66" s="138">
        <v>1423.0769230799999</v>
      </c>
      <c r="CJ66" s="138">
        <v>1423.0769230799999</v>
      </c>
      <c r="CK66" s="138">
        <v>1423.0769230799999</v>
      </c>
      <c r="CL66" s="138">
        <v>1423.0769230799999</v>
      </c>
      <c r="CM66" s="138">
        <v>1423.0769230799999</v>
      </c>
      <c r="CN66" s="138">
        <v>1423.0769230799999</v>
      </c>
      <c r="CO66" s="138">
        <v>1423.0769230799999</v>
      </c>
      <c r="CP66" s="138">
        <v>1423.0769230799999</v>
      </c>
      <c r="CQ66" s="138">
        <v>1423.0769230799999</v>
      </c>
      <c r="CR66" s="138">
        <v>1423.0769230799999</v>
      </c>
      <c r="CS66" s="138">
        <v>1423.0769230799999</v>
      </c>
      <c r="CT66" s="138">
        <v>1423.0769230799999</v>
      </c>
      <c r="CU66" s="138">
        <v>1423.0769230799999</v>
      </c>
    </row>
    <row r="67" spans="2:99">
      <c r="B67" s="141" t="s">
        <v>376</v>
      </c>
      <c r="C67" s="143" t="s">
        <v>377</v>
      </c>
      <c r="D67" s="138">
        <v>0.53471428571400004</v>
      </c>
      <c r="E67" s="138">
        <v>0.54102857142899996</v>
      </c>
      <c r="F67" s="138">
        <v>0.55300000000000005</v>
      </c>
      <c r="G67" s="138">
        <v>0.56599999999999995</v>
      </c>
      <c r="H67" s="138">
        <v>0.57865714285699998</v>
      </c>
      <c r="I67" s="138">
        <v>0.58942857142899996</v>
      </c>
      <c r="J67" s="138">
        <v>0.60019999999999996</v>
      </c>
      <c r="K67" s="138">
        <v>0.61285714285699999</v>
      </c>
      <c r="L67" s="138">
        <v>0.62771428571400001</v>
      </c>
      <c r="M67" s="138">
        <v>0.64257142857100003</v>
      </c>
      <c r="N67" s="138">
        <v>0.65942857142900002</v>
      </c>
      <c r="O67" s="138">
        <v>0.67688571428599997</v>
      </c>
      <c r="P67" s="138">
        <v>0.69382857142900001</v>
      </c>
      <c r="Q67" s="138">
        <v>0.7046</v>
      </c>
      <c r="R67" s="138">
        <v>0.715371428571</v>
      </c>
      <c r="S67" s="138">
        <v>0.72899999999999998</v>
      </c>
      <c r="T67" s="138">
        <v>0.74719999999999998</v>
      </c>
      <c r="U67" s="138">
        <v>0.76539999999999997</v>
      </c>
      <c r="V67" s="138">
        <v>0.78</v>
      </c>
      <c r="W67" s="138">
        <v>0.79300000000000004</v>
      </c>
      <c r="X67" s="138">
        <v>0.80600000000000005</v>
      </c>
      <c r="Y67" s="138">
        <v>0.80897142857100002</v>
      </c>
      <c r="Z67" s="138">
        <v>0.81194285714299996</v>
      </c>
      <c r="AA67" s="138">
        <v>0.81834285714300004</v>
      </c>
      <c r="AB67" s="138">
        <v>0.83245714285700001</v>
      </c>
      <c r="AC67" s="138">
        <v>0.84657142857099998</v>
      </c>
      <c r="AD67" s="138">
        <v>0.857942857143</v>
      </c>
      <c r="AE67" s="138">
        <v>0.86760000000000004</v>
      </c>
      <c r="AF67" s="138">
        <v>0.87725714285699996</v>
      </c>
      <c r="AG67" s="138">
        <v>0.88417142857099995</v>
      </c>
      <c r="AH67" s="138">
        <v>0.89085714285700002</v>
      </c>
      <c r="AI67" s="138">
        <v>0.89848571428599999</v>
      </c>
      <c r="AJ67" s="138">
        <v>0.90925714285699999</v>
      </c>
      <c r="AK67" s="138">
        <v>0.92002857142899996</v>
      </c>
      <c r="AL67" s="138">
        <v>0.93240000000000001</v>
      </c>
      <c r="AM67" s="138">
        <v>0.94614285714299995</v>
      </c>
      <c r="AN67" s="138">
        <v>0.959885714286</v>
      </c>
      <c r="AO67" s="138">
        <v>0.96577142857099996</v>
      </c>
      <c r="AP67" s="138">
        <v>0.97022857142899999</v>
      </c>
      <c r="AQ67" s="138">
        <v>0.97468571428600004</v>
      </c>
      <c r="AR67" s="138">
        <v>0.97914285714299998</v>
      </c>
      <c r="AS67" s="138">
        <v>0.98360000000000003</v>
      </c>
      <c r="AT67" s="138">
        <v>0.98788571428600003</v>
      </c>
      <c r="AU67" s="138">
        <v>0.99197142857099996</v>
      </c>
      <c r="AV67" s="138">
        <v>0.99605714285699998</v>
      </c>
      <c r="AW67" s="138">
        <v>1.0004285714300001</v>
      </c>
      <c r="AX67" s="138">
        <v>1.0048857142900001</v>
      </c>
      <c r="AY67" s="138">
        <v>1.0093142857099999</v>
      </c>
      <c r="AZ67" s="138">
        <v>1.0134000000000001</v>
      </c>
      <c r="BA67" s="138">
        <v>1.01748571429</v>
      </c>
      <c r="BB67" s="138">
        <v>1.02085714286</v>
      </c>
      <c r="BC67" s="138">
        <v>1.0230857142900001</v>
      </c>
      <c r="BD67" s="138">
        <v>1.0253142857099999</v>
      </c>
      <c r="BE67" s="138">
        <v>1.0290857142900001</v>
      </c>
      <c r="BF67" s="138">
        <v>1.03354285714</v>
      </c>
      <c r="BG67" s="138">
        <v>1.038</v>
      </c>
      <c r="BH67" s="138">
        <v>1.0398571428600001</v>
      </c>
      <c r="BI67" s="138">
        <v>1.0417142857099999</v>
      </c>
      <c r="BJ67" s="138">
        <v>1.04368571429</v>
      </c>
      <c r="BK67" s="138">
        <v>1.0459142857099999</v>
      </c>
      <c r="BL67" s="138">
        <v>1.04814285714</v>
      </c>
      <c r="BM67" s="138">
        <v>1.0503714285700001</v>
      </c>
      <c r="BN67" s="138">
        <v>1.0526</v>
      </c>
      <c r="BO67" s="138">
        <v>1.0548285714300001</v>
      </c>
      <c r="BP67" s="138">
        <v>1.05705714286</v>
      </c>
      <c r="BQ67" s="138">
        <v>1.0592857142900001</v>
      </c>
      <c r="BR67" s="138">
        <v>1.0615142857099999</v>
      </c>
      <c r="BS67" s="138">
        <v>1.0637428571400001</v>
      </c>
      <c r="BT67" s="138">
        <v>1.0659714285699999</v>
      </c>
      <c r="BU67" s="138">
        <v>1.0669999999999999</v>
      </c>
      <c r="BV67" s="138">
        <v>1.0669999999999999</v>
      </c>
      <c r="BW67" s="138">
        <v>1.0669999999999999</v>
      </c>
      <c r="BX67" s="138">
        <v>1.0685714285700001</v>
      </c>
      <c r="BY67" s="138">
        <v>1.0704285714299999</v>
      </c>
      <c r="BZ67" s="138">
        <v>1.0720000000000001</v>
      </c>
      <c r="CA67" s="138">
        <v>1.0720000000000001</v>
      </c>
      <c r="CB67" s="138">
        <v>1.0720000000000001</v>
      </c>
      <c r="CC67" s="138">
        <v>1.0720000000000001</v>
      </c>
      <c r="CD67" s="138">
        <v>1.0720000000000001</v>
      </c>
      <c r="CE67" s="138">
        <v>1.0720000000000001</v>
      </c>
      <c r="CF67" s="138">
        <v>1.0720000000000001</v>
      </c>
      <c r="CG67" s="138">
        <v>1.0720000000000001</v>
      </c>
      <c r="CH67" s="138">
        <v>1.0720000000000001</v>
      </c>
      <c r="CI67" s="138">
        <v>1.0720000000000001</v>
      </c>
      <c r="CJ67" s="138">
        <v>1.0720000000000001</v>
      </c>
      <c r="CK67" s="138">
        <v>1.0720000000000001</v>
      </c>
      <c r="CL67" s="138">
        <v>1.0720000000000001</v>
      </c>
      <c r="CM67" s="138">
        <v>1.0720000000000001</v>
      </c>
      <c r="CN67" s="138">
        <v>1.0720000000000001</v>
      </c>
      <c r="CO67" s="138">
        <v>1.0720000000000001</v>
      </c>
      <c r="CP67" s="138">
        <v>1.0720000000000001</v>
      </c>
      <c r="CQ67" s="138">
        <v>1.0720000000000001</v>
      </c>
      <c r="CR67" s="138">
        <v>1.0720000000000001</v>
      </c>
      <c r="CS67" s="138">
        <v>1.07142857143</v>
      </c>
      <c r="CT67" s="138">
        <v>1.06957142857</v>
      </c>
      <c r="CU67" s="138">
        <v>1.0677142857099999</v>
      </c>
    </row>
    <row r="68" spans="2:99">
      <c r="B68" s="141" t="s">
        <v>378</v>
      </c>
      <c r="C68" s="143" t="s">
        <v>325</v>
      </c>
      <c r="D68" s="138">
        <v>133</v>
      </c>
      <c r="E68" s="138">
        <v>141</v>
      </c>
      <c r="F68" s="138">
        <v>144</v>
      </c>
      <c r="G68" s="138">
        <v>167</v>
      </c>
      <c r="H68" s="138">
        <v>125</v>
      </c>
      <c r="I68" s="138">
        <v>143</v>
      </c>
      <c r="J68" s="138">
        <v>157</v>
      </c>
      <c r="K68" s="138">
        <v>148</v>
      </c>
      <c r="L68" s="138">
        <v>136</v>
      </c>
      <c r="M68" s="138">
        <v>136</v>
      </c>
      <c r="N68" s="138">
        <v>136</v>
      </c>
      <c r="O68" s="138">
        <v>136</v>
      </c>
      <c r="P68" s="138">
        <v>136</v>
      </c>
      <c r="Q68" s="138">
        <v>136</v>
      </c>
      <c r="R68" s="138">
        <v>136</v>
      </c>
      <c r="S68" s="138">
        <v>136</v>
      </c>
      <c r="T68" s="138">
        <v>136</v>
      </c>
      <c r="U68" s="138">
        <v>136</v>
      </c>
      <c r="V68" s="138">
        <v>136</v>
      </c>
      <c r="W68" s="138">
        <v>136</v>
      </c>
      <c r="X68" s="138">
        <v>136</v>
      </c>
      <c r="Y68" s="138">
        <v>136</v>
      </c>
      <c r="Z68" s="138">
        <v>136</v>
      </c>
      <c r="AA68" s="138">
        <v>136</v>
      </c>
      <c r="AB68" s="138">
        <v>136</v>
      </c>
      <c r="AC68" s="138">
        <v>136</v>
      </c>
      <c r="AD68" s="138">
        <v>136</v>
      </c>
      <c r="AE68" s="138">
        <v>136</v>
      </c>
      <c r="AF68" s="138">
        <v>136</v>
      </c>
      <c r="AG68" s="138">
        <v>136</v>
      </c>
      <c r="AH68" s="138">
        <v>136</v>
      </c>
      <c r="AI68" s="138">
        <v>136</v>
      </c>
      <c r="AJ68" s="138">
        <v>136</v>
      </c>
      <c r="AK68" s="138">
        <v>136</v>
      </c>
      <c r="AL68" s="138">
        <v>136</v>
      </c>
      <c r="AM68" s="138">
        <v>136</v>
      </c>
      <c r="AN68" s="138">
        <v>136</v>
      </c>
      <c r="AO68" s="138">
        <v>136</v>
      </c>
      <c r="AP68" s="138">
        <v>136</v>
      </c>
      <c r="AQ68" s="138">
        <v>136</v>
      </c>
      <c r="AR68" s="138">
        <v>136</v>
      </c>
      <c r="AS68" s="138">
        <v>136</v>
      </c>
      <c r="AT68" s="138">
        <v>136</v>
      </c>
      <c r="AU68" s="138">
        <v>136</v>
      </c>
      <c r="AV68" s="138">
        <v>136</v>
      </c>
      <c r="AW68" s="138">
        <v>136</v>
      </c>
      <c r="AX68" s="138">
        <v>136</v>
      </c>
      <c r="AY68" s="138">
        <v>136</v>
      </c>
      <c r="AZ68" s="138">
        <v>136</v>
      </c>
      <c r="BA68" s="138">
        <v>136</v>
      </c>
      <c r="BB68" s="138">
        <v>136</v>
      </c>
      <c r="BC68" s="138">
        <v>136</v>
      </c>
      <c r="BD68" s="138">
        <v>136</v>
      </c>
      <c r="BE68" s="138">
        <v>136</v>
      </c>
      <c r="BF68" s="138">
        <v>136</v>
      </c>
      <c r="BG68" s="138">
        <v>136</v>
      </c>
      <c r="BH68" s="138">
        <v>136</v>
      </c>
      <c r="BI68" s="138">
        <v>136</v>
      </c>
      <c r="BJ68" s="138">
        <v>136</v>
      </c>
      <c r="BK68" s="138">
        <v>136</v>
      </c>
      <c r="BL68" s="138">
        <v>136</v>
      </c>
      <c r="BM68" s="138">
        <v>136</v>
      </c>
      <c r="BN68" s="138">
        <v>136</v>
      </c>
      <c r="BO68" s="138">
        <v>136</v>
      </c>
      <c r="BP68" s="138">
        <v>136</v>
      </c>
      <c r="BQ68" s="138">
        <v>136</v>
      </c>
      <c r="BR68" s="138">
        <v>136</v>
      </c>
      <c r="BS68" s="138">
        <v>136</v>
      </c>
      <c r="BT68" s="138">
        <v>136</v>
      </c>
      <c r="BU68" s="138">
        <v>136</v>
      </c>
      <c r="BV68" s="138">
        <v>136</v>
      </c>
      <c r="BW68" s="138">
        <v>136</v>
      </c>
      <c r="BX68" s="138">
        <v>136</v>
      </c>
      <c r="BY68" s="138">
        <v>136</v>
      </c>
      <c r="BZ68" s="138">
        <v>136</v>
      </c>
      <c r="CA68" s="138">
        <v>136</v>
      </c>
      <c r="CB68" s="138">
        <v>136</v>
      </c>
      <c r="CC68" s="138">
        <v>136</v>
      </c>
      <c r="CD68" s="138">
        <v>136</v>
      </c>
      <c r="CE68" s="138">
        <v>136</v>
      </c>
      <c r="CF68" s="138">
        <v>136</v>
      </c>
      <c r="CG68" s="138">
        <v>136</v>
      </c>
      <c r="CH68" s="138">
        <v>136</v>
      </c>
      <c r="CI68" s="138">
        <v>136</v>
      </c>
      <c r="CJ68" s="138">
        <v>136</v>
      </c>
      <c r="CK68" s="138">
        <v>136</v>
      </c>
      <c r="CL68" s="138">
        <v>136</v>
      </c>
      <c r="CM68" s="138">
        <v>136</v>
      </c>
      <c r="CN68" s="138">
        <v>136</v>
      </c>
      <c r="CO68" s="138">
        <v>136</v>
      </c>
      <c r="CP68" s="138">
        <v>136</v>
      </c>
      <c r="CQ68" s="138">
        <v>136</v>
      </c>
      <c r="CR68" s="138">
        <v>136</v>
      </c>
      <c r="CS68" s="138">
        <v>136</v>
      </c>
      <c r="CT68" s="138">
        <v>136</v>
      </c>
      <c r="CU68" s="138">
        <v>136</v>
      </c>
    </row>
    <row r="69" spans="2:99">
      <c r="B69" s="141" t="s">
        <v>237</v>
      </c>
      <c r="C69" s="143" t="s">
        <v>379</v>
      </c>
      <c r="D69" s="138">
        <v>12966.558441499999</v>
      </c>
      <c r="E69" s="138">
        <v>12972.077922099999</v>
      </c>
      <c r="F69" s="138">
        <v>12977.5974026</v>
      </c>
      <c r="G69" s="138">
        <v>12981.818181799999</v>
      </c>
      <c r="H69" s="138">
        <v>12984.090909099999</v>
      </c>
      <c r="I69" s="138">
        <v>12986.363636399999</v>
      </c>
      <c r="J69" s="138">
        <v>12988.636363600001</v>
      </c>
      <c r="K69" s="138">
        <v>12990.909090900001</v>
      </c>
      <c r="L69" s="138">
        <v>12993.181818200001</v>
      </c>
      <c r="M69" s="138">
        <v>12995.454545500001</v>
      </c>
      <c r="N69" s="138">
        <v>12997.7272727</v>
      </c>
      <c r="O69" s="138">
        <v>13000</v>
      </c>
      <c r="P69" s="138">
        <v>13000</v>
      </c>
      <c r="Q69" s="138">
        <v>13000</v>
      </c>
      <c r="R69" s="138">
        <v>13000</v>
      </c>
      <c r="S69" s="138">
        <v>13000</v>
      </c>
      <c r="T69" s="138">
        <v>13000</v>
      </c>
      <c r="U69" s="138">
        <v>13000</v>
      </c>
      <c r="V69" s="138">
        <v>13000</v>
      </c>
      <c r="W69" s="138">
        <v>13000</v>
      </c>
      <c r="X69" s="138">
        <v>13002.8571429</v>
      </c>
      <c r="Y69" s="138">
        <v>13007.619047599999</v>
      </c>
      <c r="Z69" s="138">
        <v>13012.380952400001</v>
      </c>
      <c r="AA69" s="138">
        <v>13017.1428571</v>
      </c>
      <c r="AB69" s="138">
        <v>13021.904761899999</v>
      </c>
      <c r="AC69" s="138">
        <v>13026.666666700001</v>
      </c>
      <c r="AD69" s="138">
        <v>13031.4285714</v>
      </c>
      <c r="AE69" s="138">
        <v>13036.190476199999</v>
      </c>
      <c r="AF69" s="138">
        <v>13042.207792200001</v>
      </c>
      <c r="AG69" s="138">
        <v>13053.246753199999</v>
      </c>
      <c r="AH69" s="138">
        <v>13064.2857143</v>
      </c>
      <c r="AI69" s="138">
        <v>13075.3246753</v>
      </c>
      <c r="AJ69" s="138">
        <v>13086.363636300001</v>
      </c>
      <c r="AK69" s="138">
        <v>13097.4025974</v>
      </c>
      <c r="AL69" s="138">
        <v>13108.4415584</v>
      </c>
      <c r="AM69" s="138">
        <v>13119.480519500001</v>
      </c>
      <c r="AN69" s="138">
        <v>13130.519480499999</v>
      </c>
      <c r="AO69" s="138">
        <v>13139.134199100001</v>
      </c>
      <c r="AP69" s="138">
        <v>13147.1428571</v>
      </c>
      <c r="AQ69" s="138">
        <v>13155.1515151</v>
      </c>
      <c r="AR69" s="138">
        <v>13163.160173099999</v>
      </c>
      <c r="AS69" s="138">
        <v>13171.168831200001</v>
      </c>
      <c r="AT69" s="138">
        <v>13179.177489199999</v>
      </c>
      <c r="AU69" s="138">
        <v>13187.1861472</v>
      </c>
      <c r="AV69" s="138">
        <v>13195.194805200001</v>
      </c>
      <c r="AW69" s="138">
        <v>13200</v>
      </c>
      <c r="AX69" s="138">
        <v>13200</v>
      </c>
      <c r="AY69" s="138">
        <v>13200</v>
      </c>
      <c r="AZ69" s="138">
        <v>13200</v>
      </c>
      <c r="BA69" s="138">
        <v>13200</v>
      </c>
      <c r="BB69" s="138">
        <v>13200</v>
      </c>
      <c r="BC69" s="138">
        <v>13200</v>
      </c>
      <c r="BD69" s="138">
        <v>13200</v>
      </c>
      <c r="BE69" s="138">
        <v>13200</v>
      </c>
      <c r="BF69" s="138">
        <v>13200</v>
      </c>
      <c r="BG69" s="138">
        <v>13200</v>
      </c>
      <c r="BH69" s="138">
        <v>13200</v>
      </c>
      <c r="BI69" s="138">
        <v>13200</v>
      </c>
      <c r="BJ69" s="138">
        <v>13200</v>
      </c>
      <c r="BK69" s="138">
        <v>13200</v>
      </c>
      <c r="BL69" s="138">
        <v>13200</v>
      </c>
      <c r="BM69" s="138">
        <v>13200</v>
      </c>
      <c r="BN69" s="138">
        <v>13200</v>
      </c>
      <c r="BO69" s="138">
        <v>13200</v>
      </c>
      <c r="BP69" s="138">
        <v>13200</v>
      </c>
      <c r="BQ69" s="138">
        <v>13200</v>
      </c>
      <c r="BR69" s="138">
        <v>13200</v>
      </c>
      <c r="BS69" s="138">
        <v>13200</v>
      </c>
      <c r="BT69" s="138">
        <v>13200</v>
      </c>
      <c r="BU69" s="138">
        <v>13200</v>
      </c>
      <c r="BV69" s="138">
        <v>13200</v>
      </c>
      <c r="BW69" s="138">
        <v>13200</v>
      </c>
      <c r="BX69" s="138">
        <v>13200</v>
      </c>
      <c r="BY69" s="138">
        <v>13200</v>
      </c>
      <c r="BZ69" s="138">
        <v>13200</v>
      </c>
      <c r="CA69" s="138">
        <v>13200</v>
      </c>
      <c r="CB69" s="138">
        <v>13200</v>
      </c>
      <c r="CC69" s="138">
        <v>13200</v>
      </c>
      <c r="CD69" s="138">
        <v>13200</v>
      </c>
      <c r="CE69" s="138">
        <v>13200</v>
      </c>
      <c r="CF69" s="138">
        <v>13200</v>
      </c>
      <c r="CG69" s="138">
        <v>13200</v>
      </c>
      <c r="CH69" s="138">
        <v>13200</v>
      </c>
      <c r="CI69" s="138">
        <v>13200</v>
      </c>
      <c r="CJ69" s="138">
        <v>13200</v>
      </c>
      <c r="CK69" s="138">
        <v>13200</v>
      </c>
      <c r="CL69" s="138">
        <v>13200</v>
      </c>
      <c r="CM69" s="138">
        <v>13200</v>
      </c>
      <c r="CN69" s="138">
        <v>13200</v>
      </c>
      <c r="CO69" s="138">
        <v>13200</v>
      </c>
      <c r="CP69" s="138">
        <v>13200</v>
      </c>
      <c r="CQ69" s="138">
        <v>13200</v>
      </c>
      <c r="CR69" s="138">
        <v>13200</v>
      </c>
      <c r="CS69" s="138">
        <v>13200</v>
      </c>
      <c r="CT69" s="138">
        <v>13200</v>
      </c>
      <c r="CU69" s="138">
        <v>13200</v>
      </c>
    </row>
    <row r="70" spans="2:99">
      <c r="B70" s="141" t="s">
        <v>270</v>
      </c>
      <c r="C70" s="143" t="s">
        <v>271</v>
      </c>
      <c r="D70" s="144">
        <v>6.3231818181800001</v>
      </c>
      <c r="E70" s="144">
        <v>6.33</v>
      </c>
      <c r="F70" s="144">
        <v>6.33</v>
      </c>
      <c r="G70" s="144">
        <v>6.3707272727299999</v>
      </c>
      <c r="H70" s="144">
        <v>6.4449090909100004</v>
      </c>
      <c r="I70" s="144">
        <v>6.51</v>
      </c>
      <c r="J70" s="144">
        <v>6.5609999999999999</v>
      </c>
      <c r="K70" s="144">
        <v>6.6229090909100004</v>
      </c>
      <c r="L70" s="144">
        <v>6.7202727272700002</v>
      </c>
      <c r="M70" s="144">
        <v>6.81</v>
      </c>
      <c r="N70" s="144">
        <v>6.81</v>
      </c>
      <c r="O70" s="144">
        <v>6.81</v>
      </c>
      <c r="P70" s="144">
        <v>6.8997272727299999</v>
      </c>
      <c r="Q70" s="144">
        <v>6.9970909090899998</v>
      </c>
      <c r="R70" s="144">
        <v>7.0288636363599997</v>
      </c>
      <c r="S70" s="144">
        <v>7.0404545454500003</v>
      </c>
      <c r="T70" s="144">
        <v>7.0689545454499996</v>
      </c>
      <c r="U70" s="144">
        <v>7.10836363636</v>
      </c>
      <c r="V70" s="144">
        <v>7.1634545454499996</v>
      </c>
      <c r="W70" s="144">
        <v>7.2376363636400001</v>
      </c>
      <c r="X70" s="144">
        <v>7.3336363636400002</v>
      </c>
      <c r="Y70" s="144">
        <v>7.4820000000000002</v>
      </c>
      <c r="Z70" s="144">
        <v>7.61</v>
      </c>
      <c r="AA70" s="144">
        <v>7.61</v>
      </c>
      <c r="AB70" s="144">
        <v>7.61</v>
      </c>
      <c r="AC70" s="144">
        <v>7.6554545454499996</v>
      </c>
      <c r="AD70" s="144">
        <v>7.7018181818200002</v>
      </c>
      <c r="AE70" s="144">
        <v>7.7939999999999996</v>
      </c>
      <c r="AF70" s="144">
        <v>7.8959999999999999</v>
      </c>
      <c r="AG70" s="144">
        <v>7.9454545454499996</v>
      </c>
      <c r="AH70" s="144">
        <v>7.9686363636399999</v>
      </c>
      <c r="AI70" s="144">
        <v>7.9918181818200003</v>
      </c>
      <c r="AJ70" s="144">
        <v>8.0150000000000006</v>
      </c>
      <c r="AK70" s="144">
        <v>8.0299999999999994</v>
      </c>
      <c r="AL70" s="144">
        <v>8.0299999999999994</v>
      </c>
      <c r="AM70" s="144">
        <v>8.0399999999999991</v>
      </c>
      <c r="AN70" s="144">
        <v>8.0909999999999993</v>
      </c>
      <c r="AO70" s="144">
        <v>8.1418181818199997</v>
      </c>
      <c r="AP70" s="144">
        <v>8.1881818181800003</v>
      </c>
      <c r="AQ70" s="144">
        <v>8.2345454545500001</v>
      </c>
      <c r="AR70" s="144">
        <v>8.2645454545499994</v>
      </c>
      <c r="AS70" s="144">
        <v>8.2923636363599993</v>
      </c>
      <c r="AT70" s="144">
        <v>8.3000000000000007</v>
      </c>
      <c r="AU70" s="144">
        <v>8.3000000000000007</v>
      </c>
      <c r="AV70" s="144">
        <v>8.3421818181800003</v>
      </c>
      <c r="AW70" s="144">
        <v>8.4163636363599998</v>
      </c>
      <c r="AX70" s="144">
        <v>8.4695454545499995</v>
      </c>
      <c r="AY70" s="144">
        <v>8.4927272727300007</v>
      </c>
      <c r="AZ70" s="144">
        <v>8.51</v>
      </c>
      <c r="BA70" s="144">
        <v>8.51</v>
      </c>
      <c r="BB70" s="144">
        <v>8.5122727272700001</v>
      </c>
      <c r="BC70" s="144">
        <v>8.5354545454499995</v>
      </c>
      <c r="BD70" s="144">
        <v>8.5586363636399998</v>
      </c>
      <c r="BE70" s="144">
        <v>8.6080000000000005</v>
      </c>
      <c r="BF70" s="144">
        <v>8.6590000000000007</v>
      </c>
      <c r="BG70" s="144">
        <v>8.6881818181800003</v>
      </c>
      <c r="BH70" s="144">
        <v>8.7113636363599998</v>
      </c>
      <c r="BI70" s="144">
        <v>8.7200000000000006</v>
      </c>
      <c r="BJ70" s="144">
        <v>8.7200000000000006</v>
      </c>
      <c r="BK70" s="144">
        <v>8.7330909090900004</v>
      </c>
      <c r="BL70" s="144">
        <v>8.7609090909099994</v>
      </c>
      <c r="BM70" s="144">
        <v>8.7872727272700004</v>
      </c>
      <c r="BN70" s="144">
        <v>8.8104545454499998</v>
      </c>
      <c r="BO70" s="144">
        <v>8.8336363636400002</v>
      </c>
      <c r="BP70" s="144">
        <v>8.8568181818199996</v>
      </c>
      <c r="BQ70" s="144">
        <v>8.8800000000000008</v>
      </c>
      <c r="BR70" s="144">
        <v>8.8800000000000008</v>
      </c>
      <c r="BS70" s="144">
        <v>8.8800000000000008</v>
      </c>
      <c r="BT70" s="144">
        <v>8.8800000000000008</v>
      </c>
      <c r="BU70" s="144">
        <v>8.8800000000000008</v>
      </c>
      <c r="BV70" s="144">
        <v>8.8800000000000008</v>
      </c>
      <c r="BW70" s="144">
        <v>8.8800000000000008</v>
      </c>
      <c r="BX70" s="144">
        <v>8.8800000000000008</v>
      </c>
      <c r="BY70" s="144">
        <v>8.8800000000000008</v>
      </c>
      <c r="BZ70" s="144">
        <v>8.89036363636</v>
      </c>
      <c r="CA70" s="144">
        <v>8.9181818181800008</v>
      </c>
      <c r="CB70" s="144">
        <v>8.94</v>
      </c>
      <c r="CC70" s="144">
        <v>8.94</v>
      </c>
      <c r="CD70" s="144">
        <v>8.94</v>
      </c>
      <c r="CE70" s="144">
        <v>8.94</v>
      </c>
      <c r="CF70" s="144">
        <v>8.94</v>
      </c>
      <c r="CG70" s="144">
        <v>8.94</v>
      </c>
      <c r="CH70" s="144">
        <v>8.94</v>
      </c>
      <c r="CI70" s="144">
        <v>8.9572727272700003</v>
      </c>
      <c r="CJ70" s="144">
        <v>8.9804545454499998</v>
      </c>
      <c r="CK70" s="144">
        <v>8.99</v>
      </c>
      <c r="CL70" s="144">
        <v>8.99</v>
      </c>
      <c r="CM70" s="144">
        <v>8.99</v>
      </c>
      <c r="CN70" s="144">
        <v>8.99</v>
      </c>
      <c r="CO70" s="144">
        <v>8.99</v>
      </c>
      <c r="CP70" s="144">
        <v>8.99</v>
      </c>
      <c r="CQ70" s="144">
        <v>8.9927272727300007</v>
      </c>
      <c r="CR70" s="144">
        <v>9.0159090909100001</v>
      </c>
      <c r="CS70" s="144">
        <v>9.0390909090899996</v>
      </c>
      <c r="CT70" s="144">
        <v>9.0399999999999991</v>
      </c>
      <c r="CU70" s="144">
        <v>9.0399999999999991</v>
      </c>
    </row>
    <row r="71" spans="2:99">
      <c r="B71" s="141" t="s">
        <v>380</v>
      </c>
      <c r="C71" s="143" t="s">
        <v>381</v>
      </c>
      <c r="D71" s="144">
        <v>1.097</v>
      </c>
      <c r="E71" s="144">
        <v>1.097</v>
      </c>
      <c r="F71" s="144">
        <v>1.097</v>
      </c>
      <c r="G71" s="144">
        <v>1.097</v>
      </c>
      <c r="H71" s="144">
        <v>1.097</v>
      </c>
      <c r="I71" s="144">
        <v>1.097</v>
      </c>
      <c r="J71" s="144">
        <v>1.097</v>
      </c>
      <c r="K71" s="144">
        <v>1.097</v>
      </c>
      <c r="L71" s="144">
        <v>1.097</v>
      </c>
      <c r="M71" s="144">
        <v>1.097</v>
      </c>
      <c r="N71" s="144">
        <v>1.097</v>
      </c>
      <c r="O71" s="144">
        <v>1.097</v>
      </c>
      <c r="P71" s="144">
        <v>1.097</v>
      </c>
      <c r="Q71" s="144">
        <v>1.097</v>
      </c>
      <c r="R71" s="144">
        <v>1.097</v>
      </c>
      <c r="S71" s="144">
        <v>1.097</v>
      </c>
      <c r="T71" s="144">
        <v>1.097</v>
      </c>
      <c r="U71" s="144">
        <v>1.097</v>
      </c>
      <c r="V71" s="144">
        <v>1.097</v>
      </c>
      <c r="W71" s="144">
        <v>1.097</v>
      </c>
      <c r="X71" s="144">
        <v>1.097</v>
      </c>
      <c r="Y71" s="144">
        <v>1.097</v>
      </c>
      <c r="Z71" s="144">
        <v>1.097</v>
      </c>
      <c r="AA71" s="144">
        <v>1.097</v>
      </c>
      <c r="AB71" s="144">
        <v>1.097</v>
      </c>
      <c r="AC71" s="144">
        <v>1.097</v>
      </c>
      <c r="AD71" s="144">
        <v>1.097</v>
      </c>
      <c r="AE71" s="144">
        <v>1.097</v>
      </c>
      <c r="AF71" s="144">
        <v>1.097</v>
      </c>
      <c r="AG71" s="144">
        <v>1.097</v>
      </c>
      <c r="AH71" s="144">
        <v>1.097</v>
      </c>
      <c r="AI71" s="144">
        <v>1.097</v>
      </c>
      <c r="AJ71" s="144">
        <v>1.097</v>
      </c>
      <c r="AK71" s="144">
        <v>1.097</v>
      </c>
      <c r="AL71" s="144">
        <v>1.097</v>
      </c>
      <c r="AM71" s="144">
        <v>1.097</v>
      </c>
      <c r="AN71" s="144">
        <v>1.097</v>
      </c>
      <c r="AO71" s="144">
        <v>1.097</v>
      </c>
      <c r="AP71" s="144">
        <v>1.097</v>
      </c>
      <c r="AQ71" s="144">
        <v>1.097</v>
      </c>
      <c r="AR71" s="144">
        <v>1.097</v>
      </c>
      <c r="AS71" s="144">
        <v>1.097</v>
      </c>
      <c r="AT71" s="144">
        <v>1.097</v>
      </c>
      <c r="AU71" s="144">
        <v>1.097</v>
      </c>
      <c r="AV71" s="144">
        <v>1.097</v>
      </c>
      <c r="AW71" s="144">
        <v>1.097</v>
      </c>
      <c r="AX71" s="144">
        <v>1.097</v>
      </c>
      <c r="AY71" s="144">
        <v>1.097</v>
      </c>
      <c r="AZ71" s="144">
        <v>1.097</v>
      </c>
      <c r="BA71" s="144">
        <v>1.097</v>
      </c>
      <c r="BB71" s="144">
        <v>1.097</v>
      </c>
      <c r="BC71" s="144">
        <v>1.097</v>
      </c>
      <c r="BD71" s="144">
        <v>1.097</v>
      </c>
      <c r="BE71" s="144">
        <v>1.097</v>
      </c>
      <c r="BF71" s="144">
        <v>1.097</v>
      </c>
      <c r="BG71" s="144">
        <v>1.097</v>
      </c>
      <c r="BH71" s="144">
        <v>1.097</v>
      </c>
      <c r="BI71" s="144">
        <v>1.097</v>
      </c>
      <c r="BJ71" s="144">
        <v>1.097</v>
      </c>
      <c r="BK71" s="144">
        <v>1.097</v>
      </c>
      <c r="BL71" s="144">
        <v>1.097</v>
      </c>
      <c r="BM71" s="144">
        <v>1.097</v>
      </c>
      <c r="BN71" s="144">
        <v>1.097</v>
      </c>
      <c r="BO71" s="144">
        <v>1.097</v>
      </c>
      <c r="BP71" s="144">
        <v>1.097</v>
      </c>
      <c r="BQ71" s="144">
        <v>1.097</v>
      </c>
      <c r="BR71" s="144">
        <v>1.097</v>
      </c>
      <c r="BS71" s="144">
        <v>1.097</v>
      </c>
      <c r="BT71" s="144">
        <v>1.097</v>
      </c>
      <c r="BU71" s="144">
        <v>1.097</v>
      </c>
      <c r="BV71" s="144">
        <v>1.097</v>
      </c>
      <c r="BW71" s="144">
        <v>1.097</v>
      </c>
      <c r="BX71" s="144">
        <v>1.097</v>
      </c>
      <c r="BY71" s="144">
        <v>1.097</v>
      </c>
      <c r="BZ71" s="144">
        <v>1.097</v>
      </c>
      <c r="CA71" s="144">
        <v>1.097</v>
      </c>
      <c r="CB71" s="144">
        <v>1.097</v>
      </c>
      <c r="CC71" s="144">
        <v>1.097</v>
      </c>
      <c r="CD71" s="144">
        <v>1.097</v>
      </c>
      <c r="CE71" s="144">
        <v>1.097</v>
      </c>
      <c r="CF71" s="144">
        <v>1.097</v>
      </c>
      <c r="CG71" s="144">
        <v>1.097</v>
      </c>
      <c r="CH71" s="144">
        <v>1.097</v>
      </c>
      <c r="CI71" s="144">
        <v>1.097</v>
      </c>
      <c r="CJ71" s="144">
        <v>1.097</v>
      </c>
      <c r="CK71" s="144">
        <v>1.097</v>
      </c>
      <c r="CL71" s="144">
        <v>1.097</v>
      </c>
      <c r="CM71" s="144">
        <v>1.097</v>
      </c>
      <c r="CN71" s="144">
        <v>1.097</v>
      </c>
      <c r="CO71" s="144">
        <v>1.097</v>
      </c>
      <c r="CP71" s="144">
        <v>1.097</v>
      </c>
      <c r="CQ71" s="144">
        <v>1.097</v>
      </c>
      <c r="CR71" s="144">
        <v>1.097</v>
      </c>
      <c r="CS71" s="144">
        <v>1.097</v>
      </c>
      <c r="CT71" s="144">
        <v>1.097</v>
      </c>
      <c r="CU71" s="144">
        <v>1.097</v>
      </c>
    </row>
    <row r="72" spans="2:99">
      <c r="B72" s="141" t="s">
        <v>382</v>
      </c>
      <c r="C72" s="143" t="s">
        <v>92</v>
      </c>
      <c r="D72" s="144">
        <v>3.1832797427700003E-2</v>
      </c>
      <c r="E72" s="144">
        <v>3.2154340836000002E-2</v>
      </c>
      <c r="F72" s="144">
        <v>3.2154340836000002E-2</v>
      </c>
      <c r="G72" s="144">
        <v>3.2154340836000002E-2</v>
      </c>
      <c r="H72" s="144">
        <v>3.2154340836000002E-2</v>
      </c>
      <c r="I72" s="144">
        <v>3.2154340836000002E-2</v>
      </c>
      <c r="J72" s="144">
        <v>3.2154340836000002E-2</v>
      </c>
      <c r="K72" s="144">
        <v>3.2154340836000002E-2</v>
      </c>
      <c r="L72" s="144">
        <v>3.2154340836000002E-2</v>
      </c>
      <c r="M72" s="144">
        <v>3.2154340836000002E-2</v>
      </c>
      <c r="N72" s="144">
        <v>3.2154340836000002E-2</v>
      </c>
      <c r="O72" s="144">
        <v>3.2154340836000002E-2</v>
      </c>
      <c r="P72" s="144">
        <v>3.2154340836000002E-2</v>
      </c>
      <c r="Q72" s="144">
        <v>3.2154340836000002E-2</v>
      </c>
      <c r="R72" s="144">
        <v>3.2154340836000002E-2</v>
      </c>
      <c r="S72" s="144">
        <v>3.2154340836000002E-2</v>
      </c>
      <c r="T72" s="144">
        <v>3.2154340836000002E-2</v>
      </c>
      <c r="U72" s="144">
        <v>3.2154340836000002E-2</v>
      </c>
      <c r="V72" s="144">
        <v>3.2154340836000002E-2</v>
      </c>
      <c r="W72" s="144">
        <v>3.2154340836000002E-2</v>
      </c>
      <c r="X72" s="144">
        <v>3.2154340836000002E-2</v>
      </c>
      <c r="Y72" s="144">
        <v>3.2154340836000002E-2</v>
      </c>
      <c r="Z72" s="144">
        <v>3.2154340836000002E-2</v>
      </c>
      <c r="AA72" s="144">
        <v>3.2154340836000002E-2</v>
      </c>
      <c r="AB72" s="144">
        <v>3.2154340836000002E-2</v>
      </c>
      <c r="AC72" s="144">
        <v>3.2154340836000002E-2</v>
      </c>
      <c r="AD72" s="144">
        <v>3.2154340836000002E-2</v>
      </c>
      <c r="AE72" s="144">
        <v>3.2154340836000002E-2</v>
      </c>
      <c r="AF72" s="144">
        <v>3.2154340836000002E-2</v>
      </c>
      <c r="AG72" s="144">
        <v>3.2154340836000002E-2</v>
      </c>
      <c r="AH72" s="144">
        <v>3.2154340836000002E-2</v>
      </c>
      <c r="AI72" s="144">
        <v>3.2154340836000002E-2</v>
      </c>
      <c r="AJ72" s="144">
        <v>3.2154340836000002E-2</v>
      </c>
      <c r="AK72" s="144">
        <v>3.2154340836000002E-2</v>
      </c>
      <c r="AL72" s="144">
        <v>3.2154340836000002E-2</v>
      </c>
      <c r="AM72" s="144">
        <v>3.2154340836000002E-2</v>
      </c>
      <c r="AN72" s="144">
        <v>3.2154340836000002E-2</v>
      </c>
      <c r="AO72" s="144">
        <v>3.2154340836000002E-2</v>
      </c>
      <c r="AP72" s="144">
        <v>3.2154340836000002E-2</v>
      </c>
      <c r="AQ72" s="144">
        <v>3.2218649517700003E-2</v>
      </c>
      <c r="AR72" s="144">
        <v>3.2282958199399997E-2</v>
      </c>
      <c r="AS72" s="144">
        <v>3.2347266881000002E-2</v>
      </c>
      <c r="AT72" s="144">
        <v>3.2411575562700003E-2</v>
      </c>
      <c r="AU72" s="144">
        <v>3.2475884244399997E-2</v>
      </c>
      <c r="AV72" s="144">
        <v>3.2475884244399997E-2</v>
      </c>
      <c r="AW72" s="144">
        <v>3.2475884244399997E-2</v>
      </c>
      <c r="AX72" s="144">
        <v>3.2475884244399997E-2</v>
      </c>
      <c r="AY72" s="144">
        <v>3.2583065380500001E-2</v>
      </c>
      <c r="AZ72" s="144">
        <v>3.2690246516599998E-2</v>
      </c>
      <c r="BA72" s="144">
        <v>3.2797427652700002E-2</v>
      </c>
      <c r="BB72" s="144">
        <v>3.2797427652700002E-2</v>
      </c>
      <c r="BC72" s="144">
        <v>3.2797427652700002E-2</v>
      </c>
      <c r="BD72" s="144">
        <v>3.2797427652700002E-2</v>
      </c>
      <c r="BE72" s="144">
        <v>3.2904608788900003E-2</v>
      </c>
      <c r="BF72" s="144">
        <v>3.3011789925E-2</v>
      </c>
      <c r="BG72" s="144">
        <v>3.3118971061099997E-2</v>
      </c>
      <c r="BH72" s="144">
        <v>3.3118971061099997E-2</v>
      </c>
      <c r="BI72" s="144">
        <v>3.3199356913200001E-2</v>
      </c>
      <c r="BJ72" s="144">
        <v>3.3279742765299998E-2</v>
      </c>
      <c r="BK72" s="144">
        <v>3.3360128617400002E-2</v>
      </c>
      <c r="BL72" s="144">
        <v>3.3440514469499999E-2</v>
      </c>
      <c r="BM72" s="144">
        <v>3.3440514469499999E-2</v>
      </c>
      <c r="BN72" s="144">
        <v>3.3440514469499999E-2</v>
      </c>
      <c r="BO72" s="144">
        <v>3.3547695605600003E-2</v>
      </c>
      <c r="BP72" s="144">
        <v>3.36548767417E-2</v>
      </c>
      <c r="BQ72" s="144">
        <v>3.3762057877799997E-2</v>
      </c>
      <c r="BR72" s="144">
        <v>3.3762057877799997E-2</v>
      </c>
      <c r="BS72" s="144">
        <v>3.3762057877799997E-2</v>
      </c>
      <c r="BT72" s="144">
        <v>3.3762057877799997E-2</v>
      </c>
      <c r="BU72" s="144">
        <v>3.3762057877799997E-2</v>
      </c>
      <c r="BV72" s="144">
        <v>3.3762057877799997E-2</v>
      </c>
      <c r="BW72" s="144">
        <v>3.3762057877799997E-2</v>
      </c>
      <c r="BX72" s="144">
        <v>3.3762057877799997E-2</v>
      </c>
      <c r="BY72" s="144">
        <v>3.3762057877799997E-2</v>
      </c>
      <c r="BZ72" s="144">
        <v>3.3762057877799997E-2</v>
      </c>
      <c r="CA72" s="144">
        <v>3.3762057877799997E-2</v>
      </c>
      <c r="CB72" s="144">
        <v>3.3762057877799997E-2</v>
      </c>
      <c r="CC72" s="144">
        <v>3.3762057877799997E-2</v>
      </c>
      <c r="CD72" s="144">
        <v>3.3869239013900002E-2</v>
      </c>
      <c r="CE72" s="144">
        <v>3.3976420150100002E-2</v>
      </c>
      <c r="CF72" s="144">
        <v>3.4083601286199999E-2</v>
      </c>
      <c r="CG72" s="144">
        <v>3.4083601286199999E-2</v>
      </c>
      <c r="CH72" s="144">
        <v>3.4083601286199999E-2</v>
      </c>
      <c r="CI72" s="144">
        <v>3.4083601286199999E-2</v>
      </c>
      <c r="CJ72" s="144">
        <v>3.4083601286199999E-2</v>
      </c>
      <c r="CK72" s="144">
        <v>3.4083601286199999E-2</v>
      </c>
      <c r="CL72" s="144">
        <v>3.4083601286199999E-2</v>
      </c>
      <c r="CM72" s="144">
        <v>3.4083601286199999E-2</v>
      </c>
      <c r="CN72" s="144">
        <v>3.4083601286199999E-2</v>
      </c>
      <c r="CO72" s="144">
        <v>3.4083601286199999E-2</v>
      </c>
      <c r="CP72" s="144">
        <v>3.4083601286199999E-2</v>
      </c>
      <c r="CQ72" s="144">
        <v>3.4083601286199999E-2</v>
      </c>
      <c r="CR72" s="144">
        <v>3.42443729904E-2</v>
      </c>
      <c r="CS72" s="144">
        <v>3.4405144694499998E-2</v>
      </c>
      <c r="CT72" s="144">
        <v>3.4405144694499998E-2</v>
      </c>
      <c r="CU72" s="144">
        <v>3.4405144694499998E-2</v>
      </c>
    </row>
    <row r="73" spans="2:99">
      <c r="B73" s="141" t="s">
        <v>383</v>
      </c>
      <c r="C73" s="143" t="s">
        <v>92</v>
      </c>
      <c r="D73" s="145">
        <v>0.46876980903600002</v>
      </c>
      <c r="E73" s="145">
        <v>0.46500000000000002</v>
      </c>
      <c r="F73" s="145">
        <v>0.453527309953</v>
      </c>
      <c r="G73" s="145">
        <v>0.46123420623099998</v>
      </c>
      <c r="H73" s="145">
        <v>0.466180903014</v>
      </c>
      <c r="I73" s="145">
        <v>0.45191382781</v>
      </c>
      <c r="J73" s="145">
        <v>0.43467211424699997</v>
      </c>
      <c r="K73" s="145">
        <v>0.400292075197</v>
      </c>
      <c r="L73" s="145">
        <v>0.37776266611300002</v>
      </c>
      <c r="M73" s="145">
        <v>0.39374213679699999</v>
      </c>
      <c r="N73" s="145">
        <v>0.39528650549700001</v>
      </c>
      <c r="O73" s="145">
        <v>0.36191404551900003</v>
      </c>
      <c r="P73" s="145">
        <v>0.36163299661100001</v>
      </c>
      <c r="Q73" s="145">
        <v>0.36120580454399998</v>
      </c>
      <c r="R73" s="145">
        <v>0.36721272472900002</v>
      </c>
      <c r="S73" s="145">
        <v>0.37596492802699999</v>
      </c>
      <c r="T73" s="145">
        <v>0.380003986475</v>
      </c>
      <c r="U73" s="145">
        <v>0.37308587172000002</v>
      </c>
      <c r="V73" s="145">
        <v>0.38270272470900002</v>
      </c>
      <c r="W73" s="145">
        <v>0.37327748573899999</v>
      </c>
      <c r="X73" s="145">
        <v>0.37617316784799998</v>
      </c>
      <c r="Y73" s="145">
        <v>0.37917688330900001</v>
      </c>
      <c r="Z73" s="145">
        <v>0.38551871661999998</v>
      </c>
      <c r="AA73" s="145">
        <v>0.37210642609700001</v>
      </c>
      <c r="AB73" s="145">
        <v>0.35961863718300002</v>
      </c>
      <c r="AC73" s="145">
        <v>0.36616435247700002</v>
      </c>
      <c r="AD73" s="145">
        <v>0.37623008349499998</v>
      </c>
      <c r="AE73" s="145">
        <v>0.38300000000000001</v>
      </c>
      <c r="AF73" s="145">
        <v>0.39570175390899998</v>
      </c>
      <c r="AG73" s="145">
        <v>0.40266727400500002</v>
      </c>
      <c r="AH73" s="145">
        <v>0.40825860125899999</v>
      </c>
      <c r="AI73" s="145">
        <v>0.408030747365</v>
      </c>
      <c r="AJ73" s="145">
        <v>0.40930430895199998</v>
      </c>
      <c r="AK73" s="145">
        <v>0.40874660966900001</v>
      </c>
      <c r="AL73" s="145">
        <v>0.404708972173</v>
      </c>
      <c r="AM73" s="145">
        <v>0.40812206554500002</v>
      </c>
      <c r="AN73" s="145">
        <v>0.41770941891300001</v>
      </c>
      <c r="AO73" s="145">
        <v>0.42097526355699999</v>
      </c>
      <c r="AP73" s="145">
        <v>0.43087594395000001</v>
      </c>
      <c r="AQ73" s="145">
        <v>0.43760511317400003</v>
      </c>
      <c r="AR73" s="145">
        <v>0.45216370520600002</v>
      </c>
      <c r="AS73" s="145">
        <v>0.46306105375500001</v>
      </c>
      <c r="AT73" s="145">
        <v>0.467605740253</v>
      </c>
      <c r="AU73" s="145">
        <v>0.47301963779799999</v>
      </c>
      <c r="AV73" s="145">
        <v>0.47644539395899999</v>
      </c>
      <c r="AW73" s="145">
        <v>0.48313017677300002</v>
      </c>
      <c r="AX73" s="145">
        <v>0.48855657058000002</v>
      </c>
      <c r="AY73" s="145">
        <v>0.49122293950399998</v>
      </c>
      <c r="AZ73" s="145">
        <v>0.492242855328</v>
      </c>
      <c r="BA73" s="145">
        <v>0.49281581928599999</v>
      </c>
      <c r="BB73" s="145">
        <v>0.49392035861</v>
      </c>
      <c r="BC73" s="145">
        <v>0.49672819444299998</v>
      </c>
      <c r="BD73" s="145">
        <v>0.50035992855699996</v>
      </c>
      <c r="BE73" s="145">
        <v>0.50542717839700002</v>
      </c>
      <c r="BF73" s="145">
        <v>0.52114400069400002</v>
      </c>
      <c r="BG73" s="145">
        <v>0.52973078799200002</v>
      </c>
      <c r="BH73" s="145">
        <v>0.542524476014</v>
      </c>
      <c r="BI73" s="145">
        <v>0.53862209734499999</v>
      </c>
      <c r="BJ73" s="145">
        <v>0.54406301147699998</v>
      </c>
      <c r="BK73" s="145">
        <v>0.55573407007200004</v>
      </c>
      <c r="BL73" s="145">
        <v>0.57283994265299998</v>
      </c>
      <c r="BM73" s="145">
        <v>0.58709710496</v>
      </c>
      <c r="BN73" s="145">
        <v>0.59</v>
      </c>
      <c r="BO73" s="145">
        <v>0.59540315960199997</v>
      </c>
      <c r="BP73" s="145">
        <v>0.60105440615700001</v>
      </c>
      <c r="BQ73" s="145">
        <v>0.60194152101999998</v>
      </c>
      <c r="BR73" s="145">
        <v>0.60231227393300002</v>
      </c>
      <c r="BS73" s="145">
        <v>0.60717886865399995</v>
      </c>
      <c r="BT73" s="145">
        <v>0.61259054316999995</v>
      </c>
      <c r="BU73" s="145">
        <v>0.61923496167000003</v>
      </c>
      <c r="BV73" s="145">
        <v>0.61882944129899997</v>
      </c>
      <c r="BW73" s="145">
        <v>0.62111572246699998</v>
      </c>
      <c r="BX73" s="145">
        <v>0.62502256835400005</v>
      </c>
      <c r="BY73" s="145">
        <v>0.62792824685699999</v>
      </c>
      <c r="BZ73" s="145">
        <v>0.63100000000000001</v>
      </c>
      <c r="CA73" s="145">
        <v>0.63586514540200001</v>
      </c>
      <c r="CB73" s="145">
        <v>0.64048312910899996</v>
      </c>
      <c r="CC73" s="145">
        <v>0.64903267413999999</v>
      </c>
      <c r="CD73" s="145">
        <v>0.65687096409599999</v>
      </c>
      <c r="CE73" s="145">
        <v>0.65226484302200005</v>
      </c>
      <c r="CF73" s="145">
        <v>0.652139387003</v>
      </c>
      <c r="CG73" s="145">
        <v>0.65253145782800004</v>
      </c>
      <c r="CH73" s="145">
        <v>0.65328786075400003</v>
      </c>
      <c r="CI73" s="145">
        <v>0.66171723232599999</v>
      </c>
      <c r="CJ73" s="145">
        <v>0.66050653741200005</v>
      </c>
      <c r="CK73" s="145">
        <v>0.66701020114300003</v>
      </c>
      <c r="CL73" s="145">
        <v>0.66916716513800001</v>
      </c>
      <c r="CM73" s="145">
        <v>0.67204556982499997</v>
      </c>
      <c r="CN73" s="145">
        <v>0.67787143332800004</v>
      </c>
      <c r="CO73" s="145">
        <v>0.67600000000000005</v>
      </c>
      <c r="CP73" s="145">
        <v>0.679000328963</v>
      </c>
      <c r="CQ73" s="145">
        <v>0.68166006389300005</v>
      </c>
      <c r="CR73" s="145">
        <v>0.68166101766499998</v>
      </c>
      <c r="CS73" s="145">
        <v>0.69039882729500002</v>
      </c>
      <c r="CT73" s="145">
        <v>0.68804970168699997</v>
      </c>
      <c r="CU73" s="145">
        <v>0.69210522446</v>
      </c>
    </row>
    <row r="74" spans="2:99">
      <c r="B74" s="141" t="s">
        <v>384</v>
      </c>
      <c r="C74" s="143" t="s">
        <v>192</v>
      </c>
      <c r="D74" s="144">
        <v>27.239178490800001</v>
      </c>
      <c r="E74" s="144">
        <v>27.2497515222</v>
      </c>
      <c r="F74" s="144">
        <v>27.2603245536</v>
      </c>
      <c r="G74" s="144">
        <v>27.2420259202</v>
      </c>
      <c r="H74" s="144">
        <v>27.1804197897</v>
      </c>
      <c r="I74" s="144">
        <v>27.118813659099999</v>
      </c>
      <c r="J74" s="144">
        <v>27.057207528599999</v>
      </c>
      <c r="K74" s="144">
        <v>26.9956013981</v>
      </c>
      <c r="L74" s="144">
        <v>26.9339952676</v>
      </c>
      <c r="M74" s="144">
        <v>26.872389136999999</v>
      </c>
      <c r="N74" s="144">
        <v>26.810783006499999</v>
      </c>
      <c r="O74" s="144">
        <v>26.749176876</v>
      </c>
      <c r="P74" s="144">
        <v>26.722392531400001</v>
      </c>
      <c r="Q74" s="144">
        <v>26.695608186699999</v>
      </c>
      <c r="R74" s="144">
        <v>26.6688238421</v>
      </c>
      <c r="S74" s="144">
        <v>26.642039497500001</v>
      </c>
      <c r="T74" s="144">
        <v>26.6152551528</v>
      </c>
      <c r="U74" s="144">
        <v>26.5884708082</v>
      </c>
      <c r="V74" s="144">
        <v>26.561686463600001</v>
      </c>
      <c r="W74" s="144">
        <v>26.534902119000002</v>
      </c>
      <c r="X74" s="144">
        <v>26.505743091100001</v>
      </c>
      <c r="Y74" s="144">
        <v>26.475000941000001</v>
      </c>
      <c r="Z74" s="144">
        <v>26.444258790900001</v>
      </c>
      <c r="AA74" s="144">
        <v>26.413516640899999</v>
      </c>
      <c r="AB74" s="144">
        <v>26.382774490799999</v>
      </c>
      <c r="AC74" s="144">
        <v>26.352032340800001</v>
      </c>
      <c r="AD74" s="144">
        <v>26.321290190700001</v>
      </c>
      <c r="AE74" s="144">
        <v>26.290548040600001</v>
      </c>
      <c r="AF74" s="144">
        <v>26.2591981108</v>
      </c>
      <c r="AG74" s="144">
        <v>26.2254170615</v>
      </c>
      <c r="AH74" s="144">
        <v>26.191636012299998</v>
      </c>
      <c r="AI74" s="144">
        <v>26.1578549631</v>
      </c>
      <c r="AJ74" s="144">
        <v>26.124073913899998</v>
      </c>
      <c r="AK74" s="144">
        <v>26.0902928647</v>
      </c>
      <c r="AL74" s="144">
        <v>26.056511815499999</v>
      </c>
      <c r="AM74" s="144">
        <v>26.0227307663</v>
      </c>
      <c r="AN74" s="144">
        <v>25.988949717000001</v>
      </c>
      <c r="AO74" s="144">
        <v>25.996455310799998</v>
      </c>
      <c r="AP74" s="144">
        <v>26.014282565199998</v>
      </c>
      <c r="AQ74" s="144">
        <v>26.0321098197</v>
      </c>
      <c r="AR74" s="144">
        <v>26.049937074100001</v>
      </c>
      <c r="AS74" s="144">
        <v>26.067764328599999</v>
      </c>
      <c r="AT74" s="144">
        <v>26.085591582999999</v>
      </c>
      <c r="AU74" s="144">
        <v>26.103418837500001</v>
      </c>
      <c r="AV74" s="144">
        <v>26.121246091900002</v>
      </c>
      <c r="AW74" s="144">
        <v>26.119385612399999</v>
      </c>
      <c r="AX74" s="144">
        <v>26.087993531999999</v>
      </c>
      <c r="AY74" s="144">
        <v>26.056601451599999</v>
      </c>
      <c r="AZ74" s="144">
        <v>26.025209371100001</v>
      </c>
      <c r="BA74" s="144">
        <v>25.993817290700001</v>
      </c>
      <c r="BB74" s="144">
        <v>25.962425210300001</v>
      </c>
      <c r="BC74" s="144">
        <v>25.931033129900001</v>
      </c>
      <c r="BD74" s="144">
        <v>25.8996410494</v>
      </c>
      <c r="BE74" s="144">
        <v>25.868248969</v>
      </c>
      <c r="BF74" s="144">
        <v>25.843635683900001</v>
      </c>
      <c r="BG74" s="144">
        <v>25.819022398800001</v>
      </c>
      <c r="BH74" s="144">
        <v>25.794409113699999</v>
      </c>
      <c r="BI74" s="144">
        <v>25.7697958286</v>
      </c>
      <c r="BJ74" s="144">
        <v>25.7451825435</v>
      </c>
      <c r="BK74" s="144">
        <v>25.720569258400001</v>
      </c>
      <c r="BL74" s="144">
        <v>25.695955973299998</v>
      </c>
      <c r="BM74" s="144">
        <v>25.671342688100001</v>
      </c>
      <c r="BN74" s="144">
        <v>25.655451803999998</v>
      </c>
      <c r="BO74" s="144">
        <v>25.645375853699999</v>
      </c>
      <c r="BP74" s="144">
        <v>25.635299903500002</v>
      </c>
      <c r="BQ74" s="144">
        <v>25.625223953300001</v>
      </c>
      <c r="BR74" s="144">
        <v>25.6151480031</v>
      </c>
      <c r="BS74" s="144">
        <v>25.605072052800001</v>
      </c>
      <c r="BT74" s="144">
        <v>25.5949961026</v>
      </c>
      <c r="BU74" s="144">
        <v>25.584920152399999</v>
      </c>
      <c r="BV74" s="144">
        <v>25.559969084700001</v>
      </c>
      <c r="BW74" s="144">
        <v>25.475517547199999</v>
      </c>
      <c r="BX74" s="144">
        <v>25.391066009599999</v>
      </c>
      <c r="BY74" s="144">
        <v>25.306614472100001</v>
      </c>
      <c r="BZ74" s="144">
        <v>25.2221629346</v>
      </c>
      <c r="CA74" s="144">
        <v>25.137711397</v>
      </c>
      <c r="CB74" s="144">
        <v>25.053259859499999</v>
      </c>
      <c r="CC74" s="144">
        <v>24.968808321899999</v>
      </c>
      <c r="CD74" s="144">
        <v>24.884356784400001</v>
      </c>
      <c r="CE74" s="144">
        <v>24.880049832099999</v>
      </c>
      <c r="CF74" s="144">
        <v>24.8957790262</v>
      </c>
      <c r="CG74" s="144">
        <v>24.911508220200002</v>
      </c>
      <c r="CH74" s="144">
        <v>24.9272374142</v>
      </c>
      <c r="CI74" s="144">
        <v>24.942966608300001</v>
      </c>
      <c r="CJ74" s="144">
        <v>24.958695802299999</v>
      </c>
      <c r="CK74" s="144">
        <v>24.974424996300002</v>
      </c>
      <c r="CL74" s="144">
        <v>24.990154190399998</v>
      </c>
      <c r="CM74" s="144">
        <v>24.980399938800002</v>
      </c>
      <c r="CN74" s="144">
        <v>24.932420518800001</v>
      </c>
      <c r="CO74" s="144">
        <v>24.8844410988</v>
      </c>
      <c r="CP74" s="144">
        <v>24.836461678799999</v>
      </c>
      <c r="CQ74" s="144">
        <v>24.7884822587</v>
      </c>
      <c r="CR74" s="144">
        <v>24.740502838699999</v>
      </c>
      <c r="CS74" s="144">
        <v>24.692523418699999</v>
      </c>
      <c r="CT74" s="144">
        <v>24.644543998700001</v>
      </c>
      <c r="CU74" s="144">
        <v>24.596564578700001</v>
      </c>
    </row>
    <row r="75" spans="2:99">
      <c r="B75" s="141" t="s">
        <v>385</v>
      </c>
      <c r="C75" s="143" t="s">
        <v>185</v>
      </c>
      <c r="D75" s="138">
        <v>2005</v>
      </c>
      <c r="E75" s="138">
        <v>2006</v>
      </c>
      <c r="F75" s="138">
        <v>2007</v>
      </c>
      <c r="G75" s="138">
        <v>2008</v>
      </c>
      <c r="H75" s="138">
        <v>2009</v>
      </c>
      <c r="I75" s="138">
        <v>2010</v>
      </c>
      <c r="J75" s="138">
        <v>2011</v>
      </c>
      <c r="K75" s="138">
        <v>2012</v>
      </c>
      <c r="L75" s="138">
        <v>2013</v>
      </c>
      <c r="M75" s="138">
        <v>2014</v>
      </c>
      <c r="N75" s="138">
        <v>2015</v>
      </c>
      <c r="O75" s="138">
        <v>2016</v>
      </c>
      <c r="P75" s="138">
        <v>2017</v>
      </c>
      <c r="Q75" s="138">
        <v>2018</v>
      </c>
      <c r="R75" s="138">
        <v>2019</v>
      </c>
      <c r="S75" s="138">
        <v>2020</v>
      </c>
      <c r="T75" s="146">
        <v>2021</v>
      </c>
      <c r="U75" s="146">
        <v>2022</v>
      </c>
      <c r="V75" s="146">
        <v>2023</v>
      </c>
      <c r="W75" s="146">
        <v>2024</v>
      </c>
      <c r="X75" s="146">
        <v>2025</v>
      </c>
      <c r="Y75" s="146">
        <v>2026</v>
      </c>
      <c r="Z75" s="146">
        <v>2027</v>
      </c>
      <c r="AA75" s="146">
        <v>2028</v>
      </c>
      <c r="AB75" s="146">
        <v>2029</v>
      </c>
      <c r="AC75" s="146">
        <v>2030</v>
      </c>
      <c r="AD75" s="146">
        <v>2031</v>
      </c>
      <c r="AE75" s="146">
        <v>2032</v>
      </c>
      <c r="AF75" s="146">
        <v>2033</v>
      </c>
      <c r="AG75" s="146">
        <v>2034</v>
      </c>
      <c r="AH75" s="146">
        <v>2035</v>
      </c>
      <c r="AI75" s="146">
        <v>2036</v>
      </c>
      <c r="AJ75" s="146">
        <v>2037</v>
      </c>
      <c r="AK75" s="146">
        <v>2038</v>
      </c>
      <c r="AL75" s="146">
        <v>2039</v>
      </c>
      <c r="AM75" s="146">
        <v>2040</v>
      </c>
      <c r="AN75" s="146">
        <v>2041</v>
      </c>
      <c r="AO75" s="146">
        <v>2042</v>
      </c>
      <c r="AP75" s="146">
        <v>2043</v>
      </c>
      <c r="AQ75" s="146">
        <v>2044</v>
      </c>
      <c r="AR75" s="146">
        <v>2045</v>
      </c>
      <c r="AS75" s="146">
        <v>2046</v>
      </c>
      <c r="AT75" s="146">
        <v>2047</v>
      </c>
      <c r="AU75" s="146">
        <v>2048</v>
      </c>
      <c r="AV75" s="146">
        <v>2049</v>
      </c>
      <c r="AW75" s="146">
        <v>2050</v>
      </c>
      <c r="AX75" s="146">
        <v>2051</v>
      </c>
      <c r="AY75" s="146">
        <v>2052</v>
      </c>
      <c r="AZ75" s="146">
        <v>2053</v>
      </c>
      <c r="BA75" s="146">
        <v>2054</v>
      </c>
      <c r="BB75" s="146">
        <v>2055</v>
      </c>
      <c r="BC75" s="146">
        <v>2056</v>
      </c>
      <c r="BD75" s="146">
        <v>2057</v>
      </c>
      <c r="BE75" s="146">
        <v>2058</v>
      </c>
      <c r="BF75" s="146">
        <v>2059</v>
      </c>
      <c r="BG75" s="146">
        <v>2060</v>
      </c>
      <c r="BH75" s="146">
        <v>2061</v>
      </c>
      <c r="BI75" s="146">
        <v>2062</v>
      </c>
      <c r="BJ75" s="146">
        <v>2063</v>
      </c>
      <c r="BK75" s="146">
        <v>2064</v>
      </c>
      <c r="BL75" s="146">
        <v>2065</v>
      </c>
      <c r="BM75" s="146">
        <v>2066</v>
      </c>
      <c r="BN75" s="146">
        <v>2067</v>
      </c>
      <c r="BO75" s="146">
        <v>2068</v>
      </c>
      <c r="BP75" s="146">
        <v>2069</v>
      </c>
      <c r="BQ75" s="146">
        <v>2070</v>
      </c>
      <c r="BR75" s="146">
        <v>2071</v>
      </c>
      <c r="BS75" s="146">
        <v>2072</v>
      </c>
      <c r="BT75" s="146">
        <v>2073</v>
      </c>
      <c r="BU75" s="146">
        <v>2074</v>
      </c>
      <c r="BV75" s="146">
        <v>2075</v>
      </c>
      <c r="BW75" s="146">
        <v>2076</v>
      </c>
      <c r="BX75" s="146">
        <v>2077</v>
      </c>
      <c r="BY75" s="146">
        <v>2078</v>
      </c>
      <c r="BZ75" s="146">
        <v>2079</v>
      </c>
      <c r="CA75" s="146">
        <v>2080</v>
      </c>
      <c r="CB75" s="146">
        <v>2081</v>
      </c>
      <c r="CC75" s="146">
        <v>2082</v>
      </c>
      <c r="CD75" s="146">
        <v>2083</v>
      </c>
      <c r="CE75" s="146">
        <v>2084</v>
      </c>
      <c r="CF75" s="146">
        <v>2085</v>
      </c>
      <c r="CG75" s="146">
        <v>2086</v>
      </c>
      <c r="CH75" s="146">
        <v>2087</v>
      </c>
      <c r="CI75" s="146">
        <v>2088</v>
      </c>
      <c r="CJ75" s="146">
        <v>2089</v>
      </c>
      <c r="CK75" s="146">
        <v>2090</v>
      </c>
      <c r="CL75" s="146">
        <v>2091</v>
      </c>
      <c r="CM75" s="146">
        <v>2092</v>
      </c>
      <c r="CN75" s="146">
        <v>2093</v>
      </c>
      <c r="CO75" s="146">
        <v>2094</v>
      </c>
      <c r="CP75" s="146">
        <v>2095</v>
      </c>
      <c r="CQ75" s="146">
        <v>2096</v>
      </c>
      <c r="CR75" s="146">
        <v>2097</v>
      </c>
      <c r="CS75" s="146">
        <v>2098</v>
      </c>
      <c r="CT75" s="146">
        <v>2099</v>
      </c>
      <c r="CU75" s="146">
        <v>2100</v>
      </c>
    </row>
    <row r="80" spans="2:99">
      <c r="B80" s="94" t="s">
        <v>386</v>
      </c>
      <c r="C80" s="88"/>
    </row>
    <row r="81" spans="2:5">
      <c r="B81" s="96" t="s">
        <v>211</v>
      </c>
      <c r="C81" s="96" t="s">
        <v>160</v>
      </c>
      <c r="D81" s="96" t="s">
        <v>161</v>
      </c>
      <c r="E81" s="96" t="s">
        <v>162</v>
      </c>
    </row>
    <row r="82" spans="2:5">
      <c r="B82" s="85" t="s">
        <v>113</v>
      </c>
      <c r="C82" s="119">
        <v>0</v>
      </c>
      <c r="D82" s="119">
        <v>0</v>
      </c>
      <c r="E82" s="97">
        <v>0</v>
      </c>
    </row>
    <row r="83" spans="2:5">
      <c r="B83" s="85" t="s">
        <v>114</v>
      </c>
      <c r="C83" s="119">
        <v>1.000593458</v>
      </c>
      <c r="D83" s="119">
        <v>3.5334750999999998E-2</v>
      </c>
      <c r="E83" s="97">
        <v>136.8185009</v>
      </c>
    </row>
    <row r="84" spans="2:5">
      <c r="B84" s="85" t="s">
        <v>115</v>
      </c>
      <c r="C84" s="119">
        <v>0.99849086499999995</v>
      </c>
      <c r="D84" s="119">
        <v>7.6030170999999994E-2</v>
      </c>
      <c r="E84" s="97">
        <v>279.46866779999999</v>
      </c>
    </row>
    <row r="85" spans="2:5">
      <c r="B85" s="85" t="s">
        <v>116</v>
      </c>
      <c r="C85" s="119">
        <v>0.99848953600000001</v>
      </c>
      <c r="D85" s="119">
        <v>6.0825689000000002E-2</v>
      </c>
      <c r="E85" s="97">
        <v>524.33484320000002</v>
      </c>
    </row>
    <row r="86" spans="2:5">
      <c r="B86" s="85" t="s">
        <v>117</v>
      </c>
      <c r="C86" s="119">
        <v>0</v>
      </c>
      <c r="D86" s="119">
        <v>0</v>
      </c>
      <c r="E86" s="97">
        <v>0</v>
      </c>
    </row>
    <row r="87" spans="2:5">
      <c r="B87" s="85" t="s">
        <v>118</v>
      </c>
      <c r="C87" s="119">
        <v>0</v>
      </c>
      <c r="D87" s="119">
        <v>0</v>
      </c>
      <c r="E87" s="97">
        <v>0</v>
      </c>
    </row>
    <row r="89" spans="2:5">
      <c r="B89" s="120" t="s">
        <v>387</v>
      </c>
    </row>
    <row r="90" spans="2:5">
      <c r="B90" s="94" t="s">
        <v>388</v>
      </c>
      <c r="C90" s="88"/>
    </row>
    <row r="91" spans="2:5">
      <c r="B91" s="96" t="s">
        <v>389</v>
      </c>
      <c r="C91" s="96" t="s">
        <v>390</v>
      </c>
      <c r="D91" s="96" t="s">
        <v>391</v>
      </c>
      <c r="E91" s="96" t="s">
        <v>392</v>
      </c>
    </row>
    <row r="92" spans="2:5">
      <c r="B92" s="108" t="s">
        <v>320</v>
      </c>
      <c r="C92" s="119">
        <v>-2.5829</v>
      </c>
      <c r="D92" s="119">
        <v>727.7</v>
      </c>
      <c r="E92" s="97">
        <v>231.39</v>
      </c>
    </row>
    <row r="93" spans="2:5">
      <c r="B93" s="108" t="s">
        <v>321</v>
      </c>
      <c r="C93" s="119">
        <v>1109.5</v>
      </c>
      <c r="D93" s="119">
        <v>-1E-3</v>
      </c>
      <c r="E93" s="97">
        <v>-4.0000000000000002E-4</v>
      </c>
    </row>
    <row r="94" spans="2:5">
      <c r="B94" s="156"/>
      <c r="C94" s="157"/>
      <c r="D94" s="157"/>
      <c r="E94" s="157"/>
    </row>
    <row r="95" spans="2:5">
      <c r="B95" s="156"/>
    </row>
    <row r="96" spans="2:5">
      <c r="B96" s="94" t="s">
        <v>393</v>
      </c>
      <c r="C96" s="88"/>
    </row>
    <row r="97" spans="2:5">
      <c r="B97" s="96" t="s">
        <v>389</v>
      </c>
      <c r="C97" s="96" t="s">
        <v>160</v>
      </c>
      <c r="D97" s="96" t="s">
        <v>161</v>
      </c>
      <c r="E97" s="96" t="s">
        <v>162</v>
      </c>
    </row>
    <row r="98" spans="2:5">
      <c r="B98" s="96" t="s">
        <v>390</v>
      </c>
      <c r="C98" s="119">
        <v>0.59499999999999997</v>
      </c>
      <c r="D98" s="119">
        <v>2.9999999999999997E-4</v>
      </c>
      <c r="E98" s="97">
        <v>9300</v>
      </c>
    </row>
    <row r="99" spans="2:5">
      <c r="B99" s="96" t="s">
        <v>391</v>
      </c>
      <c r="C99" s="119">
        <v>-1.0000000000000001E-5</v>
      </c>
      <c r="D99" s="119">
        <v>0.93940000000000001</v>
      </c>
      <c r="E99" s="97">
        <v>0</v>
      </c>
    </row>
    <row r="100" spans="2:5">
      <c r="B100" s="96" t="s">
        <v>392</v>
      </c>
      <c r="C100" s="119">
        <v>0</v>
      </c>
      <c r="D100" s="119">
        <v>0</v>
      </c>
      <c r="E100" s="97">
        <v>0</v>
      </c>
    </row>
    <row r="101" spans="2:5">
      <c r="B101" s="156"/>
      <c r="C101" s="157"/>
    </row>
    <row r="102" spans="2:5">
      <c r="B102" s="156"/>
      <c r="C102" s="158"/>
    </row>
    <row r="103" spans="2:5">
      <c r="B103" s="94" t="s">
        <v>394</v>
      </c>
      <c r="C103" s="88"/>
    </row>
    <row r="104" spans="2:5">
      <c r="B104" s="96" t="s">
        <v>389</v>
      </c>
      <c r="C104" s="96" t="s">
        <v>390</v>
      </c>
      <c r="D104" s="96" t="s">
        <v>391</v>
      </c>
      <c r="E104" s="96" t="s">
        <v>392</v>
      </c>
    </row>
    <row r="105" spans="2:5">
      <c r="B105" s="108" t="s">
        <v>320</v>
      </c>
      <c r="C105" s="119">
        <v>8.5000000000000006E-3</v>
      </c>
      <c r="D105" s="119">
        <v>4.0500000000000001E-2</v>
      </c>
      <c r="E105" s="97">
        <v>0</v>
      </c>
    </row>
    <row r="106" spans="2:5">
      <c r="B106" s="108" t="s">
        <v>321</v>
      </c>
      <c r="C106" s="119">
        <v>5.0700000000000002E-2</v>
      </c>
      <c r="D106" s="119">
        <v>2.1399999999999999E-2</v>
      </c>
      <c r="E106" s="97">
        <v>0</v>
      </c>
    </row>
    <row r="107" spans="2:5">
      <c r="B107" s="156"/>
      <c r="C107" s="157"/>
    </row>
    <row r="108" spans="2:5">
      <c r="B108" s="156"/>
      <c r="C108" s="157"/>
    </row>
    <row r="109" spans="2:5">
      <c r="B109" s="94" t="s">
        <v>395</v>
      </c>
      <c r="C109" s="88"/>
    </row>
    <row r="110" spans="2:5">
      <c r="B110" s="96" t="s">
        <v>389</v>
      </c>
      <c r="C110" s="96" t="s">
        <v>390</v>
      </c>
      <c r="D110" s="96" t="s">
        <v>391</v>
      </c>
      <c r="E110" s="96" t="s">
        <v>392</v>
      </c>
    </row>
    <row r="111" spans="2:5">
      <c r="B111" s="108" t="s">
        <v>320</v>
      </c>
      <c r="C111" s="119">
        <v>-2.9999999999999997E-4</v>
      </c>
      <c r="D111" s="119">
        <v>2.8769999999999998</v>
      </c>
      <c r="E111" s="97">
        <v>0</v>
      </c>
    </row>
    <row r="112" spans="2:5">
      <c r="B112" s="108" t="s">
        <v>321</v>
      </c>
      <c r="C112" s="119">
        <v>2.7530000000000001</v>
      </c>
      <c r="D112" s="119">
        <v>-0.109</v>
      </c>
      <c r="E112" s="97">
        <v>0</v>
      </c>
    </row>
    <row r="113" spans="2:4">
      <c r="B113" s="156"/>
      <c r="C113" s="157"/>
    </row>
    <row r="114" spans="2:4">
      <c r="B114" s="159"/>
      <c r="C114" s="160"/>
      <c r="D114" s="159"/>
    </row>
    <row r="115" spans="2:4">
      <c r="B115" s="123" t="s">
        <v>396</v>
      </c>
      <c r="C115" s="135" t="s">
        <v>397</v>
      </c>
      <c r="D115" s="159"/>
    </row>
    <row r="116" spans="2:4">
      <c r="B116" s="136" t="s">
        <v>398</v>
      </c>
      <c r="C116" s="137" t="s">
        <v>92</v>
      </c>
      <c r="D116" s="159"/>
    </row>
    <row r="117" spans="2:4">
      <c r="B117" s="108" t="s">
        <v>399</v>
      </c>
      <c r="C117" s="138">
        <v>0.36</v>
      </c>
      <c r="D117" s="159"/>
    </row>
    <row r="118" spans="2:4">
      <c r="B118" s="108" t="s">
        <v>400</v>
      </c>
      <c r="C118" s="138">
        <v>0.2</v>
      </c>
      <c r="D118" s="159"/>
    </row>
    <row r="119" spans="2:4">
      <c r="B119" s="159"/>
      <c r="C119" s="160"/>
      <c r="D119" s="159"/>
    </row>
    <row r="120" spans="2:4">
      <c r="B120" s="159"/>
      <c r="C120" s="160"/>
    </row>
    <row r="121" spans="2:4">
      <c r="B121" s="94" t="s">
        <v>401</v>
      </c>
      <c r="C121" s="135" t="s">
        <v>402</v>
      </c>
    </row>
    <row r="122" spans="2:4">
      <c r="B122" s="96" t="s">
        <v>403</v>
      </c>
      <c r="C122" s="137" t="s">
        <v>92</v>
      </c>
    </row>
    <row r="123" spans="2:4">
      <c r="B123" s="96" t="s">
        <v>390</v>
      </c>
      <c r="C123" s="138">
        <v>250</v>
      </c>
    </row>
    <row r="124" spans="2:4">
      <c r="B124" s="96" t="s">
        <v>391</v>
      </c>
      <c r="C124" s="138">
        <v>1750</v>
      </c>
    </row>
    <row r="125" spans="2:4">
      <c r="B125" s="96" t="s">
        <v>392</v>
      </c>
      <c r="C125" s="1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V127"/>
  <sheetViews>
    <sheetView zoomScale="70" zoomScaleNormal="70" workbookViewId="0">
      <selection activeCell="E10" sqref="E10"/>
    </sheetView>
  </sheetViews>
  <sheetFormatPr baseColWidth="10" defaultColWidth="8.90625" defaultRowHeight="14.5"/>
  <cols>
    <col min="2" max="2" width="67.453125" customWidth="1"/>
    <col min="3" max="3" width="76" customWidth="1"/>
    <col min="4" max="4" width="45" customWidth="1"/>
    <col min="5" max="5" width="40.36328125" customWidth="1"/>
    <col min="6" max="6" width="59.453125" customWidth="1"/>
    <col min="7" max="7" width="26.36328125" customWidth="1"/>
    <col min="8" max="8" width="30.08984375" customWidth="1"/>
    <col min="9" max="9" width="50.36328125" customWidth="1"/>
    <col min="10" max="10" width="20.54296875" customWidth="1"/>
  </cols>
  <sheetData>
    <row r="2" spans="2:100" ht="15.5">
      <c r="B2" s="205" t="s">
        <v>526</v>
      </c>
      <c r="C2" s="206" t="s">
        <v>691</v>
      </c>
      <c r="D2" s="206" t="s">
        <v>692</v>
      </c>
      <c r="E2" s="206" t="s">
        <v>527</v>
      </c>
      <c r="F2" s="206" t="s">
        <v>528</v>
      </c>
      <c r="G2" s="206" t="s">
        <v>694</v>
      </c>
      <c r="H2" s="207"/>
      <c r="I2" s="123" t="s">
        <v>462</v>
      </c>
      <c r="J2" s="164">
        <v>5138.45</v>
      </c>
      <c r="K2" s="97" t="s">
        <v>72</v>
      </c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  <c r="CI2" s="207"/>
      <c r="CJ2" s="207"/>
      <c r="CK2" s="207"/>
      <c r="CL2" s="207"/>
      <c r="CM2" s="207"/>
      <c r="CN2" s="207"/>
      <c r="CO2" s="207"/>
      <c r="CP2" s="207"/>
      <c r="CQ2" s="207"/>
      <c r="CR2" s="207"/>
      <c r="CS2" s="207"/>
      <c r="CT2" s="207"/>
      <c r="CU2" s="207"/>
      <c r="CV2" s="207"/>
    </row>
    <row r="3" spans="2:100" ht="15.5">
      <c r="B3" s="208" t="s">
        <v>529</v>
      </c>
      <c r="C3" s="209" t="s">
        <v>72</v>
      </c>
      <c r="D3" s="209" t="s">
        <v>72</v>
      </c>
      <c r="E3" s="209" t="s">
        <v>336</v>
      </c>
      <c r="F3" s="209" t="s">
        <v>530</v>
      </c>
      <c r="G3" s="209" t="s">
        <v>478</v>
      </c>
      <c r="H3" s="207"/>
      <c r="I3" s="123" t="s">
        <v>463</v>
      </c>
      <c r="J3" s="164">
        <v>6963.11</v>
      </c>
      <c r="K3" s="97" t="s">
        <v>72</v>
      </c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  <c r="CI3" s="207"/>
      <c r="CJ3" s="207"/>
      <c r="CK3" s="207"/>
      <c r="CL3" s="207"/>
      <c r="CM3" s="207"/>
      <c r="CN3" s="207"/>
      <c r="CO3" s="207"/>
      <c r="CP3" s="207"/>
      <c r="CQ3" s="207"/>
      <c r="CR3" s="207"/>
      <c r="CS3" s="207"/>
      <c r="CT3" s="207"/>
      <c r="CU3" s="207"/>
      <c r="CV3" s="207"/>
    </row>
    <row r="4" spans="2:100" ht="15.5">
      <c r="B4" s="208" t="s">
        <v>114</v>
      </c>
      <c r="C4" s="210">
        <v>5138.45</v>
      </c>
      <c r="D4" s="210">
        <v>4074.75</v>
      </c>
      <c r="E4" s="210">
        <v>22</v>
      </c>
      <c r="F4" s="210">
        <v>240</v>
      </c>
      <c r="G4" s="212">
        <v>600</v>
      </c>
      <c r="H4" s="207"/>
      <c r="I4" s="123" t="s">
        <v>464</v>
      </c>
      <c r="J4" s="164">
        <v>4074.75</v>
      </c>
      <c r="K4" s="97" t="s">
        <v>72</v>
      </c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</row>
    <row r="5" spans="2:100" ht="15.5">
      <c r="B5" s="208" t="s">
        <v>115</v>
      </c>
      <c r="C5" s="210">
        <v>6963.11</v>
      </c>
      <c r="D5" s="210">
        <v>5096.8100000000004</v>
      </c>
      <c r="E5" s="210">
        <v>41</v>
      </c>
      <c r="F5" s="210">
        <v>380</v>
      </c>
      <c r="G5" s="216">
        <v>1860</v>
      </c>
      <c r="H5" s="207"/>
      <c r="I5" s="123" t="s">
        <v>465</v>
      </c>
      <c r="J5" s="164">
        <v>5096.8100000000004</v>
      </c>
      <c r="K5" s="97" t="s">
        <v>72</v>
      </c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207"/>
      <c r="BT5" s="207"/>
      <c r="BU5" s="207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</row>
    <row r="6" spans="2:100" ht="15.5">
      <c r="B6" s="207"/>
      <c r="C6" s="207"/>
      <c r="D6" s="207"/>
      <c r="E6" s="207"/>
      <c r="F6" s="207" t="s">
        <v>712</v>
      </c>
      <c r="G6" s="207"/>
      <c r="H6" s="207"/>
      <c r="I6" s="123" t="s">
        <v>466</v>
      </c>
      <c r="J6" s="164">
        <v>0</v>
      </c>
      <c r="K6" s="97" t="s">
        <v>72</v>
      </c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</row>
    <row r="7" spans="2:100" ht="15.5">
      <c r="B7" s="207"/>
      <c r="C7" s="207"/>
      <c r="D7" s="207"/>
      <c r="E7" s="207"/>
      <c r="F7" s="207"/>
      <c r="G7" s="207"/>
      <c r="H7" s="207"/>
      <c r="I7" s="123" t="s">
        <v>467</v>
      </c>
      <c r="J7" s="164">
        <v>10.660600000000001</v>
      </c>
      <c r="K7" s="97" t="s">
        <v>111</v>
      </c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7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</row>
    <row r="8" spans="2:100" ht="15.5">
      <c r="B8" s="207"/>
      <c r="C8" s="207"/>
      <c r="D8" s="207"/>
      <c r="E8" s="207"/>
      <c r="F8" s="207"/>
      <c r="G8" s="207"/>
      <c r="H8" s="207"/>
      <c r="I8" s="123" t="s">
        <v>468</v>
      </c>
      <c r="J8" s="164">
        <v>456.77800000000002</v>
      </c>
      <c r="K8" s="97" t="s">
        <v>72</v>
      </c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7"/>
      <c r="BP8" s="207"/>
      <c r="BQ8" s="207"/>
      <c r="BR8" s="207"/>
      <c r="BS8" s="207"/>
      <c r="BT8" s="207"/>
      <c r="BU8" s="207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</row>
    <row r="9" spans="2:100" ht="15.5">
      <c r="B9" s="205" t="s">
        <v>163</v>
      </c>
      <c r="C9" s="206"/>
      <c r="D9" s="206" t="s">
        <v>164</v>
      </c>
      <c r="E9" s="207"/>
      <c r="F9" s="207"/>
      <c r="G9" s="207"/>
      <c r="H9" s="207"/>
      <c r="I9" s="123" t="s">
        <v>469</v>
      </c>
      <c r="J9" s="164">
        <v>466.77199999999999</v>
      </c>
      <c r="K9" s="97" t="s">
        <v>72</v>
      </c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7"/>
      <c r="BN9" s="207"/>
      <c r="BO9" s="207"/>
      <c r="BP9" s="207"/>
      <c r="BQ9" s="207"/>
      <c r="BR9" s="207"/>
      <c r="BS9" s="207"/>
      <c r="BT9" s="207"/>
      <c r="BU9" s="207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</row>
    <row r="10" spans="2:100">
      <c r="B10" s="211" t="s">
        <v>693</v>
      </c>
      <c r="C10" s="212">
        <v>550</v>
      </c>
      <c r="D10" s="212" t="s">
        <v>72</v>
      </c>
      <c r="E10" s="207">
        <v>466.77</v>
      </c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</row>
    <row r="11" spans="2:100">
      <c r="B11" s="211" t="s">
        <v>467</v>
      </c>
      <c r="C11" s="212">
        <v>10.66</v>
      </c>
      <c r="D11" s="212" t="s">
        <v>72</v>
      </c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</row>
    <row r="12" spans="2:100">
      <c r="B12" s="211" t="s">
        <v>466</v>
      </c>
      <c r="C12" s="212">
        <v>3.69</v>
      </c>
      <c r="D12" s="212" t="s">
        <v>72</v>
      </c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</row>
    <row r="13" spans="2:100">
      <c r="B13" s="211" t="s">
        <v>468</v>
      </c>
      <c r="C13" s="212">
        <v>350</v>
      </c>
      <c r="D13" s="212" t="s">
        <v>72</v>
      </c>
      <c r="E13" s="212">
        <v>456.78</v>
      </c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</row>
    <row r="14" spans="2:100">
      <c r="B14" s="207"/>
      <c r="C14" s="213"/>
      <c r="D14" s="213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/>
      <c r="BN14" s="207"/>
      <c r="BO14" s="207"/>
      <c r="BP14" s="207"/>
      <c r="BQ14" s="207"/>
      <c r="BR14" s="207"/>
      <c r="BS14" s="207"/>
      <c r="BT14" s="207"/>
      <c r="BU14" s="207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</row>
    <row r="15" spans="2:100"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7"/>
      <c r="BT15" s="207"/>
      <c r="BU15" s="207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</row>
    <row r="16" spans="2:100"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207"/>
      <c r="BN16" s="207"/>
      <c r="BO16" s="207"/>
      <c r="BP16" s="207"/>
      <c r="BQ16" s="207"/>
      <c r="BR16" s="207"/>
      <c r="BS16" s="207"/>
      <c r="BT16" s="207"/>
      <c r="BU16" s="207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</row>
    <row r="17" spans="2:100">
      <c r="B17" s="205" t="s">
        <v>531</v>
      </c>
      <c r="C17" s="206"/>
      <c r="D17" s="206" t="s">
        <v>164</v>
      </c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207"/>
      <c r="BN17" s="207"/>
      <c r="BO17" s="207"/>
      <c r="BP17" s="207"/>
      <c r="BQ17" s="207"/>
      <c r="BR17" s="207"/>
      <c r="BS17" s="207"/>
      <c r="BT17" s="207"/>
      <c r="BU17" s="207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207"/>
      <c r="CO17" s="207"/>
      <c r="CP17" s="207"/>
      <c r="CQ17" s="207"/>
      <c r="CR17" s="207"/>
      <c r="CS17" s="207"/>
      <c r="CT17" s="207"/>
      <c r="CU17" s="207"/>
      <c r="CV17" s="207"/>
    </row>
    <row r="18" spans="2:100">
      <c r="B18" s="214" t="s">
        <v>532</v>
      </c>
      <c r="C18" s="212">
        <v>0.01</v>
      </c>
      <c r="D18" s="212" t="s">
        <v>533</v>
      </c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7"/>
      <c r="BN18" s="207"/>
      <c r="BO18" s="207"/>
      <c r="BP18" s="207"/>
      <c r="BQ18" s="207"/>
      <c r="BR18" s="207"/>
      <c r="BS18" s="207"/>
      <c r="BT18" s="207"/>
      <c r="BU18" s="207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</row>
    <row r="19" spans="2:100">
      <c r="B19" s="247" t="s">
        <v>534</v>
      </c>
      <c r="C19" s="248">
        <v>0.2</v>
      </c>
      <c r="D19" s="248" t="s">
        <v>533</v>
      </c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207"/>
      <c r="BN19" s="207"/>
      <c r="BO19" s="207"/>
      <c r="BP19" s="207"/>
      <c r="BQ19" s="207"/>
      <c r="BR19" s="207"/>
      <c r="BS19" s="207"/>
      <c r="BT19" s="207"/>
      <c r="BU19" s="207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207"/>
      <c r="CO19" s="207"/>
      <c r="CP19" s="207"/>
      <c r="CQ19" s="207"/>
      <c r="CR19" s="207"/>
      <c r="CS19" s="207"/>
      <c r="CT19" s="207"/>
      <c r="CU19" s="207"/>
      <c r="CV19" s="207"/>
    </row>
    <row r="20" spans="2:100">
      <c r="B20" s="29" t="s">
        <v>535</v>
      </c>
      <c r="C20" s="212">
        <v>4</v>
      </c>
      <c r="D20" s="212" t="s">
        <v>536</v>
      </c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07"/>
      <c r="BN20" s="207"/>
      <c r="BO20" s="207"/>
      <c r="BP20" s="207"/>
      <c r="BQ20" s="207"/>
      <c r="BR20" s="207"/>
      <c r="BS20" s="207"/>
      <c r="BT20" s="207"/>
      <c r="BU20" s="207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</row>
    <row r="21" spans="2:100">
      <c r="B21" s="211" t="s">
        <v>537</v>
      </c>
      <c r="C21" s="212">
        <v>2</v>
      </c>
      <c r="D21" s="212" t="s">
        <v>536</v>
      </c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</row>
    <row r="22" spans="2:100">
      <c r="B22" s="211" t="s">
        <v>538</v>
      </c>
      <c r="C22" s="212">
        <v>1000000</v>
      </c>
      <c r="D22" s="212" t="s">
        <v>72</v>
      </c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7"/>
      <c r="BT22" s="207"/>
      <c r="BU22" s="207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</row>
    <row r="23" spans="2:100">
      <c r="B23" s="211" t="s">
        <v>539</v>
      </c>
      <c r="C23" s="212">
        <v>8.0000000000000002E-3</v>
      </c>
      <c r="D23" s="212" t="s">
        <v>92</v>
      </c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</row>
    <row r="24" spans="2:100">
      <c r="B24" s="215" t="s">
        <v>540</v>
      </c>
      <c r="C24" s="212">
        <v>0.2</v>
      </c>
      <c r="D24" s="212" t="s">
        <v>533</v>
      </c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</row>
    <row r="25" spans="2:100">
      <c r="B25" s="211" t="s">
        <v>473</v>
      </c>
      <c r="C25" s="212">
        <v>1</v>
      </c>
      <c r="D25" s="212" t="s">
        <v>533</v>
      </c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7"/>
      <c r="BN25" s="207"/>
      <c r="BO25" s="207"/>
      <c r="BP25" s="207"/>
      <c r="BQ25" s="207"/>
      <c r="BR25" s="207"/>
      <c r="BS25" s="207"/>
      <c r="BT25" s="207"/>
      <c r="BU25" s="207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</row>
    <row r="26" spans="2:100">
      <c r="B26" s="211" t="s">
        <v>541</v>
      </c>
      <c r="C26" s="212">
        <v>600</v>
      </c>
      <c r="D26" s="212" t="s">
        <v>335</v>
      </c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7"/>
      <c r="BN26" s="207"/>
      <c r="BO26" s="207"/>
      <c r="BP26" s="207"/>
      <c r="BQ26" s="207"/>
      <c r="BR26" s="207"/>
      <c r="BS26" s="207"/>
      <c r="BT26" s="207"/>
      <c r="BU26" s="207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</row>
    <row r="27" spans="2:100">
      <c r="B27" s="29" t="s">
        <v>542</v>
      </c>
      <c r="C27" s="216">
        <v>1860</v>
      </c>
      <c r="D27" s="216" t="s">
        <v>335</v>
      </c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7"/>
      <c r="BF27" s="207"/>
      <c r="BG27" s="207"/>
      <c r="BH27" s="207"/>
      <c r="BI27" s="207"/>
      <c r="BJ27" s="207"/>
      <c r="BK27" s="207"/>
      <c r="BL27" s="207"/>
      <c r="BM27" s="207"/>
      <c r="BN27" s="207"/>
      <c r="BO27" s="207"/>
      <c r="BP27" s="207"/>
      <c r="BQ27" s="207"/>
      <c r="BR27" s="207"/>
      <c r="BS27" s="207"/>
      <c r="BT27" s="207"/>
      <c r="BU27" s="207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207"/>
      <c r="CO27" s="207"/>
      <c r="CP27" s="207"/>
      <c r="CQ27" s="207"/>
      <c r="CR27" s="207"/>
      <c r="CS27" s="207"/>
      <c r="CT27" s="207"/>
      <c r="CU27" s="207"/>
      <c r="CV27" s="207"/>
    </row>
    <row r="28" spans="2:100">
      <c r="B28" s="211" t="s">
        <v>543</v>
      </c>
      <c r="C28" s="212">
        <v>0.02</v>
      </c>
      <c r="D28" s="212" t="s">
        <v>533</v>
      </c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07"/>
      <c r="BN28" s="207"/>
      <c r="BO28" s="207"/>
      <c r="BP28" s="207"/>
      <c r="BQ28" s="207"/>
      <c r="BR28" s="207"/>
      <c r="BS28" s="207"/>
      <c r="BT28" s="207"/>
      <c r="BU28" s="207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207"/>
      <c r="CO28" s="207"/>
      <c r="CP28" s="207"/>
      <c r="CQ28" s="207"/>
      <c r="CR28" s="207"/>
      <c r="CS28" s="207"/>
      <c r="CT28" s="207"/>
      <c r="CU28" s="207"/>
      <c r="CV28" s="207"/>
    </row>
    <row r="29" spans="2:100">
      <c r="B29" s="211" t="s">
        <v>544</v>
      </c>
      <c r="C29" s="212">
        <v>0.03</v>
      </c>
      <c r="D29" s="212" t="s">
        <v>533</v>
      </c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7"/>
      <c r="BF29" s="207"/>
      <c r="BG29" s="207"/>
      <c r="BH29" s="207"/>
      <c r="BI29" s="207"/>
      <c r="BJ29" s="207"/>
      <c r="BK29" s="207"/>
      <c r="BL29" s="207"/>
      <c r="BM29" s="207"/>
      <c r="BN29" s="207"/>
      <c r="BO29" s="207"/>
      <c r="BP29" s="207"/>
      <c r="BQ29" s="207"/>
      <c r="BR29" s="207"/>
      <c r="BS29" s="207"/>
      <c r="BT29" s="207"/>
      <c r="BU29" s="207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207"/>
      <c r="CO29" s="207"/>
      <c r="CP29" s="207"/>
      <c r="CQ29" s="207"/>
      <c r="CR29" s="207"/>
      <c r="CS29" s="207"/>
      <c r="CT29" s="207"/>
      <c r="CU29" s="207"/>
      <c r="CV29" s="207"/>
    </row>
    <row r="30" spans="2:100">
      <c r="B30" s="211" t="s">
        <v>545</v>
      </c>
      <c r="C30" s="212">
        <v>0.65</v>
      </c>
      <c r="D30" s="212" t="s">
        <v>92</v>
      </c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7"/>
      <c r="BN30" s="207"/>
      <c r="BO30" s="207"/>
      <c r="BP30" s="207"/>
      <c r="BQ30" s="207"/>
      <c r="BR30" s="207"/>
      <c r="BS30" s="207"/>
      <c r="BT30" s="207"/>
      <c r="BU30" s="207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</row>
    <row r="31" spans="2:100">
      <c r="B31" s="211" t="s">
        <v>546</v>
      </c>
      <c r="C31" s="212">
        <v>0.16</v>
      </c>
      <c r="D31" s="212" t="s">
        <v>92</v>
      </c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  <c r="BM31" s="207"/>
      <c r="BN31" s="207"/>
      <c r="BO31" s="207"/>
      <c r="BP31" s="207"/>
      <c r="BQ31" s="207"/>
      <c r="BR31" s="207"/>
      <c r="BS31" s="207"/>
      <c r="BT31" s="207"/>
      <c r="BU31" s="207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</row>
    <row r="32" spans="2:100">
      <c r="B32" s="211" t="s">
        <v>547</v>
      </c>
      <c r="C32" s="212">
        <v>0.6</v>
      </c>
      <c r="D32" s="212" t="s">
        <v>533</v>
      </c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207"/>
      <c r="BN32" s="207"/>
      <c r="BO32" s="207"/>
      <c r="BP32" s="207"/>
      <c r="BQ32" s="207"/>
      <c r="BR32" s="207"/>
      <c r="BS32" s="207"/>
      <c r="BT32" s="207"/>
      <c r="BU32" s="207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</row>
    <row r="33" spans="2:100">
      <c r="B33" s="211" t="s">
        <v>548</v>
      </c>
      <c r="C33" s="212">
        <v>0.05</v>
      </c>
      <c r="D33" s="212" t="s">
        <v>533</v>
      </c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7"/>
      <c r="BN33" s="207"/>
      <c r="BO33" s="207"/>
      <c r="BP33" s="207"/>
      <c r="BQ33" s="207"/>
      <c r="BR33" s="207"/>
      <c r="BS33" s="207"/>
      <c r="BT33" s="207"/>
      <c r="BU33" s="207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</row>
    <row r="34" spans="2:100">
      <c r="B34" s="211" t="s">
        <v>549</v>
      </c>
      <c r="C34" s="212">
        <v>2</v>
      </c>
      <c r="D34" s="212" t="s">
        <v>336</v>
      </c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7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207"/>
      <c r="CO34" s="207"/>
      <c r="CP34" s="207"/>
      <c r="CQ34" s="207"/>
      <c r="CR34" s="207"/>
      <c r="CS34" s="207"/>
      <c r="CT34" s="207"/>
      <c r="CU34" s="207"/>
      <c r="CV34" s="207"/>
    </row>
    <row r="35" spans="2:100">
      <c r="B35" s="211" t="s">
        <v>550</v>
      </c>
      <c r="C35" s="212">
        <v>45</v>
      </c>
      <c r="D35" s="212" t="s">
        <v>530</v>
      </c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7"/>
      <c r="BO35" s="207"/>
      <c r="BP35" s="207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2:100">
      <c r="B36" s="211" t="s">
        <v>551</v>
      </c>
      <c r="C36" s="217">
        <v>2.3900000000000002E-5</v>
      </c>
      <c r="D36" s="212" t="s">
        <v>552</v>
      </c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7"/>
      <c r="BO36" s="207"/>
      <c r="BP36" s="207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2:100">
      <c r="B37" s="211" t="s">
        <v>553</v>
      </c>
      <c r="C37" s="212">
        <v>1000</v>
      </c>
      <c r="D37" s="212" t="s">
        <v>92</v>
      </c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7"/>
      <c r="BD37" s="207"/>
      <c r="BE37" s="207"/>
      <c r="BF37" s="207"/>
      <c r="BG37" s="207"/>
      <c r="BH37" s="207"/>
      <c r="BI37" s="207"/>
      <c r="BJ37" s="207"/>
      <c r="BK37" s="207"/>
      <c r="BL37" s="207"/>
      <c r="BM37" s="207"/>
      <c r="BN37" s="207"/>
      <c r="BO37" s="207"/>
      <c r="BP37" s="207"/>
      <c r="BQ37" s="207"/>
      <c r="BR37" s="207"/>
      <c r="BS37" s="207"/>
      <c r="BT37" s="207"/>
      <c r="BU37" s="207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207"/>
      <c r="CO37" s="207"/>
      <c r="CP37" s="207"/>
      <c r="CQ37" s="207"/>
      <c r="CR37" s="207"/>
      <c r="CS37" s="207"/>
      <c r="CT37" s="207"/>
      <c r="CU37" s="207"/>
      <c r="CV37" s="207"/>
    </row>
    <row r="38" spans="2:100">
      <c r="B38" s="211" t="s">
        <v>554</v>
      </c>
      <c r="C38" s="212">
        <v>41.8</v>
      </c>
      <c r="D38" s="212" t="s">
        <v>552</v>
      </c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7"/>
      <c r="BF38" s="207"/>
      <c r="BG38" s="207"/>
      <c r="BH38" s="207"/>
      <c r="BI38" s="207"/>
      <c r="BJ38" s="207"/>
      <c r="BK38" s="207"/>
      <c r="BL38" s="207"/>
      <c r="BM38" s="207"/>
      <c r="BN38" s="207"/>
      <c r="BO38" s="207"/>
      <c r="BP38" s="207"/>
      <c r="BQ38" s="207"/>
      <c r="BR38" s="207"/>
      <c r="BS38" s="207"/>
      <c r="BT38" s="207"/>
      <c r="BU38" s="207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</row>
    <row r="39" spans="2:100" ht="22.75" customHeight="1"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7"/>
      <c r="BF39" s="207"/>
      <c r="BG39" s="207"/>
      <c r="BH39" s="207"/>
      <c r="BI39" s="207"/>
      <c r="BJ39" s="207"/>
      <c r="BK39" s="207"/>
      <c r="BL39" s="207"/>
      <c r="BM39" s="207"/>
      <c r="BN39" s="207"/>
      <c r="BO39" s="207"/>
      <c r="BP39" s="207"/>
      <c r="BQ39" s="207"/>
      <c r="BR39" s="207"/>
      <c r="BS39" s="207"/>
      <c r="BT39" s="207"/>
      <c r="BU39" s="207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207"/>
      <c r="CO39" s="207"/>
      <c r="CP39" s="207"/>
      <c r="CQ39" s="207"/>
      <c r="CR39" s="207"/>
      <c r="CS39" s="207"/>
      <c r="CT39" s="207"/>
      <c r="CU39" s="207"/>
      <c r="CV39" s="207"/>
    </row>
    <row r="40" spans="2:100">
      <c r="B40" s="218" t="s">
        <v>214</v>
      </c>
      <c r="C40" s="219" t="s">
        <v>215</v>
      </c>
      <c r="D40" s="211">
        <v>2005</v>
      </c>
      <c r="E40" s="211">
        <v>2006</v>
      </c>
      <c r="F40" s="211">
        <v>2007</v>
      </c>
      <c r="G40" s="211">
        <v>2008</v>
      </c>
      <c r="H40" s="211">
        <v>2009</v>
      </c>
      <c r="I40" s="211">
        <v>2010</v>
      </c>
      <c r="J40" s="211">
        <v>2011</v>
      </c>
      <c r="K40" s="211">
        <v>2012</v>
      </c>
      <c r="L40" s="211">
        <v>2013</v>
      </c>
      <c r="M40" s="211">
        <v>2014</v>
      </c>
      <c r="N40" s="211">
        <v>2015</v>
      </c>
      <c r="O40" s="211">
        <v>2016</v>
      </c>
      <c r="P40" s="211">
        <v>2017</v>
      </c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7"/>
      <c r="BF40" s="207"/>
      <c r="BG40" s="207"/>
      <c r="BH40" s="207"/>
      <c r="BI40" s="207"/>
      <c r="BJ40" s="207"/>
      <c r="BK40" s="207"/>
      <c r="BL40" s="207"/>
      <c r="BM40" s="207"/>
      <c r="BN40" s="207"/>
      <c r="BO40" s="207"/>
      <c r="BP40" s="207"/>
      <c r="BQ40" s="207"/>
      <c r="BR40" s="207"/>
      <c r="BS40" s="207"/>
      <c r="BT40" s="207"/>
      <c r="BU40" s="207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207"/>
      <c r="CO40" s="207"/>
      <c r="CP40" s="207"/>
      <c r="CQ40" s="207"/>
      <c r="CR40" s="207"/>
      <c r="CS40" s="207"/>
      <c r="CT40" s="207"/>
      <c r="CU40" s="207"/>
      <c r="CV40" s="207"/>
    </row>
    <row r="41" spans="2:100">
      <c r="B41" s="205" t="s">
        <v>555</v>
      </c>
      <c r="C41" s="211" t="s">
        <v>556</v>
      </c>
      <c r="D41" s="220">
        <v>1670</v>
      </c>
      <c r="E41" s="220">
        <v>2160</v>
      </c>
      <c r="F41" s="220">
        <v>2120</v>
      </c>
      <c r="G41" s="220">
        <v>2010</v>
      </c>
      <c r="H41" s="220">
        <v>1330</v>
      </c>
      <c r="I41" s="220">
        <v>1720</v>
      </c>
      <c r="J41" s="220">
        <v>2445</v>
      </c>
      <c r="K41" s="220">
        <v>2113</v>
      </c>
      <c r="L41" s="220">
        <v>2000</v>
      </c>
      <c r="M41" s="220">
        <v>1900</v>
      </c>
      <c r="N41" s="220">
        <v>1900</v>
      </c>
      <c r="O41" s="220">
        <v>2200</v>
      </c>
      <c r="P41" s="220">
        <v>2300</v>
      </c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07"/>
      <c r="AG41" s="207"/>
      <c r="AH41" s="207"/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  <c r="BC41" s="207"/>
      <c r="BD41" s="207"/>
      <c r="BE41" s="207"/>
      <c r="BF41" s="207"/>
      <c r="BG41" s="207"/>
      <c r="BH41" s="207"/>
      <c r="BI41" s="207"/>
      <c r="BJ41" s="207"/>
      <c r="BK41" s="207"/>
      <c r="BL41" s="207"/>
      <c r="BM41" s="207"/>
      <c r="BN41" s="207"/>
      <c r="BO41" s="207"/>
      <c r="BP41" s="207"/>
      <c r="BQ41" s="207"/>
      <c r="BR41" s="207"/>
      <c r="BS41" s="207"/>
      <c r="BT41" s="207"/>
      <c r="BU41" s="207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7"/>
      <c r="CO41" s="207"/>
      <c r="CP41" s="207"/>
      <c r="CQ41" s="207"/>
      <c r="CR41" s="207"/>
      <c r="CS41" s="207"/>
      <c r="CT41" s="207"/>
      <c r="CU41" s="207"/>
      <c r="CV41" s="207"/>
    </row>
    <row r="42" spans="2:100">
      <c r="B42" s="221"/>
      <c r="C42" s="168"/>
      <c r="D42" s="168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7"/>
      <c r="BF42" s="207"/>
      <c r="BG42" s="207"/>
      <c r="BH42" s="207"/>
      <c r="BI42" s="207"/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7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207"/>
      <c r="CO42" s="207"/>
      <c r="CP42" s="207"/>
      <c r="CQ42" s="207"/>
      <c r="CR42" s="207"/>
      <c r="CS42" s="207"/>
      <c r="CT42" s="207"/>
      <c r="CU42" s="207"/>
      <c r="CV42" s="207"/>
    </row>
    <row r="43" spans="2:100">
      <c r="B43" s="1"/>
      <c r="C43" s="168"/>
      <c r="D43" s="168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  <c r="BD43" s="207"/>
      <c r="BE43" s="207"/>
      <c r="BF43" s="207"/>
      <c r="BG43" s="207"/>
      <c r="BH43" s="207"/>
      <c r="BI43" s="207"/>
      <c r="BJ43" s="207"/>
      <c r="BK43" s="207"/>
      <c r="BL43" s="207"/>
      <c r="BM43" s="207"/>
      <c r="BN43" s="207"/>
      <c r="BO43" s="207"/>
      <c r="BP43" s="207"/>
      <c r="BQ43" s="207"/>
      <c r="BR43" s="207"/>
      <c r="BS43" s="207"/>
      <c r="BT43" s="207"/>
      <c r="BU43" s="207"/>
      <c r="BV43" s="207"/>
      <c r="BW43" s="207"/>
      <c r="BX43" s="207"/>
      <c r="BY43" s="207"/>
      <c r="BZ43" s="207"/>
      <c r="CA43" s="207"/>
      <c r="CB43" s="207"/>
      <c r="CC43" s="207"/>
      <c r="CD43" s="207"/>
      <c r="CE43" s="207"/>
      <c r="CF43" s="207"/>
      <c r="CG43" s="207"/>
      <c r="CH43" s="207"/>
      <c r="CI43" s="207"/>
      <c r="CJ43" s="207"/>
      <c r="CK43" s="207"/>
      <c r="CL43" s="207"/>
      <c r="CM43" s="207"/>
      <c r="CN43" s="207"/>
      <c r="CO43" s="207"/>
      <c r="CP43" s="207"/>
      <c r="CQ43" s="207"/>
      <c r="CR43" s="207"/>
      <c r="CS43" s="207"/>
      <c r="CT43" s="207"/>
      <c r="CU43" s="207"/>
      <c r="CV43" s="207"/>
    </row>
    <row r="44" spans="2:100">
      <c r="B44" s="11"/>
      <c r="C44" s="9"/>
      <c r="D44" s="9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  <c r="BE44" s="207"/>
      <c r="BF44" s="207"/>
      <c r="BG44" s="207"/>
      <c r="BH44" s="207"/>
      <c r="BI44" s="207"/>
      <c r="BJ44" s="207"/>
      <c r="BK44" s="207"/>
      <c r="BL44" s="207"/>
      <c r="BM44" s="207"/>
      <c r="BN44" s="207"/>
      <c r="BO44" s="207"/>
      <c r="BP44" s="207"/>
      <c r="BQ44" s="207"/>
      <c r="BR44" s="207"/>
      <c r="BS44" s="207"/>
      <c r="BT44" s="207"/>
      <c r="BU44" s="207"/>
      <c r="BV44" s="207"/>
      <c r="BW44" s="207"/>
      <c r="BX44" s="207"/>
      <c r="BY44" s="207"/>
      <c r="BZ44" s="207"/>
      <c r="CA44" s="207"/>
      <c r="CB44" s="207"/>
      <c r="CC44" s="207"/>
      <c r="CD44" s="207"/>
      <c r="CE44" s="207"/>
      <c r="CF44" s="207"/>
      <c r="CG44" s="207"/>
      <c r="CH44" s="207"/>
      <c r="CI44" s="207"/>
      <c r="CJ44" s="207"/>
      <c r="CK44" s="207"/>
      <c r="CL44" s="207"/>
      <c r="CM44" s="207"/>
      <c r="CN44" s="207"/>
      <c r="CO44" s="207"/>
      <c r="CP44" s="207"/>
      <c r="CQ44" s="207"/>
      <c r="CR44" s="207"/>
      <c r="CS44" s="207"/>
      <c r="CT44" s="207"/>
      <c r="CU44" s="207"/>
      <c r="CV44" s="207"/>
    </row>
    <row r="45" spans="2:100">
      <c r="B45" s="218" t="s">
        <v>214</v>
      </c>
      <c r="C45" s="219" t="s">
        <v>215</v>
      </c>
      <c r="D45" s="211">
        <v>2005</v>
      </c>
      <c r="E45" s="211">
        <v>2006</v>
      </c>
      <c r="F45" s="211">
        <v>2007</v>
      </c>
      <c r="G45" s="211">
        <v>2008</v>
      </c>
      <c r="H45" s="211">
        <v>2009</v>
      </c>
      <c r="I45" s="211">
        <v>2010</v>
      </c>
      <c r="J45" s="211">
        <v>2011</v>
      </c>
      <c r="K45" s="211">
        <v>2012</v>
      </c>
      <c r="L45" s="211">
        <v>2013</v>
      </c>
      <c r="M45" s="211">
        <v>2014</v>
      </c>
      <c r="N45" s="211">
        <v>2015</v>
      </c>
      <c r="O45" s="211">
        <v>2016</v>
      </c>
      <c r="P45" s="211">
        <v>2017</v>
      </c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7"/>
      <c r="BE45" s="207"/>
      <c r="BF45" s="207"/>
      <c r="BG45" s="207"/>
      <c r="BH45" s="207"/>
      <c r="BI45" s="207"/>
      <c r="BJ45" s="207"/>
      <c r="BK45" s="207"/>
      <c r="BL45" s="207"/>
      <c r="BM45" s="207"/>
      <c r="BN45" s="207"/>
      <c r="BO45" s="207"/>
      <c r="BP45" s="207"/>
      <c r="BQ45" s="207"/>
      <c r="BR45" s="207"/>
      <c r="BS45" s="207"/>
      <c r="BT45" s="207"/>
      <c r="BU45" s="207"/>
      <c r="BV45" s="207"/>
      <c r="BW45" s="207"/>
      <c r="BX45" s="207"/>
      <c r="BY45" s="207"/>
      <c r="BZ45" s="207"/>
      <c r="CA45" s="207"/>
      <c r="CB45" s="207"/>
      <c r="CC45" s="207"/>
      <c r="CD45" s="207"/>
      <c r="CE45" s="207"/>
      <c r="CF45" s="207"/>
      <c r="CG45" s="207"/>
      <c r="CH45" s="207"/>
      <c r="CI45" s="207"/>
      <c r="CJ45" s="207"/>
      <c r="CK45" s="207"/>
      <c r="CL45" s="207"/>
      <c r="CM45" s="207"/>
      <c r="CN45" s="207"/>
      <c r="CO45" s="207"/>
      <c r="CP45" s="207"/>
      <c r="CQ45" s="207"/>
      <c r="CR45" s="207"/>
      <c r="CS45" s="207"/>
      <c r="CT45" s="207"/>
      <c r="CU45" s="207"/>
      <c r="CV45" s="207"/>
    </row>
    <row r="46" spans="2:100">
      <c r="B46" s="222" t="s">
        <v>557</v>
      </c>
      <c r="C46" s="223" t="s">
        <v>192</v>
      </c>
      <c r="D46" s="224">
        <v>41</v>
      </c>
      <c r="E46" s="224">
        <v>44</v>
      </c>
      <c r="F46" s="224">
        <v>45</v>
      </c>
      <c r="G46" s="224">
        <v>43</v>
      </c>
      <c r="H46" s="224">
        <v>44</v>
      </c>
      <c r="I46" s="224">
        <v>54</v>
      </c>
      <c r="J46" s="224">
        <v>55</v>
      </c>
      <c r="K46" s="224">
        <v>63</v>
      </c>
      <c r="L46" s="224">
        <v>65</v>
      </c>
      <c r="M46" s="224">
        <v>71</v>
      </c>
      <c r="N46" s="224">
        <v>73</v>
      </c>
      <c r="O46" s="224">
        <v>76</v>
      </c>
      <c r="P46" s="224">
        <v>79</v>
      </c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  <c r="BE46" s="207"/>
      <c r="BF46" s="207"/>
      <c r="BG46" s="207"/>
      <c r="BH46" s="207"/>
      <c r="BI46" s="207"/>
      <c r="BJ46" s="207"/>
      <c r="BK46" s="207"/>
      <c r="BL46" s="207"/>
      <c r="BM46" s="207"/>
      <c r="BN46" s="207"/>
      <c r="BO46" s="207"/>
      <c r="BP46" s="207"/>
      <c r="BQ46" s="207"/>
      <c r="BR46" s="207"/>
      <c r="BS46" s="207"/>
      <c r="BT46" s="207"/>
      <c r="BU46" s="207"/>
      <c r="BV46" s="207"/>
      <c r="BW46" s="207"/>
      <c r="BX46" s="207"/>
      <c r="BY46" s="207"/>
      <c r="BZ46" s="207"/>
      <c r="CA46" s="207"/>
      <c r="CB46" s="207"/>
      <c r="CC46" s="207"/>
      <c r="CD46" s="207"/>
      <c r="CE46" s="207"/>
      <c r="CF46" s="207"/>
      <c r="CG46" s="207"/>
      <c r="CH46" s="207"/>
      <c r="CI46" s="207"/>
      <c r="CJ46" s="207"/>
      <c r="CK46" s="207"/>
      <c r="CL46" s="207"/>
      <c r="CM46" s="207"/>
      <c r="CN46" s="207"/>
      <c r="CO46" s="207"/>
      <c r="CP46" s="207"/>
      <c r="CQ46" s="207"/>
      <c r="CR46" s="207"/>
      <c r="CS46" s="207"/>
      <c r="CT46" s="207"/>
      <c r="CU46" s="207"/>
      <c r="CV46" s="207"/>
    </row>
    <row r="47" spans="2:100"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H47" s="207"/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7"/>
      <c r="BE47" s="207"/>
      <c r="BF47" s="207"/>
      <c r="BG47" s="207"/>
      <c r="BH47" s="207"/>
      <c r="BI47" s="207"/>
      <c r="BJ47" s="207"/>
      <c r="BK47" s="207"/>
      <c r="BL47" s="207"/>
      <c r="BM47" s="207"/>
      <c r="BN47" s="207"/>
      <c r="BO47" s="207"/>
      <c r="BP47" s="207"/>
      <c r="BQ47" s="207"/>
      <c r="BR47" s="207"/>
      <c r="BS47" s="207"/>
      <c r="BT47" s="207"/>
      <c r="BU47" s="207"/>
      <c r="BV47" s="207"/>
      <c r="BW47" s="207"/>
      <c r="BX47" s="207"/>
      <c r="BY47" s="207"/>
      <c r="BZ47" s="207"/>
      <c r="CA47" s="207"/>
      <c r="CB47" s="207"/>
      <c r="CC47" s="207"/>
      <c r="CD47" s="207"/>
      <c r="CE47" s="207"/>
      <c r="CF47" s="207"/>
      <c r="CG47" s="207"/>
      <c r="CH47" s="207"/>
      <c r="CI47" s="207"/>
      <c r="CJ47" s="207"/>
      <c r="CK47" s="207"/>
      <c r="CL47" s="207"/>
      <c r="CM47" s="207"/>
      <c r="CN47" s="207"/>
      <c r="CO47" s="207"/>
      <c r="CP47" s="207"/>
      <c r="CQ47" s="207"/>
      <c r="CR47" s="207"/>
      <c r="CS47" s="207"/>
      <c r="CT47" s="207"/>
      <c r="CU47" s="207"/>
      <c r="CV47" s="207"/>
    </row>
    <row r="48" spans="2:100">
      <c r="B48" s="218" t="s">
        <v>214</v>
      </c>
      <c r="C48" s="219" t="s">
        <v>215</v>
      </c>
      <c r="D48" s="211">
        <v>2005</v>
      </c>
      <c r="E48" s="211">
        <v>2006</v>
      </c>
      <c r="F48" s="211">
        <v>2007</v>
      </c>
      <c r="G48" s="211">
        <v>2008</v>
      </c>
      <c r="H48" s="211">
        <v>2009</v>
      </c>
      <c r="I48" s="211">
        <v>2010</v>
      </c>
      <c r="J48" s="211">
        <v>2011</v>
      </c>
      <c r="K48" s="211">
        <v>2012</v>
      </c>
      <c r="L48" s="211">
        <v>2013</v>
      </c>
      <c r="M48" s="211">
        <v>2014</v>
      </c>
      <c r="N48" s="211">
        <v>2015</v>
      </c>
      <c r="O48" s="211">
        <v>2016</v>
      </c>
      <c r="P48" s="211">
        <v>2017</v>
      </c>
      <c r="Q48" s="211">
        <v>2018</v>
      </c>
      <c r="R48" s="211">
        <v>2019</v>
      </c>
      <c r="S48" s="211">
        <v>2020</v>
      </c>
      <c r="T48" s="211">
        <v>2021</v>
      </c>
      <c r="U48" s="211">
        <v>2022</v>
      </c>
      <c r="V48" s="211">
        <v>2023</v>
      </c>
      <c r="W48" s="211">
        <v>2024</v>
      </c>
      <c r="X48" s="211">
        <v>2025</v>
      </c>
      <c r="Y48" s="211">
        <v>2026</v>
      </c>
      <c r="Z48" s="211">
        <v>2027</v>
      </c>
      <c r="AA48" s="211">
        <v>2028</v>
      </c>
      <c r="AB48" s="211">
        <v>2029</v>
      </c>
      <c r="AC48" s="211">
        <v>2030</v>
      </c>
      <c r="AD48" s="211">
        <v>2031</v>
      </c>
      <c r="AE48" s="211">
        <v>2032</v>
      </c>
      <c r="AF48" s="211">
        <v>2033</v>
      </c>
      <c r="AG48" s="211">
        <v>2034</v>
      </c>
      <c r="AH48" s="211">
        <v>2035</v>
      </c>
      <c r="AI48" s="211">
        <v>2036</v>
      </c>
      <c r="AJ48" s="211">
        <v>2037</v>
      </c>
      <c r="AK48" s="211">
        <v>2038</v>
      </c>
      <c r="AL48" s="211">
        <v>2039</v>
      </c>
      <c r="AM48" s="211">
        <v>2040</v>
      </c>
      <c r="AN48" s="211">
        <v>2041</v>
      </c>
      <c r="AO48" s="211">
        <v>2042</v>
      </c>
      <c r="AP48" s="211">
        <v>2043</v>
      </c>
      <c r="AQ48" s="211">
        <v>2044</v>
      </c>
      <c r="AR48" s="211">
        <v>2045</v>
      </c>
      <c r="AS48" s="211">
        <v>2046</v>
      </c>
      <c r="AT48" s="211">
        <v>2047</v>
      </c>
      <c r="AU48" s="211">
        <v>2048</v>
      </c>
      <c r="AV48" s="211">
        <v>2049</v>
      </c>
      <c r="AW48" s="211">
        <v>2050</v>
      </c>
      <c r="AX48" s="211">
        <v>2051</v>
      </c>
      <c r="AY48" s="211">
        <v>2052</v>
      </c>
      <c r="AZ48" s="211">
        <v>2053</v>
      </c>
      <c r="BA48" s="211">
        <v>2054</v>
      </c>
      <c r="BB48" s="211">
        <v>2055</v>
      </c>
      <c r="BC48" s="211">
        <v>2056</v>
      </c>
      <c r="BD48" s="211">
        <v>2057</v>
      </c>
      <c r="BE48" s="211">
        <v>2058</v>
      </c>
      <c r="BF48" s="211">
        <v>2059</v>
      </c>
      <c r="BG48" s="211">
        <v>2060</v>
      </c>
      <c r="BH48" s="211">
        <v>2061</v>
      </c>
      <c r="BI48" s="211">
        <v>2062</v>
      </c>
      <c r="BJ48" s="211">
        <v>2063</v>
      </c>
      <c r="BK48" s="211">
        <v>2064</v>
      </c>
      <c r="BL48" s="211">
        <v>2065</v>
      </c>
      <c r="BM48" s="211">
        <v>2066</v>
      </c>
      <c r="BN48" s="211">
        <v>2067</v>
      </c>
      <c r="BO48" s="211">
        <v>2068</v>
      </c>
      <c r="BP48" s="211">
        <v>2069</v>
      </c>
      <c r="BQ48" s="211">
        <v>2070</v>
      </c>
      <c r="BR48" s="211">
        <v>2071</v>
      </c>
      <c r="BS48" s="211">
        <v>2072</v>
      </c>
      <c r="BT48" s="211">
        <v>2073</v>
      </c>
      <c r="BU48" s="211">
        <v>2074</v>
      </c>
      <c r="BV48" s="211">
        <v>2075</v>
      </c>
      <c r="BW48" s="211">
        <v>2076</v>
      </c>
      <c r="BX48" s="211">
        <v>2077</v>
      </c>
      <c r="BY48" s="211">
        <v>2078</v>
      </c>
      <c r="BZ48" s="211">
        <v>2079</v>
      </c>
      <c r="CA48" s="211">
        <v>2080</v>
      </c>
      <c r="CB48" s="211">
        <v>2081</v>
      </c>
      <c r="CC48" s="211">
        <v>2082</v>
      </c>
      <c r="CD48" s="211">
        <v>2083</v>
      </c>
      <c r="CE48" s="211">
        <v>2084</v>
      </c>
      <c r="CF48" s="211">
        <v>2085</v>
      </c>
      <c r="CG48" s="211">
        <v>2086</v>
      </c>
      <c r="CH48" s="211">
        <v>2087</v>
      </c>
      <c r="CI48" s="211">
        <v>2088</v>
      </c>
      <c r="CJ48" s="211">
        <v>2089</v>
      </c>
      <c r="CK48" s="211">
        <v>2090</v>
      </c>
      <c r="CL48" s="211">
        <v>2091</v>
      </c>
      <c r="CM48" s="211">
        <v>2092</v>
      </c>
      <c r="CN48" s="211">
        <v>2093</v>
      </c>
      <c r="CO48" s="211">
        <v>2094</v>
      </c>
      <c r="CP48" s="211">
        <v>2095</v>
      </c>
      <c r="CQ48" s="211">
        <v>2096</v>
      </c>
      <c r="CR48" s="211">
        <v>2097</v>
      </c>
      <c r="CS48" s="211">
        <v>2098</v>
      </c>
      <c r="CT48" s="211">
        <v>2099</v>
      </c>
      <c r="CU48" s="211">
        <v>2100</v>
      </c>
      <c r="CV48" s="207"/>
    </row>
    <row r="49" spans="2:100">
      <c r="B49" s="222" t="s">
        <v>558</v>
      </c>
      <c r="C49" s="223" t="s">
        <v>185</v>
      </c>
      <c r="D49" s="224">
        <v>2005</v>
      </c>
      <c r="E49" s="224">
        <v>2006</v>
      </c>
      <c r="F49" s="224">
        <v>2007</v>
      </c>
      <c r="G49" s="224">
        <v>2008</v>
      </c>
      <c r="H49" s="224">
        <v>2009</v>
      </c>
      <c r="I49" s="224">
        <v>2010</v>
      </c>
      <c r="J49" s="224">
        <v>2011</v>
      </c>
      <c r="K49" s="224">
        <v>2012</v>
      </c>
      <c r="L49" s="224">
        <v>2013</v>
      </c>
      <c r="M49" s="224">
        <v>2014</v>
      </c>
      <c r="N49" s="224">
        <v>2015</v>
      </c>
      <c r="O49" s="224">
        <v>2016</v>
      </c>
      <c r="P49" s="224">
        <v>2017</v>
      </c>
      <c r="Q49" s="224">
        <v>2018</v>
      </c>
      <c r="R49" s="224">
        <v>2019</v>
      </c>
      <c r="S49" s="224">
        <v>2020</v>
      </c>
      <c r="T49" s="224">
        <v>2021</v>
      </c>
      <c r="U49" s="224">
        <v>2022</v>
      </c>
      <c r="V49" s="224">
        <v>2023</v>
      </c>
      <c r="W49" s="224">
        <v>2024</v>
      </c>
      <c r="X49" s="224">
        <v>2025</v>
      </c>
      <c r="Y49" s="224">
        <v>2026</v>
      </c>
      <c r="Z49" s="224">
        <v>2027</v>
      </c>
      <c r="AA49" s="224">
        <v>2028</v>
      </c>
      <c r="AB49" s="224">
        <v>2029</v>
      </c>
      <c r="AC49" s="224">
        <v>2030</v>
      </c>
      <c r="AD49" s="224">
        <v>2031</v>
      </c>
      <c r="AE49" s="224">
        <v>2032</v>
      </c>
      <c r="AF49" s="224">
        <v>2033</v>
      </c>
      <c r="AG49" s="224">
        <v>2034</v>
      </c>
      <c r="AH49" s="224">
        <v>2035</v>
      </c>
      <c r="AI49" s="224">
        <v>2036</v>
      </c>
      <c r="AJ49" s="224">
        <v>2037</v>
      </c>
      <c r="AK49" s="224">
        <v>2038</v>
      </c>
      <c r="AL49" s="224">
        <v>2039</v>
      </c>
      <c r="AM49" s="224">
        <v>2040</v>
      </c>
      <c r="AN49" s="224">
        <v>2041</v>
      </c>
      <c r="AO49" s="224">
        <v>2042</v>
      </c>
      <c r="AP49" s="224">
        <v>2043</v>
      </c>
      <c r="AQ49" s="224">
        <v>2044</v>
      </c>
      <c r="AR49" s="224">
        <v>2045</v>
      </c>
      <c r="AS49" s="224">
        <v>2046</v>
      </c>
      <c r="AT49" s="224">
        <v>2047</v>
      </c>
      <c r="AU49" s="224">
        <v>2048</v>
      </c>
      <c r="AV49" s="224">
        <v>2049</v>
      </c>
      <c r="AW49" s="224">
        <v>2050</v>
      </c>
      <c r="AX49" s="224">
        <v>2051</v>
      </c>
      <c r="AY49" s="224">
        <v>2052</v>
      </c>
      <c r="AZ49" s="224">
        <v>2053</v>
      </c>
      <c r="BA49" s="224">
        <v>2054</v>
      </c>
      <c r="BB49" s="224">
        <v>2055</v>
      </c>
      <c r="BC49" s="224">
        <v>2056</v>
      </c>
      <c r="BD49" s="224">
        <v>2057</v>
      </c>
      <c r="BE49" s="224">
        <v>2058</v>
      </c>
      <c r="BF49" s="224">
        <v>2059</v>
      </c>
      <c r="BG49" s="224">
        <v>2060</v>
      </c>
      <c r="BH49" s="224">
        <v>2061</v>
      </c>
      <c r="BI49" s="224">
        <v>2062</v>
      </c>
      <c r="BJ49" s="224">
        <v>2063</v>
      </c>
      <c r="BK49" s="224">
        <v>2064</v>
      </c>
      <c r="BL49" s="224">
        <v>2065</v>
      </c>
      <c r="BM49" s="224">
        <v>2066</v>
      </c>
      <c r="BN49" s="224">
        <v>2067</v>
      </c>
      <c r="BO49" s="224">
        <v>2068</v>
      </c>
      <c r="BP49" s="224">
        <v>2069</v>
      </c>
      <c r="BQ49" s="224">
        <v>2070</v>
      </c>
      <c r="BR49" s="224">
        <v>2071</v>
      </c>
      <c r="BS49" s="224">
        <v>2072</v>
      </c>
      <c r="BT49" s="224">
        <v>2073</v>
      </c>
      <c r="BU49" s="224">
        <v>2074</v>
      </c>
      <c r="BV49" s="224">
        <v>2075</v>
      </c>
      <c r="BW49" s="224">
        <v>2076</v>
      </c>
      <c r="BX49" s="224">
        <v>2077</v>
      </c>
      <c r="BY49" s="224">
        <v>2078</v>
      </c>
      <c r="BZ49" s="224">
        <v>2079</v>
      </c>
      <c r="CA49" s="224">
        <v>2080</v>
      </c>
      <c r="CB49" s="224">
        <v>2081</v>
      </c>
      <c r="CC49" s="224">
        <v>2082</v>
      </c>
      <c r="CD49" s="224">
        <v>2083</v>
      </c>
      <c r="CE49" s="224">
        <v>2084</v>
      </c>
      <c r="CF49" s="224">
        <v>2085</v>
      </c>
      <c r="CG49" s="224">
        <v>2086</v>
      </c>
      <c r="CH49" s="224">
        <v>2087</v>
      </c>
      <c r="CI49" s="224">
        <v>2088</v>
      </c>
      <c r="CJ49" s="224">
        <v>2089</v>
      </c>
      <c r="CK49" s="224">
        <v>2090</v>
      </c>
      <c r="CL49" s="224">
        <v>2091</v>
      </c>
      <c r="CM49" s="224">
        <v>2092</v>
      </c>
      <c r="CN49" s="224">
        <v>2093</v>
      </c>
      <c r="CO49" s="224">
        <v>2094</v>
      </c>
      <c r="CP49" s="224">
        <v>2095</v>
      </c>
      <c r="CQ49" s="224">
        <v>2096</v>
      </c>
      <c r="CR49" s="224">
        <v>2097</v>
      </c>
      <c r="CS49" s="224">
        <v>2098</v>
      </c>
      <c r="CT49" s="224">
        <v>2099</v>
      </c>
      <c r="CU49" s="224">
        <v>2100</v>
      </c>
      <c r="CV49" s="207"/>
    </row>
    <row r="50" spans="2:100"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07"/>
      <c r="BN50" s="207"/>
      <c r="BO50" s="207"/>
      <c r="BP50" s="207"/>
      <c r="BQ50" s="207"/>
      <c r="BR50" s="207"/>
      <c r="BS50" s="207"/>
      <c r="BT50" s="207"/>
      <c r="BU50" s="207"/>
      <c r="BV50" s="207"/>
      <c r="BW50" s="207"/>
      <c r="BX50" s="207"/>
      <c r="BY50" s="207"/>
      <c r="BZ50" s="207"/>
      <c r="CA50" s="207"/>
      <c r="CB50" s="207"/>
      <c r="CC50" s="207"/>
      <c r="CD50" s="207"/>
      <c r="CE50" s="207"/>
      <c r="CF50" s="207"/>
      <c r="CG50" s="207"/>
      <c r="CH50" s="207"/>
      <c r="CI50" s="207"/>
      <c r="CJ50" s="207"/>
      <c r="CK50" s="207"/>
      <c r="CL50" s="207"/>
      <c r="CM50" s="207"/>
      <c r="CN50" s="207"/>
      <c r="CO50" s="207"/>
      <c r="CP50" s="207"/>
      <c r="CQ50" s="207"/>
      <c r="CR50" s="207"/>
      <c r="CS50" s="207"/>
      <c r="CT50" s="207"/>
      <c r="CU50" s="207"/>
      <c r="CV50" s="207"/>
    </row>
    <row r="51" spans="2:100"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7"/>
      <c r="AV51" s="207"/>
      <c r="AW51" s="207"/>
      <c r="AX51" s="207"/>
      <c r="AY51" s="207"/>
      <c r="AZ51" s="207"/>
      <c r="BA51" s="207"/>
      <c r="BB51" s="207"/>
      <c r="BC51" s="207"/>
      <c r="BD51" s="207"/>
      <c r="BE51" s="207"/>
      <c r="BF51" s="207"/>
      <c r="BG51" s="207"/>
      <c r="BH51" s="207"/>
      <c r="BI51" s="207"/>
      <c r="BJ51" s="207"/>
      <c r="BK51" s="207"/>
      <c r="BL51" s="207"/>
      <c r="BM51" s="207"/>
      <c r="BN51" s="207"/>
      <c r="BO51" s="207"/>
      <c r="BP51" s="207"/>
      <c r="BQ51" s="207"/>
      <c r="BR51" s="207"/>
      <c r="BS51" s="207"/>
      <c r="BT51" s="207"/>
      <c r="BU51" s="207"/>
      <c r="BV51" s="207"/>
      <c r="BW51" s="207"/>
      <c r="BX51" s="207"/>
      <c r="BY51" s="207"/>
      <c r="BZ51" s="207"/>
      <c r="CA51" s="207"/>
      <c r="CB51" s="207"/>
      <c r="CC51" s="207"/>
      <c r="CD51" s="207"/>
      <c r="CE51" s="207"/>
      <c r="CF51" s="207"/>
      <c r="CG51" s="207"/>
      <c r="CH51" s="207"/>
      <c r="CI51" s="207"/>
      <c r="CJ51" s="207"/>
      <c r="CK51" s="207"/>
      <c r="CL51" s="207"/>
      <c r="CM51" s="207"/>
      <c r="CN51" s="207"/>
      <c r="CO51" s="207"/>
      <c r="CP51" s="207"/>
      <c r="CQ51" s="207"/>
      <c r="CR51" s="207"/>
      <c r="CS51" s="207"/>
      <c r="CT51" s="207"/>
      <c r="CU51" s="207"/>
      <c r="CV51" s="207"/>
    </row>
    <row r="52" spans="2:100"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  <c r="AX52" s="207"/>
      <c r="AY52" s="207"/>
      <c r="AZ52" s="207"/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07"/>
      <c r="BN52" s="207"/>
      <c r="BO52" s="207"/>
      <c r="BP52" s="207"/>
      <c r="BQ52" s="207"/>
      <c r="BR52" s="207"/>
      <c r="BS52" s="207"/>
      <c r="BT52" s="207"/>
      <c r="BU52" s="207"/>
      <c r="BV52" s="207"/>
      <c r="BW52" s="207"/>
      <c r="BX52" s="207"/>
      <c r="BY52" s="207"/>
      <c r="BZ52" s="207"/>
      <c r="CA52" s="207"/>
      <c r="CB52" s="207"/>
      <c r="CC52" s="207"/>
      <c r="CD52" s="207"/>
      <c r="CE52" s="207"/>
      <c r="CF52" s="207"/>
      <c r="CG52" s="207"/>
      <c r="CH52" s="207"/>
      <c r="CI52" s="207"/>
      <c r="CJ52" s="207"/>
      <c r="CK52" s="207"/>
      <c r="CL52" s="207"/>
      <c r="CM52" s="207"/>
      <c r="CN52" s="207"/>
      <c r="CO52" s="207"/>
      <c r="CP52" s="207"/>
      <c r="CQ52" s="207"/>
      <c r="CR52" s="207"/>
      <c r="CS52" s="207"/>
      <c r="CT52" s="207"/>
      <c r="CU52" s="207"/>
      <c r="CV52" s="207"/>
    </row>
    <row r="53" spans="2:100">
      <c r="B53" s="218" t="s">
        <v>214</v>
      </c>
      <c r="C53" s="219" t="s">
        <v>215</v>
      </c>
      <c r="D53" s="225">
        <v>2005</v>
      </c>
      <c r="E53" s="225">
        <v>2006</v>
      </c>
      <c r="F53" s="225">
        <v>2007</v>
      </c>
      <c r="G53" s="225">
        <v>2008</v>
      </c>
      <c r="H53" s="225">
        <v>2009</v>
      </c>
      <c r="I53" s="225">
        <v>2010</v>
      </c>
      <c r="J53" s="225">
        <v>2011</v>
      </c>
      <c r="K53" s="225">
        <v>2012</v>
      </c>
      <c r="L53" s="225">
        <v>2013</v>
      </c>
      <c r="M53" s="225">
        <v>2014</v>
      </c>
      <c r="N53" s="225">
        <v>2015</v>
      </c>
      <c r="O53" s="225">
        <v>2016</v>
      </c>
      <c r="P53" s="225">
        <v>2017</v>
      </c>
      <c r="Q53" s="225">
        <v>2018</v>
      </c>
      <c r="R53" s="225">
        <v>2019</v>
      </c>
      <c r="S53" s="225">
        <v>2020</v>
      </c>
      <c r="T53" s="225">
        <v>2021</v>
      </c>
      <c r="U53" s="225">
        <v>2022</v>
      </c>
      <c r="V53" s="225">
        <v>2023</v>
      </c>
      <c r="W53" s="225">
        <v>2024</v>
      </c>
      <c r="X53" s="225">
        <v>2025</v>
      </c>
      <c r="Y53" s="225">
        <v>2026</v>
      </c>
      <c r="Z53" s="225">
        <v>2027</v>
      </c>
      <c r="AA53" s="225">
        <v>2028</v>
      </c>
      <c r="AB53" s="225">
        <v>2029</v>
      </c>
      <c r="AC53" s="225">
        <v>2030</v>
      </c>
      <c r="AD53" s="225">
        <v>2031</v>
      </c>
      <c r="AE53" s="225">
        <v>2032</v>
      </c>
      <c r="AF53" s="225">
        <v>2033</v>
      </c>
      <c r="AG53" s="225">
        <v>2034</v>
      </c>
      <c r="AH53" s="225">
        <v>2035</v>
      </c>
      <c r="AI53" s="225">
        <v>2036</v>
      </c>
      <c r="AJ53" s="225">
        <v>2037</v>
      </c>
      <c r="AK53" s="225">
        <v>2038</v>
      </c>
      <c r="AL53" s="225">
        <v>2039</v>
      </c>
      <c r="AM53" s="225">
        <v>2040</v>
      </c>
      <c r="AN53" s="225">
        <v>2041</v>
      </c>
      <c r="AO53" s="225">
        <v>2042</v>
      </c>
      <c r="AP53" s="225">
        <v>2043</v>
      </c>
      <c r="AQ53" s="225">
        <v>2044</v>
      </c>
      <c r="AR53" s="225">
        <v>2045</v>
      </c>
      <c r="AS53" s="225">
        <v>2046</v>
      </c>
      <c r="AT53" s="225">
        <v>2047</v>
      </c>
      <c r="AU53" s="225">
        <v>2048</v>
      </c>
      <c r="AV53" s="225">
        <v>2049</v>
      </c>
      <c r="AW53" s="225">
        <v>2050</v>
      </c>
      <c r="AX53" s="225">
        <v>2051</v>
      </c>
      <c r="AY53" s="225">
        <v>2052</v>
      </c>
      <c r="AZ53" s="225">
        <v>2053</v>
      </c>
      <c r="BA53" s="225">
        <v>2054</v>
      </c>
      <c r="BB53" s="225">
        <v>2055</v>
      </c>
      <c r="BC53" s="225">
        <v>2056</v>
      </c>
      <c r="BD53" s="225">
        <v>2057</v>
      </c>
      <c r="BE53" s="225">
        <v>2058</v>
      </c>
      <c r="BF53" s="225">
        <v>2059</v>
      </c>
      <c r="BG53" s="225">
        <v>2060</v>
      </c>
      <c r="BH53" s="225">
        <v>2061</v>
      </c>
      <c r="BI53" s="225">
        <v>2062</v>
      </c>
      <c r="BJ53" s="225">
        <v>2063</v>
      </c>
      <c r="BK53" s="225">
        <v>2064</v>
      </c>
      <c r="BL53" s="225">
        <v>2065</v>
      </c>
      <c r="BM53" s="225">
        <v>2066</v>
      </c>
      <c r="BN53" s="225">
        <v>2067</v>
      </c>
      <c r="BO53" s="225">
        <v>2068</v>
      </c>
      <c r="BP53" s="225">
        <v>2069</v>
      </c>
      <c r="BQ53" s="225">
        <v>2070</v>
      </c>
      <c r="BR53" s="225">
        <v>2071</v>
      </c>
      <c r="BS53" s="225">
        <v>2072</v>
      </c>
      <c r="BT53" s="225">
        <v>2073</v>
      </c>
      <c r="BU53" s="225">
        <v>2074</v>
      </c>
      <c r="BV53" s="225">
        <v>2075</v>
      </c>
      <c r="BW53" s="225">
        <v>2076</v>
      </c>
      <c r="BX53" s="225">
        <v>2077</v>
      </c>
      <c r="BY53" s="225">
        <v>2078</v>
      </c>
      <c r="BZ53" s="225">
        <v>2079</v>
      </c>
      <c r="CA53" s="225">
        <v>2080</v>
      </c>
      <c r="CB53" s="225">
        <v>2081</v>
      </c>
      <c r="CC53" s="225">
        <v>2082</v>
      </c>
      <c r="CD53" s="225">
        <v>2083</v>
      </c>
      <c r="CE53" s="225">
        <v>2084</v>
      </c>
      <c r="CF53" s="225">
        <v>2085</v>
      </c>
      <c r="CG53" s="225">
        <v>2086</v>
      </c>
      <c r="CH53" s="225">
        <v>2087</v>
      </c>
      <c r="CI53" s="225">
        <v>2088</v>
      </c>
      <c r="CJ53" s="225">
        <v>2089</v>
      </c>
      <c r="CK53" s="225">
        <v>2090</v>
      </c>
      <c r="CL53" s="225">
        <v>2091</v>
      </c>
      <c r="CM53" s="225">
        <v>2092</v>
      </c>
      <c r="CN53" s="225">
        <v>2093</v>
      </c>
      <c r="CO53" s="225">
        <v>2094</v>
      </c>
      <c r="CP53" s="225">
        <v>2095</v>
      </c>
      <c r="CQ53" s="225">
        <v>2096</v>
      </c>
      <c r="CR53" s="225">
        <v>2097</v>
      </c>
      <c r="CS53" s="225">
        <v>2098</v>
      </c>
      <c r="CT53" s="225">
        <v>2099</v>
      </c>
      <c r="CU53" s="225">
        <v>2100</v>
      </c>
      <c r="CV53" s="207"/>
    </row>
    <row r="54" spans="2:100">
      <c r="B54" s="218" t="s">
        <v>559</v>
      </c>
      <c r="C54" s="225"/>
      <c r="D54" s="226">
        <v>1.76</v>
      </c>
      <c r="E54" s="226">
        <v>1.76</v>
      </c>
      <c r="F54" s="226">
        <v>1.750375</v>
      </c>
      <c r="G54" s="226">
        <v>1.68025</v>
      </c>
      <c r="H54" s="226">
        <v>1.65</v>
      </c>
      <c r="I54" s="226">
        <v>1.65</v>
      </c>
      <c r="J54" s="226">
        <v>1.65</v>
      </c>
      <c r="K54" s="226">
        <v>1.63625</v>
      </c>
      <c r="L54" s="226">
        <v>1.6043750000000001</v>
      </c>
      <c r="M54" s="226">
        <v>1.5669999999999999</v>
      </c>
      <c r="N54" s="226">
        <v>1.54</v>
      </c>
      <c r="O54" s="226">
        <v>1.54</v>
      </c>
      <c r="P54" s="226">
        <v>1.54</v>
      </c>
      <c r="Q54" s="226">
        <v>1.5349999999999999</v>
      </c>
      <c r="R54" s="226">
        <v>1.503125</v>
      </c>
      <c r="S54" s="226">
        <v>1.4712499999999999</v>
      </c>
      <c r="T54" s="226">
        <v>1.44</v>
      </c>
      <c r="U54" s="226">
        <v>1.44</v>
      </c>
      <c r="V54" s="226">
        <v>1.42275</v>
      </c>
      <c r="W54" s="226">
        <v>1.3845000000000001</v>
      </c>
      <c r="X54" s="226">
        <v>1.3518749999999999</v>
      </c>
      <c r="Y54" s="226">
        <v>1.3140000000000001</v>
      </c>
      <c r="Z54" s="226">
        <v>1.2629999999999999</v>
      </c>
      <c r="AA54" s="226">
        <v>1.2357499999999999</v>
      </c>
      <c r="AB54" s="226">
        <v>1.22</v>
      </c>
      <c r="AC54" s="226">
        <v>1.22</v>
      </c>
      <c r="AD54" s="226">
        <v>1.22</v>
      </c>
      <c r="AE54" s="226">
        <v>1.21875</v>
      </c>
      <c r="AF54" s="226">
        <v>1.1868749999999999</v>
      </c>
      <c r="AG54" s="226">
        <v>1.17</v>
      </c>
      <c r="AH54" s="226">
        <v>1.17</v>
      </c>
      <c r="AI54" s="226">
        <v>1.1412500000000001</v>
      </c>
      <c r="AJ54" s="226">
        <v>1.1136250000000001</v>
      </c>
      <c r="AK54" s="226">
        <v>1.0945</v>
      </c>
      <c r="AL54" s="226">
        <v>1.075375</v>
      </c>
      <c r="AM54" s="226">
        <v>1.05375</v>
      </c>
      <c r="AN54" s="226">
        <v>1.0218750000000001</v>
      </c>
      <c r="AO54" s="226">
        <v>0.99</v>
      </c>
      <c r="AP54" s="226">
        <v>0.96</v>
      </c>
      <c r="AQ54" s="226">
        <v>0.96</v>
      </c>
      <c r="AR54" s="226">
        <v>0.96</v>
      </c>
      <c r="AS54" s="226">
        <v>0.96</v>
      </c>
      <c r="AT54" s="226">
        <v>0.92474999999999996</v>
      </c>
      <c r="AU54" s="226">
        <v>0.88875000000000004</v>
      </c>
      <c r="AV54" s="226">
        <v>0.85687500000000005</v>
      </c>
      <c r="AW54" s="226">
        <v>0.85</v>
      </c>
      <c r="AX54" s="226">
        <v>0.85</v>
      </c>
      <c r="AY54" s="226">
        <v>0.85</v>
      </c>
      <c r="AZ54" s="226">
        <v>0.85</v>
      </c>
      <c r="BA54" s="226">
        <v>0.85</v>
      </c>
      <c r="BB54" s="226">
        <v>0.85</v>
      </c>
      <c r="BC54" s="226">
        <v>0.83374999999999999</v>
      </c>
      <c r="BD54" s="226">
        <v>0.801875</v>
      </c>
      <c r="BE54" s="226">
        <v>0.76400000000000001</v>
      </c>
      <c r="BF54" s="226">
        <v>0.74</v>
      </c>
      <c r="BG54" s="226">
        <v>0.74</v>
      </c>
      <c r="BH54" s="226">
        <v>0.74</v>
      </c>
      <c r="BI54" s="226">
        <v>0.74</v>
      </c>
      <c r="BJ54" s="226">
        <v>0.74</v>
      </c>
      <c r="BK54" s="226">
        <v>0.71875</v>
      </c>
      <c r="BL54" s="226">
        <v>0.69</v>
      </c>
      <c r="BM54" s="226">
        <v>0.69</v>
      </c>
      <c r="BN54" s="226">
        <v>0.69</v>
      </c>
      <c r="BO54" s="226">
        <v>0.69</v>
      </c>
      <c r="BP54" s="226">
        <v>0.69</v>
      </c>
      <c r="BQ54" s="226">
        <v>0.69</v>
      </c>
      <c r="BR54" s="226">
        <v>0.69</v>
      </c>
      <c r="BS54" s="226">
        <v>0.68125000000000002</v>
      </c>
      <c r="BT54" s="226">
        <v>0.67062500000000003</v>
      </c>
      <c r="BU54" s="226">
        <v>0.66</v>
      </c>
      <c r="BV54" s="226">
        <v>0.64937500000000004</v>
      </c>
      <c r="BW54" s="226">
        <v>0.64</v>
      </c>
      <c r="BX54" s="226">
        <v>0.64</v>
      </c>
      <c r="BY54" s="226">
        <v>0.64</v>
      </c>
      <c r="BZ54" s="226">
        <v>0.64</v>
      </c>
      <c r="CA54" s="226">
        <v>0.64</v>
      </c>
      <c r="CB54" s="226">
        <v>0.64</v>
      </c>
      <c r="CC54" s="226">
        <v>0.64</v>
      </c>
      <c r="CD54" s="226">
        <v>0.64</v>
      </c>
      <c r="CE54" s="226">
        <v>0.64</v>
      </c>
      <c r="CF54" s="226">
        <v>0.64</v>
      </c>
      <c r="CG54" s="226">
        <v>0.64</v>
      </c>
      <c r="CH54" s="226">
        <v>0.64</v>
      </c>
      <c r="CI54" s="226">
        <v>0.64</v>
      </c>
      <c r="CJ54" s="226">
        <v>0.64</v>
      </c>
      <c r="CK54" s="226">
        <v>0.64</v>
      </c>
      <c r="CL54" s="226">
        <v>0.64</v>
      </c>
      <c r="CM54" s="226">
        <v>0.64</v>
      </c>
      <c r="CN54" s="226">
        <v>0.64</v>
      </c>
      <c r="CO54" s="226">
        <v>0.64</v>
      </c>
      <c r="CP54" s="226">
        <v>0.64</v>
      </c>
      <c r="CQ54" s="226">
        <v>0.64</v>
      </c>
      <c r="CR54" s="226">
        <v>0.64</v>
      </c>
      <c r="CS54" s="226">
        <v>0.64</v>
      </c>
      <c r="CT54" s="226">
        <v>0.64</v>
      </c>
      <c r="CU54" s="226">
        <v>0.64</v>
      </c>
      <c r="CV54" s="207"/>
    </row>
    <row r="55" spans="2:100">
      <c r="B55" s="218" t="s">
        <v>560</v>
      </c>
      <c r="C55" s="225"/>
      <c r="D55" s="226">
        <v>0.98499999999999999</v>
      </c>
      <c r="E55" s="226">
        <v>0.98699999999999999</v>
      </c>
      <c r="F55" s="226">
        <v>0.98899999999999999</v>
      </c>
      <c r="G55" s="226">
        <v>0.99066666699999995</v>
      </c>
      <c r="H55" s="226">
        <v>0.99233333300000004</v>
      </c>
      <c r="I55" s="226">
        <v>1</v>
      </c>
      <c r="J55" s="226">
        <v>1</v>
      </c>
      <c r="K55" s="226">
        <v>1</v>
      </c>
      <c r="L55" s="226">
        <v>1</v>
      </c>
      <c r="M55" s="226">
        <v>1</v>
      </c>
      <c r="N55" s="226">
        <v>1</v>
      </c>
      <c r="O55" s="226">
        <v>1</v>
      </c>
      <c r="P55" s="226">
        <v>1</v>
      </c>
      <c r="Q55" s="226">
        <v>1</v>
      </c>
      <c r="R55" s="226">
        <v>1</v>
      </c>
      <c r="S55" s="226">
        <v>1</v>
      </c>
      <c r="T55" s="226">
        <v>1</v>
      </c>
      <c r="U55" s="226">
        <v>1</v>
      </c>
      <c r="V55" s="226">
        <v>1</v>
      </c>
      <c r="W55" s="226">
        <v>1</v>
      </c>
      <c r="X55" s="226">
        <v>1</v>
      </c>
      <c r="Y55" s="226">
        <v>1</v>
      </c>
      <c r="Z55" s="226">
        <v>1</v>
      </c>
      <c r="AA55" s="226">
        <v>1</v>
      </c>
      <c r="AB55" s="226">
        <v>1</v>
      </c>
      <c r="AC55" s="226">
        <v>1</v>
      </c>
      <c r="AD55" s="226">
        <v>1</v>
      </c>
      <c r="AE55" s="226">
        <v>1</v>
      </c>
      <c r="AF55" s="226">
        <v>1</v>
      </c>
      <c r="AG55" s="226">
        <v>1</v>
      </c>
      <c r="AH55" s="226">
        <v>1</v>
      </c>
      <c r="AI55" s="226">
        <v>1</v>
      </c>
      <c r="AJ55" s="226">
        <v>1</v>
      </c>
      <c r="AK55" s="226">
        <v>1</v>
      </c>
      <c r="AL55" s="226">
        <v>1</v>
      </c>
      <c r="AM55" s="226">
        <v>1</v>
      </c>
      <c r="AN55" s="226">
        <v>1</v>
      </c>
      <c r="AO55" s="226">
        <v>1</v>
      </c>
      <c r="AP55" s="226">
        <v>1</v>
      </c>
      <c r="AQ55" s="226">
        <v>1</v>
      </c>
      <c r="AR55" s="226">
        <v>1</v>
      </c>
      <c r="AS55" s="226">
        <v>1</v>
      </c>
      <c r="AT55" s="226">
        <v>1</v>
      </c>
      <c r="AU55" s="226">
        <v>1</v>
      </c>
      <c r="AV55" s="226">
        <v>1</v>
      </c>
      <c r="AW55" s="226">
        <v>1</v>
      </c>
      <c r="AX55" s="226">
        <v>1</v>
      </c>
      <c r="AY55" s="226">
        <v>1</v>
      </c>
      <c r="AZ55" s="226">
        <v>1</v>
      </c>
      <c r="BA55" s="226">
        <v>1</v>
      </c>
      <c r="BB55" s="226">
        <v>1</v>
      </c>
      <c r="BC55" s="226">
        <v>1</v>
      </c>
      <c r="BD55" s="226">
        <v>1</v>
      </c>
      <c r="BE55" s="226">
        <v>1</v>
      </c>
      <c r="BF55" s="226">
        <v>1</v>
      </c>
      <c r="BG55" s="226">
        <v>1</v>
      </c>
      <c r="BH55" s="226">
        <v>1</v>
      </c>
      <c r="BI55" s="226">
        <v>1</v>
      </c>
      <c r="BJ55" s="226">
        <v>1</v>
      </c>
      <c r="BK55" s="226">
        <v>1</v>
      </c>
      <c r="BL55" s="226">
        <v>1</v>
      </c>
      <c r="BM55" s="226">
        <v>1</v>
      </c>
      <c r="BN55" s="226">
        <v>1</v>
      </c>
      <c r="BO55" s="226">
        <v>1</v>
      </c>
      <c r="BP55" s="226">
        <v>1</v>
      </c>
      <c r="BQ55" s="226">
        <v>1</v>
      </c>
      <c r="BR55" s="226">
        <v>1</v>
      </c>
      <c r="BS55" s="226">
        <v>1</v>
      </c>
      <c r="BT55" s="226">
        <v>1</v>
      </c>
      <c r="BU55" s="226">
        <v>1</v>
      </c>
      <c r="BV55" s="226">
        <v>1</v>
      </c>
      <c r="BW55" s="226">
        <v>1</v>
      </c>
      <c r="BX55" s="226">
        <v>1</v>
      </c>
      <c r="BY55" s="226">
        <v>1</v>
      </c>
      <c r="BZ55" s="226">
        <v>1</v>
      </c>
      <c r="CA55" s="226">
        <v>1</v>
      </c>
      <c r="CB55" s="226">
        <v>1</v>
      </c>
      <c r="CC55" s="226">
        <v>1</v>
      </c>
      <c r="CD55" s="226">
        <v>1</v>
      </c>
      <c r="CE55" s="226">
        <v>1</v>
      </c>
      <c r="CF55" s="226">
        <v>1</v>
      </c>
      <c r="CG55" s="226">
        <v>1</v>
      </c>
      <c r="CH55" s="226">
        <v>1</v>
      </c>
      <c r="CI55" s="226">
        <v>1</v>
      </c>
      <c r="CJ55" s="226">
        <v>1</v>
      </c>
      <c r="CK55" s="226">
        <v>1</v>
      </c>
      <c r="CL55" s="226">
        <v>1</v>
      </c>
      <c r="CM55" s="226">
        <v>1</v>
      </c>
      <c r="CN55" s="226">
        <v>1</v>
      </c>
      <c r="CO55" s="226">
        <v>1</v>
      </c>
      <c r="CP55" s="226">
        <v>1</v>
      </c>
      <c r="CQ55" s="226">
        <v>1</v>
      </c>
      <c r="CR55" s="226">
        <v>1</v>
      </c>
      <c r="CS55" s="226">
        <v>1</v>
      </c>
      <c r="CT55" s="226">
        <v>1</v>
      </c>
      <c r="CU55" s="226">
        <v>1</v>
      </c>
      <c r="CV55" s="207"/>
    </row>
    <row r="56" spans="2:100">
      <c r="B56" s="218" t="s">
        <v>561</v>
      </c>
      <c r="C56" s="225"/>
      <c r="D56" s="226">
        <v>44.372990350000002</v>
      </c>
      <c r="E56" s="226">
        <v>46.62379421</v>
      </c>
      <c r="F56" s="226">
        <v>47.106109320000002</v>
      </c>
      <c r="G56" s="226">
        <v>47.749196140000002</v>
      </c>
      <c r="H56" s="226">
        <v>48.553054660000001</v>
      </c>
      <c r="I56" s="226">
        <v>49.517684889999998</v>
      </c>
      <c r="J56" s="226">
        <v>53.536977489999998</v>
      </c>
      <c r="K56" s="226">
        <v>54.983922829999997</v>
      </c>
      <c r="L56" s="226">
        <v>56.591639870000002</v>
      </c>
      <c r="M56" s="226">
        <v>57.556270099999999</v>
      </c>
      <c r="N56" s="226">
        <v>58.360128619999998</v>
      </c>
      <c r="O56" s="226">
        <v>59.48553055</v>
      </c>
      <c r="P56" s="226">
        <v>60.12861736</v>
      </c>
      <c r="Q56" s="226">
        <v>61.7</v>
      </c>
      <c r="R56" s="226">
        <v>62.85</v>
      </c>
      <c r="S56" s="226">
        <v>64.599999999999994</v>
      </c>
      <c r="T56" s="226">
        <v>65.424999999999997</v>
      </c>
      <c r="U56" s="226">
        <v>66</v>
      </c>
      <c r="V56" s="226">
        <v>66.3</v>
      </c>
      <c r="W56" s="226">
        <v>66.900000000000006</v>
      </c>
      <c r="X56" s="226">
        <v>67.025000000000006</v>
      </c>
      <c r="Y56" s="226">
        <v>67.400000000000006</v>
      </c>
      <c r="Z56" s="226">
        <v>67.849999999999994</v>
      </c>
      <c r="AA56" s="226">
        <v>68.599999999999994</v>
      </c>
      <c r="AB56" s="226">
        <v>68.849999999999994</v>
      </c>
      <c r="AC56" s="226">
        <v>69.099999999999994</v>
      </c>
      <c r="AD56" s="226">
        <v>69.7</v>
      </c>
      <c r="AE56" s="226">
        <v>69.7</v>
      </c>
      <c r="AF56" s="226">
        <v>70.3</v>
      </c>
      <c r="AG56" s="226">
        <v>70.900000000000006</v>
      </c>
      <c r="AH56" s="226">
        <v>71.150000000000006</v>
      </c>
      <c r="AI56" s="226">
        <v>71.400000000000006</v>
      </c>
      <c r="AJ56" s="226">
        <v>71.7</v>
      </c>
      <c r="AK56" s="226">
        <v>72</v>
      </c>
      <c r="AL56" s="226">
        <v>72.599999999999994</v>
      </c>
      <c r="AM56" s="226">
        <v>73.099999999999994</v>
      </c>
      <c r="AN56" s="226">
        <v>73.400000000000006</v>
      </c>
      <c r="AO56" s="226">
        <v>74.3</v>
      </c>
      <c r="AP56" s="226">
        <v>74.599999999999994</v>
      </c>
      <c r="AQ56" s="226">
        <v>74.900000000000006</v>
      </c>
      <c r="AR56" s="226">
        <v>76</v>
      </c>
      <c r="AS56" s="226">
        <v>76.599999999999994</v>
      </c>
      <c r="AT56" s="226">
        <v>77.849999999999994</v>
      </c>
      <c r="AU56" s="226">
        <v>79.400000000000006</v>
      </c>
      <c r="AV56" s="226">
        <v>80.45</v>
      </c>
      <c r="AW56" s="226">
        <v>80.599999999999994</v>
      </c>
      <c r="AX56" s="226">
        <v>80.974999999999994</v>
      </c>
      <c r="AY56" s="226">
        <v>81.7</v>
      </c>
      <c r="AZ56" s="226">
        <v>82.15</v>
      </c>
      <c r="BA56" s="226">
        <v>82.9</v>
      </c>
      <c r="BB56" s="226">
        <v>83.85</v>
      </c>
      <c r="BC56" s="226">
        <v>84.6</v>
      </c>
      <c r="BD56" s="226">
        <v>85.55</v>
      </c>
      <c r="BE56" s="226">
        <v>86.9</v>
      </c>
      <c r="BF56" s="226">
        <v>87.45</v>
      </c>
      <c r="BG56" s="226">
        <v>88.85</v>
      </c>
      <c r="BH56" s="226">
        <v>89.55</v>
      </c>
      <c r="BI56" s="226">
        <v>90.3</v>
      </c>
      <c r="BJ56" s="226">
        <v>91.85</v>
      </c>
      <c r="BK56" s="226">
        <v>92.6</v>
      </c>
      <c r="BL56" s="226">
        <v>93.55</v>
      </c>
      <c r="BM56" s="226">
        <v>94.3</v>
      </c>
      <c r="BN56" s="226">
        <v>94.6</v>
      </c>
      <c r="BO56" s="226">
        <v>95.15</v>
      </c>
      <c r="BP56" s="226">
        <v>95.55</v>
      </c>
      <c r="BQ56" s="226">
        <v>96</v>
      </c>
      <c r="BR56" s="226">
        <v>96.45</v>
      </c>
      <c r="BS56" s="226">
        <v>97.1</v>
      </c>
      <c r="BT56" s="226">
        <v>97.1</v>
      </c>
      <c r="BU56" s="226">
        <v>97.1</v>
      </c>
      <c r="BV56" s="226">
        <v>97.1</v>
      </c>
      <c r="BW56" s="226">
        <v>97.1</v>
      </c>
      <c r="BX56" s="226">
        <v>97.1</v>
      </c>
      <c r="BY56" s="226">
        <v>97.1</v>
      </c>
      <c r="BZ56" s="226">
        <v>97.7</v>
      </c>
      <c r="CA56" s="226">
        <v>97.7</v>
      </c>
      <c r="CB56" s="226">
        <v>98</v>
      </c>
      <c r="CC56" s="226">
        <v>98.3</v>
      </c>
      <c r="CD56" s="226">
        <v>98.3</v>
      </c>
      <c r="CE56" s="226">
        <v>98.3</v>
      </c>
      <c r="CF56" s="226">
        <v>98.3</v>
      </c>
      <c r="CG56" s="226">
        <v>98.3</v>
      </c>
      <c r="CH56" s="226">
        <v>98.75</v>
      </c>
      <c r="CI56" s="226">
        <v>98.9</v>
      </c>
      <c r="CJ56" s="226">
        <v>98.9</v>
      </c>
      <c r="CK56" s="226">
        <v>99.15</v>
      </c>
      <c r="CL56" s="226">
        <v>99.4</v>
      </c>
      <c r="CM56" s="226">
        <v>99.4</v>
      </c>
      <c r="CN56" s="226">
        <v>99.4</v>
      </c>
      <c r="CO56" s="226">
        <v>99.4</v>
      </c>
      <c r="CP56" s="226">
        <v>99.85</v>
      </c>
      <c r="CQ56" s="226">
        <v>100</v>
      </c>
      <c r="CR56" s="226">
        <v>100</v>
      </c>
      <c r="CS56" s="226">
        <v>100</v>
      </c>
      <c r="CT56" s="226">
        <v>100</v>
      </c>
      <c r="CU56" s="226">
        <v>100</v>
      </c>
      <c r="CV56" s="207"/>
    </row>
    <row r="57" spans="2:100">
      <c r="B57" s="218" t="s">
        <v>562</v>
      </c>
      <c r="C57" s="225"/>
      <c r="D57" s="226">
        <v>6.3231818180000001</v>
      </c>
      <c r="E57" s="226">
        <v>6.33</v>
      </c>
      <c r="F57" s="226">
        <v>6.33</v>
      </c>
      <c r="G57" s="226">
        <v>6.370727273</v>
      </c>
      <c r="H57" s="226">
        <v>6.4449090910000004</v>
      </c>
      <c r="I57" s="226">
        <v>6.51</v>
      </c>
      <c r="J57" s="226">
        <v>6.5609999999999999</v>
      </c>
      <c r="K57" s="226">
        <v>6.6229090910000004</v>
      </c>
      <c r="L57" s="226">
        <v>6.7202727270000002</v>
      </c>
      <c r="M57" s="226">
        <v>6.81</v>
      </c>
      <c r="N57" s="226">
        <v>6.81</v>
      </c>
      <c r="O57" s="226">
        <v>6.81</v>
      </c>
      <c r="P57" s="226">
        <v>6.8997272729999999</v>
      </c>
      <c r="Q57" s="226">
        <v>6.9970909089999997</v>
      </c>
      <c r="R57" s="226">
        <v>7.0288636359999996</v>
      </c>
      <c r="S57" s="226">
        <v>7.0404545450000002</v>
      </c>
      <c r="T57" s="226">
        <v>7.0689545450000004</v>
      </c>
      <c r="U57" s="226">
        <v>7.108363636</v>
      </c>
      <c r="V57" s="226">
        <v>7.1634545449999996</v>
      </c>
      <c r="W57" s="226">
        <v>7.2376363640000001</v>
      </c>
      <c r="X57" s="226">
        <v>7.3336363640000002</v>
      </c>
      <c r="Y57" s="226">
        <v>7.4820000000000002</v>
      </c>
      <c r="Z57" s="226">
        <v>7.61</v>
      </c>
      <c r="AA57" s="226">
        <v>7.61</v>
      </c>
      <c r="AB57" s="226">
        <v>7.61</v>
      </c>
      <c r="AC57" s="226">
        <v>7.6554545450000004</v>
      </c>
      <c r="AD57" s="226">
        <v>7.7018181820000002</v>
      </c>
      <c r="AE57" s="226">
        <v>7.7939999999999996</v>
      </c>
      <c r="AF57" s="226">
        <v>7.8959999999999999</v>
      </c>
      <c r="AG57" s="226">
        <v>7.9454545449999996</v>
      </c>
      <c r="AH57" s="226">
        <v>7.968636364</v>
      </c>
      <c r="AI57" s="226">
        <v>7.9918181820000003</v>
      </c>
      <c r="AJ57" s="226">
        <v>8.0150000000000006</v>
      </c>
      <c r="AK57" s="226">
        <v>8.0299999999999994</v>
      </c>
      <c r="AL57" s="226">
        <v>8.0299999999999994</v>
      </c>
      <c r="AM57" s="226">
        <v>8.0399999999999991</v>
      </c>
      <c r="AN57" s="226">
        <v>8.0909999999999993</v>
      </c>
      <c r="AO57" s="226">
        <v>8.1418181819999997</v>
      </c>
      <c r="AP57" s="226">
        <v>8.1881818180000003</v>
      </c>
      <c r="AQ57" s="226">
        <v>8.2345454549999992</v>
      </c>
      <c r="AR57" s="226">
        <v>8.2645454550000004</v>
      </c>
      <c r="AS57" s="226">
        <v>8.2923636359999993</v>
      </c>
      <c r="AT57" s="226">
        <v>8.3000000000000007</v>
      </c>
      <c r="AU57" s="226">
        <v>8.3000000000000007</v>
      </c>
      <c r="AV57" s="226">
        <v>8.3421818180000002</v>
      </c>
      <c r="AW57" s="226">
        <v>8.4163636359999998</v>
      </c>
      <c r="AX57" s="226">
        <v>8.4695454550000004</v>
      </c>
      <c r="AY57" s="226">
        <v>8.4927272729999999</v>
      </c>
      <c r="AZ57" s="226">
        <v>8.51</v>
      </c>
      <c r="BA57" s="226">
        <v>8.51</v>
      </c>
      <c r="BB57" s="226">
        <v>8.5122727269999992</v>
      </c>
      <c r="BC57" s="226">
        <v>8.5354545450000003</v>
      </c>
      <c r="BD57" s="226">
        <v>8.5586363639999998</v>
      </c>
      <c r="BE57" s="226">
        <v>8.6080000000000005</v>
      </c>
      <c r="BF57" s="226">
        <v>8.6590000000000007</v>
      </c>
      <c r="BG57" s="226">
        <v>8.6881818180000003</v>
      </c>
      <c r="BH57" s="226">
        <v>8.7113636359999997</v>
      </c>
      <c r="BI57" s="226">
        <v>8.7200000000000006</v>
      </c>
      <c r="BJ57" s="226">
        <v>8.7200000000000006</v>
      </c>
      <c r="BK57" s="226">
        <v>8.7330909089999995</v>
      </c>
      <c r="BL57" s="226">
        <v>8.7609090910000003</v>
      </c>
      <c r="BM57" s="226">
        <v>8.7872727269999995</v>
      </c>
      <c r="BN57" s="226">
        <v>8.8104545450000007</v>
      </c>
      <c r="BO57" s="226">
        <v>8.8336363640000002</v>
      </c>
      <c r="BP57" s="226">
        <v>8.8568181819999996</v>
      </c>
      <c r="BQ57" s="226">
        <v>8.8800000000000008</v>
      </c>
      <c r="BR57" s="226">
        <v>8.8800000000000008</v>
      </c>
      <c r="BS57" s="226">
        <v>8.8800000000000008</v>
      </c>
      <c r="BT57" s="226">
        <v>8.8800000000000008</v>
      </c>
      <c r="BU57" s="226">
        <v>8.8800000000000008</v>
      </c>
      <c r="BV57" s="226">
        <v>8.8800000000000008</v>
      </c>
      <c r="BW57" s="226">
        <v>8.8800000000000008</v>
      </c>
      <c r="BX57" s="226">
        <v>8.8800000000000008</v>
      </c>
      <c r="BY57" s="226">
        <v>8.8800000000000008</v>
      </c>
      <c r="BZ57" s="226">
        <v>8.890363636</v>
      </c>
      <c r="CA57" s="226">
        <v>8.9181818180000008</v>
      </c>
      <c r="CB57" s="226">
        <v>8.94</v>
      </c>
      <c r="CC57" s="226">
        <v>8.94</v>
      </c>
      <c r="CD57" s="226">
        <v>8.94</v>
      </c>
      <c r="CE57" s="226">
        <v>8.94</v>
      </c>
      <c r="CF57" s="226">
        <v>8.94</v>
      </c>
      <c r="CG57" s="226">
        <v>8.94</v>
      </c>
      <c r="CH57" s="226">
        <v>8.94</v>
      </c>
      <c r="CI57" s="226">
        <v>8.9572727269999994</v>
      </c>
      <c r="CJ57" s="226">
        <v>8.9804545450000006</v>
      </c>
      <c r="CK57" s="226">
        <v>8.99</v>
      </c>
      <c r="CL57" s="226">
        <v>8.99</v>
      </c>
      <c r="CM57" s="226">
        <v>8.99</v>
      </c>
      <c r="CN57" s="226">
        <v>8.99</v>
      </c>
      <c r="CO57" s="226">
        <v>8.99</v>
      </c>
      <c r="CP57" s="226">
        <v>8.99</v>
      </c>
      <c r="CQ57" s="226">
        <v>8.9927272729999999</v>
      </c>
      <c r="CR57" s="226">
        <v>9.0159090909999993</v>
      </c>
      <c r="CS57" s="226">
        <v>9.0390909090000005</v>
      </c>
      <c r="CT57" s="226">
        <v>9.0399999999999991</v>
      </c>
      <c r="CU57" s="226">
        <v>9.0399999999999991</v>
      </c>
      <c r="CV57" s="207"/>
    </row>
    <row r="58" spans="2:100">
      <c r="B58" s="218" t="s">
        <v>563</v>
      </c>
      <c r="C58" s="225"/>
      <c r="D58" s="226">
        <v>1</v>
      </c>
      <c r="E58" s="226">
        <v>1</v>
      </c>
      <c r="F58" s="226">
        <v>1</v>
      </c>
      <c r="G58" s="226">
        <v>1</v>
      </c>
      <c r="H58" s="226">
        <v>1</v>
      </c>
      <c r="I58" s="226">
        <v>0.97099999999999997</v>
      </c>
      <c r="J58" s="226">
        <v>0.92</v>
      </c>
      <c r="K58" s="226">
        <v>0.92</v>
      </c>
      <c r="L58" s="226">
        <v>0.94299999999999995</v>
      </c>
      <c r="M58" s="226">
        <v>0.96599999999999997</v>
      </c>
      <c r="N58" s="226">
        <v>1</v>
      </c>
      <c r="O58" s="226">
        <v>1</v>
      </c>
      <c r="P58" s="226">
        <v>1</v>
      </c>
      <c r="Q58" s="226">
        <v>1</v>
      </c>
      <c r="R58" s="226">
        <v>1</v>
      </c>
      <c r="S58" s="226">
        <v>1</v>
      </c>
      <c r="T58" s="226">
        <v>1</v>
      </c>
      <c r="U58" s="226">
        <v>1</v>
      </c>
      <c r="V58" s="226">
        <v>1</v>
      </c>
      <c r="W58" s="226">
        <v>1</v>
      </c>
      <c r="X58" s="226">
        <v>0.99399999999999999</v>
      </c>
      <c r="Y58" s="226">
        <v>0.98899999999999999</v>
      </c>
      <c r="Z58" s="226">
        <v>0.98299999999999998</v>
      </c>
      <c r="AA58" s="226">
        <v>0.97099999999999997</v>
      </c>
      <c r="AB58" s="226">
        <v>0.96599999999999997</v>
      </c>
      <c r="AC58" s="226">
        <v>0.96599999999999997</v>
      </c>
      <c r="AD58" s="226">
        <v>0.95399999999999996</v>
      </c>
      <c r="AE58" s="226">
        <v>0.94299999999999995</v>
      </c>
      <c r="AF58" s="226">
        <v>0.92600000000000005</v>
      </c>
      <c r="AG58" s="226">
        <v>0.91400000000000003</v>
      </c>
      <c r="AH58" s="226">
        <v>0.90300000000000002</v>
      </c>
      <c r="AI58" s="226">
        <v>0.88600000000000001</v>
      </c>
      <c r="AJ58" s="226">
        <v>0.88300000000000001</v>
      </c>
      <c r="AK58" s="226">
        <v>0.86899999999999999</v>
      </c>
      <c r="AL58" s="226">
        <v>0.85099999999999998</v>
      </c>
      <c r="AM58" s="226">
        <v>0.84</v>
      </c>
      <c r="AN58" s="226">
        <v>0.82899999999999996</v>
      </c>
      <c r="AO58" s="226">
        <v>0.82299999999999995</v>
      </c>
      <c r="AP58" s="226">
        <v>0.81699999999999995</v>
      </c>
      <c r="AQ58" s="226">
        <v>0.81699999999999995</v>
      </c>
      <c r="AR58" s="226">
        <v>0.81100000000000005</v>
      </c>
      <c r="AS58" s="226">
        <v>0.80600000000000005</v>
      </c>
      <c r="AT58" s="226">
        <v>0.80600000000000005</v>
      </c>
      <c r="AU58" s="226">
        <v>0.8</v>
      </c>
      <c r="AV58" s="226">
        <v>0.79400000000000004</v>
      </c>
      <c r="AW58" s="226">
        <v>0.79400000000000004</v>
      </c>
      <c r="AX58" s="226">
        <v>0.78900000000000003</v>
      </c>
      <c r="AY58" s="226">
        <v>0.78900000000000003</v>
      </c>
      <c r="AZ58" s="226">
        <v>0.78300000000000003</v>
      </c>
      <c r="BA58" s="226">
        <v>0.78300000000000003</v>
      </c>
      <c r="BB58" s="226">
        <v>0.77700000000000002</v>
      </c>
      <c r="BC58" s="226">
        <v>0.77100000000000002</v>
      </c>
      <c r="BD58" s="226">
        <v>0.77100000000000002</v>
      </c>
      <c r="BE58" s="226">
        <v>0.76600000000000001</v>
      </c>
      <c r="BF58" s="226">
        <v>0.76600000000000001</v>
      </c>
      <c r="BG58" s="226">
        <v>0.76600000000000001</v>
      </c>
      <c r="BH58" s="226">
        <v>0.76</v>
      </c>
      <c r="BI58" s="226">
        <v>0.76</v>
      </c>
      <c r="BJ58" s="226">
        <v>0.754</v>
      </c>
      <c r="BK58" s="226">
        <v>0.754</v>
      </c>
      <c r="BL58" s="226">
        <v>0.749</v>
      </c>
      <c r="BM58" s="226">
        <v>0.749</v>
      </c>
      <c r="BN58" s="226">
        <v>0.746</v>
      </c>
      <c r="BO58" s="226">
        <v>0.74299999999999999</v>
      </c>
      <c r="BP58" s="226">
        <v>0.74299999999999999</v>
      </c>
      <c r="BQ58" s="226">
        <v>0.73699999999999999</v>
      </c>
      <c r="BR58" s="226">
        <v>0.73699999999999999</v>
      </c>
      <c r="BS58" s="226">
        <v>0.73699999999999999</v>
      </c>
      <c r="BT58" s="226">
        <v>0.73099999999999998</v>
      </c>
      <c r="BU58" s="226">
        <v>0.72933333300000003</v>
      </c>
      <c r="BV58" s="226">
        <v>0.72766666700000004</v>
      </c>
      <c r="BW58" s="226">
        <v>0.72599999999999998</v>
      </c>
      <c r="BX58" s="226">
        <v>0.72599999999999998</v>
      </c>
      <c r="BY58" s="226">
        <v>0.72599999999999998</v>
      </c>
      <c r="BZ58" s="226">
        <v>0.72</v>
      </c>
      <c r="CA58" s="226">
        <v>0.72</v>
      </c>
      <c r="CB58" s="226">
        <v>0.72</v>
      </c>
      <c r="CC58" s="226">
        <v>0.72</v>
      </c>
      <c r="CD58" s="226">
        <v>0.72</v>
      </c>
      <c r="CE58" s="226">
        <v>0.72</v>
      </c>
      <c r="CF58" s="226">
        <v>0.72</v>
      </c>
      <c r="CG58" s="226">
        <v>0.72</v>
      </c>
      <c r="CH58" s="226">
        <v>0.72</v>
      </c>
      <c r="CI58" s="226">
        <v>0.72</v>
      </c>
      <c r="CJ58" s="226">
        <v>0.72</v>
      </c>
      <c r="CK58" s="226">
        <v>0.72</v>
      </c>
      <c r="CL58" s="226">
        <v>0.72</v>
      </c>
      <c r="CM58" s="226">
        <v>0.72</v>
      </c>
      <c r="CN58" s="226">
        <v>0.72</v>
      </c>
      <c r="CO58" s="226">
        <v>0.72</v>
      </c>
      <c r="CP58" s="226">
        <v>0.72</v>
      </c>
      <c r="CQ58" s="226">
        <v>0.72</v>
      </c>
      <c r="CR58" s="226">
        <v>0.72</v>
      </c>
      <c r="CS58" s="226">
        <v>0.72</v>
      </c>
      <c r="CT58" s="226">
        <v>0.72</v>
      </c>
      <c r="CU58" s="226">
        <v>0.72</v>
      </c>
      <c r="CV58" s="207"/>
    </row>
    <row r="59" spans="2:100">
      <c r="B59" s="218" t="s">
        <v>706</v>
      </c>
      <c r="C59" s="225" t="s">
        <v>324</v>
      </c>
      <c r="D59" s="226">
        <v>41</v>
      </c>
      <c r="E59" s="226">
        <v>44</v>
      </c>
      <c r="F59" s="226">
        <v>45</v>
      </c>
      <c r="G59" s="226">
        <v>43</v>
      </c>
      <c r="H59" s="226">
        <v>44</v>
      </c>
      <c r="I59" s="226">
        <v>54</v>
      </c>
      <c r="J59" s="226">
        <v>55</v>
      </c>
      <c r="K59" s="226">
        <v>63</v>
      </c>
      <c r="L59" s="226">
        <v>65</v>
      </c>
      <c r="M59" s="226">
        <v>71</v>
      </c>
      <c r="N59" s="226">
        <v>73</v>
      </c>
      <c r="O59" s="226">
        <v>76</v>
      </c>
      <c r="P59" s="226">
        <v>79</v>
      </c>
      <c r="Q59" s="226">
        <v>79</v>
      </c>
      <c r="R59" s="226">
        <v>79</v>
      </c>
      <c r="S59" s="226">
        <v>79</v>
      </c>
      <c r="T59" s="226">
        <v>79</v>
      </c>
      <c r="U59" s="226">
        <v>79</v>
      </c>
      <c r="V59" s="226">
        <v>79</v>
      </c>
      <c r="W59" s="226">
        <v>79</v>
      </c>
      <c r="X59" s="226">
        <v>79</v>
      </c>
      <c r="Y59" s="226">
        <v>79</v>
      </c>
      <c r="Z59" s="226">
        <v>79</v>
      </c>
      <c r="AA59" s="226">
        <v>79</v>
      </c>
      <c r="AB59" s="226">
        <v>79</v>
      </c>
      <c r="AC59" s="226">
        <v>79</v>
      </c>
      <c r="AD59" s="226">
        <v>79</v>
      </c>
      <c r="AE59" s="226">
        <v>79</v>
      </c>
      <c r="AF59" s="226">
        <v>79</v>
      </c>
      <c r="AG59" s="226">
        <v>79</v>
      </c>
      <c r="AH59" s="226">
        <v>79</v>
      </c>
      <c r="AI59" s="226">
        <v>79</v>
      </c>
      <c r="AJ59" s="226">
        <v>79</v>
      </c>
      <c r="AK59" s="226">
        <v>79</v>
      </c>
      <c r="AL59" s="226">
        <v>79</v>
      </c>
      <c r="AM59" s="226">
        <v>79</v>
      </c>
      <c r="AN59" s="226">
        <v>79</v>
      </c>
      <c r="AO59" s="226">
        <v>79</v>
      </c>
      <c r="AP59" s="226">
        <v>79</v>
      </c>
      <c r="AQ59" s="226">
        <v>79</v>
      </c>
      <c r="AR59" s="226">
        <v>79</v>
      </c>
      <c r="AS59" s="226">
        <v>79</v>
      </c>
      <c r="AT59" s="226">
        <v>79</v>
      </c>
      <c r="AU59" s="226">
        <v>79</v>
      </c>
      <c r="AV59" s="226">
        <v>79</v>
      </c>
      <c r="AW59" s="226">
        <v>79</v>
      </c>
      <c r="AX59" s="226">
        <v>79</v>
      </c>
      <c r="AY59" s="226">
        <v>79</v>
      </c>
      <c r="AZ59" s="226">
        <v>79</v>
      </c>
      <c r="BA59" s="226">
        <v>79</v>
      </c>
      <c r="BB59" s="226">
        <v>79</v>
      </c>
      <c r="BC59" s="226">
        <v>79</v>
      </c>
      <c r="BD59" s="226">
        <v>79</v>
      </c>
      <c r="BE59" s="226">
        <v>79</v>
      </c>
      <c r="BF59" s="226">
        <v>79</v>
      </c>
      <c r="BG59" s="226">
        <v>79</v>
      </c>
      <c r="BH59" s="226">
        <v>79</v>
      </c>
      <c r="BI59" s="226">
        <v>79</v>
      </c>
      <c r="BJ59" s="226">
        <v>79</v>
      </c>
      <c r="BK59" s="226">
        <v>79</v>
      </c>
      <c r="BL59" s="226">
        <v>79</v>
      </c>
      <c r="BM59" s="226">
        <v>79</v>
      </c>
      <c r="BN59" s="226">
        <v>79</v>
      </c>
      <c r="BO59" s="226">
        <v>79</v>
      </c>
      <c r="BP59" s="226">
        <v>79</v>
      </c>
      <c r="BQ59" s="226">
        <v>79</v>
      </c>
      <c r="BR59" s="226">
        <v>79</v>
      </c>
      <c r="BS59" s="226">
        <v>79</v>
      </c>
      <c r="BT59" s="226">
        <v>79</v>
      </c>
      <c r="BU59" s="226">
        <v>79</v>
      </c>
      <c r="BV59" s="226">
        <v>79</v>
      </c>
      <c r="BW59" s="226">
        <v>79</v>
      </c>
      <c r="BX59" s="226">
        <v>79</v>
      </c>
      <c r="BY59" s="226">
        <v>79</v>
      </c>
      <c r="BZ59" s="226">
        <v>79</v>
      </c>
      <c r="CA59" s="226">
        <v>79</v>
      </c>
      <c r="CB59" s="226">
        <v>79</v>
      </c>
      <c r="CC59" s="226">
        <v>79</v>
      </c>
      <c r="CD59" s="226">
        <v>79</v>
      </c>
      <c r="CE59" s="226">
        <v>79</v>
      </c>
      <c r="CF59" s="226">
        <v>79</v>
      </c>
      <c r="CG59" s="226">
        <v>79</v>
      </c>
      <c r="CH59" s="226">
        <v>79</v>
      </c>
      <c r="CI59" s="226">
        <v>79</v>
      </c>
      <c r="CJ59" s="226">
        <v>79</v>
      </c>
      <c r="CK59" s="226">
        <v>79</v>
      </c>
      <c r="CL59" s="226">
        <v>79</v>
      </c>
      <c r="CM59" s="226">
        <v>79</v>
      </c>
      <c r="CN59" s="226">
        <v>79</v>
      </c>
      <c r="CO59" s="226">
        <v>79</v>
      </c>
      <c r="CP59" s="226">
        <v>79</v>
      </c>
      <c r="CQ59" s="226">
        <v>79</v>
      </c>
      <c r="CR59" s="226">
        <v>79</v>
      </c>
      <c r="CS59" s="226">
        <v>79</v>
      </c>
      <c r="CT59" s="226">
        <v>79</v>
      </c>
      <c r="CU59" s="226">
        <v>79</v>
      </c>
      <c r="CV59" s="207"/>
    </row>
    <row r="60" spans="2:100">
      <c r="B60" s="218" t="s">
        <v>707</v>
      </c>
      <c r="C60" s="225" t="s">
        <v>221</v>
      </c>
      <c r="D60" s="226">
        <v>1898.31</v>
      </c>
      <c r="E60" s="226">
        <v>2569.9</v>
      </c>
      <c r="F60" s="226">
        <v>2638.18</v>
      </c>
      <c r="G60" s="226">
        <v>2572.79</v>
      </c>
      <c r="H60" s="226">
        <v>1664.83</v>
      </c>
      <c r="I60" s="226">
        <v>2173.12</v>
      </c>
      <c r="J60" s="226">
        <v>2401.39</v>
      </c>
      <c r="K60" s="226">
        <v>2023.28</v>
      </c>
      <c r="L60" s="226">
        <v>1846.67</v>
      </c>
      <c r="M60" s="226">
        <v>1867.42</v>
      </c>
      <c r="N60" s="226">
        <v>1664.68</v>
      </c>
      <c r="O60" s="226">
        <v>1604.18</v>
      </c>
      <c r="P60" s="226">
        <v>1967.65</v>
      </c>
      <c r="Q60" s="226">
        <v>2108.48</v>
      </c>
      <c r="R60" s="226">
        <v>1794.49</v>
      </c>
      <c r="S60" s="226">
        <v>1703.99</v>
      </c>
      <c r="T60" s="226">
        <v>2472.85</v>
      </c>
      <c r="U60" s="226">
        <v>2472.85</v>
      </c>
      <c r="V60" s="226">
        <v>2472.85</v>
      </c>
      <c r="W60" s="226">
        <v>2472.85</v>
      </c>
      <c r="X60" s="226">
        <v>2472.85</v>
      </c>
      <c r="Y60" s="226">
        <v>2472.85</v>
      </c>
      <c r="Z60" s="226">
        <v>2472.85</v>
      </c>
      <c r="AA60" s="226">
        <v>2472.85</v>
      </c>
      <c r="AB60" s="226">
        <v>2472.85</v>
      </c>
      <c r="AC60" s="226">
        <v>2472.85</v>
      </c>
      <c r="AD60" s="226">
        <v>2472.85</v>
      </c>
      <c r="AE60" s="226">
        <v>2472.85</v>
      </c>
      <c r="AF60" s="226">
        <v>2472.85</v>
      </c>
      <c r="AG60" s="226">
        <v>2472.85</v>
      </c>
      <c r="AH60" s="226">
        <v>2472.85</v>
      </c>
      <c r="AI60" s="226">
        <v>2472.85</v>
      </c>
      <c r="AJ60" s="226">
        <v>2472.85</v>
      </c>
      <c r="AK60" s="226">
        <v>2472.85</v>
      </c>
      <c r="AL60" s="226">
        <v>2472.85</v>
      </c>
      <c r="AM60" s="226">
        <v>2472.85</v>
      </c>
      <c r="AN60" s="226">
        <v>2472.85</v>
      </c>
      <c r="AO60" s="226">
        <v>2472.85</v>
      </c>
      <c r="AP60" s="226">
        <v>2472.85</v>
      </c>
      <c r="AQ60" s="226">
        <v>2472.85</v>
      </c>
      <c r="AR60" s="226">
        <v>2472.85</v>
      </c>
      <c r="AS60" s="226">
        <v>2472.85</v>
      </c>
      <c r="AT60" s="226">
        <v>2472.85</v>
      </c>
      <c r="AU60" s="226">
        <v>2472.85</v>
      </c>
      <c r="AV60" s="226">
        <v>2472.85</v>
      </c>
      <c r="AW60" s="226">
        <v>2472.85</v>
      </c>
      <c r="AX60" s="226">
        <v>2472.85</v>
      </c>
      <c r="AY60" s="226">
        <v>2472.85</v>
      </c>
      <c r="AZ60" s="226">
        <v>2472.85</v>
      </c>
      <c r="BA60" s="226">
        <v>2472.85</v>
      </c>
      <c r="BB60" s="226">
        <v>2472.85</v>
      </c>
      <c r="BC60" s="226">
        <v>2472.85</v>
      </c>
      <c r="BD60" s="226">
        <v>2472.85</v>
      </c>
      <c r="BE60" s="226">
        <v>2472.85</v>
      </c>
      <c r="BF60" s="226">
        <v>2472.85</v>
      </c>
      <c r="BG60" s="226">
        <v>2472.85</v>
      </c>
      <c r="BH60" s="226">
        <v>2472.85</v>
      </c>
      <c r="BI60" s="226">
        <v>2472.85</v>
      </c>
      <c r="BJ60" s="226">
        <v>2472.85</v>
      </c>
      <c r="BK60" s="226">
        <v>2472.85</v>
      </c>
      <c r="BL60" s="226">
        <v>2472.85</v>
      </c>
      <c r="BM60" s="226">
        <v>2472.85</v>
      </c>
      <c r="BN60" s="226">
        <v>2472.85</v>
      </c>
      <c r="BO60" s="226">
        <v>2472.85</v>
      </c>
      <c r="BP60" s="226">
        <v>2472.85</v>
      </c>
      <c r="BQ60" s="226">
        <v>2472.85</v>
      </c>
      <c r="BR60" s="226">
        <v>2472.85</v>
      </c>
      <c r="BS60" s="226">
        <v>2472.85</v>
      </c>
      <c r="BT60" s="226">
        <v>2472.85</v>
      </c>
      <c r="BU60" s="226">
        <v>2472.85</v>
      </c>
      <c r="BV60" s="226">
        <v>2472.85</v>
      </c>
      <c r="BW60" s="226">
        <v>2472.85</v>
      </c>
      <c r="BX60" s="226">
        <v>2472.85</v>
      </c>
      <c r="BY60" s="226">
        <v>2472.85</v>
      </c>
      <c r="BZ60" s="226">
        <v>2472.85</v>
      </c>
      <c r="CA60" s="226">
        <v>2472.85</v>
      </c>
      <c r="CB60" s="226">
        <v>2472.85</v>
      </c>
      <c r="CC60" s="226">
        <v>2472.85</v>
      </c>
      <c r="CD60" s="226">
        <v>2472.85</v>
      </c>
      <c r="CE60" s="226">
        <v>2472.85</v>
      </c>
      <c r="CF60" s="226">
        <v>2472.85</v>
      </c>
      <c r="CG60" s="226">
        <v>2472.85</v>
      </c>
      <c r="CH60" s="226">
        <v>2472.85</v>
      </c>
      <c r="CI60" s="226">
        <v>2472.85</v>
      </c>
      <c r="CJ60" s="226">
        <v>2472.85</v>
      </c>
      <c r="CK60" s="226">
        <v>2472.85</v>
      </c>
      <c r="CL60" s="226">
        <v>2472.85</v>
      </c>
      <c r="CM60" s="226">
        <v>2472.85</v>
      </c>
      <c r="CN60" s="226">
        <v>2472.85</v>
      </c>
      <c r="CO60" s="226">
        <v>2472.85</v>
      </c>
      <c r="CP60" s="226">
        <v>2472.85</v>
      </c>
      <c r="CQ60" s="226">
        <v>2472.85</v>
      </c>
      <c r="CR60" s="226">
        <v>2472.85</v>
      </c>
      <c r="CS60" s="226">
        <v>2472.85</v>
      </c>
      <c r="CT60" s="226">
        <v>2472.85</v>
      </c>
      <c r="CU60" s="226">
        <v>2472.85</v>
      </c>
      <c r="CV60" s="207"/>
    </row>
    <row r="61" spans="2:100"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27"/>
      <c r="AW61" s="227"/>
      <c r="AX61" s="227"/>
      <c r="AY61" s="227"/>
      <c r="AZ61" s="227"/>
      <c r="BA61" s="227"/>
      <c r="BB61" s="227"/>
      <c r="BC61" s="227"/>
      <c r="BD61" s="227"/>
      <c r="BE61" s="227"/>
      <c r="BF61" s="227"/>
      <c r="BG61" s="227"/>
      <c r="BH61" s="227"/>
      <c r="BI61" s="227"/>
      <c r="BJ61" s="227"/>
      <c r="BK61" s="227"/>
      <c r="BL61" s="227"/>
      <c r="BM61" s="227"/>
      <c r="BN61" s="227"/>
      <c r="BO61" s="227"/>
      <c r="BP61" s="227"/>
      <c r="BQ61" s="227"/>
      <c r="BR61" s="227"/>
      <c r="BS61" s="227"/>
      <c r="BT61" s="227"/>
      <c r="BU61" s="227"/>
      <c r="BV61" s="227"/>
      <c r="BW61" s="227"/>
      <c r="BX61" s="227"/>
      <c r="BY61" s="227"/>
      <c r="BZ61" s="227"/>
      <c r="CA61" s="227"/>
      <c r="CB61" s="227"/>
      <c r="CC61" s="227"/>
      <c r="CD61" s="227"/>
      <c r="CE61" s="227"/>
      <c r="CF61" s="227"/>
      <c r="CG61" s="227"/>
      <c r="CH61" s="227"/>
      <c r="CI61" s="227"/>
      <c r="CJ61" s="227"/>
      <c r="CK61" s="227"/>
      <c r="CL61" s="227"/>
      <c r="CM61" s="227"/>
      <c r="CN61" s="227"/>
      <c r="CO61" s="227"/>
      <c r="CP61" s="227"/>
      <c r="CQ61" s="227"/>
      <c r="CR61" s="227"/>
      <c r="CS61" s="227"/>
      <c r="CT61" s="227"/>
      <c r="CU61" s="227"/>
      <c r="CV61" s="207"/>
    </row>
    <row r="62" spans="2:100"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227"/>
      <c r="BC62" s="227"/>
      <c r="BD62" s="227"/>
      <c r="BE62" s="227"/>
      <c r="BF62" s="227"/>
      <c r="BG62" s="227"/>
      <c r="BH62" s="227"/>
      <c r="BI62" s="227"/>
      <c r="BJ62" s="227"/>
      <c r="BK62" s="227"/>
      <c r="BL62" s="227"/>
      <c r="BM62" s="227"/>
      <c r="BN62" s="227"/>
      <c r="BO62" s="227"/>
      <c r="BP62" s="227"/>
      <c r="BQ62" s="227"/>
      <c r="BR62" s="227"/>
      <c r="BS62" s="227"/>
      <c r="BT62" s="227"/>
      <c r="BU62" s="227"/>
      <c r="BV62" s="227"/>
      <c r="BW62" s="227"/>
      <c r="BX62" s="227"/>
      <c r="BY62" s="227"/>
      <c r="BZ62" s="227"/>
      <c r="CA62" s="227"/>
      <c r="CB62" s="227"/>
      <c r="CC62" s="227"/>
      <c r="CD62" s="227"/>
      <c r="CE62" s="227"/>
      <c r="CF62" s="227"/>
      <c r="CG62" s="227"/>
      <c r="CH62" s="227"/>
      <c r="CI62" s="227"/>
      <c r="CJ62" s="227"/>
      <c r="CK62" s="227"/>
      <c r="CL62" s="227"/>
      <c r="CM62" s="227"/>
      <c r="CN62" s="227"/>
      <c r="CO62" s="227"/>
      <c r="CP62" s="227"/>
      <c r="CQ62" s="227"/>
      <c r="CR62" s="227"/>
      <c r="CS62" s="227"/>
      <c r="CT62" s="227"/>
      <c r="CU62" s="227"/>
      <c r="CV62" s="207"/>
    </row>
    <row r="63" spans="2:100" ht="29">
      <c r="B63" s="228" t="s">
        <v>564</v>
      </c>
      <c r="C63" s="229" t="s">
        <v>565</v>
      </c>
      <c r="D63" s="229" t="s">
        <v>566</v>
      </c>
      <c r="E63" s="229" t="s">
        <v>567</v>
      </c>
      <c r="F63" s="230" t="s">
        <v>568</v>
      </c>
      <c r="G63" s="229" t="s">
        <v>569</v>
      </c>
      <c r="H63" s="229" t="s">
        <v>713</v>
      </c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7"/>
      <c r="BB63" s="227"/>
      <c r="BC63" s="227"/>
      <c r="BD63" s="227"/>
      <c r="BE63" s="227"/>
      <c r="BF63" s="227"/>
      <c r="BG63" s="227"/>
      <c r="BH63" s="227"/>
      <c r="BI63" s="227"/>
      <c r="BJ63" s="227"/>
      <c r="BK63" s="227"/>
      <c r="BL63" s="227"/>
      <c r="BM63" s="227"/>
      <c r="BN63" s="227"/>
      <c r="BO63" s="227"/>
      <c r="BP63" s="227"/>
      <c r="BQ63" s="227"/>
      <c r="BR63" s="227"/>
      <c r="BS63" s="227"/>
      <c r="BT63" s="227"/>
      <c r="BU63" s="227"/>
      <c r="BV63" s="227"/>
      <c r="BW63" s="227"/>
      <c r="BX63" s="227"/>
      <c r="BY63" s="227"/>
      <c r="BZ63" s="227"/>
      <c r="CA63" s="227"/>
      <c r="CB63" s="227"/>
      <c r="CC63" s="227"/>
      <c r="CD63" s="227"/>
      <c r="CE63" s="227"/>
      <c r="CF63" s="227"/>
      <c r="CG63" s="227"/>
      <c r="CH63" s="227"/>
      <c r="CI63" s="227"/>
      <c r="CJ63" s="227"/>
      <c r="CK63" s="227"/>
      <c r="CL63" s="227"/>
      <c r="CM63" s="227"/>
      <c r="CN63" s="227"/>
      <c r="CO63" s="227"/>
      <c r="CP63" s="227"/>
      <c r="CQ63" s="227"/>
      <c r="CR63" s="227"/>
      <c r="CS63" s="227"/>
      <c r="CT63" s="227"/>
      <c r="CU63" s="227"/>
      <c r="CV63" s="207"/>
    </row>
    <row r="64" spans="2:100">
      <c r="B64" s="211" t="s">
        <v>570</v>
      </c>
      <c r="C64" s="231" t="s">
        <v>92</v>
      </c>
      <c r="D64" s="231" t="s">
        <v>92</v>
      </c>
      <c r="E64" s="231" t="s">
        <v>92</v>
      </c>
      <c r="F64" s="231" t="s">
        <v>92</v>
      </c>
      <c r="G64" s="231" t="s">
        <v>92</v>
      </c>
      <c r="H64" s="231" t="s">
        <v>92</v>
      </c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07"/>
      <c r="BN64" s="207"/>
      <c r="BO64" s="207"/>
      <c r="BP64" s="207"/>
      <c r="BQ64" s="207"/>
      <c r="BR64" s="207"/>
      <c r="BS64" s="207"/>
      <c r="BT64" s="207"/>
      <c r="BU64" s="207"/>
      <c r="BV64" s="207"/>
      <c r="BW64" s="207"/>
      <c r="BX64" s="207"/>
      <c r="BY64" s="207"/>
      <c r="BZ64" s="207"/>
      <c r="CA64" s="207"/>
      <c r="CB64" s="207"/>
      <c r="CC64" s="207"/>
      <c r="CD64" s="207"/>
      <c r="CE64" s="207"/>
      <c r="CF64" s="207"/>
      <c r="CG64" s="207"/>
      <c r="CH64" s="207"/>
      <c r="CI64" s="207"/>
      <c r="CJ64" s="207"/>
      <c r="CK64" s="207"/>
      <c r="CL64" s="207"/>
      <c r="CM64" s="207"/>
      <c r="CN64" s="207"/>
      <c r="CO64" s="207"/>
      <c r="CP64" s="207"/>
      <c r="CQ64" s="207"/>
      <c r="CR64" s="207"/>
      <c r="CS64" s="207"/>
      <c r="CT64" s="207"/>
      <c r="CU64" s="207"/>
      <c r="CV64" s="207"/>
    </row>
    <row r="65" spans="2:100">
      <c r="B65" s="211" t="s">
        <v>571</v>
      </c>
      <c r="C65" s="232">
        <v>0.98846097200000005</v>
      </c>
      <c r="D65" s="232">
        <v>0.98846097200000005</v>
      </c>
      <c r="E65" s="232">
        <v>1</v>
      </c>
      <c r="F65" s="232">
        <v>-0.86960875999999998</v>
      </c>
      <c r="G65" s="232">
        <v>1.018259977</v>
      </c>
      <c r="H65" s="232">
        <v>1</v>
      </c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207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07"/>
      <c r="BN65" s="207"/>
      <c r="BO65" s="207"/>
      <c r="BP65" s="207"/>
      <c r="BQ65" s="207"/>
      <c r="BR65" s="207"/>
      <c r="BS65" s="207"/>
      <c r="BT65" s="207"/>
      <c r="BU65" s="207"/>
      <c r="BV65" s="207"/>
      <c r="BW65" s="207"/>
      <c r="BX65" s="207"/>
      <c r="BY65" s="207"/>
      <c r="BZ65" s="207"/>
      <c r="CA65" s="207"/>
      <c r="CB65" s="207"/>
      <c r="CC65" s="207"/>
      <c r="CD65" s="207"/>
      <c r="CE65" s="207"/>
      <c r="CF65" s="207"/>
      <c r="CG65" s="207"/>
      <c r="CH65" s="207"/>
      <c r="CI65" s="207"/>
      <c r="CJ65" s="207"/>
      <c r="CK65" s="207"/>
      <c r="CL65" s="207"/>
      <c r="CM65" s="207"/>
      <c r="CN65" s="207"/>
      <c r="CO65" s="207"/>
      <c r="CP65" s="207"/>
      <c r="CQ65" s="207"/>
      <c r="CR65" s="207"/>
      <c r="CS65" s="207"/>
      <c r="CT65" s="207"/>
      <c r="CU65" s="207"/>
      <c r="CV65" s="207"/>
    </row>
    <row r="66" spans="2:100">
      <c r="B66" s="211" t="s">
        <v>572</v>
      </c>
      <c r="C66" s="233">
        <v>1.11E-8</v>
      </c>
      <c r="D66" s="233">
        <v>1.4500000000000001E-8</v>
      </c>
      <c r="E66" s="233">
        <v>9.9999999999999998E-13</v>
      </c>
      <c r="F66" s="233">
        <v>1.97E-9</v>
      </c>
      <c r="G66" s="233">
        <v>2.92E-2</v>
      </c>
      <c r="H66" s="233">
        <v>2.92E-2</v>
      </c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7"/>
      <c r="AX66" s="207"/>
      <c r="AY66" s="207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07"/>
      <c r="BN66" s="207"/>
      <c r="BO66" s="207"/>
      <c r="BP66" s="207"/>
      <c r="BQ66" s="207"/>
      <c r="BR66" s="207"/>
      <c r="BS66" s="207"/>
      <c r="BT66" s="207"/>
      <c r="BU66" s="207"/>
      <c r="BV66" s="207"/>
      <c r="BW66" s="207"/>
      <c r="BX66" s="207"/>
      <c r="BY66" s="207"/>
      <c r="BZ66" s="207"/>
      <c r="CA66" s="207"/>
      <c r="CB66" s="207"/>
      <c r="CC66" s="207"/>
      <c r="CD66" s="207"/>
      <c r="CE66" s="207"/>
      <c r="CF66" s="207"/>
      <c r="CG66" s="207"/>
      <c r="CH66" s="207"/>
      <c r="CI66" s="207"/>
      <c r="CJ66" s="207"/>
      <c r="CK66" s="207"/>
      <c r="CL66" s="207"/>
      <c r="CM66" s="207"/>
      <c r="CN66" s="207"/>
      <c r="CO66" s="207"/>
      <c r="CP66" s="207"/>
      <c r="CQ66" s="207"/>
      <c r="CR66" s="207"/>
      <c r="CS66" s="207"/>
      <c r="CT66" s="207"/>
      <c r="CU66" s="207"/>
      <c r="CV66" s="207"/>
    </row>
    <row r="67" spans="2:100">
      <c r="B67" s="211" t="s">
        <v>573</v>
      </c>
      <c r="C67" s="232">
        <v>2.9412689439999999</v>
      </c>
      <c r="D67" s="232">
        <v>2.9412689439999999</v>
      </c>
      <c r="E67" s="232">
        <v>3.61</v>
      </c>
      <c r="F67" s="232">
        <v>2.2854735329999998</v>
      </c>
      <c r="G67" s="232">
        <v>1958.1397549999999</v>
      </c>
      <c r="H67" s="232">
        <v>1958.1397549999999</v>
      </c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7"/>
      <c r="AS67" s="207"/>
      <c r="AT67" s="207"/>
      <c r="AU67" s="207"/>
      <c r="AV67" s="207"/>
      <c r="AW67" s="207"/>
      <c r="AX67" s="207"/>
      <c r="AY67" s="207"/>
      <c r="AZ67" s="207"/>
      <c r="BA67" s="207"/>
      <c r="BB67" s="207"/>
      <c r="BC67" s="207"/>
      <c r="BD67" s="207"/>
      <c r="BE67" s="207"/>
      <c r="BF67" s="207"/>
      <c r="BG67" s="207"/>
      <c r="BH67" s="207"/>
      <c r="BI67" s="207"/>
      <c r="BJ67" s="207"/>
      <c r="BK67" s="207"/>
      <c r="BL67" s="207"/>
      <c r="BM67" s="207"/>
      <c r="BN67" s="207"/>
      <c r="BO67" s="207"/>
      <c r="BP67" s="207"/>
      <c r="BQ67" s="207"/>
      <c r="BR67" s="207"/>
      <c r="BS67" s="207"/>
      <c r="BT67" s="207"/>
      <c r="BU67" s="207"/>
      <c r="BV67" s="207"/>
      <c r="BW67" s="207"/>
      <c r="BX67" s="207"/>
      <c r="BY67" s="207"/>
      <c r="BZ67" s="207"/>
      <c r="CA67" s="207"/>
      <c r="CB67" s="207"/>
      <c r="CC67" s="207"/>
      <c r="CD67" s="207"/>
      <c r="CE67" s="207"/>
      <c r="CF67" s="207"/>
      <c r="CG67" s="207"/>
      <c r="CH67" s="207"/>
      <c r="CI67" s="207"/>
      <c r="CJ67" s="207"/>
      <c r="CK67" s="207"/>
      <c r="CL67" s="207"/>
      <c r="CM67" s="207"/>
      <c r="CN67" s="207"/>
      <c r="CO67" s="207"/>
      <c r="CP67" s="207"/>
      <c r="CQ67" s="207"/>
      <c r="CR67" s="207"/>
      <c r="CS67" s="207"/>
      <c r="CT67" s="207"/>
      <c r="CU67" s="207"/>
      <c r="CV67" s="207"/>
    </row>
    <row r="68" spans="2:100">
      <c r="B68" s="211" t="s">
        <v>574</v>
      </c>
      <c r="C68" s="232">
        <v>1</v>
      </c>
      <c r="D68" s="232">
        <v>1</v>
      </c>
      <c r="E68" s="232">
        <v>1</v>
      </c>
      <c r="F68" s="232">
        <v>1</v>
      </c>
      <c r="G68" s="232">
        <v>1</v>
      </c>
      <c r="H68" s="232">
        <v>1</v>
      </c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7"/>
      <c r="AS68" s="207"/>
      <c r="AT68" s="207"/>
      <c r="AU68" s="207"/>
      <c r="AV68" s="207"/>
      <c r="AW68" s="207"/>
      <c r="AX68" s="207"/>
      <c r="AY68" s="207"/>
      <c r="AZ68" s="207"/>
      <c r="BA68" s="207"/>
      <c r="BB68" s="207"/>
      <c r="BC68" s="207"/>
      <c r="BD68" s="207"/>
      <c r="BE68" s="207"/>
      <c r="BF68" s="207"/>
      <c r="BG68" s="207"/>
      <c r="BH68" s="207"/>
      <c r="BI68" s="207"/>
      <c r="BJ68" s="207"/>
      <c r="BK68" s="207"/>
      <c r="BL68" s="207"/>
      <c r="BM68" s="207"/>
      <c r="BN68" s="207"/>
      <c r="BO68" s="207"/>
      <c r="BP68" s="207"/>
      <c r="BQ68" s="207"/>
      <c r="BR68" s="207"/>
      <c r="BS68" s="207"/>
      <c r="BT68" s="207"/>
      <c r="BU68" s="207"/>
      <c r="BV68" s="207"/>
      <c r="BW68" s="207"/>
      <c r="BX68" s="207"/>
      <c r="BY68" s="207"/>
      <c r="BZ68" s="207"/>
      <c r="CA68" s="207"/>
      <c r="CB68" s="207"/>
      <c r="CC68" s="207"/>
      <c r="CD68" s="207"/>
      <c r="CE68" s="207"/>
      <c r="CF68" s="207"/>
      <c r="CG68" s="207"/>
      <c r="CH68" s="207"/>
      <c r="CI68" s="207"/>
      <c r="CJ68" s="207"/>
      <c r="CK68" s="207"/>
      <c r="CL68" s="207"/>
      <c r="CM68" s="207"/>
      <c r="CN68" s="207"/>
      <c r="CO68" s="207"/>
      <c r="CP68" s="207"/>
      <c r="CQ68" s="207"/>
      <c r="CR68" s="207"/>
      <c r="CS68" s="207"/>
      <c r="CT68" s="207"/>
      <c r="CU68" s="207"/>
      <c r="CV68" s="207"/>
    </row>
    <row r="69" spans="2:100"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7"/>
      <c r="AS69" s="207"/>
      <c r="AT69" s="207"/>
      <c r="AU69" s="207"/>
      <c r="AV69" s="207"/>
      <c r="AW69" s="207"/>
      <c r="AX69" s="207"/>
      <c r="AY69" s="207"/>
      <c r="AZ69" s="207"/>
      <c r="BA69" s="207"/>
      <c r="BB69" s="207"/>
      <c r="BC69" s="207"/>
      <c r="BD69" s="207"/>
      <c r="BE69" s="207"/>
      <c r="BF69" s="207"/>
      <c r="BG69" s="207"/>
      <c r="BH69" s="207"/>
      <c r="BI69" s="207"/>
      <c r="BJ69" s="207"/>
      <c r="BK69" s="207"/>
      <c r="BL69" s="207"/>
      <c r="BM69" s="207"/>
      <c r="BN69" s="207"/>
      <c r="BO69" s="207"/>
      <c r="BP69" s="207"/>
      <c r="BQ69" s="207"/>
      <c r="BR69" s="207"/>
      <c r="BS69" s="207"/>
      <c r="BT69" s="207"/>
      <c r="BU69" s="207"/>
      <c r="BV69" s="207"/>
      <c r="BW69" s="207"/>
      <c r="BX69" s="207"/>
      <c r="BY69" s="207"/>
      <c r="BZ69" s="207"/>
      <c r="CA69" s="207"/>
      <c r="CB69" s="207"/>
      <c r="CC69" s="207"/>
      <c r="CD69" s="207"/>
      <c r="CE69" s="207"/>
      <c r="CF69" s="207"/>
      <c r="CG69" s="207"/>
      <c r="CH69" s="207"/>
      <c r="CI69" s="207"/>
      <c r="CJ69" s="207"/>
      <c r="CK69" s="207"/>
      <c r="CL69" s="207"/>
      <c r="CM69" s="207"/>
      <c r="CN69" s="207"/>
      <c r="CO69" s="207"/>
      <c r="CP69" s="207"/>
      <c r="CQ69" s="207"/>
      <c r="CR69" s="207"/>
      <c r="CS69" s="207"/>
      <c r="CT69" s="207"/>
      <c r="CU69" s="207"/>
      <c r="CV69" s="207"/>
    </row>
    <row r="70" spans="2:100"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7"/>
      <c r="BB70" s="207"/>
      <c r="BC70" s="207"/>
      <c r="BD70" s="207"/>
      <c r="BE70" s="207"/>
      <c r="BF70" s="207"/>
      <c r="BG70" s="207"/>
      <c r="BH70" s="207"/>
      <c r="BI70" s="207"/>
      <c r="BJ70" s="207"/>
      <c r="BK70" s="207"/>
      <c r="BL70" s="207"/>
      <c r="BM70" s="207"/>
      <c r="BN70" s="207"/>
      <c r="BO70" s="207"/>
      <c r="BP70" s="207"/>
      <c r="BQ70" s="207"/>
      <c r="BR70" s="207"/>
      <c r="BS70" s="207"/>
      <c r="BT70" s="207"/>
      <c r="BU70" s="207"/>
      <c r="BV70" s="207"/>
      <c r="BW70" s="207"/>
      <c r="BX70" s="207"/>
      <c r="BY70" s="207"/>
      <c r="BZ70" s="207"/>
      <c r="CA70" s="207"/>
      <c r="CB70" s="207"/>
      <c r="CC70" s="207"/>
      <c r="CD70" s="207"/>
      <c r="CE70" s="207"/>
      <c r="CF70" s="207"/>
      <c r="CG70" s="207"/>
      <c r="CH70" s="207"/>
      <c r="CI70" s="207"/>
      <c r="CJ70" s="207"/>
      <c r="CK70" s="207"/>
      <c r="CL70" s="207"/>
      <c r="CM70" s="207"/>
      <c r="CN70" s="207"/>
      <c r="CO70" s="207"/>
      <c r="CP70" s="207"/>
      <c r="CQ70" s="207"/>
      <c r="CR70" s="207"/>
      <c r="CS70" s="207"/>
      <c r="CT70" s="207"/>
      <c r="CU70" s="207"/>
      <c r="CV70" s="207"/>
    </row>
    <row r="71" spans="2:100"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7"/>
      <c r="AS71" s="207"/>
      <c r="AT71" s="207"/>
      <c r="AU71" s="207"/>
      <c r="AV71" s="207"/>
      <c r="AW71" s="207"/>
      <c r="AX71" s="207"/>
      <c r="AY71" s="207"/>
      <c r="AZ71" s="207"/>
      <c r="BA71" s="207"/>
      <c r="BB71" s="207"/>
      <c r="BC71" s="207"/>
      <c r="BD71" s="207"/>
      <c r="BE71" s="207"/>
      <c r="BF71" s="207"/>
      <c r="BG71" s="207"/>
      <c r="BH71" s="207"/>
      <c r="BI71" s="207"/>
      <c r="BJ71" s="207"/>
      <c r="BK71" s="207"/>
      <c r="BL71" s="207"/>
      <c r="BM71" s="207"/>
      <c r="BN71" s="207"/>
      <c r="BO71" s="207"/>
      <c r="BP71" s="207"/>
      <c r="BQ71" s="207"/>
      <c r="BR71" s="207"/>
      <c r="BS71" s="207"/>
      <c r="BT71" s="207"/>
      <c r="BU71" s="207"/>
      <c r="BV71" s="207"/>
      <c r="BW71" s="207"/>
      <c r="BX71" s="207"/>
      <c r="BY71" s="207"/>
      <c r="BZ71" s="207"/>
      <c r="CA71" s="207"/>
      <c r="CB71" s="207"/>
      <c r="CC71" s="207"/>
      <c r="CD71" s="207"/>
      <c r="CE71" s="207"/>
      <c r="CF71" s="207"/>
      <c r="CG71" s="207"/>
      <c r="CH71" s="207"/>
      <c r="CI71" s="207"/>
      <c r="CJ71" s="207"/>
      <c r="CK71" s="207"/>
      <c r="CL71" s="207"/>
      <c r="CM71" s="207"/>
      <c r="CN71" s="207"/>
      <c r="CO71" s="207"/>
      <c r="CP71" s="207"/>
      <c r="CQ71" s="207"/>
      <c r="CR71" s="207"/>
      <c r="CS71" s="207"/>
      <c r="CT71" s="207"/>
      <c r="CU71" s="207"/>
      <c r="CV71" s="207"/>
    </row>
    <row r="72" spans="2:100">
      <c r="B72" s="228" t="s">
        <v>575</v>
      </c>
      <c r="C72" s="234" t="s">
        <v>576</v>
      </c>
      <c r="D72" s="234" t="s">
        <v>577</v>
      </c>
      <c r="E72" s="235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7"/>
      <c r="AS72" s="207"/>
      <c r="AT72" s="207"/>
      <c r="AU72" s="207"/>
      <c r="AV72" s="207"/>
      <c r="AW72" s="207"/>
      <c r="AX72" s="207"/>
      <c r="AY72" s="207"/>
      <c r="AZ72" s="207"/>
      <c r="BA72" s="207"/>
      <c r="BB72" s="207"/>
      <c r="BC72" s="207"/>
      <c r="BD72" s="207"/>
      <c r="BE72" s="207"/>
      <c r="BF72" s="207"/>
      <c r="BG72" s="207"/>
      <c r="BH72" s="207"/>
      <c r="BI72" s="207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7"/>
      <c r="BV72" s="207"/>
      <c r="BW72" s="207"/>
      <c r="BX72" s="207"/>
      <c r="BY72" s="207"/>
      <c r="BZ72" s="207"/>
      <c r="CA72" s="207"/>
      <c r="CB72" s="207"/>
      <c r="CC72" s="207"/>
      <c r="CD72" s="207"/>
      <c r="CE72" s="207"/>
      <c r="CF72" s="207"/>
      <c r="CG72" s="207"/>
      <c r="CH72" s="207"/>
      <c r="CI72" s="207"/>
      <c r="CJ72" s="207"/>
      <c r="CK72" s="207"/>
      <c r="CL72" s="207"/>
      <c r="CM72" s="207"/>
      <c r="CN72" s="207"/>
      <c r="CO72" s="207"/>
      <c r="CP72" s="207"/>
      <c r="CQ72" s="207"/>
      <c r="CR72" s="207"/>
      <c r="CS72" s="207"/>
      <c r="CT72" s="207"/>
      <c r="CU72" s="207"/>
      <c r="CV72" s="207"/>
    </row>
    <row r="73" spans="2:100">
      <c r="B73" s="211" t="s">
        <v>578</v>
      </c>
      <c r="C73" s="236" t="s">
        <v>92</v>
      </c>
      <c r="D73" s="236" t="s">
        <v>92</v>
      </c>
      <c r="E73" s="213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7"/>
      <c r="AS73" s="207"/>
      <c r="AT73" s="207"/>
      <c r="AU73" s="207"/>
      <c r="AV73" s="207"/>
      <c r="AW73" s="207"/>
      <c r="AX73" s="207"/>
      <c r="AY73" s="207"/>
      <c r="AZ73" s="207"/>
      <c r="BA73" s="207"/>
      <c r="BB73" s="207"/>
      <c r="BC73" s="207"/>
      <c r="BD73" s="207"/>
      <c r="BE73" s="207"/>
      <c r="BF73" s="207"/>
      <c r="BG73" s="207"/>
      <c r="BH73" s="207"/>
      <c r="BI73" s="207"/>
      <c r="BJ73" s="207"/>
      <c r="BK73" s="207"/>
      <c r="BL73" s="207"/>
      <c r="BM73" s="207"/>
      <c r="BN73" s="207"/>
      <c r="BO73" s="207"/>
      <c r="BP73" s="207"/>
      <c r="BQ73" s="207"/>
      <c r="BR73" s="207"/>
      <c r="BS73" s="207"/>
      <c r="BT73" s="207"/>
      <c r="BU73" s="207"/>
      <c r="BV73" s="207"/>
      <c r="BW73" s="207"/>
      <c r="BX73" s="207"/>
      <c r="BY73" s="207"/>
      <c r="BZ73" s="207"/>
      <c r="CA73" s="207"/>
      <c r="CB73" s="207"/>
      <c r="CC73" s="207"/>
      <c r="CD73" s="207"/>
      <c r="CE73" s="207"/>
      <c r="CF73" s="207"/>
      <c r="CG73" s="207"/>
      <c r="CH73" s="207"/>
      <c r="CI73" s="207"/>
      <c r="CJ73" s="207"/>
      <c r="CK73" s="207"/>
      <c r="CL73" s="207"/>
      <c r="CM73" s="207"/>
      <c r="CN73" s="207"/>
      <c r="CO73" s="207"/>
      <c r="CP73" s="207"/>
      <c r="CQ73" s="207"/>
      <c r="CR73" s="207"/>
      <c r="CS73" s="207"/>
      <c r="CT73" s="207"/>
      <c r="CU73" s="207"/>
      <c r="CV73" s="207"/>
    </row>
    <row r="74" spans="2:100">
      <c r="B74" s="211" t="s">
        <v>579</v>
      </c>
      <c r="C74" s="212">
        <v>1</v>
      </c>
      <c r="D74" s="212">
        <v>1</v>
      </c>
      <c r="E74" s="213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7"/>
      <c r="BW74" s="207"/>
      <c r="BX74" s="207"/>
      <c r="BY74" s="207"/>
      <c r="BZ74" s="207"/>
      <c r="CA74" s="207"/>
      <c r="CB74" s="207"/>
      <c r="CC74" s="207"/>
      <c r="CD74" s="207"/>
      <c r="CE74" s="207"/>
      <c r="CF74" s="207"/>
      <c r="CG74" s="207"/>
      <c r="CH74" s="207"/>
      <c r="CI74" s="207"/>
      <c r="CJ74" s="207"/>
      <c r="CK74" s="207"/>
      <c r="CL74" s="207"/>
      <c r="CM74" s="207"/>
      <c r="CN74" s="207"/>
      <c r="CO74" s="207"/>
      <c r="CP74" s="207"/>
      <c r="CQ74" s="207"/>
      <c r="CR74" s="207"/>
      <c r="CS74" s="207"/>
      <c r="CT74" s="207"/>
      <c r="CU74" s="207"/>
      <c r="CV74" s="207"/>
    </row>
    <row r="75" spans="2:100">
      <c r="B75" s="211" t="s">
        <v>580</v>
      </c>
      <c r="C75" s="212">
        <v>10000</v>
      </c>
      <c r="D75" s="212">
        <v>17479.09</v>
      </c>
      <c r="E75" s="213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7"/>
      <c r="BW75" s="207"/>
      <c r="BX75" s="207"/>
      <c r="BY75" s="207"/>
      <c r="BZ75" s="207"/>
      <c r="CA75" s="207"/>
      <c r="CB75" s="207"/>
      <c r="CC75" s="207"/>
      <c r="CD75" s="207"/>
      <c r="CE75" s="207"/>
      <c r="CF75" s="207"/>
      <c r="CG75" s="207"/>
      <c r="CH75" s="207"/>
      <c r="CI75" s="207"/>
      <c r="CJ75" s="207"/>
      <c r="CK75" s="207"/>
      <c r="CL75" s="207"/>
      <c r="CM75" s="207"/>
      <c r="CN75" s="207"/>
      <c r="CO75" s="207"/>
      <c r="CP75" s="207"/>
      <c r="CQ75" s="207"/>
      <c r="CR75" s="207"/>
      <c r="CS75" s="207"/>
      <c r="CT75" s="207"/>
      <c r="CU75" s="207"/>
      <c r="CV75" s="207"/>
    </row>
    <row r="76" spans="2:100">
      <c r="B76" s="211" t="s">
        <v>581</v>
      </c>
      <c r="C76" s="212">
        <v>0.42</v>
      </c>
      <c r="D76" s="212">
        <v>3665.02</v>
      </c>
      <c r="E76" s="213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7"/>
      <c r="BW76" s="207"/>
      <c r="BX76" s="207"/>
      <c r="BY76" s="207"/>
      <c r="BZ76" s="207"/>
      <c r="CA76" s="207"/>
      <c r="CB76" s="207"/>
      <c r="CC76" s="207"/>
      <c r="CD76" s="207"/>
      <c r="CE76" s="207"/>
      <c r="CF76" s="207"/>
      <c r="CG76" s="207"/>
      <c r="CH76" s="207"/>
      <c r="CI76" s="207"/>
      <c r="CJ76" s="207"/>
      <c r="CK76" s="207"/>
      <c r="CL76" s="207"/>
      <c r="CM76" s="207"/>
      <c r="CN76" s="207"/>
      <c r="CO76" s="207"/>
      <c r="CP76" s="207"/>
      <c r="CQ76" s="207"/>
      <c r="CR76" s="207"/>
      <c r="CS76" s="207"/>
      <c r="CT76" s="207"/>
      <c r="CU76" s="207"/>
      <c r="CV76" s="207"/>
    </row>
    <row r="77" spans="2:100"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7"/>
      <c r="BW77" s="207"/>
      <c r="BX77" s="207"/>
      <c r="BY77" s="207"/>
      <c r="BZ77" s="207"/>
      <c r="CA77" s="207"/>
      <c r="CB77" s="207"/>
      <c r="CC77" s="207"/>
      <c r="CD77" s="207"/>
      <c r="CE77" s="207"/>
      <c r="CF77" s="207"/>
      <c r="CG77" s="207"/>
      <c r="CH77" s="207"/>
      <c r="CI77" s="207"/>
      <c r="CJ77" s="207"/>
      <c r="CK77" s="207"/>
      <c r="CL77" s="207"/>
      <c r="CM77" s="207"/>
      <c r="CN77" s="207"/>
      <c r="CO77" s="207"/>
      <c r="CP77" s="207"/>
      <c r="CQ77" s="207"/>
      <c r="CR77" s="207"/>
      <c r="CS77" s="207"/>
      <c r="CT77" s="207"/>
      <c r="CU77" s="207"/>
      <c r="CV77" s="207"/>
    </row>
    <row r="79" spans="2:100">
      <c r="B79" s="94" t="s">
        <v>173</v>
      </c>
      <c r="C79" s="82"/>
      <c r="D79" s="82" t="s">
        <v>164</v>
      </c>
    </row>
    <row r="80" spans="2:100" ht="15.5">
      <c r="B80" s="111" t="s">
        <v>174</v>
      </c>
      <c r="C80" s="112" t="s">
        <v>175</v>
      </c>
      <c r="D80" s="112" t="s">
        <v>176</v>
      </c>
    </row>
    <row r="81" spans="2:5" ht="15.5">
      <c r="B81" s="113" t="s">
        <v>177</v>
      </c>
      <c r="C81" s="112" t="s">
        <v>178</v>
      </c>
      <c r="D81" s="112" t="s">
        <v>179</v>
      </c>
    </row>
    <row r="82" spans="2:5" ht="15.5">
      <c r="B82" s="113" t="s">
        <v>180</v>
      </c>
      <c r="C82" s="112">
        <v>1000</v>
      </c>
      <c r="D82" s="112" t="s">
        <v>181</v>
      </c>
    </row>
    <row r="83" spans="2:5" ht="15.5">
      <c r="B83" s="108" t="s">
        <v>470</v>
      </c>
      <c r="C83" s="97">
        <v>0.01</v>
      </c>
      <c r="D83" s="97" t="s">
        <v>471</v>
      </c>
    </row>
    <row r="84" spans="2:5" ht="15.5">
      <c r="B84" s="108" t="s">
        <v>475</v>
      </c>
      <c r="C84" s="97">
        <v>2538</v>
      </c>
      <c r="D84" s="97" t="s">
        <v>221</v>
      </c>
    </row>
    <row r="85" spans="2:5" ht="15.5">
      <c r="B85" s="108" t="s">
        <v>474</v>
      </c>
      <c r="C85" s="97">
        <v>0.6</v>
      </c>
      <c r="D85" s="97" t="s">
        <v>187</v>
      </c>
    </row>
    <row r="86" spans="2:5" ht="15.5">
      <c r="B86" s="108" t="s">
        <v>473</v>
      </c>
      <c r="C86" s="97">
        <v>1</v>
      </c>
      <c r="D86" s="97" t="s">
        <v>187</v>
      </c>
      <c r="E86" s="97">
        <v>0.15</v>
      </c>
    </row>
    <row r="87" spans="2:5" ht="15.5">
      <c r="B87" s="114" t="s">
        <v>476</v>
      </c>
      <c r="C87" s="97">
        <v>0.02</v>
      </c>
      <c r="D87" s="97" t="s">
        <v>187</v>
      </c>
    </row>
    <row r="88" spans="2:5" ht="15.5">
      <c r="B88" s="108" t="s">
        <v>477</v>
      </c>
      <c r="C88" s="97">
        <v>1860</v>
      </c>
      <c r="D88" s="97" t="s">
        <v>478</v>
      </c>
    </row>
    <row r="89" spans="2:5" ht="15.5">
      <c r="B89" s="171" t="s">
        <v>479</v>
      </c>
      <c r="C89" s="128">
        <v>600</v>
      </c>
      <c r="D89" s="97" t="s">
        <v>478</v>
      </c>
    </row>
    <row r="90" spans="2:5" ht="15.5">
      <c r="B90" s="108" t="s">
        <v>695</v>
      </c>
      <c r="C90" s="97">
        <v>6.4999999999999997E-3</v>
      </c>
      <c r="D90" s="97" t="s">
        <v>92</v>
      </c>
    </row>
    <row r="91" spans="2:5" ht="15.5">
      <c r="B91" s="108" t="s">
        <v>696</v>
      </c>
      <c r="C91" s="97">
        <v>0.2</v>
      </c>
      <c r="D91" s="97" t="s">
        <v>533</v>
      </c>
    </row>
    <row r="92" spans="2:5" ht="15.5">
      <c r="B92" s="108" t="s">
        <v>473</v>
      </c>
      <c r="C92" s="97">
        <v>1</v>
      </c>
      <c r="D92" s="97" t="s">
        <v>533</v>
      </c>
    </row>
    <row r="93" spans="2:5" ht="15.5">
      <c r="B93" s="108" t="s">
        <v>697</v>
      </c>
      <c r="C93" s="97">
        <v>73</v>
      </c>
      <c r="D93" s="97" t="s">
        <v>698</v>
      </c>
    </row>
    <row r="94" spans="2:5">
      <c r="B94" s="29" t="s">
        <v>705</v>
      </c>
      <c r="C94" s="212">
        <v>0.2</v>
      </c>
      <c r="D94" s="212" t="s">
        <v>533</v>
      </c>
    </row>
    <row r="95" spans="2:5">
      <c r="B95" s="211" t="s">
        <v>544</v>
      </c>
      <c r="C95" s="212">
        <v>0.03</v>
      </c>
      <c r="D95" s="212" t="s">
        <v>533</v>
      </c>
    </row>
    <row r="96" spans="2:5">
      <c r="B96" s="211" t="s">
        <v>545</v>
      </c>
      <c r="C96" s="212">
        <v>0.65</v>
      </c>
      <c r="D96" s="212" t="s">
        <v>92</v>
      </c>
    </row>
    <row r="97" spans="2:6">
      <c r="B97" s="211" t="s">
        <v>711</v>
      </c>
      <c r="C97" s="212">
        <v>0.05</v>
      </c>
      <c r="D97" s="212" t="s">
        <v>533</v>
      </c>
    </row>
    <row r="98" spans="2:6" ht="15.5">
      <c r="B98" s="108" t="s">
        <v>701</v>
      </c>
      <c r="C98" s="97">
        <v>2</v>
      </c>
      <c r="D98" s="97" t="s">
        <v>336</v>
      </c>
    </row>
    <row r="99" spans="2:6">
      <c r="B99" s="211" t="s">
        <v>702</v>
      </c>
      <c r="C99" s="217">
        <v>2.3879999999999998E-5</v>
      </c>
      <c r="D99" s="212" t="s">
        <v>552</v>
      </c>
    </row>
    <row r="100" spans="2:6">
      <c r="B100" s="211" t="s">
        <v>703</v>
      </c>
      <c r="C100" s="212">
        <v>41.8</v>
      </c>
      <c r="D100" s="212" t="s">
        <v>552</v>
      </c>
    </row>
    <row r="101" spans="2:6">
      <c r="B101" s="211" t="s">
        <v>704</v>
      </c>
      <c r="C101" s="212">
        <v>1000</v>
      </c>
      <c r="D101" s="212" t="s">
        <v>92</v>
      </c>
    </row>
    <row r="102" spans="2:6">
      <c r="B102" s="211" t="s">
        <v>709</v>
      </c>
      <c r="C102" s="212">
        <v>10000</v>
      </c>
      <c r="D102" s="212" t="s">
        <v>221</v>
      </c>
    </row>
    <row r="103" spans="2:6">
      <c r="B103" s="211" t="s">
        <v>710</v>
      </c>
      <c r="C103" s="212">
        <v>2538</v>
      </c>
      <c r="D103" s="212" t="s">
        <v>221</v>
      </c>
    </row>
    <row r="104" spans="2:6">
      <c r="B104" s="211" t="s">
        <v>715</v>
      </c>
      <c r="C104" s="212">
        <v>35.369999999999997</v>
      </c>
      <c r="D104" s="212" t="s">
        <v>698</v>
      </c>
    </row>
    <row r="105" spans="2:6">
      <c r="B105" s="211"/>
      <c r="C105" s="212"/>
      <c r="D105" s="212"/>
    </row>
    <row r="110" spans="2:6" ht="29">
      <c r="B110" s="94" t="s">
        <v>150</v>
      </c>
      <c r="C110" s="99" t="s">
        <v>472</v>
      </c>
      <c r="D110" s="99" t="s">
        <v>700</v>
      </c>
      <c r="E110" s="99" t="s">
        <v>568</v>
      </c>
      <c r="F110" s="229" t="s">
        <v>714</v>
      </c>
    </row>
    <row r="111" spans="2:6">
      <c r="B111" s="96" t="s">
        <v>152</v>
      </c>
      <c r="C111" s="102" t="s">
        <v>92</v>
      </c>
      <c r="D111" s="102" t="s">
        <v>92</v>
      </c>
      <c r="E111" s="102" t="s">
        <v>92</v>
      </c>
      <c r="F111" s="231" t="s">
        <v>92</v>
      </c>
    </row>
    <row r="112" spans="2:6">
      <c r="B112" s="96" t="s">
        <v>153</v>
      </c>
      <c r="C112" s="104">
        <v>1.0182599999999999</v>
      </c>
      <c r="D112" s="104">
        <v>5.3</v>
      </c>
      <c r="E112" s="104">
        <v>-0.86960899999999997</v>
      </c>
      <c r="F112" s="232">
        <v>1</v>
      </c>
    </row>
    <row r="113" spans="2:6">
      <c r="B113" s="96" t="s">
        <v>154</v>
      </c>
      <c r="C113" s="105">
        <v>2.9248199999999999E-2</v>
      </c>
      <c r="D113" s="105">
        <v>1.0000000000000001E-5</v>
      </c>
      <c r="E113" s="105">
        <v>1.9719100000000001E-9</v>
      </c>
      <c r="F113" s="233">
        <v>9.9999999999999998E-13</v>
      </c>
    </row>
    <row r="114" spans="2:6">
      <c r="B114" s="96" t="s">
        <v>155</v>
      </c>
      <c r="C114" s="104">
        <v>1958.14</v>
      </c>
      <c r="D114" s="104">
        <v>100000</v>
      </c>
      <c r="E114" s="104">
        <v>2.2854700000000001</v>
      </c>
      <c r="F114" s="232">
        <v>3.61</v>
      </c>
    </row>
    <row r="117" spans="2:6" ht="15.5">
      <c r="B117" s="123" t="s">
        <v>317</v>
      </c>
      <c r="C117" s="135" t="s">
        <v>699</v>
      </c>
    </row>
    <row r="118" spans="2:6" ht="15.5">
      <c r="B118" s="136" t="s">
        <v>319</v>
      </c>
      <c r="C118" s="137" t="s">
        <v>92</v>
      </c>
    </row>
    <row r="119" spans="2:6" ht="15.5">
      <c r="B119" s="108" t="s">
        <v>320</v>
      </c>
      <c r="C119" s="138">
        <v>0.1409</v>
      </c>
    </row>
    <row r="120" spans="2:6" ht="15.5">
      <c r="B120" s="108" t="s">
        <v>321</v>
      </c>
      <c r="C120" s="138">
        <v>2.0000000000000001E-4</v>
      </c>
    </row>
    <row r="123" spans="2:6">
      <c r="B123" s="94" t="s">
        <v>655</v>
      </c>
      <c r="C123" s="99" t="s">
        <v>576</v>
      </c>
      <c r="D123" s="99" t="s">
        <v>708</v>
      </c>
      <c r="E123" s="99" t="s">
        <v>577</v>
      </c>
    </row>
    <row r="124" spans="2:6">
      <c r="B124" s="132" t="s">
        <v>656</v>
      </c>
      <c r="C124" s="102" t="s">
        <v>92</v>
      </c>
      <c r="D124" s="102" t="s">
        <v>92</v>
      </c>
      <c r="E124" s="102" t="s">
        <v>92</v>
      </c>
    </row>
    <row r="125" spans="2:6">
      <c r="B125" s="96" t="s">
        <v>652</v>
      </c>
      <c r="C125" s="104">
        <v>10000</v>
      </c>
      <c r="D125" s="104">
        <v>7.6669999999999998</v>
      </c>
      <c r="E125" s="104">
        <v>17479.099999999999</v>
      </c>
    </row>
    <row r="126" spans="2:6">
      <c r="B126" s="96" t="s">
        <v>653</v>
      </c>
      <c r="C126" s="105">
        <v>0.42</v>
      </c>
      <c r="D126" s="105">
        <v>0.37959500000000002</v>
      </c>
      <c r="E126" s="105">
        <v>3665.02</v>
      </c>
    </row>
    <row r="127" spans="2:6">
      <c r="B127" s="96" t="s">
        <v>654</v>
      </c>
      <c r="C127" s="104">
        <v>0</v>
      </c>
      <c r="D127" s="104">
        <v>4.5999999999999999E-2</v>
      </c>
      <c r="E127" s="104">
        <v>0</v>
      </c>
    </row>
  </sheetData>
  <autoFilter ref="B9:D13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E2994999CB454E888872956BBCEEFF" ma:contentTypeVersion="10" ma:contentTypeDescription="Opprett et nytt dokument." ma:contentTypeScope="" ma:versionID="58b4ee3cfcef35275a1eb61eaf9cde16">
  <xsd:schema xmlns:xsd="http://www.w3.org/2001/XMLSchema" xmlns:xs="http://www.w3.org/2001/XMLSchema" xmlns:p="http://schemas.microsoft.com/office/2006/metadata/properties" xmlns:ns3="38256873-e79f-48f3-8448-1b97c4476cb6" targetNamespace="http://schemas.microsoft.com/office/2006/metadata/properties" ma:root="true" ma:fieldsID="d9e16c6ec9ca3f0a2d7b6319a5119522" ns3:_="">
    <xsd:import namespace="38256873-e79f-48f3-8448-1b97c4476c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256873-e79f-48f3-8448-1b97c4476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7DEF01-05C0-40E4-BBA2-0226A75459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086409-A8F3-460D-9CBD-3BE4C4490FF8}">
  <ds:schemaRefs>
    <ds:schemaRef ds:uri="http://schemas.microsoft.com/office/infopath/2007/PartnerControls"/>
    <ds:schemaRef ds:uri="38256873-e79f-48f3-8448-1b97c4476cb6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1F0A5B1-F74B-482C-8A56-4DF1B3461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256873-e79f-48f3-8448-1b97c4476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374</vt:i4>
      </vt:variant>
    </vt:vector>
  </HeadingPairs>
  <TitlesOfParts>
    <vt:vector size="384" baseType="lpstr">
      <vt:lpstr>World</vt:lpstr>
      <vt:lpstr>calibration_BU_vs_RoE</vt:lpstr>
      <vt:lpstr>PV</vt:lpstr>
      <vt:lpstr>electric_transport</vt:lpstr>
      <vt:lpstr>Hydrocarbons</vt:lpstr>
      <vt:lpstr>uranium</vt:lpstr>
      <vt:lpstr>Copper</vt:lpstr>
      <vt:lpstr>Iron</vt:lpstr>
      <vt:lpstr>Aluminium</vt:lpstr>
      <vt:lpstr>Nickel</vt:lpstr>
      <vt:lpstr>Copper!_INITIAL_STOCK_VALUES</vt:lpstr>
      <vt:lpstr>ADDITIONAL_CU_EBIKES_IN_RELATION_TO_ICE</vt:lpstr>
      <vt:lpstr>ADDITIONAL_CU_HOUSEHOLD_VEHICLES_IN_RELATION_TO_ICE</vt:lpstr>
      <vt:lpstr>ADDITIONAL_CU_INLAND_VEHICLES_IN_RELATION_TO_ICE</vt:lpstr>
      <vt:lpstr>Aluminium!Al_BASE_PRICE_2006</vt:lpstr>
      <vt:lpstr>Aluminium!Al_COST_GRADE_CONSTANT_HIGH</vt:lpstr>
      <vt:lpstr>Aluminium!Al_COST_GRADE_CONSTANT_LOW</vt:lpstr>
      <vt:lpstr>Aluminium!Al_DEMAND_BASE_YEAR</vt:lpstr>
      <vt:lpstr>Aluminium!Al_DEMAND_HISTORICAL_WORLD_7</vt:lpstr>
      <vt:lpstr>Aluminium!Al_ENERGY_NEEDED_FOR_DIFFERENT_GRADE</vt:lpstr>
      <vt:lpstr>Aluminium!Al_ENERGY_USE_TOE_COEFFICIENT</vt:lpstr>
      <vt:lpstr>Aluminium!Al_ENERGY_USE_TOE_COEFFICIENT_TWO</vt:lpstr>
      <vt:lpstr>Aluminium!Al_GRADE_COST</vt:lpstr>
      <vt:lpstr>Aluminium!Al_LOW_GRADE_FACTOR_MINING</vt:lpstr>
      <vt:lpstr>Aluminium!Al_MATERIAL_YIELD_IN_MANUFACTURE</vt:lpstr>
      <vt:lpstr>Aluminium!Al_PRICE_EXP_FIT</vt:lpstr>
      <vt:lpstr>Aluminium!Al_PROFIT_SCALE</vt:lpstr>
      <vt:lpstr>Aluminium!Al_PROSPECTING</vt:lpstr>
      <vt:lpstr>Aluminium!Al_RECYCLING_RATE</vt:lpstr>
      <vt:lpstr>Aluminium!Al_SCRAP_LOSS</vt:lpstr>
      <vt:lpstr>Aluminium!Al_SCRAPP_LOSS</vt:lpstr>
      <vt:lpstr>Aluminium!Al_SCRAPPING_RATE</vt:lpstr>
      <vt:lpstr>Aluminium!Al_SOCIETY_LOSS_RATE</vt:lpstr>
      <vt:lpstr>Aluminium!Al_WATER_USE_PER_ORE_GRADE</vt:lpstr>
      <vt:lpstr>all_minerals_virgin</vt:lpstr>
      <vt:lpstr>Aluminium_Al</vt:lpstr>
      <vt:lpstr>Copper!AMOUNT_OF_Cu_IN_WEIGHT_OF_ROCK</vt:lpstr>
      <vt:lpstr>AMOUNT_OF_Ni_IN_WEIGHT_OF_ROCK</vt:lpstr>
      <vt:lpstr>Nickel!AMOUNT_OF_Ni_IN_WEIGHT_OF_ROCK_HIGH_GRADE</vt:lpstr>
      <vt:lpstr>Nickel!AMOUNT_OF_Ni_IN_WEIGHT_OF_ROCK_LOW_GRADE</vt:lpstr>
      <vt:lpstr>Nickel!AMOUNT_OF_Ni_IN_WEIGHT_OF_ROCK_OCEANS_GRADE</vt:lpstr>
      <vt:lpstr>Nickel!AMOUNT_OF_Ni_IN_WEIGHT_OF_ROCK_RICH_GRADE</vt:lpstr>
      <vt:lpstr>Nickel!AMOUNT_OF_Ni_IN_WEIGHT_OF_ROCK_TRACE_GRADE</vt:lpstr>
      <vt:lpstr>Nickel!AMOUNT_OF_Ni_IN_WEIGHT_OF_ROCK_ULTRALOW_GRADE</vt:lpstr>
      <vt:lpstr>AMPLIFICATION_AVERAGING</vt:lpstr>
      <vt:lpstr>Hydrocarbons!AVERAGE_COAL_MINING_CAPACITY</vt:lpstr>
      <vt:lpstr>Average_residence_time</vt:lpstr>
      <vt:lpstr>AVERAGING_TIME</vt:lpstr>
      <vt:lpstr>Copper!AVOID_DIVIDING_WITH_ZERO</vt:lpstr>
      <vt:lpstr>Copper!AVOID_ZERO</vt:lpstr>
      <vt:lpstr>CAPACITY_PER_EV_CHARGER</vt:lpstr>
      <vt:lpstr>Carbon_fiber</vt:lpstr>
      <vt:lpstr>Copper!CHILE_TOTAL_ENERGY_CONSUMPTION_OF_Cu_MINING_HISTORICAL</vt:lpstr>
      <vt:lpstr>Clean_pumped_Water</vt:lpstr>
      <vt:lpstr>clean_water_intensity_CSP_OM</vt:lpstr>
      <vt:lpstr>Hydrocarbons!COAL_MINES_INVESTMENT_CAP</vt:lpstr>
      <vt:lpstr>Hydrocarbons!COAL_PROSPECTING_RATE</vt:lpstr>
      <vt:lpstr>Aluminium!COEFFICIENT_Al_WATER_PER_RECYCLING</vt:lpstr>
      <vt:lpstr>COEFFICIENT_Cu_INVERTED_COST_CURVE</vt:lpstr>
      <vt:lpstr>COEFFICIENT_Fe_PROSPECTING</vt:lpstr>
      <vt:lpstr>Hydrocarbons!COEFFICIENT_GAS_INVESTMENT</vt:lpstr>
      <vt:lpstr>Hydrocarbons!COEFFICIENT_MAX_COAL_PRICE</vt:lpstr>
      <vt:lpstr>Hydrocarbons!COEFFICIENT_MAXIMUM_OIL_PRICE</vt:lpstr>
      <vt:lpstr>Hydrocarbons!COEFFICIENT_OPEC_SPARE_CAP_A</vt:lpstr>
      <vt:lpstr>Hydrocarbons!COEFFICIENT_OPEC_SPARE_CAP_B</vt:lpstr>
      <vt:lpstr>Hydrocarbons!COEFFICIENT_OPEC_SPARE_CAP_C</vt:lpstr>
      <vt:lpstr>Aluminium!COEFFICIENTS_Al_PRICE_ECONOMY</vt:lpstr>
      <vt:lpstr>Aluminium!COEFFICIENTS_Al_PRODUCTION_RATE_FACTOR</vt:lpstr>
      <vt:lpstr>Aluminium!COEFFICIENTS_Al_PROFIT_EFFECT_ON_MINING_LOGISTIC</vt:lpstr>
      <vt:lpstr>Aluminium!COEFFICIENTS_Al_PROFIT_EFFECT_ON_MINING_S_CURVE</vt:lpstr>
      <vt:lpstr>Aluminium!COEFFICIENTS_CHANGE_Al_GRADE</vt:lpstr>
      <vt:lpstr>Aluminium!COEFFICIENTS_CHANGE_Al_MINING_TECHNOLOGY_S_CURVE</vt:lpstr>
      <vt:lpstr>Copper!COEFFICIENTS_CHANGE_Cu_GRADE</vt:lpstr>
      <vt:lpstr>Copper!COEFFICIENTS_CHANGE_Cu_MINING_TECHNOLOGY_S_CURVE</vt:lpstr>
      <vt:lpstr>COEFFICIENTS_CHANGE_GRADE</vt:lpstr>
      <vt:lpstr>Hydrocarbons!COEFFICIENTS_COAL_MINE_INVESTMENT</vt:lpstr>
      <vt:lpstr>Copper!COEFFICIENTS_Cu_DEMAND_BRAKES</vt:lpstr>
      <vt:lpstr>Copper!COEFFICIENTS_Cu_DEMAND_PER_PERSON_BASED_ON_GDP</vt:lpstr>
      <vt:lpstr>Copper!COEFFICIENTS_Cu_ENERGY_USE</vt:lpstr>
      <vt:lpstr>Copper!COEFFICIENTS_Cu_EXTRACTION_COEFFICIENT</vt:lpstr>
      <vt:lpstr>Copper!COEFFICIENTS_Cu_MARKET_PRICE</vt:lpstr>
      <vt:lpstr>Copper!COEFFICIENTS_Cu_MINING_EFFICIENCY_CURVE</vt:lpstr>
      <vt:lpstr>Copper!COEFFICIENTS_Cu_PRICE_ECONOMY</vt:lpstr>
      <vt:lpstr>Copper!COEFFICIENTS_Cu_PRIMARY_DEMAND</vt:lpstr>
      <vt:lpstr>Copper!COEFFICIENTS_Cu_PROFIT_PUSH_OCEAN</vt:lpstr>
      <vt:lpstr>Copper!COEFFICIENTS_Cu_RECYCLED_TO_Cu_MARKET</vt:lpstr>
      <vt:lpstr>Copper!COEFFICIENTS_Cu_SCRAP_COEFFICIENT</vt:lpstr>
      <vt:lpstr>Copper!COEFFICIENTS_Cu_SCRAPPING</vt:lpstr>
      <vt:lpstr>Copper!COEFFICIENTS_DECREASE_Cu_DEMAND_DELAY</vt:lpstr>
      <vt:lpstr>COEFFICIENTS_DEMAND_BRAKES</vt:lpstr>
      <vt:lpstr>Hydrocarbons!COEFFICIENTS_ESTIMATED_OIL_PRICE</vt:lpstr>
      <vt:lpstr>Hydrocarbons!COEFFICIENTS_ESTIMATED_PRICE</vt:lpstr>
      <vt:lpstr>COEFFICIENTS_ESTIMATED_PRICE_GAS_WITHOUT_OIL</vt:lpstr>
      <vt:lpstr>COEFFICIENTS_Fe_ENERGY_USE</vt:lpstr>
      <vt:lpstr>COEFFICIENTS_Fe_MINING</vt:lpstr>
      <vt:lpstr>COEFFICIENTS_Fe_MINING_TECHNOLOGY</vt:lpstr>
      <vt:lpstr>COEFFICIENTS_FE_PRICE_INDEX</vt:lpstr>
      <vt:lpstr>COEFFICIENTS_Fe_PRODUCTION_PRICE</vt:lpstr>
      <vt:lpstr>COEFFICIENTS_Fe_PROFIT_RESPONSE</vt:lpstr>
      <vt:lpstr>COEFFICIENTS_Fe_PROSPECTING_SHUT_DOWN</vt:lpstr>
      <vt:lpstr>COEFFICIENTS_Fe_SOCIETY_IN</vt:lpstr>
      <vt:lpstr>COEFFICIENTS_Fe_TECHNOLOGY</vt:lpstr>
      <vt:lpstr>COEFFICIENTS_GLOBAL_STEEL_DEMAND</vt:lpstr>
      <vt:lpstr>Copper!COEFFICIENTS_INCREASE_Cu_DEMAND_DELAY</vt:lpstr>
      <vt:lpstr>COEFFICIENTS_Ni_CHANGE_GRADE</vt:lpstr>
      <vt:lpstr>COEFFICIENTS_Ni_ENERGY_USE</vt:lpstr>
      <vt:lpstr>COEFFICIENTS_Ni_MINING_EFFICIENCY_CURVE</vt:lpstr>
      <vt:lpstr>Hydrocarbons!COEFFICIENTS_OPEC_SPARE_CAP</vt:lpstr>
      <vt:lpstr>COEFFICIENTS_PROSPECTING_ACTIVITY</vt:lpstr>
      <vt:lpstr>COEFFICIENTS_PROSPECTING_DRIVE</vt:lpstr>
      <vt:lpstr>COEFFICIENTS_PROSPECTING_FROM_ALL</vt:lpstr>
      <vt:lpstr>COEFFICIENTS_PROSPECTING_FROM_GRADES</vt:lpstr>
      <vt:lpstr>COEFFICIENTS_PROSPECTING_TECHNOLOGY_IMPROVEMENTS</vt:lpstr>
      <vt:lpstr>COEFFICIENTS_SCRAP_CURVE</vt:lpstr>
      <vt:lpstr>COEFFICIENTS_WATER_PER_Fe_GRADE</vt:lpstr>
      <vt:lpstr>COEFFICIENTS_WATER_PER_Ni</vt:lpstr>
      <vt:lpstr>Hydrocarbons!COEFFICIENTS_WELL_INVESTMENT</vt:lpstr>
      <vt:lpstr>Hydrocarbons!COEFFIECIENTS_ESTIMATED_PRICE_GAS</vt:lpstr>
      <vt:lpstr>Copper!CONVERTER_X_VALUES_FOR_Cu_DEMAND_BRAKES</vt:lpstr>
      <vt:lpstr>Copper_Cu</vt:lpstr>
      <vt:lpstr>CORROSION_RATE</vt:lpstr>
      <vt:lpstr>Copper!Cu_AVAILABLE_DELAYED_INITIAL</vt:lpstr>
      <vt:lpstr>Copper!Cu_BASE_PRICE_2015</vt:lpstr>
      <vt:lpstr>Copper!Cu_CONTENT_IN_METALS</vt:lpstr>
      <vt:lpstr>Copper!Cu_COST_GRADE_CONSTANTS</vt:lpstr>
      <vt:lpstr>Copper!Cu_ENERGY_RECYCLING</vt:lpstr>
      <vt:lpstr>Copper!Cu_ENERGY_SECONDARY</vt:lpstr>
      <vt:lpstr>Copper!Cu_MINE_PRODUCTION_HISTORICAL</vt:lpstr>
      <vt:lpstr>Copper!Cu_Mo_MINES_WITH_Cu</vt:lpstr>
      <vt:lpstr>Copper!Cu_ORE_GRADE_HISTORICAL</vt:lpstr>
      <vt:lpstr>Copper!Cu_PRICE_ECONOMY_INITIAL</vt:lpstr>
      <vt:lpstr>Copper!Cu_PRICE_HISTORICAL</vt:lpstr>
      <vt:lpstr>Copper!Cu_PROFIT_DELAY</vt:lpstr>
      <vt:lpstr>Copper!Cu_PROFIT_PUSH_MINING_POLYNOMAL_FIT</vt:lpstr>
      <vt:lpstr>Copper!Cu_PROSPECTING</vt:lpstr>
      <vt:lpstr>Copper!Cu_PROSPECTING_RICH</vt:lpstr>
      <vt:lpstr>Copper!Cu_PUSH_OCEAN</vt:lpstr>
      <vt:lpstr>Copper!Cu_SCRAPPING_LOSSES_CONSTANT</vt:lpstr>
      <vt:lpstr>Copper!Cu_SOCIETY_LOSS_RATE</vt:lpstr>
      <vt:lpstr>Copper!Cu_YIELDS</vt:lpstr>
      <vt:lpstr>current_EOL_rr_minerals</vt:lpstr>
      <vt:lpstr>current_EOL_rr_minerals_base_metals</vt:lpstr>
      <vt:lpstr>current_RC_rr_minerals</vt:lpstr>
      <vt:lpstr>Aluminium!DECREASE_FACTOR_Al_PROFIT</vt:lpstr>
      <vt:lpstr>Copper!DEMAND_CU_BASE_YEAR</vt:lpstr>
      <vt:lpstr>Hydrocarbons!DEPLETION_FACTOR_AFTER_PEAK</vt:lpstr>
      <vt:lpstr>Diesel</vt:lpstr>
      <vt:lpstr>Distilled_deionized_water</vt:lpstr>
      <vt:lpstr>distilled_water_intensity_CSP_OM</vt:lpstr>
      <vt:lpstr>distilled_water_intensity_PV_OM</vt:lpstr>
      <vt:lpstr>Electrification_railway_track</vt:lpstr>
      <vt:lpstr>Embodied_PE_intensity_clean_water</vt:lpstr>
      <vt:lpstr>Embodied_PE_intensity_distilled_water</vt:lpstr>
      <vt:lpstr>Embodied_PE_intensity_recycled_materials</vt:lpstr>
      <vt:lpstr>Embodied_PE_intensity_virgin_materials</vt:lpstr>
      <vt:lpstr>Aluminium!ENERGY_USE_IN_OIL_EQUIVALENTS_SCALE</vt:lpstr>
      <vt:lpstr>EOL_RR_minerals_alt_techn_RES_vs_total_economy</vt:lpstr>
      <vt:lpstr>EV_charger_home</vt:lpstr>
      <vt:lpstr>EV_charger_normal</vt:lpstr>
      <vt:lpstr>EV_charger_quick</vt:lpstr>
      <vt:lpstr>EV_grid_high</vt:lpstr>
      <vt:lpstr>EV_grid_low</vt:lpstr>
      <vt:lpstr>EV_grid_low_medium</vt:lpstr>
      <vt:lpstr>EV_grid_medium</vt:lpstr>
      <vt:lpstr>Fe_DEMAND_SHARES</vt:lpstr>
      <vt:lpstr>Fe_ENERGY_RECYCLING</vt:lpstr>
      <vt:lpstr>Fe_GRADE_COST</vt:lpstr>
      <vt:lpstr>Fe_RESIDENCE_TIME</vt:lpstr>
      <vt:lpstr>Fe_SCRAP_LOSS_RATE</vt:lpstr>
      <vt:lpstr>Fiberglass</vt:lpstr>
      <vt:lpstr>Hydrocarbons!GAS_BASE_PRICE_2015</vt:lpstr>
      <vt:lpstr>Hydrocarbons!GAS_INVESTMENT_CAP</vt:lpstr>
      <vt:lpstr>Hydrocarbons!GAS_PRICE_HISTORICAL</vt:lpstr>
      <vt:lpstr>Hydrocarbons!GAS_SEARCH_RATE</vt:lpstr>
      <vt:lpstr>Glass</vt:lpstr>
      <vt:lpstr>Glass_reinforcing_plastic_GRP</vt:lpstr>
      <vt:lpstr>GLOBAL_MINERAL_RESERVES_2015</vt:lpstr>
      <vt:lpstr>GLOBAL_MINERAL_RESOURCES_2015</vt:lpstr>
      <vt:lpstr>GRADE_NUMBER</vt:lpstr>
      <vt:lpstr>Copper!HIGH_GRADE_FACTOR</vt:lpstr>
      <vt:lpstr>historic_improvement_recycling_rates_minerals</vt:lpstr>
      <vt:lpstr>Aluminium!HISTORICAL_Al_PRICE</vt:lpstr>
      <vt:lpstr>Hydrocarbons!HISTORICAL_COAL_DEMAND_TWO</vt:lpstr>
      <vt:lpstr>historical_consumption_minerals_rest</vt:lpstr>
      <vt:lpstr>Copper!HISTORICAL_Cu_DEMAND</vt:lpstr>
      <vt:lpstr>Hydrocarbons!HISTORICAL_GAS_DEMAND</vt:lpstr>
      <vt:lpstr>Hydrocarbons!HISTORICAL_OIL_DEMAND</vt:lpstr>
      <vt:lpstr>Hydrocarbons!HISTORICAL_TARGET_PRICE</vt:lpstr>
      <vt:lpstr>Copper!IMV_Ag_MINING</vt:lpstr>
      <vt:lpstr>Copper!IMV_CuALL_VEHICLE_DEMAND</vt:lpstr>
      <vt:lpstr>Copper!IMV_ELECTRONICS_Cu_DEMAND</vt:lpstr>
      <vt:lpstr>Copper!IMV_ELECTRONICS_Cu_RECOVERED</vt:lpstr>
      <vt:lpstr>IMV_ENERGY_PRICE</vt:lpstr>
      <vt:lpstr>IMV_Fe_DEMAND_FOR_REINFORCMENT_BARS</vt:lpstr>
      <vt:lpstr>IMV_Fe_FRACTION_TO_LONG_TERM</vt:lpstr>
      <vt:lpstr>IMV_Fe_MINING_HISTORICAL</vt:lpstr>
      <vt:lpstr>IMV_Fe_RECYCLED_FROM_BUILDINGS_HISTORICAL</vt:lpstr>
      <vt:lpstr>IMV_Fe_STEEL_PRICE_HISTORICAL</vt:lpstr>
      <vt:lpstr>IMV_GDP_PER_PERSON</vt:lpstr>
      <vt:lpstr>Iron!IMV_GLOBAL_POPULATION</vt:lpstr>
      <vt:lpstr>IMV_IRON_DEMAND_PER_PERSON</vt:lpstr>
      <vt:lpstr>Copper!IMV_Mo_TOTAL_MINING</vt:lpstr>
      <vt:lpstr>Copper!IMV_Ni_TOTAL_MINING</vt:lpstr>
      <vt:lpstr>Copper!IMV_PGM_FROM_MINING</vt:lpstr>
      <vt:lpstr>IMV_SCRAPPING_RATE</vt:lpstr>
      <vt:lpstr>IMV_SS_MnCrNi_FRACTION_RECYCLED_TO_STAINLESS_STEEL</vt:lpstr>
      <vt:lpstr>IMV_STAINLESS_STEEL_LOST_TO_IRON_SCRAP</vt:lpstr>
      <vt:lpstr>Copper!IMV_START_TIME</vt:lpstr>
      <vt:lpstr>IMV_TIME_YEARS_Fe</vt:lpstr>
      <vt:lpstr>Copper!IMV_Zn_MINED</vt:lpstr>
      <vt:lpstr>Aluminium!INITIAL_Al_AVAILABLE</vt:lpstr>
      <vt:lpstr>Aluminium!INITIAL_Al_HIDDEN_RESOURCES</vt:lpstr>
      <vt:lpstr>Aluminium!INITIAL_Al_IN_USE</vt:lpstr>
      <vt:lpstr>Aluminium!INITIAL_Al_KNOWN_RESERVES</vt:lpstr>
      <vt:lpstr>Aluminium!INITIAL_Al_MARKET</vt:lpstr>
      <vt:lpstr>Aluminium!INITIAL_Al_PRICE</vt:lpstr>
      <vt:lpstr>Aluminium!INITIAL_Al_PROFIT_DELAY</vt:lpstr>
      <vt:lpstr>Aluminium!INITIAL_Al_SCRAPPED_METAL</vt:lpstr>
      <vt:lpstr>Aluminium!INITIAL_Al_STOCKS_IN_USE_1</vt:lpstr>
      <vt:lpstr>Copper!INITIAL_Cu_CUMULATIVE_MINING</vt:lpstr>
      <vt:lpstr>Copper!INITIAL_Cu_CUMULATIVE_MINING_DATA</vt:lpstr>
      <vt:lpstr>Copper!INITIAL_Cu_DEMAND_DELAY</vt:lpstr>
      <vt:lpstr>Copper!INITIAL_Cu_HIDDEN_RESOURCES</vt:lpstr>
      <vt:lpstr>Copper!INITIAL_Cu_IN_USE_IN_SOCIETY</vt:lpstr>
      <vt:lpstr>Copper!INITIAL_Cu_KNOWN_RESERVES</vt:lpstr>
      <vt:lpstr>Copper!INITIAL_Cu_MARKET</vt:lpstr>
      <vt:lpstr>Copper!INITIAL_Cu_OCEAN_PROFIT_DELAY</vt:lpstr>
      <vt:lpstr>Copper!INITIAL_Cu_PROFIT_DELAY</vt:lpstr>
      <vt:lpstr>Copper!INITIAL_Cu_SCRAPPED</vt:lpstr>
      <vt:lpstr>INITIAL_DELAYED_TS_Ni_PROFIT_AVERAGE</vt:lpstr>
      <vt:lpstr>Hydrocarbons!INITIAL_EXTRACTION_CAPACITY</vt:lpstr>
      <vt:lpstr>INITIAL_Fe_HIDDEN_RESOURCES</vt:lpstr>
      <vt:lpstr>INITIAL_Fe_KNOWN_RESERVES</vt:lpstr>
      <vt:lpstr>INITIAL_Fe_PROFIT_AVEREGER</vt:lpstr>
      <vt:lpstr>INITIAL_Fe_PROSPECTING_DECISION</vt:lpstr>
      <vt:lpstr>INITIAL_Fe_PROSPECTING_DECISIOS</vt:lpstr>
      <vt:lpstr>INITIAL_Fe_SCRAP</vt:lpstr>
      <vt:lpstr>INITIAL_Fe_SHORT</vt:lpstr>
      <vt:lpstr>INITIAL_Fe_SOCIETY_INTERMEDIATE_TERM</vt:lpstr>
      <vt:lpstr>INITIAL_Fe_SOCIETY_LONG_TERM</vt:lpstr>
      <vt:lpstr>INITIAL_Fe_TRADE_MARKET</vt:lpstr>
      <vt:lpstr>INITIAL_GLOBAL_URANIUM_EXTRACTION_RATE</vt:lpstr>
      <vt:lpstr>INITIAL_MINERAL_CONSUMPTION_RoE</vt:lpstr>
      <vt:lpstr>INITIAL_Ni_HIDDEN_RESOURCES</vt:lpstr>
      <vt:lpstr>INITIAL_Ni_KNOWN_RESERVES</vt:lpstr>
      <vt:lpstr>INITIAL_Ni_MARKET</vt:lpstr>
      <vt:lpstr>INITIAL_Ni_OTHER_USE</vt:lpstr>
      <vt:lpstr>INITIAL_Ni_PLATING</vt:lpstr>
      <vt:lpstr>INITIAL_Ni_SCRAP</vt:lpstr>
      <vt:lpstr>Hydrocarbons!INITIAL_NUMBER_OF_OPERATING_COAL_MINES_2008</vt:lpstr>
      <vt:lpstr>Hydrocarbons!INITIAL_NUMBER_OF_OPERATIONG_COAL_MINES_2008</vt:lpstr>
      <vt:lpstr>Hydrocarbons!INITIAL_NUMBER_OF_WELLS</vt:lpstr>
      <vt:lpstr>Hydrocarbons!INITIAL_OIL_CUMULATIVELY_EXTRACTED_2005</vt:lpstr>
      <vt:lpstr>Hydrocarbons!INITIAL_OIL_PRODUCTION_PER_YEAR</vt:lpstr>
      <vt:lpstr>INITIAL_RAILWAY_TRACKS_LENGTH</vt:lpstr>
      <vt:lpstr>INITIAL_SPARE_CAPACITY</vt:lpstr>
      <vt:lpstr>Initial_stocks</vt:lpstr>
      <vt:lpstr>Hydrocarbons!INITIAL_TOTAL_COAL_EXTRACTED</vt:lpstr>
      <vt:lpstr>Hydrocarbons!INITIAL_TOTAL_GAS_EXTRACTED</vt:lpstr>
      <vt:lpstr>INITIAL_TS_DELAYED_Fe_PRICE</vt:lpstr>
      <vt:lpstr>INTERCEPT_DEMAND_MATERIAL_RoE_PER_GDP</vt:lpstr>
      <vt:lpstr>INVERTER_PV_LIFETIME</vt:lpstr>
      <vt:lpstr>LENGTH_ELECTRIC_GRID_TO_CONNECT_EV_CHARGERS</vt:lpstr>
      <vt:lpstr>LENGTH_PER_MW_BUILDING_WIRING_BASELINE</vt:lpstr>
      <vt:lpstr>LENGTH_PER_MW_HOUSE_WIRING_BASELINE</vt:lpstr>
      <vt:lpstr>LENGTH_PER_MW_INVERTER_TO_TRANSFORMER_BASELINE</vt:lpstr>
      <vt:lpstr>LENGTH_PER_MW_PANEL_TO_INVERTER_BASELINE</vt:lpstr>
      <vt:lpstr>LENGTH_RAILWAY_LINES_PER_LOCOMOTIVE_HISTORIC</vt:lpstr>
      <vt:lpstr>LFP_battery</vt:lpstr>
      <vt:lpstr>LIFETIME_EBIKE_VEHICLE</vt:lpstr>
      <vt:lpstr>LIFETIME_ELECTRIC_GRID_TO_CONNECT_EV_CHARGERS</vt:lpstr>
      <vt:lpstr>LIFETIME_EV_CHARGERS</vt:lpstr>
      <vt:lpstr>LIFETIME_RAILWAY_CATENARY</vt:lpstr>
      <vt:lpstr>LIFETIME_RAILWAY_TRACKS</vt:lpstr>
      <vt:lpstr>LIFETIME_VEHICLES_HOUSEHOLD</vt:lpstr>
      <vt:lpstr>Lime</vt:lpstr>
      <vt:lpstr>LiMnO2_battery</vt:lpstr>
      <vt:lpstr>Lubricant</vt:lpstr>
      <vt:lpstr>Magnesium_Mg</vt:lpstr>
      <vt:lpstr>MATERIAL_AUX_INTENSITY_PV_LAND</vt:lpstr>
      <vt:lpstr>material_intensity_CSP</vt:lpstr>
      <vt:lpstr>material_intensity_HVDC</vt:lpstr>
      <vt:lpstr>material_intensity_overgrid_high_power</vt:lpstr>
      <vt:lpstr>material_intensity_PV</vt:lpstr>
      <vt:lpstr>MATERIAL_INTENSITY_PV_CELLS</vt:lpstr>
      <vt:lpstr>MATERIAL_INTENSITY_PV_INVERTER</vt:lpstr>
      <vt:lpstr>MATERIAL_INTENSITY_PV_SUBTECHNOLOGY_PANEL_FRAME</vt:lpstr>
      <vt:lpstr>MATERIAL_INTENSITY_PV_TRANSFORMER_LAND</vt:lpstr>
      <vt:lpstr>material_intensity_wind_offshore</vt:lpstr>
      <vt:lpstr>material_intensity_wind_onshore</vt:lpstr>
      <vt:lpstr>MATERIAL_REQUIREMENTS_PV_MOUNTING_STRUCTURES_BASELINE</vt:lpstr>
      <vt:lpstr>MATERIAL_REQUIREMENTS_PV_WIRING_BUILDING</vt:lpstr>
      <vt:lpstr>MATERIAL_REQUIREMENTS_PV_WIRING_HOUSE</vt:lpstr>
      <vt:lpstr>MATERIAL_REQUIREMENTS_PV_WIRING_LAND_INVERTER_TO_TRANSFORMER</vt:lpstr>
      <vt:lpstr>MATERIAL_REQUIREMENTS_PV_WIRING_LAND_PANEL_TO_INVERTER</vt:lpstr>
      <vt:lpstr>materials_OM_per_capacity_installed_CSP</vt:lpstr>
      <vt:lpstr>materials_OM_per_capacity_installed_PV</vt:lpstr>
      <vt:lpstr>materials_OM_per_capacity_installed_wind_offshore</vt:lpstr>
      <vt:lpstr>materials_OM_per_capacity_installed_wind_onshore</vt:lpstr>
      <vt:lpstr>Copper!MAX_Cu_PRICE</vt:lpstr>
      <vt:lpstr>MAX_GAS_PRICE_FOR_LIMIT</vt:lpstr>
      <vt:lpstr>MAX_OIL_PRICE_FOR_LIMIT</vt:lpstr>
      <vt:lpstr>max_recycling_rates_minerals</vt:lpstr>
      <vt:lpstr>Aluminium!MAXIMUM_Al_PRICE</vt:lpstr>
      <vt:lpstr>maximum_annual_extraction</vt:lpstr>
      <vt:lpstr>MIN_SPARE_CAP_GAS</vt:lpstr>
      <vt:lpstr>Hydrocarbons!MINIMUM_GAS_PRICE_FOR_INVESTMENT</vt:lpstr>
      <vt:lpstr>Hydrocarbons!MINIMUM_OIL_PRICE_FOR_INVESTMENT</vt:lpstr>
      <vt:lpstr>NCA_battery</vt:lpstr>
      <vt:lpstr>Ni_CONTENT_IN_METALS</vt:lpstr>
      <vt:lpstr>Ni_CONTENT_IN_SS_STEEL</vt:lpstr>
      <vt:lpstr>Ni_ENERGY_RECYCLING</vt:lpstr>
      <vt:lpstr>Ni_ENERGY_SECONDARY</vt:lpstr>
      <vt:lpstr>Ni_PLATED_SCRAPPING_RATE</vt:lpstr>
      <vt:lpstr>Ni_PLATING_LOSS_RATE</vt:lpstr>
      <vt:lpstr>Ni_RATE_SCALING</vt:lpstr>
      <vt:lpstr>Ni_SCRAPPING_RATE</vt:lpstr>
      <vt:lpstr>Ni_SCRAPPING_SHARE</vt:lpstr>
      <vt:lpstr>Ni_SCRAPPING_SHARE_RECYCLING</vt:lpstr>
      <vt:lpstr>NMC622_battery</vt:lpstr>
      <vt:lpstr>NMC811_battery</vt:lpstr>
      <vt:lpstr>NUMBER_CHARGERS_EBIKE</vt:lpstr>
      <vt:lpstr>NUMBER_CHARGERS_PER_TYPE_OF_HOUSEHOLD_VEHICLE</vt:lpstr>
      <vt:lpstr>NUMBER_HOME_CHARGERS_PER_TYPE_OF_HH_VEHICLE</vt:lpstr>
      <vt:lpstr>NUMBER_HOME_CHARGERS_PER_TYPE_OF_VEHICLE</vt:lpstr>
      <vt:lpstr>NUMBER_NORMAL_CHARGERS_PER_TYPE_OF_HH_VEHICLE</vt:lpstr>
      <vt:lpstr>NUMBER_NORMAL_CHARGERS_PER_TYPE_OF_VEHICLE</vt:lpstr>
      <vt:lpstr>NUMBER_QUICK_CHARGERS_PER_TYPE_OF_HH_VEHICLE</vt:lpstr>
      <vt:lpstr>NUMBER_QUICK_CHARGERS_PER_TYPE_OF_VEHICLE</vt:lpstr>
      <vt:lpstr>O_M_PV_TECHNOLOGIES_RATIO</vt:lpstr>
      <vt:lpstr>Hydrocarbons!oil_bbl_per_EJ</vt:lpstr>
      <vt:lpstr>OIL_PRICE_GROWTH_LIMIT</vt:lpstr>
      <vt:lpstr>Hydrocarbons!OIL_PRICE_HISTORICAL</vt:lpstr>
      <vt:lpstr>Hydrocarbons!OIL_SEARCH_RATE</vt:lpstr>
      <vt:lpstr>Hydrocarbons!OIL_WELL_DEPLETION_RATE</vt:lpstr>
      <vt:lpstr>Hydrocarbons!Oil_WELL_INVESTMENT_CAP</vt:lpstr>
      <vt:lpstr>Copper!PAR_Cu_PRIMARY_DEMAND</vt:lpstr>
      <vt:lpstr>Copper!PAR_Cu_PROFIT_DELAY</vt:lpstr>
      <vt:lpstr>Plastics</vt:lpstr>
      <vt:lpstr>PRICE_AVERAGING_TIME</vt:lpstr>
      <vt:lpstr>Aluminium!PRICE_SENSITIVITY_S_CURVE_FIT</vt:lpstr>
      <vt:lpstr>PROMOTION_OF_PROSPECTING</vt:lpstr>
      <vt:lpstr>PROSPECTING_AVERAGE_TIME</vt:lpstr>
      <vt:lpstr>PROSPECTING_DECISION_SHARE_OUT</vt:lpstr>
      <vt:lpstr>Aluminium!RECYCLING_DRIVE_EXP_FIT</vt:lpstr>
      <vt:lpstr>Copper!RICH_GRADE_FACTOR</vt:lpstr>
      <vt:lpstr>SCALING_NUMBERS_FROM_Ni_HIDDEN_TO_Ni_KNOWN</vt:lpstr>
      <vt:lpstr>SCRAP_RATE</vt:lpstr>
      <vt:lpstr>self_electricity_consumption_solar_CSP</vt:lpstr>
      <vt:lpstr>self_electricity_consumption_solar_pv</vt:lpstr>
      <vt:lpstr>self_electricity_consumption_wind_offshore</vt:lpstr>
      <vt:lpstr>self_electricity_consumption_wind_onshore</vt:lpstr>
      <vt:lpstr>self_energy_requirements_for_decom_CSP</vt:lpstr>
      <vt:lpstr>self_energy_requirements_for_decom_solar_pv</vt:lpstr>
      <vt:lpstr>self_energy_requirements_for_decom_wind_offshore</vt:lpstr>
      <vt:lpstr>self_energy_requirements_for_decom_wind_onshore</vt:lpstr>
      <vt:lpstr>share_energy_requirements_for_decom_EV_batteries</vt:lpstr>
      <vt:lpstr>Hydrocarbons!SHARE_OF_COAL_TYPES</vt:lpstr>
      <vt:lpstr>Copper!SHARE_OF_Cu_PRICE</vt:lpstr>
      <vt:lpstr>Silicon_sand</vt:lpstr>
      <vt:lpstr>sillicon_wafer</vt:lpstr>
      <vt:lpstr>Silver_Ag</vt:lpstr>
      <vt:lpstr>SLOPE_DEMAND_MATERIAL_RoE_PER_GDP</vt:lpstr>
      <vt:lpstr>SMELTING_LOSS_YIELD</vt:lpstr>
      <vt:lpstr>SPLIT_EQUATION</vt:lpstr>
      <vt:lpstr>synthetic_oil</vt:lpstr>
      <vt:lpstr>time_hist_minerals_index</vt:lpstr>
      <vt:lpstr>Copper!time_index_CHILE_TOTAL_ENERGY</vt:lpstr>
      <vt:lpstr>Copper!TIME_SERIES</vt:lpstr>
      <vt:lpstr>Aluminium!TIME_SERIES_Al</vt:lpstr>
      <vt:lpstr>Hydrocarbons!TIME_SERIES_HYDRO</vt:lpstr>
      <vt:lpstr>time_train</vt:lpstr>
      <vt:lpstr>TOTAL_FLOW_MATERIALS_EXTRACTED_CUMULATIVE_2005_2015</vt:lpstr>
      <vt:lpstr>TOTAL_LENGTH_RAIL_TRACKS_vs_LINES_HISTORIC</vt:lpstr>
      <vt:lpstr>UNIT_CONVERSION_BILLION_TO_MILLION</vt:lpstr>
      <vt:lpstr>Hydrocarbons!UNIT_CONVERSION_Mt_EJ</vt:lpstr>
      <vt:lpstr>UNIT_CONVERSION_TO_TJ_YEARS</vt:lpstr>
      <vt:lpstr>Copper!WATER_PER_Cu</vt:lpstr>
      <vt:lpstr>Copper!WATER_PER_Cu_RECYCLE</vt:lpstr>
      <vt:lpstr>Copper!WATER_PER_Cu_SECONDARY</vt:lpstr>
      <vt:lpstr>WATER_PER_Fe_RECYCLED</vt:lpstr>
      <vt:lpstr>WATER_PER_Ni_RECYCLE</vt:lpstr>
      <vt:lpstr>WATER_PER_Ni_SECONDARY</vt:lpstr>
      <vt:lpstr>Copper!WORLD_SHARE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Alvarez Antelo</dc:creator>
  <cp:lastModifiedBy>IÑIGO CAPELLAN PEREZ</cp:lastModifiedBy>
  <dcterms:created xsi:type="dcterms:W3CDTF">2020-06-19T22:06:14Z</dcterms:created>
  <dcterms:modified xsi:type="dcterms:W3CDTF">2024-03-11T21:52:55Z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0x01010055E2994999CB454E888872956BBCEEFF</vt:lpwstr>
  </property>
</Properties>
</file>