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lSU\3 semestr\MAD\lab5\"/>
    </mc:Choice>
  </mc:AlternateContent>
  <xr:revisionPtr revIDLastSave="0" documentId="13_ncr:1_{691ADBA5-DB5B-4C27-866E-8C770CDB792E}" xr6:coauthVersionLast="47" xr6:coauthVersionMax="47" xr10:uidLastSave="{00000000-0000-0000-0000-000000000000}"/>
  <bookViews>
    <workbookView xWindow="-110" yWindow="-110" windowWidth="19420" windowHeight="10300" activeTab="3" xr2:uid="{059147C2-8F09-4AF8-8FC4-B14871EB87F9}"/>
  </bookViews>
  <sheets>
    <sheet name="Отклонение" sheetId="1" r:id="rId1"/>
    <sheet name="кореляция1" sheetId="2" r:id="rId2"/>
    <sheet name="кореляция2" sheetId="3" r:id="rId3"/>
    <sheet name="регрессия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18" i="3"/>
  <c r="G17" i="3"/>
  <c r="G15" i="3"/>
  <c r="H11" i="3"/>
  <c r="G11" i="3"/>
  <c r="G8" i="3"/>
  <c r="F35" i="2"/>
  <c r="E3" i="2"/>
  <c r="E2" i="2"/>
  <c r="I33" i="2"/>
  <c r="H33" i="2"/>
  <c r="G33" i="2"/>
  <c r="F33" i="2"/>
  <c r="E33" i="2"/>
  <c r="C3" i="2"/>
  <c r="D3" i="2"/>
  <c r="G3" i="2" s="1"/>
  <c r="F3" i="2"/>
  <c r="C4" i="2"/>
  <c r="F4" i="2" s="1"/>
  <c r="D4" i="2"/>
  <c r="G4" i="2" s="1"/>
  <c r="E4" i="2"/>
  <c r="C5" i="2"/>
  <c r="E5" i="2" s="1"/>
  <c r="D5" i="2"/>
  <c r="G5" i="2" s="1"/>
  <c r="C6" i="2"/>
  <c r="E6" i="2" s="1"/>
  <c r="D6" i="2"/>
  <c r="G6" i="2"/>
  <c r="C7" i="2"/>
  <c r="D7" i="2"/>
  <c r="G7" i="2" s="1"/>
  <c r="E7" i="2"/>
  <c r="F7" i="2"/>
  <c r="C8" i="2"/>
  <c r="F8" i="2" s="1"/>
  <c r="D8" i="2"/>
  <c r="G8" i="2" s="1"/>
  <c r="E8" i="2"/>
  <c r="C9" i="2"/>
  <c r="E9" i="2" s="1"/>
  <c r="D9" i="2"/>
  <c r="G9" i="2" s="1"/>
  <c r="C10" i="2"/>
  <c r="E10" i="2" s="1"/>
  <c r="D10" i="2"/>
  <c r="G10" i="2"/>
  <c r="C11" i="2"/>
  <c r="D11" i="2"/>
  <c r="G11" i="2" s="1"/>
  <c r="E11" i="2"/>
  <c r="F11" i="2"/>
  <c r="C12" i="2"/>
  <c r="F12" i="2" s="1"/>
  <c r="D12" i="2"/>
  <c r="G12" i="2" s="1"/>
  <c r="E12" i="2"/>
  <c r="C13" i="2"/>
  <c r="E13" i="2" s="1"/>
  <c r="D13" i="2"/>
  <c r="G13" i="2" s="1"/>
  <c r="C14" i="2"/>
  <c r="E14" i="2" s="1"/>
  <c r="D14" i="2"/>
  <c r="G14" i="2"/>
  <c r="C15" i="2"/>
  <c r="D15" i="2"/>
  <c r="G15" i="2" s="1"/>
  <c r="E15" i="2"/>
  <c r="F15" i="2"/>
  <c r="C16" i="2"/>
  <c r="F16" i="2" s="1"/>
  <c r="D16" i="2"/>
  <c r="G16" i="2" s="1"/>
  <c r="E16" i="2"/>
  <c r="C17" i="2"/>
  <c r="E17" i="2" s="1"/>
  <c r="D17" i="2"/>
  <c r="G17" i="2" s="1"/>
  <c r="C18" i="2"/>
  <c r="E18" i="2" s="1"/>
  <c r="D18" i="2"/>
  <c r="G18" i="2"/>
  <c r="C19" i="2"/>
  <c r="D19" i="2"/>
  <c r="G19" i="2" s="1"/>
  <c r="E19" i="2"/>
  <c r="F19" i="2"/>
  <c r="C20" i="2"/>
  <c r="F20" i="2" s="1"/>
  <c r="D20" i="2"/>
  <c r="G20" i="2" s="1"/>
  <c r="E20" i="2"/>
  <c r="C21" i="2"/>
  <c r="E21" i="2" s="1"/>
  <c r="D21" i="2"/>
  <c r="G21" i="2" s="1"/>
  <c r="C22" i="2"/>
  <c r="E22" i="2" s="1"/>
  <c r="D22" i="2"/>
  <c r="G22" i="2"/>
  <c r="C23" i="2"/>
  <c r="D23" i="2"/>
  <c r="G23" i="2" s="1"/>
  <c r="E23" i="2"/>
  <c r="F23" i="2"/>
  <c r="C24" i="2"/>
  <c r="F24" i="2" s="1"/>
  <c r="D24" i="2"/>
  <c r="G24" i="2" s="1"/>
  <c r="E24" i="2"/>
  <c r="C25" i="2"/>
  <c r="E25" i="2" s="1"/>
  <c r="D25" i="2"/>
  <c r="G25" i="2" s="1"/>
  <c r="C26" i="2"/>
  <c r="E26" i="2" s="1"/>
  <c r="D26" i="2"/>
  <c r="G26" i="2"/>
  <c r="C27" i="2"/>
  <c r="D27" i="2"/>
  <c r="G27" i="2" s="1"/>
  <c r="E27" i="2"/>
  <c r="F27" i="2"/>
  <c r="C28" i="2"/>
  <c r="F28" i="2" s="1"/>
  <c r="D28" i="2"/>
  <c r="G28" i="2" s="1"/>
  <c r="E28" i="2"/>
  <c r="C29" i="2"/>
  <c r="E29" i="2" s="1"/>
  <c r="D29" i="2"/>
  <c r="G29" i="2" s="1"/>
  <c r="C30" i="2"/>
  <c r="E30" i="2" s="1"/>
  <c r="D30" i="2"/>
  <c r="G30" i="2"/>
  <c r="C31" i="2"/>
  <c r="D31" i="2"/>
  <c r="G31" i="2" s="1"/>
  <c r="E31" i="2"/>
  <c r="F31" i="2"/>
  <c r="G2" i="2"/>
  <c r="F2" i="2"/>
  <c r="D2" i="2"/>
  <c r="C2" i="2"/>
  <c r="B33" i="2"/>
  <c r="A33" i="2"/>
  <c r="H31" i="1"/>
  <c r="H30" i="1"/>
  <c r="G25" i="1"/>
  <c r="G24" i="1"/>
  <c r="G10" i="1"/>
  <c r="G9" i="1"/>
  <c r="F30" i="2" l="1"/>
  <c r="F26" i="2"/>
  <c r="F22" i="2"/>
  <c r="F18" i="2"/>
  <c r="F14" i="2"/>
  <c r="F10" i="2"/>
  <c r="F6" i="2"/>
  <c r="F29" i="2"/>
  <c r="F25" i="2"/>
  <c r="F21" i="2"/>
  <c r="F17" i="2"/>
  <c r="F13" i="2"/>
  <c r="F9" i="2"/>
  <c r="F5" i="2"/>
</calcChain>
</file>

<file path=xl/sharedStrings.xml><?xml version="1.0" encoding="utf-8"?>
<sst xmlns="http://schemas.openxmlformats.org/spreadsheetml/2006/main" count="95" uniqueCount="73">
  <si>
    <t>Численность 
персонала, чел.</t>
  </si>
  <si>
    <t xml:space="preserve">Объем выполненных
работ, млрд. руб. </t>
  </si>
  <si>
    <t xml:space="preserve">Фонд заработной 
платы, млрд. руб. </t>
  </si>
  <si>
    <t>Номер
предприятия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</si>
  <si>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</si>
  <si>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</si>
  <si>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</si>
  <si>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</si>
  <si>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</si>
  <si>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</si>
  <si>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</si>
  <si>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</si>
  <si>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SS</t>
  </si>
  <si>
    <t>df</t>
  </si>
  <si>
    <t>MS</t>
  </si>
  <si>
    <t>F</t>
  </si>
  <si>
    <t>P-Значение</t>
  </si>
  <si>
    <t>Итого</t>
  </si>
  <si>
    <t>Столбец 1</t>
  </si>
  <si>
    <t>Столбец 2</t>
  </si>
  <si>
    <t>Объем выполненных работ</t>
  </si>
  <si>
    <t>Фонд заработной платы</t>
  </si>
  <si>
    <t>Среднеквадратичное отклонение 1</t>
  </si>
  <si>
    <t>Среднеквадратичное отклонение 2</t>
  </si>
  <si>
    <t>Общее среднеквадратичное отклонение 1</t>
  </si>
  <si>
    <t>Общее среднеквадратичное отклонение 2</t>
  </si>
  <si>
    <t>x</t>
  </si>
  <si>
    <t>z</t>
  </si>
  <si>
    <t>xi-xср</t>
  </si>
  <si>
    <t>zi-zср</t>
  </si>
  <si>
    <t>(xi-xср)(zi-zср)</t>
  </si>
  <si>
    <t>(xi-xср)^2</t>
  </si>
  <si>
    <t>(zi-zср)^2</t>
  </si>
  <si>
    <t>x среднее</t>
  </si>
  <si>
    <t>z среднее</t>
  </si>
  <si>
    <t>Суммы</t>
  </si>
  <si>
    <t>коэффиц. кор.</t>
  </si>
  <si>
    <t>Столбец 3</t>
  </si>
  <si>
    <t>ttabl</t>
  </si>
  <si>
    <t>tras</t>
  </si>
  <si>
    <t>Во всех случаях ttabl&gt;|tras|, все R не значимые</t>
  </si>
  <si>
    <t>rz</t>
  </si>
  <si>
    <t>ftabl</t>
  </si>
  <si>
    <t>fras</t>
  </si>
  <si>
    <t>Исходя из данных коэф.кор. Значим и не равен 0</t>
  </si>
  <si>
    <t>№</t>
  </si>
  <si>
    <t>z model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</si>
  <si>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</si>
  <si>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</si>
  <si>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</si>
  <si>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</si>
  <si>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</si>
  <si>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</si>
  <si>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</si>
  <si>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Регрессия</t>
  </si>
  <si>
    <t>Остаток</t>
  </si>
  <si>
    <t>Y-пересечение</t>
  </si>
  <si>
    <t>Значимость F</t>
  </si>
  <si>
    <t>Коэффициенты</t>
  </si>
  <si>
    <t>t-статистика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</si>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</sst>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79" fontId="0" fillId="0" borderId="0" xfId="0" applyNumberForma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кореляция1!$A$1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кореляция1!$A$2:$A$31</c:f>
              <c:numCache>
                <c:formatCode>0.0</c:formatCode>
                <c:ptCount val="30"/>
                <c:pt idx="0">
                  <c:v>192.66219093551626</c:v>
                </c:pt>
                <c:pt idx="1">
                  <c:v>213.65301032928983</c:v>
                </c:pt>
                <c:pt idx="2">
                  <c:v>138.12122612434905</c:v>
                </c:pt>
                <c:pt idx="3">
                  <c:v>200.13475856685545</c:v>
                </c:pt>
                <c:pt idx="4">
                  <c:v>160.28581664286321</c:v>
                </c:pt>
                <c:pt idx="5">
                  <c:v>202.07849653743324</c:v>
                </c:pt>
                <c:pt idx="6">
                  <c:v>184.01022468096926</c:v>
                </c:pt>
                <c:pt idx="7">
                  <c:v>207.39435664509074</c:v>
                </c:pt>
                <c:pt idx="8">
                  <c:v>32.871998124755919</c:v>
                </c:pt>
                <c:pt idx="9">
                  <c:v>135.66232193297765</c:v>
                </c:pt>
                <c:pt idx="10">
                  <c:v>192.99258762330282</c:v>
                </c:pt>
                <c:pt idx="11">
                  <c:v>73.720383776526432</c:v>
                </c:pt>
                <c:pt idx="12">
                  <c:v>103.02739534963621</c:v>
                </c:pt>
                <c:pt idx="13">
                  <c:v>95.602598927507643</c:v>
                </c:pt>
                <c:pt idx="14">
                  <c:v>197.7039293400594</c:v>
                </c:pt>
                <c:pt idx="15">
                  <c:v>132.30820779099304</c:v>
                </c:pt>
                <c:pt idx="16">
                  <c:v>119.20307694381336</c:v>
                </c:pt>
                <c:pt idx="17">
                  <c:v>201.22186621520086</c:v>
                </c:pt>
                <c:pt idx="18">
                  <c:v>152.60747015090601</c:v>
                </c:pt>
                <c:pt idx="19">
                  <c:v>165.13578240519564</c:v>
                </c:pt>
                <c:pt idx="20">
                  <c:v>65.47372246714076</c:v>
                </c:pt>
                <c:pt idx="21">
                  <c:v>121.61027067704708</c:v>
                </c:pt>
                <c:pt idx="22">
                  <c:v>251.64962986891624</c:v>
                </c:pt>
                <c:pt idx="23">
                  <c:v>184.38289013502072</c:v>
                </c:pt>
                <c:pt idx="24">
                  <c:v>216.9917426421307</c:v>
                </c:pt>
                <c:pt idx="25">
                  <c:v>129.9203351358301</c:v>
                </c:pt>
                <c:pt idx="26">
                  <c:v>191.79205461696256</c:v>
                </c:pt>
                <c:pt idx="27">
                  <c:v>174.77181055837718</c:v>
                </c:pt>
                <c:pt idx="28">
                  <c:v>86.157655611168593</c:v>
                </c:pt>
                <c:pt idx="29">
                  <c:v>55.015829426702112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7-4309-A7F3-7C1F01FB1895}"/>
            </c:ext>
          </c:extLst>
        </c:ser>
        <c:ser>
          <c:idx val="1"/>
          <c:order val="1"/>
          <c:tx>
            <c:strRef>
              <c:f>кореляция1!$B$1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кореляция1!$B$2:$B$31</c:f>
              <c:numCache>
                <c:formatCode>0.0</c:formatCode>
                <c:ptCount val="30"/>
                <c:pt idx="0">
                  <c:v>56.345097189187072</c:v>
                </c:pt>
                <c:pt idx="1">
                  <c:v>40.911144904093817</c:v>
                </c:pt>
                <c:pt idx="2">
                  <c:v>46.122296023604576</c:v>
                </c:pt>
                <c:pt idx="3">
                  <c:v>52.054042069066782</c:v>
                </c:pt>
                <c:pt idx="4">
                  <c:v>51.673673194891308</c:v>
                </c:pt>
                <c:pt idx="5">
                  <c:v>37.386029842018615</c:v>
                </c:pt>
                <c:pt idx="6">
                  <c:v>67.227753813931486</c:v>
                </c:pt>
                <c:pt idx="7">
                  <c:v>46.902054716774728</c:v>
                </c:pt>
                <c:pt idx="8">
                  <c:v>50.538131543071358</c:v>
                </c:pt>
                <c:pt idx="9">
                  <c:v>39.646583470748737</c:v>
                </c:pt>
                <c:pt idx="10">
                  <c:v>40.082426974258851</c:v>
                </c:pt>
                <c:pt idx="11">
                  <c:v>56.837478293964523</c:v>
                </c:pt>
                <c:pt idx="12">
                  <c:v>58.993447990069399</c:v>
                </c:pt>
                <c:pt idx="13">
                  <c:v>51.354243876339751</c:v>
                </c:pt>
                <c:pt idx="14">
                  <c:v>50.813591340265702</c:v>
                </c:pt>
                <c:pt idx="15">
                  <c:v>49.664493669915828</c:v>
                </c:pt>
                <c:pt idx="16">
                  <c:v>78.607581169926561</c:v>
                </c:pt>
                <c:pt idx="17">
                  <c:v>76.280447981553152</c:v>
                </c:pt>
                <c:pt idx="18">
                  <c:v>54.906170842223219</c:v>
                </c:pt>
                <c:pt idx="19">
                  <c:v>54.387503066827776</c:v>
                </c:pt>
                <c:pt idx="20">
                  <c:v>49.47152049469878</c:v>
                </c:pt>
                <c:pt idx="21">
                  <c:v>61.477951046690578</c:v>
                </c:pt>
                <c:pt idx="22">
                  <c:v>57.640909997353447</c:v>
                </c:pt>
                <c:pt idx="23">
                  <c:v>59.100595560885267</c:v>
                </c:pt>
                <c:pt idx="24">
                  <c:v>71.72392500040587</c:v>
                </c:pt>
                <c:pt idx="25">
                  <c:v>68.640105862577911</c:v>
                </c:pt>
                <c:pt idx="26">
                  <c:v>57.133422185579548</c:v>
                </c:pt>
                <c:pt idx="27">
                  <c:v>47.386394751520129</c:v>
                </c:pt>
                <c:pt idx="28">
                  <c:v>52.970236336186645</c:v>
                </c:pt>
                <c:pt idx="29">
                  <c:v>63.611098110122839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7-4309-A7F3-7C1F01FB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74271"/>
        <c:axId val="270476351"/>
      </c:lineChart>
      <c:catAx>
        <c:axId val="27047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476351"/>
        <c:crosses val="autoZero"/>
        <c:auto val="1"/>
        <c:lblAlgn val="ctr"/>
        <c:lblOffset val="100"/>
        <c:noMultiLvlLbl val="0"/>
      </c:catAx>
      <c:valAx>
        <c:axId val="2704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4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регрессия!$E$2:$E$31</c:f>
              <c:numCache>
                <c:formatCode>General</c:formatCode>
                <c:ptCount val="30"/>
                <c:pt idx="0">
                  <c:v>50.730566979545983</c:v>
                </c:pt>
                <c:pt idx="1">
                  <c:v>57.118513066307059</c:v>
                </c:pt>
                <c:pt idx="2">
                  <c:v>45.283125953283161</c:v>
                </c:pt>
                <c:pt idx="3">
                  <c:v>51.918501892650966</c:v>
                </c:pt>
                <c:pt idx="4">
                  <c:v>56.843681047830614</c:v>
                </c:pt>
                <c:pt idx="5">
                  <c:v>55.998427026388526</c:v>
                </c:pt>
                <c:pt idx="6">
                  <c:v>57.551890474933316</c:v>
                </c:pt>
                <c:pt idx="7">
                  <c:v>58.402160473342519</c:v>
                </c:pt>
                <c:pt idx="8">
                  <c:v>58.932390882255277</c:v>
                </c:pt>
                <c:pt idx="9">
                  <c:v>58.662706149043515</c:v>
                </c:pt>
                <c:pt idx="10">
                  <c:v>57.100553842865338</c:v>
                </c:pt>
                <c:pt idx="11">
                  <c:v>59.565582003124291</c:v>
                </c:pt>
                <c:pt idx="12">
                  <c:v>57.07187986234203</c:v>
                </c:pt>
                <c:pt idx="13">
                  <c:v>55.110719156509731</c:v>
                </c:pt>
                <c:pt idx="14">
                  <c:v>50.447533819969976</c:v>
                </c:pt>
                <c:pt idx="15">
                  <c:v>53.638655597460456</c:v>
                </c:pt>
                <c:pt idx="16">
                  <c:v>51.017877037957078</c:v>
                </c:pt>
                <c:pt idx="17">
                  <c:v>53.563258372996643</c:v>
                </c:pt>
                <c:pt idx="18">
                  <c:v>49.970772149827098</c:v>
                </c:pt>
                <c:pt idx="19">
                  <c:v>52.221426383475773</c:v>
                </c:pt>
                <c:pt idx="20">
                  <c:v>58.080717760894913</c:v>
                </c:pt>
                <c:pt idx="21">
                  <c:v>52.861280462529976</c:v>
                </c:pt>
                <c:pt idx="22">
                  <c:v>53.359475398501672</c:v>
                </c:pt>
                <c:pt idx="23">
                  <c:v>57.42408998474275</c:v>
                </c:pt>
                <c:pt idx="24">
                  <c:v>49.431027516839094</c:v>
                </c:pt>
                <c:pt idx="25">
                  <c:v>53.03646073814889</c:v>
                </c:pt>
                <c:pt idx="26">
                  <c:v>58.105786390733556</c:v>
                </c:pt>
                <c:pt idx="27">
                  <c:v>56.496933350608742</c:v>
                </c:pt>
                <c:pt idx="28">
                  <c:v>54.63612219744391</c:v>
                </c:pt>
                <c:pt idx="29">
                  <c:v>51.603842191689182</c:v>
                </c:pt>
              </c:numCache>
            </c:numRef>
          </c:xVal>
          <c:yVal>
            <c:numRef>
              <c:f>регрессия!$I$26:$I$55</c:f>
              <c:numCache>
                <c:formatCode>General</c:formatCode>
                <c:ptCount val="30"/>
                <c:pt idx="0">
                  <c:v>-2.1178386955234103</c:v>
                </c:pt>
                <c:pt idx="1">
                  <c:v>-11.738034321675492</c:v>
                </c:pt>
                <c:pt idx="2">
                  <c:v>-17.298430066358357</c:v>
                </c:pt>
                <c:pt idx="3">
                  <c:v>-5.3277380861415153</c:v>
                </c:pt>
                <c:pt idx="4">
                  <c:v>-1.225634390730491</c:v>
                </c:pt>
                <c:pt idx="5">
                  <c:v>-16.28255493049744</c:v>
                </c:pt>
                <c:pt idx="6">
                  <c:v>14.972997265031239</c:v>
                </c:pt>
                <c:pt idx="7">
                  <c:v>-4.5788595363374753</c:v>
                </c:pt>
                <c:pt idx="8">
                  <c:v>-0.4602127996625569</c:v>
                </c:pt>
                <c:pt idx="9">
                  <c:v>-11.597204617475462</c:v>
                </c:pt>
                <c:pt idx="10">
                  <c:v>-12.583097185148844</c:v>
                </c:pt>
                <c:pt idx="11">
                  <c:v>6.4154098066207936</c:v>
                </c:pt>
                <c:pt idx="12">
                  <c:v>6.3018272507999455</c:v>
                </c:pt>
                <c:pt idx="13">
                  <c:v>-3.12225590823288</c:v>
                </c:pt>
                <c:pt idx="14">
                  <c:v>-7.9069368744108104</c:v>
                </c:pt>
                <c:pt idx="15">
                  <c:v>-6.1517511911758618</c:v>
                </c:pt>
                <c:pt idx="16">
                  <c:v>20.406130079010765</c:v>
                </c:pt>
                <c:pt idx="17">
                  <c:v>20.395583080492642</c:v>
                </c:pt>
                <c:pt idx="18">
                  <c:v>-4.2482646560895034</c:v>
                </c:pt>
                <c:pt idx="19">
                  <c:v>-2.7185813871692943</c:v>
                </c:pt>
                <c:pt idx="20">
                  <c:v>-2.3019431451143291</c:v>
                </c:pt>
                <c:pt idx="21">
                  <c:v>4.9542064969957025</c:v>
                </c:pt>
                <c:pt idx="22">
                  <c:v>1.570579438183465</c:v>
                </c:pt>
                <c:pt idx="23">
                  <c:v>6.7295260467893385</c:v>
                </c:pt>
                <c:pt idx="24">
                  <c:v>12.078260566917081</c:v>
                </c:pt>
                <c:pt idx="25">
                  <c:v>12.275795265527904</c:v>
                </c:pt>
                <c:pt idx="26">
                  <c:v>5.3827738469094726</c:v>
                </c:pt>
                <c:pt idx="27">
                  <c:v>-5.8284926317887695</c:v>
                </c:pt>
                <c:pt idx="28">
                  <c:v>-1.9382005990141877</c:v>
                </c:pt>
                <c:pt idx="29">
                  <c:v>5.9429418792682043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4-4AD1-A7DE-D40143D8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89791"/>
        <c:axId val="260587295"/>
      </c:scatterChart>
      <c:valAx>
        <c:axId val="26058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87295"/>
        <c:crosses val="autoZero"/>
        <c:crossBetween val="midCat"/>
      </c:valAx>
      <c:valAx>
        <c:axId val="260587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89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регрессия!$E$2:$E$31</c:f>
              <c:numCache>
                <c:formatCode>General</c:formatCode>
                <c:ptCount val="30"/>
                <c:pt idx="0">
                  <c:v>50.730566979545983</c:v>
                </c:pt>
                <c:pt idx="1">
                  <c:v>57.118513066307059</c:v>
                </c:pt>
                <c:pt idx="2">
                  <c:v>45.283125953283161</c:v>
                </c:pt>
                <c:pt idx="3">
                  <c:v>51.918501892650966</c:v>
                </c:pt>
                <c:pt idx="4">
                  <c:v>56.843681047830614</c:v>
                </c:pt>
                <c:pt idx="5">
                  <c:v>55.998427026388526</c:v>
                </c:pt>
                <c:pt idx="6">
                  <c:v>57.551890474933316</c:v>
                </c:pt>
                <c:pt idx="7">
                  <c:v>58.402160473342519</c:v>
                </c:pt>
                <c:pt idx="8">
                  <c:v>58.932390882255277</c:v>
                </c:pt>
                <c:pt idx="9">
                  <c:v>58.662706149043515</c:v>
                </c:pt>
                <c:pt idx="10">
                  <c:v>57.100553842865338</c:v>
                </c:pt>
                <c:pt idx="11">
                  <c:v>59.565582003124291</c:v>
                </c:pt>
                <c:pt idx="12">
                  <c:v>57.07187986234203</c:v>
                </c:pt>
                <c:pt idx="13">
                  <c:v>55.110719156509731</c:v>
                </c:pt>
                <c:pt idx="14">
                  <c:v>50.447533819969976</c:v>
                </c:pt>
                <c:pt idx="15">
                  <c:v>53.638655597460456</c:v>
                </c:pt>
                <c:pt idx="16">
                  <c:v>51.017877037957078</c:v>
                </c:pt>
                <c:pt idx="17">
                  <c:v>53.563258372996643</c:v>
                </c:pt>
                <c:pt idx="18">
                  <c:v>49.970772149827098</c:v>
                </c:pt>
                <c:pt idx="19">
                  <c:v>52.221426383475773</c:v>
                </c:pt>
                <c:pt idx="20">
                  <c:v>58.080717760894913</c:v>
                </c:pt>
                <c:pt idx="21">
                  <c:v>52.861280462529976</c:v>
                </c:pt>
                <c:pt idx="22">
                  <c:v>53.359475398501672</c:v>
                </c:pt>
                <c:pt idx="23">
                  <c:v>57.42408998474275</c:v>
                </c:pt>
                <c:pt idx="24">
                  <c:v>49.431027516839094</c:v>
                </c:pt>
                <c:pt idx="25">
                  <c:v>53.03646073814889</c:v>
                </c:pt>
                <c:pt idx="26">
                  <c:v>58.105786390733556</c:v>
                </c:pt>
                <c:pt idx="27">
                  <c:v>56.496933350608742</c:v>
                </c:pt>
                <c:pt idx="28">
                  <c:v>54.63612219744391</c:v>
                </c:pt>
                <c:pt idx="29">
                  <c:v>51.603842191689182</c:v>
                </c:pt>
              </c:numCache>
            </c:numRef>
          </c:xVal>
          <c:yVal>
            <c:numRef>
              <c:f>регрессия!$D$2:$D$31</c:f>
              <c:numCache>
                <c:formatCode>0.0</c:formatCode>
                <c:ptCount val="30"/>
                <c:pt idx="0">
                  <c:v>56.345097189187072</c:v>
                </c:pt>
                <c:pt idx="1">
                  <c:v>40.911144904093817</c:v>
                </c:pt>
                <c:pt idx="2">
                  <c:v>46.122296023604576</c:v>
                </c:pt>
                <c:pt idx="3">
                  <c:v>52.054042069066782</c:v>
                </c:pt>
                <c:pt idx="4">
                  <c:v>51.673673194891308</c:v>
                </c:pt>
                <c:pt idx="5">
                  <c:v>37.386029842018615</c:v>
                </c:pt>
                <c:pt idx="6">
                  <c:v>67.227753813931486</c:v>
                </c:pt>
                <c:pt idx="7">
                  <c:v>46.902054716774728</c:v>
                </c:pt>
                <c:pt idx="8">
                  <c:v>50.538131543071358</c:v>
                </c:pt>
                <c:pt idx="9">
                  <c:v>39.646583470748737</c:v>
                </c:pt>
                <c:pt idx="10">
                  <c:v>40.082426974258851</c:v>
                </c:pt>
                <c:pt idx="11">
                  <c:v>56.837478293964523</c:v>
                </c:pt>
                <c:pt idx="12">
                  <c:v>58.993447990069399</c:v>
                </c:pt>
                <c:pt idx="13">
                  <c:v>51.354243876339751</c:v>
                </c:pt>
                <c:pt idx="14">
                  <c:v>50.813591340265702</c:v>
                </c:pt>
                <c:pt idx="15">
                  <c:v>49.664493669915828</c:v>
                </c:pt>
                <c:pt idx="16">
                  <c:v>78.607581169926561</c:v>
                </c:pt>
                <c:pt idx="17">
                  <c:v>76.280447981553152</c:v>
                </c:pt>
                <c:pt idx="18">
                  <c:v>54.906170842223219</c:v>
                </c:pt>
                <c:pt idx="19">
                  <c:v>54.387503066827776</c:v>
                </c:pt>
                <c:pt idx="20">
                  <c:v>49.47152049469878</c:v>
                </c:pt>
                <c:pt idx="21">
                  <c:v>61.477951046690578</c:v>
                </c:pt>
                <c:pt idx="22">
                  <c:v>57.640909997353447</c:v>
                </c:pt>
                <c:pt idx="23">
                  <c:v>59.100595560885267</c:v>
                </c:pt>
                <c:pt idx="24">
                  <c:v>71.72392500040587</c:v>
                </c:pt>
                <c:pt idx="25">
                  <c:v>68.640105862577911</c:v>
                </c:pt>
                <c:pt idx="26">
                  <c:v>57.133422185579548</c:v>
                </c:pt>
                <c:pt idx="27">
                  <c:v>47.386394751520129</c:v>
                </c:pt>
                <c:pt idx="28">
                  <c:v>52.970236336186645</c:v>
                </c:pt>
                <c:pt idx="29">
                  <c:v>63.611098110122839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A-4562-A84E-6640B69BB286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регрессия!$E$2:$E$31</c:f>
              <c:numCache>
                <c:formatCode>General</c:formatCode>
                <c:ptCount val="30"/>
                <c:pt idx="0">
                  <c:v>50.730566979545983</c:v>
                </c:pt>
                <c:pt idx="1">
                  <c:v>57.118513066307059</c:v>
                </c:pt>
                <c:pt idx="2">
                  <c:v>45.283125953283161</c:v>
                </c:pt>
                <c:pt idx="3">
                  <c:v>51.918501892650966</c:v>
                </c:pt>
                <c:pt idx="4">
                  <c:v>56.843681047830614</c:v>
                </c:pt>
                <c:pt idx="5">
                  <c:v>55.998427026388526</c:v>
                </c:pt>
                <c:pt idx="6">
                  <c:v>57.551890474933316</c:v>
                </c:pt>
                <c:pt idx="7">
                  <c:v>58.402160473342519</c:v>
                </c:pt>
                <c:pt idx="8">
                  <c:v>58.932390882255277</c:v>
                </c:pt>
                <c:pt idx="9">
                  <c:v>58.662706149043515</c:v>
                </c:pt>
                <c:pt idx="10">
                  <c:v>57.100553842865338</c:v>
                </c:pt>
                <c:pt idx="11">
                  <c:v>59.565582003124291</c:v>
                </c:pt>
                <c:pt idx="12">
                  <c:v>57.07187986234203</c:v>
                </c:pt>
                <c:pt idx="13">
                  <c:v>55.110719156509731</c:v>
                </c:pt>
                <c:pt idx="14">
                  <c:v>50.447533819969976</c:v>
                </c:pt>
                <c:pt idx="15">
                  <c:v>53.638655597460456</c:v>
                </c:pt>
                <c:pt idx="16">
                  <c:v>51.017877037957078</c:v>
                </c:pt>
                <c:pt idx="17">
                  <c:v>53.563258372996643</c:v>
                </c:pt>
                <c:pt idx="18">
                  <c:v>49.970772149827098</c:v>
                </c:pt>
                <c:pt idx="19">
                  <c:v>52.221426383475773</c:v>
                </c:pt>
                <c:pt idx="20">
                  <c:v>58.080717760894913</c:v>
                </c:pt>
                <c:pt idx="21">
                  <c:v>52.861280462529976</c:v>
                </c:pt>
                <c:pt idx="22">
                  <c:v>53.359475398501672</c:v>
                </c:pt>
                <c:pt idx="23">
                  <c:v>57.42408998474275</c:v>
                </c:pt>
                <c:pt idx="24">
                  <c:v>49.431027516839094</c:v>
                </c:pt>
                <c:pt idx="25">
                  <c:v>53.03646073814889</c:v>
                </c:pt>
                <c:pt idx="26">
                  <c:v>58.105786390733556</c:v>
                </c:pt>
                <c:pt idx="27">
                  <c:v>56.496933350608742</c:v>
                </c:pt>
                <c:pt idx="28">
                  <c:v>54.63612219744391</c:v>
                </c:pt>
                <c:pt idx="29">
                  <c:v>51.603842191689182</c:v>
                </c:pt>
              </c:numCache>
            </c:numRef>
          </c:xVal>
          <c:yVal>
            <c:numRef>
              <c:f>регрессия!$H$26:$H$55</c:f>
              <c:numCache>
                <c:formatCode>General</c:formatCode>
                <c:ptCount val="30"/>
                <c:pt idx="0">
                  <c:v>58.462935884710483</c:v>
                </c:pt>
                <c:pt idx="1">
                  <c:v>52.649179225769309</c:v>
                </c:pt>
                <c:pt idx="2">
                  <c:v>63.420726089962933</c:v>
                </c:pt>
                <c:pt idx="3">
                  <c:v>57.381780155208297</c:v>
                </c:pt>
                <c:pt idx="4">
                  <c:v>52.899307585621798</c:v>
                </c:pt>
                <c:pt idx="5">
                  <c:v>53.668584772516056</c:v>
                </c:pt>
                <c:pt idx="6">
                  <c:v>52.254756548900247</c:v>
                </c:pt>
                <c:pt idx="7">
                  <c:v>51.480914253112203</c:v>
                </c:pt>
                <c:pt idx="8">
                  <c:v>50.998344342733915</c:v>
                </c:pt>
                <c:pt idx="9">
                  <c:v>51.2437880882242</c:v>
                </c:pt>
                <c:pt idx="10">
                  <c:v>52.665524159407695</c:v>
                </c:pt>
                <c:pt idx="11">
                  <c:v>50.422068487343729</c:v>
                </c:pt>
                <c:pt idx="12">
                  <c:v>52.691620739269453</c:v>
                </c:pt>
                <c:pt idx="13">
                  <c:v>54.476499784572631</c:v>
                </c:pt>
                <c:pt idx="14">
                  <c:v>58.720528214676513</c:v>
                </c:pt>
                <c:pt idx="15">
                  <c:v>55.81624486109169</c:v>
                </c:pt>
                <c:pt idx="16">
                  <c:v>58.201451090915796</c:v>
                </c:pt>
                <c:pt idx="17">
                  <c:v>55.88486490106051</c:v>
                </c:pt>
                <c:pt idx="18">
                  <c:v>59.154435498312722</c:v>
                </c:pt>
                <c:pt idx="19">
                  <c:v>57.10608445399707</c:v>
                </c:pt>
                <c:pt idx="20">
                  <c:v>51.773463639813109</c:v>
                </c:pt>
                <c:pt idx="21">
                  <c:v>56.523744549694875</c:v>
                </c:pt>
                <c:pt idx="22">
                  <c:v>56.070330559169982</c:v>
                </c:pt>
                <c:pt idx="23">
                  <c:v>52.371069514095929</c:v>
                </c:pt>
                <c:pt idx="24">
                  <c:v>59.64566443348879</c:v>
                </c:pt>
                <c:pt idx="25">
                  <c:v>56.364310597050007</c:v>
                </c:pt>
                <c:pt idx="26">
                  <c:v>51.750648338670075</c:v>
                </c:pt>
                <c:pt idx="27">
                  <c:v>53.214887383308898</c:v>
                </c:pt>
                <c:pt idx="28">
                  <c:v>54.908436935200832</c:v>
                </c:pt>
                <c:pt idx="29">
                  <c:v>57.668156230854635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6A-4562-A84E-6640B69B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78847"/>
        <c:axId val="270473439"/>
      </c:scatterChart>
      <c:valAx>
        <c:axId val="27047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473439"/>
        <c:crosses val="autoZero"/>
        <c:crossBetween val="midCat"/>
      </c:valAx>
      <c:valAx>
        <c:axId val="27047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70478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регрессия!$L$26:$L$55</c:f>
              <c:numCache>
                <c:formatCode>General</c:formatCode>
                <c:ptCount val="30"/>
                <c:pt idx="0">
                  <c:v>1.6666666666666667</c:v>
                </c:pt>
                <c:pt idx="1">
                  <c:v>5</c:v>
                </c:pt>
                <c:pt idx="2">
                  <c:v>8.3333333333333339</c:v>
                </c:pt>
                <c:pt idx="3">
                  <c:v>11.666666666666666</c:v>
                </c:pt>
                <c:pt idx="4">
                  <c:v>15</c:v>
                </c:pt>
                <c:pt idx="5">
                  <c:v>18.333333333333336</c:v>
                </c:pt>
                <c:pt idx="6">
                  <c:v>21.666666666666668</c:v>
                </c:pt>
                <c:pt idx="7">
                  <c:v>25.000000000000004</c:v>
                </c:pt>
                <c:pt idx="8">
                  <c:v>28.333333333333336</c:v>
                </c:pt>
                <c:pt idx="9">
                  <c:v>31.666666666666668</c:v>
                </c:pt>
                <c:pt idx="10">
                  <c:v>35</c:v>
                </c:pt>
                <c:pt idx="11">
                  <c:v>38.333333333333336</c:v>
                </c:pt>
                <c:pt idx="12">
                  <c:v>41.666666666666664</c:v>
                </c:pt>
                <c:pt idx="13">
                  <c:v>45</c:v>
                </c:pt>
                <c:pt idx="14">
                  <c:v>48.333333333333336</c:v>
                </c:pt>
                <c:pt idx="15">
                  <c:v>51.666666666666664</c:v>
                </c:pt>
                <c:pt idx="16">
                  <c:v>55</c:v>
                </c:pt>
                <c:pt idx="17">
                  <c:v>58.333333333333336</c:v>
                </c:pt>
                <c:pt idx="18">
                  <c:v>61.666666666666664</c:v>
                </c:pt>
                <c:pt idx="19">
                  <c:v>65</c:v>
                </c:pt>
                <c:pt idx="20">
                  <c:v>68.333333333333343</c:v>
                </c:pt>
                <c:pt idx="21">
                  <c:v>71.666666666666671</c:v>
                </c:pt>
                <c:pt idx="22">
                  <c:v>75.000000000000014</c:v>
                </c:pt>
                <c:pt idx="23">
                  <c:v>78.333333333333343</c:v>
                </c:pt>
                <c:pt idx="24">
                  <c:v>81.666666666666671</c:v>
                </c:pt>
                <c:pt idx="25">
                  <c:v>85.000000000000014</c:v>
                </c:pt>
                <c:pt idx="26">
                  <c:v>88.333333333333343</c:v>
                </c:pt>
                <c:pt idx="27">
                  <c:v>91.666666666666671</c:v>
                </c:pt>
                <c:pt idx="28">
                  <c:v>95.000000000000014</c:v>
                </c:pt>
                <c:pt idx="29">
                  <c:v>98.333333333333343</c:v>
                </c:pt>
              </c:numCache>
            </c:numRef>
          </c:xVal>
          <c:yVal>
            <c:numRef>
              <c:f>регрессия!$M$26:$M$55</c:f>
              <c:numCache>
                <c:formatCode>General</c:formatCode>
                <c:ptCount val="30"/>
                <c:pt idx="0">
                  <c:v>37.386029842018615</c:v>
                </c:pt>
                <c:pt idx="1">
                  <c:v>39.646583470748737</c:v>
                </c:pt>
                <c:pt idx="2">
                  <c:v>40.082426974258851</c:v>
                </c:pt>
                <c:pt idx="3">
                  <c:v>40.911144904093817</c:v>
                </c:pt>
                <c:pt idx="4">
                  <c:v>46.122296023604576</c:v>
                </c:pt>
                <c:pt idx="5">
                  <c:v>46.902054716774728</c:v>
                </c:pt>
                <c:pt idx="6">
                  <c:v>47.386394751520129</c:v>
                </c:pt>
                <c:pt idx="7">
                  <c:v>49.47152049469878</c:v>
                </c:pt>
                <c:pt idx="8">
                  <c:v>49.664493669915828</c:v>
                </c:pt>
                <c:pt idx="9">
                  <c:v>50.538131543071358</c:v>
                </c:pt>
                <c:pt idx="10">
                  <c:v>50.813591340265702</c:v>
                </c:pt>
                <c:pt idx="11">
                  <c:v>51.354243876339751</c:v>
                </c:pt>
                <c:pt idx="12">
                  <c:v>51.673673194891308</c:v>
                </c:pt>
                <c:pt idx="13">
                  <c:v>52.054042069066782</c:v>
                </c:pt>
                <c:pt idx="14">
                  <c:v>52.970236336186645</c:v>
                </c:pt>
                <c:pt idx="15">
                  <c:v>54.387503066827776</c:v>
                </c:pt>
                <c:pt idx="16">
                  <c:v>54.906170842223219</c:v>
                </c:pt>
                <c:pt idx="17">
                  <c:v>56.345097189187072</c:v>
                </c:pt>
                <c:pt idx="18">
                  <c:v>56.837478293964523</c:v>
                </c:pt>
                <c:pt idx="19">
                  <c:v>57.133422185579548</c:v>
                </c:pt>
                <c:pt idx="20">
                  <c:v>57.640909997353447</c:v>
                </c:pt>
                <c:pt idx="21">
                  <c:v>58.993447990069399</c:v>
                </c:pt>
                <c:pt idx="22">
                  <c:v>59.100595560885267</c:v>
                </c:pt>
                <c:pt idx="23">
                  <c:v>61.477951046690578</c:v>
                </c:pt>
                <c:pt idx="24">
                  <c:v>63.611098110122839</c:v>
                </c:pt>
                <c:pt idx="25">
                  <c:v>67.227753813931486</c:v>
                </c:pt>
                <c:pt idx="26">
                  <c:v>68.640105862577911</c:v>
                </c:pt>
                <c:pt idx="27">
                  <c:v>71.72392500040587</c:v>
                </c:pt>
                <c:pt idx="28">
                  <c:v>76.280447981553152</c:v>
                </c:pt>
                <c:pt idx="29">
                  <c:v>78.607581169926561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5-4FB1-9D91-EE380813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86047"/>
        <c:axId val="260590207"/>
      </c:scatterChart>
      <c:valAx>
        <c:axId val="26058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90207"/>
        <c:crosses val="autoZero"/>
        <c:crossBetween val="midCat"/>
      </c:valAx>
      <c:valAx>
        <c:axId val="260590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86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регрессия!$D$1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регрессия!$D$2:$D$31</c:f>
              <c:numCache>
                <c:formatCode>0.0</c:formatCode>
                <c:ptCount val="30"/>
                <c:pt idx="0">
                  <c:v>56.345097189187072</c:v>
                </c:pt>
                <c:pt idx="1">
                  <c:v>40.911144904093817</c:v>
                </c:pt>
                <c:pt idx="2">
                  <c:v>46.122296023604576</c:v>
                </c:pt>
                <c:pt idx="3">
                  <c:v>52.054042069066782</c:v>
                </c:pt>
                <c:pt idx="4">
                  <c:v>51.673673194891308</c:v>
                </c:pt>
                <c:pt idx="5">
                  <c:v>37.386029842018615</c:v>
                </c:pt>
                <c:pt idx="6">
                  <c:v>67.227753813931486</c:v>
                </c:pt>
                <c:pt idx="7">
                  <c:v>46.902054716774728</c:v>
                </c:pt>
                <c:pt idx="8">
                  <c:v>50.538131543071358</c:v>
                </c:pt>
                <c:pt idx="9">
                  <c:v>39.646583470748737</c:v>
                </c:pt>
                <c:pt idx="10">
                  <c:v>40.082426974258851</c:v>
                </c:pt>
                <c:pt idx="11">
                  <c:v>56.837478293964523</c:v>
                </c:pt>
                <c:pt idx="12">
                  <c:v>58.993447990069399</c:v>
                </c:pt>
                <c:pt idx="13">
                  <c:v>51.354243876339751</c:v>
                </c:pt>
                <c:pt idx="14">
                  <c:v>50.813591340265702</c:v>
                </c:pt>
                <c:pt idx="15">
                  <c:v>49.664493669915828</c:v>
                </c:pt>
                <c:pt idx="16">
                  <c:v>78.607581169926561</c:v>
                </c:pt>
                <c:pt idx="17">
                  <c:v>76.280447981553152</c:v>
                </c:pt>
                <c:pt idx="18">
                  <c:v>54.906170842223219</c:v>
                </c:pt>
                <c:pt idx="19">
                  <c:v>54.387503066827776</c:v>
                </c:pt>
                <c:pt idx="20">
                  <c:v>49.47152049469878</c:v>
                </c:pt>
                <c:pt idx="21">
                  <c:v>61.477951046690578</c:v>
                </c:pt>
                <c:pt idx="22">
                  <c:v>57.640909997353447</c:v>
                </c:pt>
                <c:pt idx="23">
                  <c:v>59.100595560885267</c:v>
                </c:pt>
                <c:pt idx="24">
                  <c:v>71.72392500040587</c:v>
                </c:pt>
                <c:pt idx="25">
                  <c:v>68.640105862577911</c:v>
                </c:pt>
                <c:pt idx="26">
                  <c:v>57.133422185579548</c:v>
                </c:pt>
                <c:pt idx="27">
                  <c:v>47.386394751520129</c:v>
                </c:pt>
                <c:pt idx="28">
                  <c:v>52.970236336186645</c:v>
                </c:pt>
                <c:pt idx="29">
                  <c:v>63.611098110122839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E-4508-9954-56821CEAB29B}"/>
            </c:ext>
          </c:extLst>
        </c:ser>
        <c:ser>
          <c:idx val="1"/>
          <c:order val="1"/>
          <c:tx>
            <c:strRef>
              <c:f>регрессия!$E$1</c:f>
              <c:strCache>
                <c:ptCount val="1"/>
                <c:pt idx="0">
                  <c:v>z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регрессия!$E$2:$E$31</c:f>
              <c:numCache>
                <c:formatCode>General</c:formatCode>
                <c:ptCount val="30"/>
                <c:pt idx="0">
                  <c:v>50.730566979545983</c:v>
                </c:pt>
                <c:pt idx="1">
                  <c:v>57.118513066307059</c:v>
                </c:pt>
                <c:pt idx="2">
                  <c:v>45.283125953283161</c:v>
                </c:pt>
                <c:pt idx="3">
                  <c:v>51.918501892650966</c:v>
                </c:pt>
                <c:pt idx="4">
                  <c:v>56.843681047830614</c:v>
                </c:pt>
                <c:pt idx="5">
                  <c:v>55.998427026388526</c:v>
                </c:pt>
                <c:pt idx="6">
                  <c:v>57.551890474933316</c:v>
                </c:pt>
                <c:pt idx="7">
                  <c:v>58.402160473342519</c:v>
                </c:pt>
                <c:pt idx="8">
                  <c:v>58.932390882255277</c:v>
                </c:pt>
                <c:pt idx="9">
                  <c:v>58.662706149043515</c:v>
                </c:pt>
                <c:pt idx="10">
                  <c:v>57.100553842865338</c:v>
                </c:pt>
                <c:pt idx="11">
                  <c:v>59.565582003124291</c:v>
                </c:pt>
                <c:pt idx="12">
                  <c:v>57.07187986234203</c:v>
                </c:pt>
                <c:pt idx="13">
                  <c:v>55.110719156509731</c:v>
                </c:pt>
                <c:pt idx="14">
                  <c:v>50.447533819969976</c:v>
                </c:pt>
                <c:pt idx="15">
                  <c:v>53.638655597460456</c:v>
                </c:pt>
                <c:pt idx="16">
                  <c:v>51.017877037957078</c:v>
                </c:pt>
                <c:pt idx="17">
                  <c:v>53.563258372996643</c:v>
                </c:pt>
                <c:pt idx="18">
                  <c:v>49.970772149827098</c:v>
                </c:pt>
                <c:pt idx="19">
                  <c:v>52.221426383475773</c:v>
                </c:pt>
                <c:pt idx="20">
                  <c:v>58.080717760894913</c:v>
                </c:pt>
                <c:pt idx="21">
                  <c:v>52.861280462529976</c:v>
                </c:pt>
                <c:pt idx="22">
                  <c:v>53.359475398501672</c:v>
                </c:pt>
                <c:pt idx="23">
                  <c:v>57.42408998474275</c:v>
                </c:pt>
                <c:pt idx="24">
                  <c:v>49.431027516839094</c:v>
                </c:pt>
                <c:pt idx="25">
                  <c:v>53.03646073814889</c:v>
                </c:pt>
                <c:pt idx="26">
                  <c:v>58.105786390733556</c:v>
                </c:pt>
                <c:pt idx="27">
                  <c:v>56.496933350608742</c:v>
                </c:pt>
                <c:pt idx="28">
                  <c:v>54.63612219744391</c:v>
                </c:pt>
                <c:pt idx="29">
                  <c:v>51.603842191689182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E-4508-9954-56821CEA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5695"/>
        <c:axId val="13314847"/>
      </c:lineChart>
      <c:catAx>
        <c:axId val="1330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4847"/>
        <c:crosses val="autoZero"/>
        <c:auto val="1"/>
        <c:lblAlgn val="ctr"/>
        <c:lblOffset val="100"/>
        <c:noMultiLvlLbl val="0"/>
      </c:catAx>
      <c:valAx>
        <c:axId val="133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492125</xdr:colOff>
      <xdr:row>1</xdr:row>
      <xdr:rowOff>79375</xdr:rowOff>
    </xdr:from>
    <xdr:to>
      <xdr:col>14</xdr:col>
      <xdr:colOff>581025</xdr:colOff>
      <xdr:row>16</xdr:row>
      <xdr:rowOff>60325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337036-A26D-4788-B604-C648D7AD4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247649</xdr:colOff>
      <xdr:row>1</xdr:row>
      <xdr:rowOff>177800</xdr:rowOff>
    </xdr:from>
    <xdr:to>
      <xdr:col>24</xdr:col>
      <xdr:colOff>432339</xdr:colOff>
      <xdr:row>15</xdr:row>
      <xdr:rowOff>175638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90E0E2-E8F5-49D5-AB28-4CE708D6A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253190</xdr:colOff>
      <xdr:row>16</xdr:row>
      <xdr:rowOff>173070</xdr:rowOff>
    </xdr:from>
    <xdr:to>
      <xdr:col>24</xdr:col>
      <xdr:colOff>459361</xdr:colOff>
      <xdr:row>32</xdr:row>
      <xdr:rowOff>67553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790D33-8FDD-4FDC-8514-A5AC6A215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275483</xdr:colOff>
      <xdr:row>33</xdr:row>
      <xdr:rowOff>168342</xdr:rowOff>
    </xdr:from>
    <xdr:to>
      <xdr:col>24</xdr:col>
      <xdr:colOff>432340</xdr:colOff>
      <xdr:row>48</xdr:row>
      <xdr:rowOff>81064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72EADC-2CC6-41F8-B107-30FBE23C5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415925</xdr:colOff>
      <xdr:row>31</xdr:row>
      <xdr:rowOff>180975</xdr:rowOff>
    </xdr:from>
    <xdr:to>
      <xdr:col>4</xdr:col>
      <xdr:colOff>542925</xdr:colOff>
      <xdr:row>46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05C1E0-9C3E-4B21-9AEF-5F2BDA4A3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4FAB-2B4D-4426-B212-1536B0F6402F}">
  <dimension ref="A1:L31"/>
  <sheetViews>
    <sheetView topLeftCell="A2" zoomScale="62" zoomScaleNormal="100" workbookViewId="0">
      <selection activeCell="L33" sqref="L33"/>
    </sheetView>
  </sheetViews>
  <sheetFormatPr defaultRowHeight="14.5" x14ac:dyDescent="0.35"/>
  <cols>
    <col min="1" max="1" width="11.90625" bestFit="1" customWidth="1"/>
    <col min="2" max="2" width="19.36328125" bestFit="1" customWidth="1"/>
    <col min="3" max="3" width="14.81640625" customWidth="1"/>
    <col min="4" max="4" width="16.1796875" bestFit="1" customWidth="1"/>
    <col min="6" max="6" width="31.81640625" bestFit="1" customWidth="1"/>
    <col min="7" max="10" width="11.81640625" bestFit="1" customWidth="1"/>
  </cols>
  <sheetData>
    <row r="1" spans="1:12" ht="29.5" customHeight="1" x14ac:dyDescent="0.35">
      <c r="A1" s="11" t="s">
        <v>45</v>
      </c>
      <c r="B1" s="11" t="s">
        <v>1</v>
      </c>
      <c r="C1" s="11" t="s">
        <v>0</v>
      </c>
      <c r="D1" s="11" t="s">
        <v>2</v>
      </c>
    </row>
    <row r="2" spans="1:12" x14ac:dyDescent="0.35">
      <c r="A2">
        <v>1</v>
      </c>
      <c r="B2" s="6">
        <v>192.66219093551626</v>
      </c>
      <c r="C2" s="2">
        <v>41.896469044964761</v>
      </c>
      <c r="D2" s="6">
        <v>56.345097189187072</v>
      </c>
      <c r="F2" s="9" t="s">
        <v>4</v>
      </c>
      <c r="G2" s="9"/>
      <c r="H2" s="9"/>
      <c r="I2" s="9"/>
      <c r="J2" s="9"/>
    </row>
    <row r="3" spans="1:12" x14ac:dyDescent="0.35">
      <c r="A3">
        <v>2</v>
      </c>
      <c r="B3" s="6">
        <v>213.65301032928983</v>
      </c>
      <c r="C3" s="2">
        <v>28.597032612829935</v>
      </c>
      <c r="D3" s="6">
        <v>40.911144904093817</v>
      </c>
    </row>
    <row r="4" spans="1:12" ht="15" thickBot="1" x14ac:dyDescent="0.4">
      <c r="A4" s="1">
        <v>3</v>
      </c>
      <c r="B4" s="6">
        <v>138.12122612434905</v>
      </c>
      <c r="C4" s="2">
        <v>48.037440935964696</v>
      </c>
      <c r="D4" s="6">
        <v>46.122296023604576</v>
      </c>
      <c r="F4" t="s">
        <v>5</v>
      </c>
    </row>
    <row r="5" spans="1:12" x14ac:dyDescent="0.35">
      <c r="A5" s="1">
        <v>4</v>
      </c>
      <c r="B5" s="6">
        <v>200.13475856685545</v>
      </c>
      <c r="C5" s="2">
        <v>62.859330571605824</v>
      </c>
      <c r="D5" s="6">
        <v>52.054042069066782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</row>
    <row r="6" spans="1:12" ht="14.5" customHeight="1" x14ac:dyDescent="0.35">
      <c r="A6" s="1">
        <v>5</v>
      </c>
      <c r="B6" s="6">
        <v>160.28581664286321</v>
      </c>
      <c r="C6" s="2">
        <v>27.353498696989845</v>
      </c>
      <c r="D6" s="6">
        <v>51.673673194891308</v>
      </c>
      <c r="F6" s="3" t="s">
        <v>20</v>
      </c>
      <c r="G6" s="3">
        <v>15</v>
      </c>
      <c r="H6" s="3">
        <v>2329.9212955371331</v>
      </c>
      <c r="I6" s="3">
        <v>155.3280863691422</v>
      </c>
      <c r="J6" s="3">
        <v>3171.5688103931525</v>
      </c>
    </row>
    <row r="7" spans="1:12" ht="14.5" customHeight="1" thickBot="1" x14ac:dyDescent="0.4">
      <c r="A7" s="1">
        <v>6</v>
      </c>
      <c r="B7" s="6">
        <v>202.07849653743324</v>
      </c>
      <c r="C7" s="2">
        <v>74.519261832116172</v>
      </c>
      <c r="D7" s="6">
        <v>37.386029842018615</v>
      </c>
      <c r="F7" s="4" t="s">
        <v>21</v>
      </c>
      <c r="G7" s="4">
        <v>15</v>
      </c>
      <c r="H7" s="4">
        <v>746.88799524228671</v>
      </c>
      <c r="I7" s="4">
        <v>49.792533016152447</v>
      </c>
      <c r="J7" s="4">
        <v>67.553855227692111</v>
      </c>
    </row>
    <row r="8" spans="1:12" ht="14.5" customHeight="1" x14ac:dyDescent="0.35">
      <c r="A8" s="1">
        <v>7</v>
      </c>
      <c r="B8" s="6">
        <v>184.01022468096926</v>
      </c>
      <c r="C8" s="2">
        <v>79.026990422513336</v>
      </c>
      <c r="D8" s="6">
        <v>67.227753813931486</v>
      </c>
    </row>
    <row r="9" spans="1:12" x14ac:dyDescent="0.35">
      <c r="A9" s="1">
        <v>8</v>
      </c>
      <c r="B9" s="6">
        <v>207.39435664509074</v>
      </c>
      <c r="C9" s="2">
        <v>19.88292285904754</v>
      </c>
      <c r="D9" s="6">
        <v>46.902054716774728</v>
      </c>
      <c r="F9" s="7" t="s">
        <v>22</v>
      </c>
      <c r="G9" s="7">
        <f>SQRT(J6)</f>
        <v>56.316683233240511</v>
      </c>
      <c r="H9" s="7"/>
      <c r="I9" s="7"/>
      <c r="J9" s="7"/>
      <c r="K9" s="7"/>
      <c r="L9" s="7"/>
    </row>
    <row r="10" spans="1:12" x14ac:dyDescent="0.35">
      <c r="A10" s="1">
        <v>9</v>
      </c>
      <c r="B10" s="6">
        <v>32.871998124755919</v>
      </c>
      <c r="C10" s="2">
        <v>48.955132458737353</v>
      </c>
      <c r="D10" s="6">
        <v>50.538131543071358</v>
      </c>
      <c r="F10" s="7" t="s">
        <v>23</v>
      </c>
      <c r="G10" s="7">
        <f>SQRT(J7)</f>
        <v>8.2191152338735414</v>
      </c>
      <c r="H10" s="7"/>
      <c r="I10" s="7"/>
      <c r="J10" s="7"/>
      <c r="K10" s="7"/>
      <c r="L10" s="7"/>
    </row>
    <row r="11" spans="1:12" x14ac:dyDescent="0.35">
      <c r="A11" s="1">
        <v>10</v>
      </c>
      <c r="B11" s="6">
        <v>135.66232193297765</v>
      </c>
      <c r="C11" s="2">
        <v>25.751646606018767</v>
      </c>
      <c r="D11" s="6">
        <v>39.646583470748737</v>
      </c>
      <c r="F11" s="8"/>
      <c r="G11" s="8"/>
      <c r="H11" s="8"/>
      <c r="I11" s="8"/>
      <c r="J11" s="8"/>
      <c r="K11" s="8"/>
      <c r="L11" s="8"/>
    </row>
    <row r="12" spans="1:12" x14ac:dyDescent="0.35">
      <c r="A12" s="1">
        <v>11</v>
      </c>
      <c r="B12" s="6">
        <v>192.99258762330282</v>
      </c>
      <c r="C12" s="2">
        <v>40.742565831984393</v>
      </c>
      <c r="D12" s="6">
        <v>40.082426974258851</v>
      </c>
      <c r="F12" s="3"/>
      <c r="G12" s="3"/>
      <c r="H12" s="3"/>
      <c r="I12" s="3"/>
      <c r="J12" s="3"/>
      <c r="K12" s="3"/>
      <c r="L12" s="3"/>
    </row>
    <row r="13" spans="1:12" x14ac:dyDescent="0.35">
      <c r="A13" s="1">
        <v>12</v>
      </c>
      <c r="B13" s="6">
        <v>73.720383776526432</v>
      </c>
      <c r="C13" s="2">
        <v>17.221750456606969</v>
      </c>
      <c r="D13" s="6">
        <v>56.837478293964523</v>
      </c>
      <c r="F13" s="3"/>
      <c r="G13" s="3"/>
      <c r="H13" s="3"/>
      <c r="I13" s="3"/>
      <c r="J13" s="3"/>
      <c r="K13" s="3"/>
      <c r="L13" s="3"/>
    </row>
    <row r="14" spans="1:12" x14ac:dyDescent="0.35">
      <c r="A14" s="1">
        <v>13</v>
      </c>
      <c r="B14" s="6">
        <v>103.02739534963621</v>
      </c>
      <c r="C14" s="2">
        <v>40.91190237677074</v>
      </c>
      <c r="D14" s="6">
        <v>58.993447990069399</v>
      </c>
      <c r="F14" s="3"/>
      <c r="G14" s="3"/>
      <c r="H14" s="3"/>
      <c r="I14" s="3"/>
      <c r="J14" s="3"/>
      <c r="K14" s="3"/>
      <c r="L14" s="3"/>
    </row>
    <row r="15" spans="1:12" x14ac:dyDescent="0.35">
      <c r="A15" s="1">
        <v>14</v>
      </c>
      <c r="B15" s="6">
        <v>95.602598927507643</v>
      </c>
      <c r="C15" s="2">
        <v>71.237304726033472</v>
      </c>
      <c r="D15" s="6">
        <v>51.354243876339751</v>
      </c>
      <c r="F15" s="3"/>
      <c r="G15" s="3"/>
      <c r="H15" s="3"/>
      <c r="I15" s="3"/>
      <c r="J15" s="3"/>
      <c r="K15" s="3"/>
      <c r="L15" s="3"/>
    </row>
    <row r="16" spans="1:12" x14ac:dyDescent="0.35">
      <c r="A16" s="1">
        <v>15</v>
      </c>
      <c r="B16" s="6">
        <v>197.7039293400594</v>
      </c>
      <c r="C16" s="2">
        <v>48.022195531026227</v>
      </c>
      <c r="D16" s="6">
        <v>50.813591340265702</v>
      </c>
      <c r="F16" s="3"/>
      <c r="G16" s="3"/>
      <c r="H16" s="3"/>
      <c r="I16" s="3"/>
      <c r="J16" s="3"/>
      <c r="K16" s="3"/>
      <c r="L16" s="3"/>
    </row>
    <row r="17" spans="1:12" x14ac:dyDescent="0.35">
      <c r="A17" s="1">
        <v>16</v>
      </c>
      <c r="B17" s="6">
        <v>132.30820779099304</v>
      </c>
      <c r="C17" s="2">
        <v>20.00848769757431</v>
      </c>
      <c r="D17" s="6">
        <v>49.664493669915828</v>
      </c>
      <c r="F17" s="9" t="s">
        <v>4</v>
      </c>
      <c r="G17" s="9"/>
      <c r="H17" s="9"/>
      <c r="I17" s="9"/>
      <c r="J17" s="9"/>
    </row>
    <row r="18" spans="1:12" x14ac:dyDescent="0.35">
      <c r="A18" s="1">
        <v>17</v>
      </c>
      <c r="B18" s="6">
        <v>119.20307694381336</v>
      </c>
      <c r="C18" s="2">
        <v>50.345574780018069</v>
      </c>
      <c r="D18" s="6">
        <v>78.607581169926561</v>
      </c>
    </row>
    <row r="19" spans="1:12" ht="15" thickBot="1" x14ac:dyDescent="0.4">
      <c r="A19" s="1">
        <v>18</v>
      </c>
      <c r="B19" s="6">
        <v>201.22186621520086</v>
      </c>
      <c r="C19" s="2">
        <v>32.427128533250652</v>
      </c>
      <c r="D19" s="6">
        <v>76.280447981553152</v>
      </c>
      <c r="F19" t="s">
        <v>5</v>
      </c>
    </row>
    <row r="20" spans="1:12" x14ac:dyDescent="0.35">
      <c r="A20" s="1">
        <v>19</v>
      </c>
      <c r="B20" s="6">
        <v>152.60747015090601</v>
      </c>
      <c r="C20" s="2">
        <v>54.797478585620411</v>
      </c>
      <c r="D20" s="6">
        <v>54.906170842223219</v>
      </c>
      <c r="F20" s="5" t="s">
        <v>6</v>
      </c>
      <c r="G20" s="5" t="s">
        <v>7</v>
      </c>
      <c r="H20" s="5" t="s">
        <v>8</v>
      </c>
      <c r="I20" s="5" t="s">
        <v>9</v>
      </c>
      <c r="J20" s="5" t="s">
        <v>10</v>
      </c>
    </row>
    <row r="21" spans="1:12" x14ac:dyDescent="0.35">
      <c r="A21" s="1">
        <v>20</v>
      </c>
      <c r="B21" s="6">
        <v>165.13578240519564</v>
      </c>
      <c r="C21" s="2">
        <v>75.846205507055856</v>
      </c>
      <c r="D21" s="6">
        <v>54.387503066827776</v>
      </c>
      <c r="F21" s="3" t="s">
        <v>20</v>
      </c>
      <c r="G21" s="3">
        <v>15</v>
      </c>
      <c r="H21" s="3">
        <v>2248.242344645405</v>
      </c>
      <c r="I21" s="3">
        <v>149.88282297636033</v>
      </c>
      <c r="J21" s="3">
        <v>3138.2468336468778</v>
      </c>
    </row>
    <row r="22" spans="1:12" ht="15" thickBot="1" x14ac:dyDescent="0.4">
      <c r="A22" s="1">
        <v>21</v>
      </c>
      <c r="B22" s="6">
        <v>65.47372246714076</v>
      </c>
      <c r="C22" s="2">
        <v>50.095059011888225</v>
      </c>
      <c r="D22" s="6">
        <v>49.47152049469878</v>
      </c>
      <c r="F22" s="4" t="s">
        <v>21</v>
      </c>
      <c r="G22" s="4">
        <v>15</v>
      </c>
      <c r="H22" s="4">
        <v>903.00235607646755</v>
      </c>
      <c r="I22" s="4">
        <v>60.200157071764501</v>
      </c>
      <c r="J22" s="4">
        <v>95.446517303961755</v>
      </c>
    </row>
    <row r="23" spans="1:12" x14ac:dyDescent="0.35">
      <c r="A23" s="1">
        <v>22</v>
      </c>
      <c r="B23" s="6">
        <v>121.61027067704708</v>
      </c>
      <c r="C23" s="2">
        <v>57.704828466463368</v>
      </c>
      <c r="D23" s="6">
        <v>61.477951046690578</v>
      </c>
    </row>
    <row r="24" spans="1:12" x14ac:dyDescent="0.35">
      <c r="A24" s="1">
        <v>23</v>
      </c>
      <c r="B24" s="6">
        <v>251.64962986891624</v>
      </c>
      <c r="C24" s="2">
        <v>46.203101535589667</v>
      </c>
      <c r="D24" s="6">
        <v>57.640909997353447</v>
      </c>
      <c r="F24" s="7" t="s">
        <v>22</v>
      </c>
      <c r="G24" s="7">
        <f>SQRT(J21)</f>
        <v>56.020057422738134</v>
      </c>
    </row>
    <row r="25" spans="1:12" x14ac:dyDescent="0.35">
      <c r="A25" s="1">
        <v>24</v>
      </c>
      <c r="B25" s="6">
        <v>184.38289013502072</v>
      </c>
      <c r="C25" s="2">
        <v>60.553856999555137</v>
      </c>
      <c r="D25" s="6">
        <v>59.100595560885267</v>
      </c>
      <c r="F25" s="7" t="s">
        <v>23</v>
      </c>
      <c r="G25" s="7">
        <f>SQRT(J22)</f>
        <v>9.7696733468402996</v>
      </c>
      <c r="H25" s="7"/>
      <c r="I25" s="7"/>
      <c r="J25" s="7"/>
      <c r="K25" s="7"/>
      <c r="L25" s="7"/>
    </row>
    <row r="26" spans="1:12" x14ac:dyDescent="0.35">
      <c r="A26" s="1">
        <v>25</v>
      </c>
      <c r="B26" s="6">
        <v>216.9917426421307</v>
      </c>
      <c r="C26" s="2">
        <v>10.236449159216136</v>
      </c>
      <c r="D26" s="6">
        <v>71.72392500040587</v>
      </c>
      <c r="F26" s="8"/>
      <c r="G26" s="8"/>
      <c r="H26" s="8"/>
      <c r="I26" s="8"/>
      <c r="J26" s="8"/>
      <c r="K26" s="8"/>
      <c r="L26" s="8"/>
    </row>
    <row r="27" spans="1:12" x14ac:dyDescent="0.35">
      <c r="A27" s="1">
        <v>26</v>
      </c>
      <c r="B27" s="6">
        <v>129.9203351358301</v>
      </c>
      <c r="C27" s="2">
        <v>24.940468281507492</v>
      </c>
      <c r="D27" s="6">
        <v>68.640105862577911</v>
      </c>
      <c r="F27" s="3"/>
      <c r="G27" s="3"/>
      <c r="H27" s="3"/>
      <c r="I27" s="3"/>
      <c r="J27" s="3"/>
      <c r="K27" s="3"/>
      <c r="L27" s="3"/>
    </row>
    <row r="28" spans="1:12" x14ac:dyDescent="0.35">
      <c r="A28" s="1">
        <v>27</v>
      </c>
      <c r="B28" s="6">
        <v>191.79205461696256</v>
      </c>
      <c r="C28" s="2">
        <v>57.059037205995992</v>
      </c>
      <c r="D28" s="6">
        <v>57.133422185579548</v>
      </c>
      <c r="F28" s="3"/>
      <c r="G28" s="3"/>
      <c r="H28" s="3"/>
      <c r="I28" s="3"/>
      <c r="J28" s="3"/>
      <c r="K28" s="3"/>
      <c r="L28" s="3"/>
    </row>
    <row r="29" spans="1:12" x14ac:dyDescent="0.35">
      <c r="A29" s="1">
        <v>28</v>
      </c>
      <c r="B29" s="6">
        <v>174.77181055837718</v>
      </c>
      <c r="C29" s="2">
        <v>62.75500698183896</v>
      </c>
      <c r="D29" s="6">
        <v>47.386394751520129</v>
      </c>
      <c r="F29" s="3"/>
      <c r="G29" s="3"/>
      <c r="H29" s="3"/>
      <c r="I29" s="3"/>
      <c r="J29" s="3"/>
      <c r="K29" s="3"/>
      <c r="L29" s="3"/>
    </row>
    <row r="30" spans="1:12" x14ac:dyDescent="0.35">
      <c r="A30" s="1">
        <v>29</v>
      </c>
      <c r="B30" s="6">
        <v>86.157655611168593</v>
      </c>
      <c r="C30" s="2">
        <v>41.077923813369125</v>
      </c>
      <c r="D30" s="6">
        <v>52.970236336186645</v>
      </c>
      <c r="F30" s="10" t="s">
        <v>24</v>
      </c>
      <c r="G30" s="10"/>
      <c r="H30" s="3">
        <f>AVERAGE(G9,G24)</f>
        <v>56.168370327989322</v>
      </c>
      <c r="I30" s="3"/>
      <c r="J30" s="3"/>
      <c r="K30" s="3"/>
      <c r="L30" s="3"/>
    </row>
    <row r="31" spans="1:12" x14ac:dyDescent="0.35">
      <c r="A31" s="1">
        <v>30</v>
      </c>
      <c r="B31" s="6">
        <v>55.015829426702112</v>
      </c>
      <c r="C31" s="2">
        <v>60.958504834794439</v>
      </c>
      <c r="D31" s="6">
        <v>63.611098110122839</v>
      </c>
      <c r="F31" s="10" t="s">
        <v>25</v>
      </c>
      <c r="G31" s="10"/>
      <c r="H31" s="3">
        <f>AVERAGE(G10,G25)</f>
        <v>8.9943942903569205</v>
      </c>
    </row>
  </sheetData>
  <mergeCells count="4">
    <mergeCell ref="F2:J2"/>
    <mergeCell ref="F17:J17"/>
    <mergeCell ref="F30:G30"/>
    <mergeCell ref="F31:G3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2395-42B5-4100-946F-87D27F3C8A1F}">
  <dimension ref="A1:I35"/>
  <sheetViews>
    <sheetView workbookViewId="0">
      <selection activeCell="Q11" sqref="Q11"/>
    </sheetView>
  </sheetViews>
  <sheetFormatPr defaultRowHeight="14.5" x14ac:dyDescent="0.35"/>
  <cols>
    <col min="1" max="1" width="9.26953125" bestFit="1" customWidth="1"/>
    <col min="2" max="2" width="9.1796875" bestFit="1" customWidth="1"/>
    <col min="5" max="5" width="13.1796875" customWidth="1"/>
    <col min="8" max="8" width="11.81640625" bestFit="1" customWidth="1"/>
  </cols>
  <sheetData>
    <row r="1" spans="1:7" ht="19" customHeight="1" x14ac:dyDescent="0.35">
      <c r="A1" s="13" t="s">
        <v>26</v>
      </c>
      <c r="B1" s="13" t="s">
        <v>27</v>
      </c>
      <c r="C1" s="13" t="s">
        <v>28</v>
      </c>
      <c r="D1" s="13" t="s">
        <v>29</v>
      </c>
      <c r="E1" s="13" t="s">
        <v>30</v>
      </c>
      <c r="F1" s="13" t="s">
        <v>31</v>
      </c>
      <c r="G1" s="12" t="s">
        <v>32</v>
      </c>
    </row>
    <row r="2" spans="1:7" x14ac:dyDescent="0.35">
      <c r="A2" s="6">
        <v>192.66219093551626</v>
      </c>
      <c r="B2" s="6">
        <v>56.345097189187072</v>
      </c>
      <c r="C2" s="16">
        <f>A2-$A$33</f>
        <v>40.056736262764986</v>
      </c>
      <c r="D2" s="16">
        <f>B2-$B$33</f>
        <v>1.3487521452285947</v>
      </c>
      <c r="E2" s="16">
        <f>C2*D2</f>
        <v>54.026608965260316</v>
      </c>
      <c r="F2" s="16">
        <f>C2^2</f>
        <v>1604.5421200247115</v>
      </c>
      <c r="G2" s="16">
        <f>D2^2</f>
        <v>1.8191323492587361</v>
      </c>
    </row>
    <row r="3" spans="1:7" x14ac:dyDescent="0.35">
      <c r="A3" s="6">
        <v>213.65301032928983</v>
      </c>
      <c r="B3" s="6">
        <v>40.911144904093817</v>
      </c>
      <c r="C3" s="16">
        <f t="shared" ref="C3:C31" si="0">A3-$A$33</f>
        <v>61.047555656538549</v>
      </c>
      <c r="D3" s="16">
        <f t="shared" ref="D3:D31" si="1">B3-$B$33</f>
        <v>-14.085200139864661</v>
      </c>
      <c r="E3" s="16">
        <f>C3*D3</f>
        <v>-859.86703947187243</v>
      </c>
      <c r="F3" s="16">
        <f t="shared" ref="F3:F31" si="2">C3^2</f>
        <v>3726.8040516381716</v>
      </c>
      <c r="G3" s="16">
        <f t="shared" ref="G3:G31" si="3">D3^2</f>
        <v>198.39286298004345</v>
      </c>
    </row>
    <row r="4" spans="1:7" x14ac:dyDescent="0.35">
      <c r="A4" s="6">
        <v>138.12122612434905</v>
      </c>
      <c r="B4" s="6">
        <v>46.122296023604576</v>
      </c>
      <c r="C4" s="16">
        <f t="shared" si="0"/>
        <v>-14.484228548402228</v>
      </c>
      <c r="D4" s="16">
        <f t="shared" si="1"/>
        <v>-8.8740490203539011</v>
      </c>
      <c r="E4" s="16">
        <f t="shared" ref="E3:E31" si="4">C4*D4</f>
        <v>128.5337541605308</v>
      </c>
      <c r="F4" s="16">
        <f t="shared" si="2"/>
        <v>209.79287664235014</v>
      </c>
      <c r="G4" s="16">
        <f t="shared" si="3"/>
        <v>78.748746015644031</v>
      </c>
    </row>
    <row r="5" spans="1:7" x14ac:dyDescent="0.35">
      <c r="A5" s="6">
        <v>200.13475856685545</v>
      </c>
      <c r="B5" s="6">
        <v>52.054042069066782</v>
      </c>
      <c r="C5" s="16">
        <f t="shared" si="0"/>
        <v>47.529303894104174</v>
      </c>
      <c r="D5" s="16">
        <f t="shared" si="1"/>
        <v>-2.942302974891696</v>
      </c>
      <c r="E5" s="16">
        <f t="shared" si="4"/>
        <v>-139.84561224215417</v>
      </c>
      <c r="F5" s="16">
        <f t="shared" si="2"/>
        <v>2259.0347286581064</v>
      </c>
      <c r="G5" s="16">
        <f t="shared" si="3"/>
        <v>8.6571467960565247</v>
      </c>
    </row>
    <row r="6" spans="1:7" x14ac:dyDescent="0.35">
      <c r="A6" s="6">
        <v>160.28581664286321</v>
      </c>
      <c r="B6" s="6">
        <v>51.673673194891308</v>
      </c>
      <c r="C6" s="16">
        <f t="shared" si="0"/>
        <v>7.6803619701119317</v>
      </c>
      <c r="D6" s="16">
        <f t="shared" si="1"/>
        <v>-3.3226718490671701</v>
      </c>
      <c r="E6" s="16">
        <f t="shared" si="4"/>
        <v>-25.519322508736984</v>
      </c>
      <c r="F6" s="16">
        <f t="shared" si="2"/>
        <v>58.987959991941629</v>
      </c>
      <c r="G6" s="16">
        <f t="shared" si="3"/>
        <v>11.040148216583447</v>
      </c>
    </row>
    <row r="7" spans="1:7" x14ac:dyDescent="0.35">
      <c r="A7" s="6">
        <v>202.07849653743324</v>
      </c>
      <c r="B7" s="6">
        <v>37.386029842018615</v>
      </c>
      <c r="C7" s="16">
        <f t="shared" si="0"/>
        <v>49.47304186468196</v>
      </c>
      <c r="D7" s="16">
        <f t="shared" si="1"/>
        <v>-17.610315201939862</v>
      </c>
      <c r="E7" s="16">
        <f t="shared" si="4"/>
        <v>-871.23586123581595</v>
      </c>
      <c r="F7" s="16">
        <f t="shared" si="2"/>
        <v>2447.5818713445738</v>
      </c>
      <c r="G7" s="16">
        <f t="shared" si="3"/>
        <v>310.12320151167421</v>
      </c>
    </row>
    <row r="8" spans="1:7" x14ac:dyDescent="0.35">
      <c r="A8" s="6">
        <v>184.01022468096926</v>
      </c>
      <c r="B8" s="6">
        <v>67.227753813931486</v>
      </c>
      <c r="C8" s="16">
        <f t="shared" si="0"/>
        <v>31.40477000821798</v>
      </c>
      <c r="D8" s="16">
        <f t="shared" si="1"/>
        <v>12.231408769973008</v>
      </c>
      <c r="E8" s="16">
        <f t="shared" si="4"/>
        <v>384.12457929750269</v>
      </c>
      <c r="F8" s="16">
        <f t="shared" si="2"/>
        <v>986.25957926906756</v>
      </c>
      <c r="G8" s="16">
        <f t="shared" si="3"/>
        <v>149.60736049817262</v>
      </c>
    </row>
    <row r="9" spans="1:7" x14ac:dyDescent="0.35">
      <c r="A9" s="6">
        <v>207.39435664509074</v>
      </c>
      <c r="B9" s="6">
        <v>46.902054716774728</v>
      </c>
      <c r="C9" s="16">
        <f t="shared" si="0"/>
        <v>54.78890197233946</v>
      </c>
      <c r="D9" s="16">
        <f t="shared" si="1"/>
        <v>-8.0942903271837494</v>
      </c>
      <c r="E9" s="16">
        <f t="shared" si="4"/>
        <v>-443.47727927172593</v>
      </c>
      <c r="F9" s="16">
        <f t="shared" si="2"/>
        <v>3001.8237793346229</v>
      </c>
      <c r="G9" s="16">
        <f t="shared" si="3"/>
        <v>65.517535900740413</v>
      </c>
    </row>
    <row r="10" spans="1:7" x14ac:dyDescent="0.35">
      <c r="A10" s="6">
        <v>32.871998124755919</v>
      </c>
      <c r="B10" s="6">
        <v>50.538131543071358</v>
      </c>
      <c r="C10" s="16">
        <f t="shared" si="0"/>
        <v>-119.73345654799536</v>
      </c>
      <c r="D10" s="16">
        <f t="shared" si="1"/>
        <v>-4.4582135008871191</v>
      </c>
      <c r="E10" s="16">
        <f t="shared" si="4"/>
        <v>533.79731249015413</v>
      </c>
      <c r="F10" s="16">
        <f t="shared" si="2"/>
        <v>14336.100616930693</v>
      </c>
      <c r="G10" s="16">
        <f t="shared" si="3"/>
        <v>19.875667619492184</v>
      </c>
    </row>
    <row r="11" spans="1:7" x14ac:dyDescent="0.35">
      <c r="A11" s="6">
        <v>135.66232193297765</v>
      </c>
      <c r="B11" s="6">
        <v>39.646583470748737</v>
      </c>
      <c r="C11" s="16">
        <f t="shared" si="0"/>
        <v>-16.943132739773631</v>
      </c>
      <c r="D11" s="16">
        <f t="shared" si="1"/>
        <v>-15.34976157320974</v>
      </c>
      <c r="E11" s="16">
        <f t="shared" si="4"/>
        <v>260.07304785876914</v>
      </c>
      <c r="F11" s="16">
        <f t="shared" si="2"/>
        <v>287.06974703758914</v>
      </c>
      <c r="G11" s="16">
        <f t="shared" si="3"/>
        <v>235.61518035438635</v>
      </c>
    </row>
    <row r="12" spans="1:7" x14ac:dyDescent="0.35">
      <c r="A12" s="6">
        <v>192.99258762330282</v>
      </c>
      <c r="B12" s="6">
        <v>40.082426974258851</v>
      </c>
      <c r="C12" s="16">
        <f t="shared" si="0"/>
        <v>40.387132950551546</v>
      </c>
      <c r="D12" s="16">
        <f t="shared" si="1"/>
        <v>-14.913918069699626</v>
      </c>
      <c r="E12" s="16">
        <f t="shared" si="4"/>
        <v>-602.33039189459191</v>
      </c>
      <c r="F12" s="16">
        <f t="shared" si="2"/>
        <v>1631.1205079655265</v>
      </c>
      <c r="G12" s="16">
        <f t="shared" si="3"/>
        <v>222.42495218971303</v>
      </c>
    </row>
    <row r="13" spans="1:7" x14ac:dyDescent="0.35">
      <c r="A13" s="6">
        <v>73.720383776526432</v>
      </c>
      <c r="B13" s="6">
        <v>56.837478293964523</v>
      </c>
      <c r="C13" s="16">
        <f t="shared" si="0"/>
        <v>-78.885070896224846</v>
      </c>
      <c r="D13" s="16">
        <f t="shared" si="1"/>
        <v>1.8411332500060453</v>
      </c>
      <c r="E13" s="16">
        <f t="shared" si="4"/>
        <v>-145.23792695612374</v>
      </c>
      <c r="F13" s="16">
        <f t="shared" si="2"/>
        <v>6222.8544103024205</v>
      </c>
      <c r="G13" s="16">
        <f t="shared" si="3"/>
        <v>3.3897716442778232</v>
      </c>
    </row>
    <row r="14" spans="1:7" x14ac:dyDescent="0.35">
      <c r="A14" s="6">
        <v>103.02739534963621</v>
      </c>
      <c r="B14" s="6">
        <v>58.993447990069399</v>
      </c>
      <c r="C14" s="16">
        <f t="shared" si="0"/>
        <v>-49.57805932311507</v>
      </c>
      <c r="D14" s="16">
        <f t="shared" si="1"/>
        <v>3.9971029461109211</v>
      </c>
      <c r="E14" s="16">
        <f t="shared" si="4"/>
        <v>-198.16860698288528</v>
      </c>
      <c r="F14" s="16">
        <f t="shared" si="2"/>
        <v>2457.9839662463173</v>
      </c>
      <c r="G14" s="16">
        <f t="shared" si="3"/>
        <v>15.976831961808605</v>
      </c>
    </row>
    <row r="15" spans="1:7" x14ac:dyDescent="0.35">
      <c r="A15" s="6">
        <v>95.602598927507643</v>
      </c>
      <c r="B15" s="6">
        <v>51.354243876339751</v>
      </c>
      <c r="C15" s="16">
        <f t="shared" si="0"/>
        <v>-57.002855745243636</v>
      </c>
      <c r="D15" s="16">
        <f t="shared" si="1"/>
        <v>-3.6421011676187263</v>
      </c>
      <c r="E15" s="16">
        <f t="shared" si="4"/>
        <v>207.61016746735368</v>
      </c>
      <c r="F15" s="16">
        <f t="shared" si="2"/>
        <v>3249.3255631130555</v>
      </c>
      <c r="G15" s="16">
        <f t="shared" si="3"/>
        <v>13.264900915169688</v>
      </c>
    </row>
    <row r="16" spans="1:7" x14ac:dyDescent="0.35">
      <c r="A16" s="6">
        <v>197.7039293400594</v>
      </c>
      <c r="B16" s="6">
        <v>50.813591340265702</v>
      </c>
      <c r="C16" s="16">
        <f t="shared" si="0"/>
        <v>45.098474667308125</v>
      </c>
      <c r="D16" s="16">
        <f t="shared" si="1"/>
        <v>-4.1827537036927751</v>
      </c>
      <c r="E16" s="16">
        <f t="shared" si="4"/>
        <v>-188.63581194557784</v>
      </c>
      <c r="F16" s="16">
        <f t="shared" si="2"/>
        <v>2033.8724173178327</v>
      </c>
      <c r="G16" s="16">
        <f t="shared" si="3"/>
        <v>17.495428545755626</v>
      </c>
    </row>
    <row r="17" spans="1:7" x14ac:dyDescent="0.35">
      <c r="A17" s="6">
        <v>132.30820779099304</v>
      </c>
      <c r="B17" s="6">
        <v>49.664493669915828</v>
      </c>
      <c r="C17" s="16">
        <f t="shared" si="0"/>
        <v>-20.297246881758241</v>
      </c>
      <c r="D17" s="16">
        <f t="shared" si="1"/>
        <v>-5.3318513740426496</v>
      </c>
      <c r="E17" s="16">
        <f t="shared" si="4"/>
        <v>108.22190367578557</v>
      </c>
      <c r="F17" s="16">
        <f t="shared" si="2"/>
        <v>411.97823097904461</v>
      </c>
      <c r="G17" s="16">
        <f t="shared" si="3"/>
        <v>28.42863907488049</v>
      </c>
    </row>
    <row r="18" spans="1:7" x14ac:dyDescent="0.35">
      <c r="A18" s="6">
        <v>119.20307694381336</v>
      </c>
      <c r="B18" s="6">
        <v>78.607581169926561</v>
      </c>
      <c r="C18" s="16">
        <f t="shared" si="0"/>
        <v>-33.402377728937921</v>
      </c>
      <c r="D18" s="16">
        <f t="shared" si="1"/>
        <v>23.611236125968084</v>
      </c>
      <c r="E18" s="16">
        <f t="shared" si="4"/>
        <v>-788.67142772673083</v>
      </c>
      <c r="F18" s="16">
        <f t="shared" si="2"/>
        <v>1115.7188379466481</v>
      </c>
      <c r="G18" s="16">
        <f t="shared" si="3"/>
        <v>557.4904713962203</v>
      </c>
    </row>
    <row r="19" spans="1:7" x14ac:dyDescent="0.35">
      <c r="A19" s="6">
        <v>201.22186621520086</v>
      </c>
      <c r="B19" s="6">
        <v>76.280447981553152</v>
      </c>
      <c r="C19" s="16">
        <f t="shared" si="0"/>
        <v>48.616411542449583</v>
      </c>
      <c r="D19" s="16">
        <f t="shared" si="1"/>
        <v>21.284102937594675</v>
      </c>
      <c r="E19" s="16">
        <f t="shared" si="4"/>
        <v>1034.7567077259628</v>
      </c>
      <c r="F19" s="16">
        <f t="shared" si="2"/>
        <v>2363.555471264825</v>
      </c>
      <c r="G19" s="16">
        <f t="shared" si="3"/>
        <v>453.01303785812627</v>
      </c>
    </row>
    <row r="20" spans="1:7" x14ac:dyDescent="0.35">
      <c r="A20" s="6">
        <v>152.60747015090601</v>
      </c>
      <c r="B20" s="6">
        <v>54.906170842223219</v>
      </c>
      <c r="C20" s="16">
        <f t="shared" si="0"/>
        <v>2.0154781547319089E-3</v>
      </c>
      <c r="D20" s="16">
        <f t="shared" si="1"/>
        <v>-9.0174201735258919E-2</v>
      </c>
      <c r="E20" s="16">
        <f t="shared" si="4"/>
        <v>-1.8174413371780255E-4</v>
      </c>
      <c r="F20" s="16">
        <f t="shared" si="2"/>
        <v>4.0621521922015405E-6</v>
      </c>
      <c r="G20" s="16">
        <f t="shared" si="3"/>
        <v>8.131386658591172E-3</v>
      </c>
    </row>
    <row r="21" spans="1:7" x14ac:dyDescent="0.35">
      <c r="A21" s="6">
        <v>165.13578240519564</v>
      </c>
      <c r="B21" s="6">
        <v>54.387503066827776</v>
      </c>
      <c r="C21" s="16">
        <f t="shared" si="0"/>
        <v>12.530327732444363</v>
      </c>
      <c r="D21" s="16">
        <f t="shared" si="1"/>
        <v>-0.60884197713070165</v>
      </c>
      <c r="E21" s="16">
        <f t="shared" si="4"/>
        <v>-7.6289895107170871</v>
      </c>
      <c r="F21" s="16">
        <f t="shared" si="2"/>
        <v>157.0091130824643</v>
      </c>
      <c r="G21" s="16">
        <f t="shared" si="3"/>
        <v>0.37068855311642185</v>
      </c>
    </row>
    <row r="22" spans="1:7" x14ac:dyDescent="0.35">
      <c r="A22" s="6">
        <v>65.47372246714076</v>
      </c>
      <c r="B22" s="6">
        <v>49.47152049469878</v>
      </c>
      <c r="C22" s="16">
        <f t="shared" si="0"/>
        <v>-87.131732205610518</v>
      </c>
      <c r="D22" s="16">
        <f t="shared" si="1"/>
        <v>-5.5248245492596979</v>
      </c>
      <c r="E22" s="16">
        <f t="shared" si="4"/>
        <v>481.38753310907884</v>
      </c>
      <c r="F22" s="16">
        <f t="shared" si="2"/>
        <v>7591.9387571502248</v>
      </c>
      <c r="G22" s="16">
        <f t="shared" si="3"/>
        <v>30.523686300102625</v>
      </c>
    </row>
    <row r="23" spans="1:7" x14ac:dyDescent="0.35">
      <c r="A23" s="6">
        <v>121.61027067704708</v>
      </c>
      <c r="B23" s="6">
        <v>61.477951046690578</v>
      </c>
      <c r="C23" s="16">
        <f t="shared" si="0"/>
        <v>-30.995183995704195</v>
      </c>
      <c r="D23" s="16">
        <f t="shared" si="1"/>
        <v>6.4816060027321001</v>
      </c>
      <c r="E23" s="16">
        <f t="shared" si="4"/>
        <v>-200.89857064234224</v>
      </c>
      <c r="F23" s="16">
        <f t="shared" si="2"/>
        <v>960.70143092755745</v>
      </c>
      <c r="G23" s="16">
        <f t="shared" si="3"/>
        <v>42.01121637465279</v>
      </c>
    </row>
    <row r="24" spans="1:7" x14ac:dyDescent="0.35">
      <c r="A24" s="6">
        <v>251.64962986891624</v>
      </c>
      <c r="B24" s="6">
        <v>57.640909997353447</v>
      </c>
      <c r="C24" s="16">
        <f t="shared" si="0"/>
        <v>99.044175196164957</v>
      </c>
      <c r="D24" s="16">
        <f t="shared" si="1"/>
        <v>2.6445649533949691</v>
      </c>
      <c r="E24" s="16">
        <f t="shared" si="4"/>
        <v>261.92875456168912</v>
      </c>
      <c r="F24" s="16">
        <f t="shared" si="2"/>
        <v>9809.748640288617</v>
      </c>
      <c r="G24" s="16">
        <f t="shared" si="3"/>
        <v>6.9937237927249347</v>
      </c>
    </row>
    <row r="25" spans="1:7" x14ac:dyDescent="0.35">
      <c r="A25" s="6">
        <v>184.38289013502072</v>
      </c>
      <c r="B25" s="6">
        <v>59.100595560885267</v>
      </c>
      <c r="C25" s="16">
        <f t="shared" si="0"/>
        <v>31.777435462269437</v>
      </c>
      <c r="D25" s="16">
        <f t="shared" si="1"/>
        <v>4.1042505169267898</v>
      </c>
      <c r="E25" s="16">
        <f t="shared" si="4"/>
        <v>130.42255592262703</v>
      </c>
      <c r="F25" s="16">
        <f t="shared" si="2"/>
        <v>1009.8054045586993</v>
      </c>
      <c r="G25" s="16">
        <f t="shared" si="3"/>
        <v>16.844872305693823</v>
      </c>
    </row>
    <row r="26" spans="1:7" x14ac:dyDescent="0.35">
      <c r="A26" s="6">
        <v>216.9917426421307</v>
      </c>
      <c r="B26" s="6">
        <v>71.72392500040587</v>
      </c>
      <c r="C26" s="16">
        <f t="shared" si="0"/>
        <v>64.386287969379424</v>
      </c>
      <c r="D26" s="16">
        <f t="shared" si="1"/>
        <v>16.727579956447393</v>
      </c>
      <c r="E26" s="16">
        <f t="shared" si="4"/>
        <v>1077.0267801066411</v>
      </c>
      <c r="F26" s="16">
        <f t="shared" si="2"/>
        <v>4145.5940784758532</v>
      </c>
      <c r="G26" s="16">
        <f t="shared" si="3"/>
        <v>279.81193119934056</v>
      </c>
    </row>
    <row r="27" spans="1:7" x14ac:dyDescent="0.35">
      <c r="A27" s="6">
        <v>129.9203351358301</v>
      </c>
      <c r="B27" s="6">
        <v>68.640105862577911</v>
      </c>
      <c r="C27" s="16">
        <f t="shared" si="0"/>
        <v>-22.685119536921178</v>
      </c>
      <c r="D27" s="16">
        <f t="shared" si="1"/>
        <v>13.643760818619434</v>
      </c>
      <c r="E27" s="16">
        <f t="shared" si="4"/>
        <v>-309.51034510354339</v>
      </c>
      <c r="F27" s="16">
        <f t="shared" si="2"/>
        <v>514.61464840440294</v>
      </c>
      <c r="G27" s="16">
        <f t="shared" si="3"/>
        <v>186.15220927569484</v>
      </c>
    </row>
    <row r="28" spans="1:7" x14ac:dyDescent="0.35">
      <c r="A28" s="6">
        <v>191.79205461696256</v>
      </c>
      <c r="B28" s="6">
        <v>57.133422185579548</v>
      </c>
      <c r="C28" s="16">
        <f t="shared" si="0"/>
        <v>39.186599944211281</v>
      </c>
      <c r="D28" s="16">
        <f t="shared" si="1"/>
        <v>2.1370771416210701</v>
      </c>
      <c r="E28" s="16">
        <f t="shared" si="4"/>
        <v>83.744786998623425</v>
      </c>
      <c r="F28" s="16">
        <f t="shared" si="2"/>
        <v>1535.5896151876595</v>
      </c>
      <c r="G28" s="16">
        <f t="shared" si="3"/>
        <v>4.567098709239283</v>
      </c>
    </row>
    <row r="29" spans="1:7" x14ac:dyDescent="0.35">
      <c r="A29" s="6">
        <v>174.77181055837718</v>
      </c>
      <c r="B29" s="6">
        <v>47.386394751520129</v>
      </c>
      <c r="C29" s="16">
        <f t="shared" si="0"/>
        <v>22.166355885625904</v>
      </c>
      <c r="D29" s="16">
        <f t="shared" si="1"/>
        <v>-7.6099502924383486</v>
      </c>
      <c r="E29" s="16">
        <f t="shared" si="4"/>
        <v>-168.68486645411136</v>
      </c>
      <c r="F29" s="16">
        <f t="shared" si="2"/>
        <v>491.34733324822218</v>
      </c>
      <c r="G29" s="16">
        <f t="shared" si="3"/>
        <v>57.911343453382507</v>
      </c>
    </row>
    <row r="30" spans="1:7" x14ac:dyDescent="0.35">
      <c r="A30" s="6">
        <v>86.157655611168593</v>
      </c>
      <c r="B30" s="6">
        <v>52.970236336186645</v>
      </c>
      <c r="C30" s="16">
        <f t="shared" si="0"/>
        <v>-66.447799061582685</v>
      </c>
      <c r="D30" s="16">
        <f t="shared" si="1"/>
        <v>-2.0261087077718329</v>
      </c>
      <c r="E30" s="16">
        <f t="shared" si="4"/>
        <v>134.6304642909457</v>
      </c>
      <c r="F30" s="16">
        <f t="shared" si="2"/>
        <v>4415.3100001284693</v>
      </c>
      <c r="G30" s="16">
        <f t="shared" si="3"/>
        <v>4.1051164957088471</v>
      </c>
    </row>
    <row r="31" spans="1:7" x14ac:dyDescent="0.35">
      <c r="A31" s="6">
        <v>55.015829426702112</v>
      </c>
      <c r="B31" s="6">
        <v>63.611098110122839</v>
      </c>
      <c r="C31" s="16">
        <f t="shared" si="0"/>
        <v>-97.589625246049167</v>
      </c>
      <c r="D31" s="16">
        <f t="shared" si="1"/>
        <v>8.6147530661643614</v>
      </c>
      <c r="E31" s="16">
        <f t="shared" si="4"/>
        <v>-840.710523314233</v>
      </c>
      <c r="F31" s="16">
        <f t="shared" si="2"/>
        <v>9523.7349556643167</v>
      </c>
      <c r="G31" s="16">
        <f t="shared" si="3"/>
        <v>74.213970390988266</v>
      </c>
    </row>
    <row r="32" spans="1:7" x14ac:dyDescent="0.35">
      <c r="A32" t="s">
        <v>33</v>
      </c>
      <c r="B32" t="s">
        <v>34</v>
      </c>
      <c r="E32" s="9" t="s">
        <v>35</v>
      </c>
      <c r="F32" s="9"/>
      <c r="G32" s="9"/>
    </row>
    <row r="33" spans="1:9" x14ac:dyDescent="0.35">
      <c r="A33" s="6">
        <f>AVERAGE(A2:A31)</f>
        <v>152.60545467275128</v>
      </c>
      <c r="B33" s="6">
        <f>AVERAGE(B2:B31)</f>
        <v>54.996345043958478</v>
      </c>
      <c r="E33" s="16">
        <f>SUM(E2:E31)</f>
        <v>-910.13780037437152</v>
      </c>
      <c r="F33" s="16">
        <f>SUM(F2:F31)</f>
        <v>88559.800717186154</v>
      </c>
      <c r="G33" s="16">
        <f>SUM(G2:G31)</f>
        <v>3094.3950040653071</v>
      </c>
      <c r="H33">
        <f>F33*G33</f>
        <v>274039004.90028006</v>
      </c>
      <c r="I33">
        <f>SQRT(H33)</f>
        <v>16554.123501420425</v>
      </c>
    </row>
    <row r="35" spans="1:9" x14ac:dyDescent="0.35">
      <c r="E35" t="s">
        <v>36</v>
      </c>
      <c r="F35">
        <f>E33/I33</f>
        <v>-5.4979522189518355E-2</v>
      </c>
    </row>
  </sheetData>
  <mergeCells count="1">
    <mergeCell ref="E32:G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9C20-A88C-46ED-8710-1E5052811A1B}">
  <dimension ref="A1:I31"/>
  <sheetViews>
    <sheetView zoomScale="87" workbookViewId="0">
      <selection activeCell="L17" sqref="L17"/>
    </sheetView>
  </sheetViews>
  <sheetFormatPr defaultRowHeight="14.5" x14ac:dyDescent="0.35"/>
  <cols>
    <col min="1" max="1" width="12" customWidth="1"/>
    <col min="2" max="2" width="19.08984375" customWidth="1"/>
    <col min="3" max="3" width="15" customWidth="1"/>
    <col min="4" max="4" width="16.81640625" customWidth="1"/>
    <col min="6" max="6" width="9.453125" bestFit="1" customWidth="1"/>
    <col min="7" max="8" width="12.453125" bestFit="1" customWidth="1"/>
    <col min="9" max="9" width="10.81640625" bestFit="1" customWidth="1"/>
  </cols>
  <sheetData>
    <row r="1" spans="1:9" ht="35" customHeight="1" thickBot="1" x14ac:dyDescent="0.4">
      <c r="A1" s="15" t="s">
        <v>3</v>
      </c>
      <c r="B1" s="15" t="s">
        <v>1</v>
      </c>
      <c r="C1" s="15" t="s">
        <v>0</v>
      </c>
      <c r="D1" s="15" t="s">
        <v>2</v>
      </c>
    </row>
    <row r="2" spans="1:9" x14ac:dyDescent="0.35">
      <c r="A2" s="14">
        <v>1</v>
      </c>
      <c r="B2" s="6">
        <v>192.66219093551626</v>
      </c>
      <c r="C2" s="17">
        <v>41.896469044964761</v>
      </c>
      <c r="D2" s="6">
        <v>56.345097189187072</v>
      </c>
      <c r="F2" s="20"/>
      <c r="G2" s="20" t="s">
        <v>18</v>
      </c>
      <c r="H2" s="20" t="s">
        <v>19</v>
      </c>
      <c r="I2" s="20" t="s">
        <v>37</v>
      </c>
    </row>
    <row r="3" spans="1:9" x14ac:dyDescent="0.35">
      <c r="A3" s="14">
        <v>2</v>
      </c>
      <c r="B3" s="6">
        <v>213.65301032928983</v>
      </c>
      <c r="C3" s="17">
        <v>28.597032612829935</v>
      </c>
      <c r="D3" s="6">
        <v>40.911144904093817</v>
      </c>
      <c r="F3" s="18" t="s">
        <v>18</v>
      </c>
      <c r="G3" s="18">
        <v>1</v>
      </c>
      <c r="H3" s="18"/>
      <c r="I3" s="18"/>
    </row>
    <row r="4" spans="1:9" x14ac:dyDescent="0.35">
      <c r="A4" s="14">
        <v>3</v>
      </c>
      <c r="B4" s="6">
        <v>138.12122612434905</v>
      </c>
      <c r="C4" s="17">
        <v>48.037440935964696</v>
      </c>
      <c r="D4" s="6">
        <v>46.122296023604576</v>
      </c>
      <c r="F4" s="18" t="s">
        <v>19</v>
      </c>
      <c r="G4" s="18">
        <v>-3.0889016661251868E-2</v>
      </c>
      <c r="H4" s="18">
        <v>1</v>
      </c>
      <c r="I4" s="18"/>
    </row>
    <row r="5" spans="1:9" ht="15" thickBot="1" x14ac:dyDescent="0.4">
      <c r="A5" s="14">
        <v>4</v>
      </c>
      <c r="B5" s="6">
        <v>200.13475856685545</v>
      </c>
      <c r="C5" s="17">
        <v>62.859330571605824</v>
      </c>
      <c r="D5" s="6">
        <v>52.054042069066782</v>
      </c>
      <c r="F5" s="19" t="s">
        <v>37</v>
      </c>
      <c r="G5" s="19">
        <v>-5.4979522189518348E-2</v>
      </c>
      <c r="H5" s="19">
        <v>-4.5578167468235307E-2</v>
      </c>
      <c r="I5" s="19">
        <v>1</v>
      </c>
    </row>
    <row r="6" spans="1:9" x14ac:dyDescent="0.35">
      <c r="A6" s="14">
        <v>5</v>
      </c>
      <c r="B6" s="6">
        <v>160.28581664286321</v>
      </c>
      <c r="C6" s="17">
        <v>27.353498696989845</v>
      </c>
      <c r="D6" s="6">
        <v>51.673673194891308</v>
      </c>
    </row>
    <row r="7" spans="1:9" x14ac:dyDescent="0.35">
      <c r="A7" s="14">
        <v>6</v>
      </c>
      <c r="B7" s="6">
        <v>202.07849653743324</v>
      </c>
      <c r="C7" s="17">
        <v>74.519261832116172</v>
      </c>
      <c r="D7" s="6">
        <v>37.386029842018615</v>
      </c>
    </row>
    <row r="8" spans="1:9" x14ac:dyDescent="0.35">
      <c r="A8" s="14">
        <v>7</v>
      </c>
      <c r="B8" s="6">
        <v>184.01022468096926</v>
      </c>
      <c r="C8" s="17">
        <v>79.026990422513336</v>
      </c>
      <c r="D8" s="6">
        <v>67.227753813931486</v>
      </c>
      <c r="F8" t="s">
        <v>38</v>
      </c>
      <c r="G8">
        <f>TINV(0.05, 28)</f>
        <v>2.0484071417952445</v>
      </c>
    </row>
    <row r="9" spans="1:9" x14ac:dyDescent="0.35">
      <c r="A9" s="14">
        <v>8</v>
      </c>
      <c r="B9" s="6">
        <v>207.39435664509074</v>
      </c>
      <c r="C9" s="17">
        <v>19.88292285904754</v>
      </c>
      <c r="D9" s="6">
        <v>46.902054716774728</v>
      </c>
    </row>
    <row r="10" spans="1:9" x14ac:dyDescent="0.35">
      <c r="A10" s="14">
        <v>9</v>
      </c>
      <c r="B10" s="6">
        <v>32.871998124755919</v>
      </c>
      <c r="C10" s="17">
        <v>48.955132458737353</v>
      </c>
      <c r="D10" s="6">
        <v>50.538131543071358</v>
      </c>
      <c r="F10" t="s">
        <v>39</v>
      </c>
      <c r="G10">
        <f>G4*SQRT(26/(1-G4^2))</f>
        <v>-0.15757889213236081</v>
      </c>
    </row>
    <row r="11" spans="1:9" x14ac:dyDescent="0.35">
      <c r="A11" s="14">
        <v>10</v>
      </c>
      <c r="B11" s="6">
        <v>135.66232193297765</v>
      </c>
      <c r="C11" s="17">
        <v>25.751646606018767</v>
      </c>
      <c r="D11" s="6">
        <v>39.646583470748737</v>
      </c>
      <c r="G11" s="14">
        <f>G5*SQRT(26/(1-G5^2))</f>
        <v>-0.28076632054564932</v>
      </c>
      <c r="H11" s="14">
        <f>H5*SQRT(26/(1-H5^2))</f>
        <v>-0.23264573650280526</v>
      </c>
    </row>
    <row r="12" spans="1:9" x14ac:dyDescent="0.35">
      <c r="A12" s="14">
        <v>11</v>
      </c>
      <c r="B12" s="6">
        <v>192.99258762330282</v>
      </c>
      <c r="C12" s="17">
        <v>40.742565831984393</v>
      </c>
      <c r="D12" s="6">
        <v>40.082426974258851</v>
      </c>
    </row>
    <row r="13" spans="1:9" x14ac:dyDescent="0.35">
      <c r="A13" s="14">
        <v>12</v>
      </c>
      <c r="B13" s="6">
        <v>73.720383776526432</v>
      </c>
      <c r="C13" s="17">
        <v>17.221750456606969</v>
      </c>
      <c r="D13" s="6">
        <v>56.837478293964523</v>
      </c>
      <c r="F13" s="9" t="s">
        <v>40</v>
      </c>
      <c r="G13" s="9"/>
      <c r="H13" s="9"/>
      <c r="I13" s="9"/>
    </row>
    <row r="14" spans="1:9" x14ac:dyDescent="0.35">
      <c r="A14" s="14">
        <v>13</v>
      </c>
      <c r="B14" s="6">
        <v>103.02739534963621</v>
      </c>
      <c r="C14" s="17">
        <v>40.91190237677074</v>
      </c>
      <c r="D14" s="6">
        <v>58.993447990069399</v>
      </c>
    </row>
    <row r="15" spans="1:9" x14ac:dyDescent="0.35">
      <c r="A15" s="14">
        <v>14</v>
      </c>
      <c r="B15" s="6">
        <v>95.602598927507643</v>
      </c>
      <c r="C15" s="17">
        <v>71.237304726033472</v>
      </c>
      <c r="D15" s="6">
        <v>51.354243876339751</v>
      </c>
      <c r="F15" t="s">
        <v>41</v>
      </c>
      <c r="G15">
        <f>SQRT((G5^2+H5^2-2*G4*G5*H5)/(1-G4^2))</f>
        <v>7.2525466920260809E-2</v>
      </c>
    </row>
    <row r="16" spans="1:9" x14ac:dyDescent="0.35">
      <c r="A16" s="14">
        <v>15</v>
      </c>
      <c r="B16" s="6">
        <v>197.7039293400594</v>
      </c>
      <c r="C16" s="17">
        <v>48.022195531026227</v>
      </c>
      <c r="D16" s="6">
        <v>50.813591340265702</v>
      </c>
    </row>
    <row r="17" spans="1:9" x14ac:dyDescent="0.35">
      <c r="A17" s="14">
        <v>16</v>
      </c>
      <c r="B17" s="6">
        <v>132.30820779099304</v>
      </c>
      <c r="C17" s="17">
        <v>20.00848769757431</v>
      </c>
      <c r="D17" s="6">
        <v>49.664493669915828</v>
      </c>
      <c r="F17" t="s">
        <v>42</v>
      </c>
      <c r="G17" s="14">
        <f>FINV(0.05, 2, 28)</f>
        <v>3.3403855582377591</v>
      </c>
    </row>
    <row r="18" spans="1:9" x14ac:dyDescent="0.35">
      <c r="A18" s="14">
        <v>17</v>
      </c>
      <c r="B18" s="6">
        <v>119.20307694381336</v>
      </c>
      <c r="C18" s="17">
        <v>50.345574780018069</v>
      </c>
      <c r="D18" s="6">
        <v>78.607581169926561</v>
      </c>
      <c r="F18" t="s">
        <v>43</v>
      </c>
      <c r="G18">
        <f>(G15^2*20)/(5*(1-G15^2))</f>
        <v>2.1151026609811673E-2</v>
      </c>
    </row>
    <row r="19" spans="1:9" x14ac:dyDescent="0.35">
      <c r="A19" s="14">
        <v>18</v>
      </c>
      <c r="B19" s="6">
        <v>201.22186621520086</v>
      </c>
      <c r="C19" s="17">
        <v>32.427128533250652</v>
      </c>
      <c r="D19" s="6">
        <v>76.280447981553152</v>
      </c>
    </row>
    <row r="20" spans="1:9" x14ac:dyDescent="0.35">
      <c r="A20" s="14">
        <v>19</v>
      </c>
      <c r="B20" s="6">
        <v>152.60747015090601</v>
      </c>
      <c r="C20" s="17">
        <v>54.797478585620411</v>
      </c>
      <c r="D20" s="6">
        <v>54.906170842223219</v>
      </c>
      <c r="F20" s="9" t="s">
        <v>44</v>
      </c>
      <c r="G20" s="9"/>
      <c r="H20" s="9"/>
      <c r="I20" s="9"/>
    </row>
    <row r="21" spans="1:9" x14ac:dyDescent="0.35">
      <c r="A21" s="14">
        <v>20</v>
      </c>
      <c r="B21" s="6">
        <v>165.13578240519564</v>
      </c>
      <c r="C21" s="17">
        <v>75.846205507055856</v>
      </c>
      <c r="D21" s="6">
        <v>54.387503066827776</v>
      </c>
    </row>
    <row r="22" spans="1:9" x14ac:dyDescent="0.35">
      <c r="A22" s="14">
        <v>21</v>
      </c>
      <c r="B22" s="6">
        <v>65.47372246714076</v>
      </c>
      <c r="C22" s="17">
        <v>50.095059011888225</v>
      </c>
      <c r="D22" s="6">
        <v>49.47152049469878</v>
      </c>
    </row>
    <row r="23" spans="1:9" x14ac:dyDescent="0.35">
      <c r="A23" s="14">
        <v>22</v>
      </c>
      <c r="B23" s="6">
        <v>121.61027067704708</v>
      </c>
      <c r="C23" s="17">
        <v>57.704828466463368</v>
      </c>
      <c r="D23" s="6">
        <v>61.477951046690578</v>
      </c>
    </row>
    <row r="24" spans="1:9" x14ac:dyDescent="0.35">
      <c r="A24" s="14">
        <v>23</v>
      </c>
      <c r="B24" s="6">
        <v>251.64962986891624</v>
      </c>
      <c r="C24" s="17">
        <v>46.203101535589667</v>
      </c>
      <c r="D24" s="6">
        <v>57.640909997353447</v>
      </c>
    </row>
    <row r="25" spans="1:9" x14ac:dyDescent="0.35">
      <c r="A25" s="14">
        <v>24</v>
      </c>
      <c r="B25" s="6">
        <v>184.38289013502072</v>
      </c>
      <c r="C25" s="17">
        <v>60.553856999555137</v>
      </c>
      <c r="D25" s="6">
        <v>59.100595560885267</v>
      </c>
    </row>
    <row r="26" spans="1:9" x14ac:dyDescent="0.35">
      <c r="A26" s="14">
        <v>25</v>
      </c>
      <c r="B26" s="6">
        <v>216.9917426421307</v>
      </c>
      <c r="C26" s="17">
        <v>10.236449159216136</v>
      </c>
      <c r="D26" s="6">
        <v>71.72392500040587</v>
      </c>
    </row>
    <row r="27" spans="1:9" x14ac:dyDescent="0.35">
      <c r="A27" s="14">
        <v>26</v>
      </c>
      <c r="B27" s="6">
        <v>129.9203351358301</v>
      </c>
      <c r="C27" s="17">
        <v>24.940468281507492</v>
      </c>
      <c r="D27" s="6">
        <v>68.640105862577911</v>
      </c>
    </row>
    <row r="28" spans="1:9" x14ac:dyDescent="0.35">
      <c r="A28" s="14">
        <v>27</v>
      </c>
      <c r="B28" s="6">
        <v>191.79205461696256</v>
      </c>
      <c r="C28" s="17">
        <v>57.059037205995992</v>
      </c>
      <c r="D28" s="6">
        <v>57.133422185579548</v>
      </c>
    </row>
    <row r="29" spans="1:9" x14ac:dyDescent="0.35">
      <c r="A29" s="14">
        <v>28</v>
      </c>
      <c r="B29" s="6">
        <v>174.77181055837718</v>
      </c>
      <c r="C29" s="17">
        <v>62.75500698183896</v>
      </c>
      <c r="D29" s="6">
        <v>47.386394751520129</v>
      </c>
    </row>
    <row r="30" spans="1:9" x14ac:dyDescent="0.35">
      <c r="A30" s="14">
        <v>29</v>
      </c>
      <c r="B30" s="6">
        <v>86.157655611168593</v>
      </c>
      <c r="C30" s="17">
        <v>41.077923813369125</v>
      </c>
      <c r="D30" s="6">
        <v>52.970236336186645</v>
      </c>
    </row>
    <row r="31" spans="1:9" x14ac:dyDescent="0.35">
      <c r="A31" s="14">
        <v>30</v>
      </c>
      <c r="B31" s="6">
        <v>55.015829426702112</v>
      </c>
      <c r="C31" s="17">
        <v>60.958504834794439</v>
      </c>
      <c r="D31" s="6">
        <v>63.611098110122839</v>
      </c>
    </row>
  </sheetData>
  <mergeCells count="2">
    <mergeCell ref="F13:I13"/>
    <mergeCell ref="F20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5327-1C7A-4FDE-B9BB-1F695D5098D8}">
  <dimension ref="A1:O55"/>
  <sheetViews>
    <sheetView tabSelected="1" topLeftCell="A31" zoomScale="97" workbookViewId="0">
      <selection activeCell="G49" sqref="G49"/>
    </sheetView>
  </sheetViews>
  <sheetFormatPr defaultRowHeight="14.5" x14ac:dyDescent="0.35"/>
  <cols>
    <col min="1" max="1" width="13.26953125" customWidth="1"/>
    <col min="2" max="2" width="19" customWidth="1"/>
    <col min="3" max="3" width="15.1796875" customWidth="1"/>
    <col min="4" max="4" width="16.1796875" customWidth="1"/>
    <col min="7" max="7" width="24.90625" bestFit="1" customWidth="1"/>
    <col min="8" max="8" width="16.1796875" bestFit="1" customWidth="1"/>
    <col min="9" max="9" width="21.08984375" bestFit="1" customWidth="1"/>
    <col min="10" max="10" width="22.90625" bestFit="1" customWidth="1"/>
    <col min="11" max="11" width="11.81640625" bestFit="1" customWidth="1"/>
    <col min="13" max="13" width="12.54296875" bestFit="1" customWidth="1"/>
    <col min="14" max="14" width="13.90625" bestFit="1" customWidth="1"/>
    <col min="15" max="15" width="14.08984375" bestFit="1" customWidth="1"/>
  </cols>
  <sheetData>
    <row r="1" spans="1:12" ht="32.5" customHeight="1" x14ac:dyDescent="0.35">
      <c r="A1" s="11" t="s">
        <v>45</v>
      </c>
      <c r="B1" s="11" t="s">
        <v>1</v>
      </c>
      <c r="C1" s="11" t="s">
        <v>0</v>
      </c>
      <c r="D1" s="11" t="s">
        <v>27</v>
      </c>
      <c r="E1" s="11" t="s">
        <v>46</v>
      </c>
    </row>
    <row r="2" spans="1:12" x14ac:dyDescent="0.35">
      <c r="A2" s="14">
        <v>1</v>
      </c>
      <c r="B2" s="6">
        <v>192.66219093551626</v>
      </c>
      <c r="C2" s="17">
        <v>41.896469044964761</v>
      </c>
      <c r="D2" s="6">
        <v>56.345097189187072</v>
      </c>
      <c r="E2">
        <v>50.730566979545983</v>
      </c>
      <c r="G2" t="s">
        <v>47</v>
      </c>
    </row>
    <row r="3" spans="1:12" ht="15" thickBot="1" x14ac:dyDescent="0.4">
      <c r="A3" s="14">
        <v>2</v>
      </c>
      <c r="B3" s="6">
        <v>213.65301032928983</v>
      </c>
      <c r="C3" s="17">
        <v>28.597032612829935</v>
      </c>
      <c r="D3" s="6">
        <v>40.911144904093817</v>
      </c>
      <c r="E3">
        <v>57.118513066307059</v>
      </c>
    </row>
    <row r="4" spans="1:12" x14ac:dyDescent="0.35">
      <c r="A4" s="14">
        <v>3</v>
      </c>
      <c r="B4" s="6">
        <v>138.12122612434905</v>
      </c>
      <c r="C4" s="17">
        <v>48.037440935964696</v>
      </c>
      <c r="D4" s="6">
        <v>46.122296023604576</v>
      </c>
      <c r="E4">
        <v>45.283125953283161</v>
      </c>
      <c r="G4" s="21" t="s">
        <v>48</v>
      </c>
      <c r="H4" s="21"/>
    </row>
    <row r="5" spans="1:12" x14ac:dyDescent="0.35">
      <c r="A5" s="14">
        <v>4</v>
      </c>
      <c r="B5" s="6">
        <v>200.13475856685545</v>
      </c>
      <c r="C5" s="17">
        <v>62.859330571605824</v>
      </c>
      <c r="D5" s="6">
        <v>52.054042069066782</v>
      </c>
      <c r="E5">
        <v>51.918501892650966</v>
      </c>
      <c r="G5" s="18" t="s">
        <v>49</v>
      </c>
      <c r="H5" s="18">
        <v>0.30859318071998654</v>
      </c>
    </row>
    <row r="6" spans="1:12" x14ac:dyDescent="0.35">
      <c r="A6" s="14">
        <v>5</v>
      </c>
      <c r="B6" s="6">
        <v>160.28581664286321</v>
      </c>
      <c r="C6" s="17">
        <v>27.353498696989845</v>
      </c>
      <c r="D6" s="6">
        <v>51.673673194891308</v>
      </c>
      <c r="E6">
        <v>56.843681047830614</v>
      </c>
      <c r="G6" s="18" t="s">
        <v>50</v>
      </c>
      <c r="H6" s="18">
        <v>9.5229751186878278E-2</v>
      </c>
    </row>
    <row r="7" spans="1:12" x14ac:dyDescent="0.35">
      <c r="A7" s="14">
        <v>6</v>
      </c>
      <c r="B7" s="6">
        <v>202.07849653743324</v>
      </c>
      <c r="C7" s="17">
        <v>74.519261832116172</v>
      </c>
      <c r="D7" s="6">
        <v>37.386029842018615</v>
      </c>
      <c r="E7">
        <v>55.998427026388526</v>
      </c>
      <c r="G7" s="18" t="s">
        <v>51</v>
      </c>
      <c r="H7" s="18">
        <v>6.2916528014981071E-2</v>
      </c>
    </row>
    <row r="8" spans="1:12" x14ac:dyDescent="0.35">
      <c r="A8" s="14">
        <v>7</v>
      </c>
      <c r="B8" s="6">
        <v>184.01022468096926</v>
      </c>
      <c r="C8" s="17">
        <v>79.026990422513336</v>
      </c>
      <c r="D8" s="6">
        <v>67.227753813931486</v>
      </c>
      <c r="E8">
        <v>57.551890474933316</v>
      </c>
      <c r="G8" s="18" t="s">
        <v>52</v>
      </c>
      <c r="H8" s="18">
        <v>9.9994938046066117</v>
      </c>
    </row>
    <row r="9" spans="1:12" ht="15" thickBot="1" x14ac:dyDescent="0.4">
      <c r="A9" s="14">
        <v>8</v>
      </c>
      <c r="B9" s="6">
        <v>207.39435664509074</v>
      </c>
      <c r="C9" s="17">
        <v>19.88292285904754</v>
      </c>
      <c r="D9" s="6">
        <v>46.902054716774728</v>
      </c>
      <c r="E9">
        <v>58.402160473342519</v>
      </c>
      <c r="G9" s="19" t="s">
        <v>53</v>
      </c>
      <c r="H9" s="19">
        <v>30</v>
      </c>
    </row>
    <row r="10" spans="1:12" x14ac:dyDescent="0.35">
      <c r="A10" s="14">
        <v>9</v>
      </c>
      <c r="B10" s="6">
        <v>32.871998124755919</v>
      </c>
      <c r="C10" s="17">
        <v>48.955132458737353</v>
      </c>
      <c r="D10" s="6">
        <v>50.538131543071358</v>
      </c>
      <c r="E10">
        <v>58.932390882255277</v>
      </c>
    </row>
    <row r="11" spans="1:12" ht="15" thickBot="1" x14ac:dyDescent="0.4">
      <c r="A11" s="14">
        <v>10</v>
      </c>
      <c r="B11" s="6">
        <v>135.66232193297765</v>
      </c>
      <c r="C11" s="17">
        <v>25.751646606018767</v>
      </c>
      <c r="D11" s="6">
        <v>39.646583470748737</v>
      </c>
      <c r="E11">
        <v>58.662706149043515</v>
      </c>
      <c r="G11" t="s">
        <v>11</v>
      </c>
    </row>
    <row r="12" spans="1:12" x14ac:dyDescent="0.35">
      <c r="A12" s="14">
        <v>11</v>
      </c>
      <c r="B12" s="6">
        <v>192.99258762330282</v>
      </c>
      <c r="C12" s="17">
        <v>40.742565831984393</v>
      </c>
      <c r="D12" s="6">
        <v>40.082426974258851</v>
      </c>
      <c r="E12">
        <v>57.100553842865338</v>
      </c>
      <c r="G12" s="20"/>
      <c r="H12" s="20" t="s">
        <v>13</v>
      </c>
      <c r="I12" s="20" t="s">
        <v>12</v>
      </c>
      <c r="J12" s="20" t="s">
        <v>14</v>
      </c>
      <c r="K12" s="20" t="s">
        <v>15</v>
      </c>
      <c r="L12" s="20" t="s">
        <v>57</v>
      </c>
    </row>
    <row r="13" spans="1:12" x14ac:dyDescent="0.35">
      <c r="A13" s="14">
        <v>12</v>
      </c>
      <c r="B13" s="6">
        <v>73.720383776526432</v>
      </c>
      <c r="C13" s="17">
        <v>17.221750456606969</v>
      </c>
      <c r="D13" s="6">
        <v>56.837478293964523</v>
      </c>
      <c r="E13">
        <v>59.565582003124291</v>
      </c>
      <c r="G13" s="18" t="s">
        <v>54</v>
      </c>
      <c r="H13" s="18">
        <v>1</v>
      </c>
      <c r="I13" s="18">
        <v>294.6784663110584</v>
      </c>
      <c r="J13" s="18">
        <v>294.6784663110584</v>
      </c>
      <c r="K13" s="18">
        <v>2.94708301552844</v>
      </c>
      <c r="L13" s="18">
        <v>9.7077420513871318E-2</v>
      </c>
    </row>
    <row r="14" spans="1:12" x14ac:dyDescent="0.35">
      <c r="A14" s="14">
        <v>13</v>
      </c>
      <c r="B14" s="6">
        <v>103.02739534963621</v>
      </c>
      <c r="C14" s="17">
        <v>40.91190237677074</v>
      </c>
      <c r="D14" s="6">
        <v>58.993447990069399</v>
      </c>
      <c r="E14">
        <v>57.07187986234203</v>
      </c>
      <c r="G14" s="18" t="s">
        <v>55</v>
      </c>
      <c r="H14" s="18">
        <v>28</v>
      </c>
      <c r="I14" s="18">
        <v>2799.7165377542487</v>
      </c>
      <c r="J14" s="18">
        <v>99.989876348366025</v>
      </c>
      <c r="K14" s="18"/>
      <c r="L14" s="18"/>
    </row>
    <row r="15" spans="1:12" ht="15" thickBot="1" x14ac:dyDescent="0.4">
      <c r="A15" s="14">
        <v>14</v>
      </c>
      <c r="B15" s="6">
        <v>95.602598927507643</v>
      </c>
      <c r="C15" s="17">
        <v>71.237304726033472</v>
      </c>
      <c r="D15" s="6">
        <v>51.354243876339751</v>
      </c>
      <c r="E15">
        <v>55.110719156509731</v>
      </c>
      <c r="G15" s="19" t="s">
        <v>17</v>
      </c>
      <c r="H15" s="19">
        <v>29</v>
      </c>
      <c r="I15" s="19">
        <v>3094.3950040653071</v>
      </c>
      <c r="J15" s="19"/>
      <c r="K15" s="19"/>
      <c r="L15" s="19"/>
    </row>
    <row r="16" spans="1:12" ht="15" thickBot="1" x14ac:dyDescent="0.4">
      <c r="A16" s="14">
        <v>15</v>
      </c>
      <c r="B16" s="6">
        <v>197.7039293400594</v>
      </c>
      <c r="C16" s="17">
        <v>48.022195531026227</v>
      </c>
      <c r="D16" s="6">
        <v>50.813591340265702</v>
      </c>
      <c r="E16">
        <v>50.447533819969976</v>
      </c>
    </row>
    <row r="17" spans="1:15" x14ac:dyDescent="0.35">
      <c r="A17" s="14">
        <v>16</v>
      </c>
      <c r="B17" s="6">
        <v>132.30820779099304</v>
      </c>
      <c r="C17" s="17">
        <v>20.00848769757431</v>
      </c>
      <c r="D17" s="6">
        <v>49.664493669915828</v>
      </c>
      <c r="E17">
        <v>53.638655597460456</v>
      </c>
      <c r="G17" s="20"/>
      <c r="H17" s="20" t="s">
        <v>58</v>
      </c>
      <c r="I17" s="20" t="s">
        <v>52</v>
      </c>
      <c r="J17" s="20" t="s">
        <v>59</v>
      </c>
      <c r="K17" s="20" t="s">
        <v>16</v>
      </c>
      <c r="L17" s="20" t="s">
        <v>60</v>
      </c>
      <c r="M17" s="20" t="s">
        <v>61</v>
      </c>
      <c r="N17" s="20" t="s">
        <v>62</v>
      </c>
      <c r="O17" s="20" t="s">
        <v>63</v>
      </c>
    </row>
    <row r="18" spans="1:15" x14ac:dyDescent="0.35">
      <c r="A18" s="14">
        <v>17</v>
      </c>
      <c r="B18" s="6">
        <v>119.20307694381336</v>
      </c>
      <c r="C18" s="17">
        <v>50.345574780018069</v>
      </c>
      <c r="D18" s="6">
        <v>78.607581169926561</v>
      </c>
      <c r="E18">
        <v>51.017877037957078</v>
      </c>
      <c r="G18" s="18" t="s">
        <v>56</v>
      </c>
      <c r="H18" s="18">
        <v>104.63351522013181</v>
      </c>
      <c r="I18" s="18">
        <v>28.971755306419837</v>
      </c>
      <c r="J18" s="18">
        <v>3.6115697552141799</v>
      </c>
      <c r="K18" s="18">
        <v>1.1779964749520178E-3</v>
      </c>
      <c r="L18" s="18">
        <v>45.287564740117148</v>
      </c>
      <c r="M18" s="18">
        <v>163.97946570014648</v>
      </c>
      <c r="N18" s="18">
        <v>45.287564740117148</v>
      </c>
      <c r="O18" s="18">
        <v>163.97946570014648</v>
      </c>
    </row>
    <row r="19" spans="1:15" ht="15" thickBot="1" x14ac:dyDescent="0.4">
      <c r="A19" s="14">
        <v>18</v>
      </c>
      <c r="B19" s="6">
        <v>201.22186621520086</v>
      </c>
      <c r="C19" s="17">
        <v>32.427128533250652</v>
      </c>
      <c r="D19" s="6">
        <v>76.280447981553152</v>
      </c>
      <c r="E19">
        <v>53.563258372996643</v>
      </c>
      <c r="G19" s="19" t="s">
        <v>64</v>
      </c>
      <c r="H19" s="19">
        <v>-0.91011360771971683</v>
      </c>
      <c r="I19" s="19">
        <v>0.53015080241623347</v>
      </c>
      <c r="J19" s="19">
        <v>-1.7167070267021229</v>
      </c>
      <c r="K19" s="19">
        <v>9.7077420513871096E-2</v>
      </c>
      <c r="L19" s="19">
        <v>-1.996078297617609</v>
      </c>
      <c r="M19" s="19">
        <v>0.17585108217817547</v>
      </c>
      <c r="N19" s="19">
        <v>-1.996078297617609</v>
      </c>
      <c r="O19" s="19">
        <v>0.17585108217817547</v>
      </c>
    </row>
    <row r="20" spans="1:15" x14ac:dyDescent="0.35">
      <c r="A20" s="14">
        <v>19</v>
      </c>
      <c r="B20" s="6">
        <v>152.60747015090601</v>
      </c>
      <c r="C20" s="17">
        <v>54.797478585620411</v>
      </c>
      <c r="D20" s="6">
        <v>54.906170842223219</v>
      </c>
      <c r="E20">
        <v>49.970772149827098</v>
      </c>
    </row>
    <row r="21" spans="1:15" x14ac:dyDescent="0.35">
      <c r="A21" s="14">
        <v>20</v>
      </c>
      <c r="B21" s="6">
        <v>165.13578240519564</v>
      </c>
      <c r="C21" s="17">
        <v>75.846205507055856</v>
      </c>
      <c r="D21" s="6">
        <v>54.387503066827776</v>
      </c>
      <c r="E21">
        <v>52.221426383475773</v>
      </c>
    </row>
    <row r="22" spans="1:15" x14ac:dyDescent="0.35">
      <c r="A22" s="14">
        <v>21</v>
      </c>
      <c r="B22" s="6">
        <v>65.47372246714076</v>
      </c>
      <c r="C22" s="17">
        <v>50.095059011888225</v>
      </c>
      <c r="D22" s="6">
        <v>49.47152049469878</v>
      </c>
      <c r="E22">
        <v>58.080717760894913</v>
      </c>
    </row>
    <row r="23" spans="1:15" x14ac:dyDescent="0.35">
      <c r="A23" s="14">
        <v>22</v>
      </c>
      <c r="B23" s="6">
        <v>121.61027067704708</v>
      </c>
      <c r="C23" s="17">
        <v>57.704828466463368</v>
      </c>
      <c r="D23" s="6">
        <v>61.477951046690578</v>
      </c>
      <c r="E23">
        <v>52.861280462529976</v>
      </c>
      <c r="G23" t="s">
        <v>65</v>
      </c>
      <c r="L23" t="s">
        <v>70</v>
      </c>
    </row>
    <row r="24" spans="1:15" ht="15" thickBot="1" x14ac:dyDescent="0.4">
      <c r="A24" s="14">
        <v>23</v>
      </c>
      <c r="B24" s="6">
        <v>251.64962986891624</v>
      </c>
      <c r="C24" s="17">
        <v>46.203101535589667</v>
      </c>
      <c r="D24" s="6">
        <v>57.640909997353447</v>
      </c>
      <c r="E24">
        <v>53.359475398501672</v>
      </c>
    </row>
    <row r="25" spans="1:15" x14ac:dyDescent="0.35">
      <c r="A25" s="14">
        <v>24</v>
      </c>
      <c r="B25" s="6">
        <v>184.38289013502072</v>
      </c>
      <c r="C25" s="17">
        <v>60.553856999555137</v>
      </c>
      <c r="D25" s="6">
        <v>59.100595560885267</v>
      </c>
      <c r="E25">
        <v>57.42408998474275</v>
      </c>
      <c r="G25" s="20" t="s">
        <v>66</v>
      </c>
      <c r="H25" s="20" t="s">
        <v>67</v>
      </c>
      <c r="I25" s="20" t="s">
        <v>68</v>
      </c>
      <c r="J25" s="20" t="s">
        <v>69</v>
      </c>
      <c r="L25" s="20" t="s">
        <v>71</v>
      </c>
      <c r="M25" s="20" t="s">
        <v>72</v>
      </c>
    </row>
    <row r="26" spans="1:15" x14ac:dyDescent="0.35">
      <c r="A26" s="14">
        <v>25</v>
      </c>
      <c r="B26" s="6">
        <v>216.9917426421307</v>
      </c>
      <c r="C26" s="17">
        <v>10.236449159216136</v>
      </c>
      <c r="D26" s="6">
        <v>71.72392500040587</v>
      </c>
      <c r="E26">
        <v>49.431027516839094</v>
      </c>
      <c r="G26" s="18">
        <v>1</v>
      </c>
      <c r="H26" s="18">
        <v>58.462935884710483</v>
      </c>
      <c r="I26" s="18">
        <v>-2.1178386955234103</v>
      </c>
      <c r="J26" s="18">
        <v>-0.21554345835827798</v>
      </c>
      <c r="L26" s="18">
        <v>1.6666666666666667</v>
      </c>
      <c r="M26" s="18">
        <v>37.386029842018615</v>
      </c>
    </row>
    <row r="27" spans="1:15" x14ac:dyDescent="0.35">
      <c r="A27" s="14">
        <v>26</v>
      </c>
      <c r="B27" s="6">
        <v>129.9203351358301</v>
      </c>
      <c r="C27" s="17">
        <v>24.940468281507492</v>
      </c>
      <c r="D27" s="6">
        <v>68.640105862577911</v>
      </c>
      <c r="E27">
        <v>53.03646073814889</v>
      </c>
      <c r="G27" s="18">
        <v>2</v>
      </c>
      <c r="H27" s="18">
        <v>52.649179225769309</v>
      </c>
      <c r="I27" s="18">
        <v>-11.738034321675492</v>
      </c>
      <c r="J27" s="18">
        <v>-1.1946407993063948</v>
      </c>
      <c r="L27" s="18">
        <v>5</v>
      </c>
      <c r="M27" s="18">
        <v>39.646583470748737</v>
      </c>
    </row>
    <row r="28" spans="1:15" x14ac:dyDescent="0.35">
      <c r="A28" s="14">
        <v>27</v>
      </c>
      <c r="B28" s="6">
        <v>191.79205461696256</v>
      </c>
      <c r="C28" s="17">
        <v>57.059037205995992</v>
      </c>
      <c r="D28" s="6">
        <v>57.133422185579548</v>
      </c>
      <c r="E28">
        <v>58.105786390733556</v>
      </c>
      <c r="G28" s="18">
        <v>3</v>
      </c>
      <c r="H28" s="18">
        <v>63.420726089962933</v>
      </c>
      <c r="I28" s="18">
        <v>-17.298430066358357</v>
      </c>
      <c r="J28" s="18">
        <v>-1.7605511923797414</v>
      </c>
      <c r="L28" s="18">
        <v>8.3333333333333339</v>
      </c>
      <c r="M28" s="18">
        <v>40.082426974258851</v>
      </c>
    </row>
    <row r="29" spans="1:15" x14ac:dyDescent="0.35">
      <c r="A29" s="14">
        <v>28</v>
      </c>
      <c r="B29" s="6">
        <v>174.77181055837718</v>
      </c>
      <c r="C29" s="17">
        <v>62.75500698183896</v>
      </c>
      <c r="D29" s="6">
        <v>47.386394751520129</v>
      </c>
      <c r="E29">
        <v>56.496933350608742</v>
      </c>
      <c r="G29" s="18">
        <v>4</v>
      </c>
      <c r="H29" s="18">
        <v>57.381780155208297</v>
      </c>
      <c r="I29" s="18">
        <v>-5.3277380861415153</v>
      </c>
      <c r="J29" s="18">
        <v>-0.54223161317309188</v>
      </c>
      <c r="L29" s="18">
        <v>11.666666666666666</v>
      </c>
      <c r="M29" s="18">
        <v>40.911144904093817</v>
      </c>
    </row>
    <row r="30" spans="1:15" x14ac:dyDescent="0.35">
      <c r="A30" s="14">
        <v>29</v>
      </c>
      <c r="B30" s="6">
        <v>86.157655611168593</v>
      </c>
      <c r="C30" s="17">
        <v>41.077923813369125</v>
      </c>
      <c r="D30" s="6">
        <v>52.970236336186645</v>
      </c>
      <c r="E30">
        <v>54.63612219744391</v>
      </c>
      <c r="G30" s="18">
        <v>5</v>
      </c>
      <c r="H30" s="18">
        <v>52.899307585621798</v>
      </c>
      <c r="I30" s="18">
        <v>-1.225634390730491</v>
      </c>
      <c r="J30" s="18">
        <v>-0.1247391861425977</v>
      </c>
      <c r="L30" s="18">
        <v>15</v>
      </c>
      <c r="M30" s="18">
        <v>46.122296023604576</v>
      </c>
    </row>
    <row r="31" spans="1:15" x14ac:dyDescent="0.35">
      <c r="A31" s="14">
        <v>30</v>
      </c>
      <c r="B31" s="6">
        <v>55.015829426702112</v>
      </c>
      <c r="C31" s="17">
        <v>60.958504834794439</v>
      </c>
      <c r="D31" s="6">
        <v>63.611098110122839</v>
      </c>
      <c r="E31">
        <v>51.603842191689182</v>
      </c>
      <c r="G31" s="18">
        <v>6</v>
      </c>
      <c r="H31" s="18">
        <v>53.668584772516056</v>
      </c>
      <c r="I31" s="18">
        <v>-16.28255493049744</v>
      </c>
      <c r="J31" s="18">
        <v>-1.6571602965072247</v>
      </c>
      <c r="L31" s="18">
        <v>18.333333333333336</v>
      </c>
      <c r="M31" s="18">
        <v>46.902054716774728</v>
      </c>
    </row>
    <row r="32" spans="1:15" x14ac:dyDescent="0.35">
      <c r="G32" s="18">
        <v>7</v>
      </c>
      <c r="H32" s="18">
        <v>52.254756548900247</v>
      </c>
      <c r="I32" s="18">
        <v>14.972997265031239</v>
      </c>
      <c r="J32" s="18">
        <v>1.5238798022321791</v>
      </c>
      <c r="L32" s="18">
        <v>21.666666666666668</v>
      </c>
      <c r="M32" s="18">
        <v>47.386394751520129</v>
      </c>
    </row>
    <row r="33" spans="7:13" x14ac:dyDescent="0.35">
      <c r="G33" s="18">
        <v>8</v>
      </c>
      <c r="H33" s="18">
        <v>51.480914253112203</v>
      </c>
      <c r="I33" s="18">
        <v>-4.5788595363374753</v>
      </c>
      <c r="J33" s="18">
        <v>-0.46601434844169937</v>
      </c>
      <c r="L33" s="18">
        <v>25.000000000000004</v>
      </c>
      <c r="M33" s="18">
        <v>49.47152049469878</v>
      </c>
    </row>
    <row r="34" spans="7:13" x14ac:dyDescent="0.35">
      <c r="G34" s="18">
        <v>9</v>
      </c>
      <c r="H34" s="18">
        <v>50.998344342733915</v>
      </c>
      <c r="I34" s="18">
        <v>-0.4602127996625569</v>
      </c>
      <c r="J34" s="18">
        <v>-4.6838250065828188E-2</v>
      </c>
      <c r="L34" s="18">
        <v>28.333333333333336</v>
      </c>
      <c r="M34" s="18">
        <v>49.664493669915828</v>
      </c>
    </row>
    <row r="35" spans="7:13" x14ac:dyDescent="0.35">
      <c r="G35" s="18">
        <v>10</v>
      </c>
      <c r="H35" s="18">
        <v>51.2437880882242</v>
      </c>
      <c r="I35" s="18">
        <v>-11.597204617475462</v>
      </c>
      <c r="J35" s="18">
        <v>-1.1803078278921832</v>
      </c>
      <c r="L35" s="18">
        <v>31.666666666666668</v>
      </c>
      <c r="M35" s="18">
        <v>50.538131543071358</v>
      </c>
    </row>
    <row r="36" spans="7:13" x14ac:dyDescent="0.35">
      <c r="G36" s="18">
        <v>11</v>
      </c>
      <c r="H36" s="18">
        <v>52.665524159407695</v>
      </c>
      <c r="I36" s="18">
        <v>-12.583097185148844</v>
      </c>
      <c r="J36" s="18">
        <v>-1.2806472418689048</v>
      </c>
      <c r="L36" s="18">
        <v>35</v>
      </c>
      <c r="M36" s="18">
        <v>50.813591340265702</v>
      </c>
    </row>
    <row r="37" spans="7:13" x14ac:dyDescent="0.35">
      <c r="G37" s="18">
        <v>12</v>
      </c>
      <c r="H37" s="18">
        <v>50.422068487343729</v>
      </c>
      <c r="I37" s="18">
        <v>6.4154098066207936</v>
      </c>
      <c r="J37" s="18">
        <v>0.65292962085712913</v>
      </c>
      <c r="L37" s="18">
        <v>38.333333333333336</v>
      </c>
      <c r="M37" s="18">
        <v>51.354243876339751</v>
      </c>
    </row>
    <row r="38" spans="7:13" x14ac:dyDescent="0.35">
      <c r="G38" s="18">
        <v>13</v>
      </c>
      <c r="H38" s="18">
        <v>52.691620739269453</v>
      </c>
      <c r="I38" s="18">
        <v>6.3018272507999455</v>
      </c>
      <c r="J38" s="18">
        <v>0.64136973343862713</v>
      </c>
      <c r="L38" s="18">
        <v>41.666666666666664</v>
      </c>
      <c r="M38" s="18">
        <v>51.673673194891308</v>
      </c>
    </row>
    <row r="39" spans="7:13" x14ac:dyDescent="0.35">
      <c r="G39" s="18">
        <v>14</v>
      </c>
      <c r="H39" s="18">
        <v>54.476499784572631</v>
      </c>
      <c r="I39" s="18">
        <v>-3.12225590823288</v>
      </c>
      <c r="J39" s="18">
        <v>-0.31776822180206599</v>
      </c>
      <c r="L39" s="18">
        <v>45</v>
      </c>
      <c r="M39" s="18">
        <v>52.054042069066782</v>
      </c>
    </row>
    <row r="40" spans="7:13" x14ac:dyDescent="0.35">
      <c r="G40" s="18">
        <v>15</v>
      </c>
      <c r="H40" s="18">
        <v>58.720528214676513</v>
      </c>
      <c r="I40" s="18">
        <v>-7.9069368744108104</v>
      </c>
      <c r="J40" s="18">
        <v>-0.80473008758105402</v>
      </c>
      <c r="L40" s="18">
        <v>48.333333333333336</v>
      </c>
      <c r="M40" s="18">
        <v>52.970236336186645</v>
      </c>
    </row>
    <row r="41" spans="7:13" x14ac:dyDescent="0.35">
      <c r="G41" s="18">
        <v>16</v>
      </c>
      <c r="H41" s="18">
        <v>55.81624486109169</v>
      </c>
      <c r="I41" s="18">
        <v>-6.1517511911758618</v>
      </c>
      <c r="J41" s="18">
        <v>-0.62609571234507844</v>
      </c>
      <c r="L41" s="18">
        <v>51.666666666666664</v>
      </c>
      <c r="M41" s="18">
        <v>54.387503066827776</v>
      </c>
    </row>
    <row r="42" spans="7:13" x14ac:dyDescent="0.35">
      <c r="G42" s="18">
        <v>17</v>
      </c>
      <c r="H42" s="18">
        <v>58.201451090915796</v>
      </c>
      <c r="I42" s="18">
        <v>20.406130079010765</v>
      </c>
      <c r="J42" s="18">
        <v>2.0768379849872476</v>
      </c>
      <c r="L42" s="18">
        <v>55</v>
      </c>
      <c r="M42" s="18">
        <v>54.906170842223219</v>
      </c>
    </row>
    <row r="43" spans="7:13" x14ac:dyDescent="0.35">
      <c r="G43" s="18">
        <v>18</v>
      </c>
      <c r="H43" s="18">
        <v>55.88486490106051</v>
      </c>
      <c r="I43" s="18">
        <v>20.395583080492642</v>
      </c>
      <c r="J43" s="18">
        <v>2.0757645620959289</v>
      </c>
      <c r="L43" s="18">
        <v>58.333333333333336</v>
      </c>
      <c r="M43" s="18">
        <v>56.345097189187072</v>
      </c>
    </row>
    <row r="44" spans="7:13" x14ac:dyDescent="0.35">
      <c r="G44" s="18">
        <v>19</v>
      </c>
      <c r="H44" s="18">
        <v>59.154435498312722</v>
      </c>
      <c r="I44" s="18">
        <v>-4.2482646560895034</v>
      </c>
      <c r="J44" s="18">
        <v>-0.43236798814296201</v>
      </c>
      <c r="L44" s="18">
        <v>61.666666666666664</v>
      </c>
      <c r="M44" s="18">
        <v>56.837478293964523</v>
      </c>
    </row>
    <row r="45" spans="7:13" x14ac:dyDescent="0.35">
      <c r="G45" s="18">
        <v>20</v>
      </c>
      <c r="H45" s="18">
        <v>57.10608445399707</v>
      </c>
      <c r="I45" s="18">
        <v>-2.7185813871692943</v>
      </c>
      <c r="J45" s="18">
        <v>-0.27668416638978022</v>
      </c>
      <c r="L45" s="18">
        <v>65</v>
      </c>
      <c r="M45" s="18">
        <v>57.133422185579548</v>
      </c>
    </row>
    <row r="46" spans="7:13" x14ac:dyDescent="0.35">
      <c r="G46" s="18">
        <v>21</v>
      </c>
      <c r="H46" s="18">
        <v>51.773463639813109</v>
      </c>
      <c r="I46" s="18">
        <v>-2.3019431451143291</v>
      </c>
      <c r="J46" s="18">
        <v>-0.23428072567134245</v>
      </c>
      <c r="L46" s="18">
        <v>68.333333333333343</v>
      </c>
      <c r="M46" s="18">
        <v>57.640909997353447</v>
      </c>
    </row>
    <row r="47" spans="7:13" x14ac:dyDescent="0.35">
      <c r="G47" s="18">
        <v>22</v>
      </c>
      <c r="H47" s="18">
        <v>56.523744549694875</v>
      </c>
      <c r="I47" s="18">
        <v>4.9542064969957025</v>
      </c>
      <c r="J47" s="18">
        <v>0.50421536070743667</v>
      </c>
      <c r="L47" s="18">
        <v>71.666666666666671</v>
      </c>
      <c r="M47" s="18">
        <v>58.993447990069399</v>
      </c>
    </row>
    <row r="48" spans="7:13" x14ac:dyDescent="0.35">
      <c r="G48" s="18">
        <v>23</v>
      </c>
      <c r="H48" s="18">
        <v>56.070330559169982</v>
      </c>
      <c r="I48" s="18">
        <v>1.570579438183465</v>
      </c>
      <c r="J48" s="18">
        <v>0.15984603758918486</v>
      </c>
      <c r="L48" s="18">
        <v>75.000000000000014</v>
      </c>
      <c r="M48" s="18">
        <v>59.100595560885267</v>
      </c>
    </row>
    <row r="49" spans="7:13" x14ac:dyDescent="0.35">
      <c r="G49" s="18">
        <v>24</v>
      </c>
      <c r="H49" s="18">
        <v>52.371069514095929</v>
      </c>
      <c r="I49" s="18">
        <v>6.7295260467893385</v>
      </c>
      <c r="J49" s="18">
        <v>0.68489886425396607</v>
      </c>
      <c r="L49" s="18">
        <v>78.333333333333343</v>
      </c>
      <c r="M49" s="18">
        <v>61.477951046690578</v>
      </c>
    </row>
    <row r="50" spans="7:13" x14ac:dyDescent="0.35">
      <c r="G50" s="18">
        <v>25</v>
      </c>
      <c r="H50" s="18">
        <v>59.64566443348879</v>
      </c>
      <c r="I50" s="18">
        <v>12.078260566917081</v>
      </c>
      <c r="J50" s="18">
        <v>1.2292673937106959</v>
      </c>
      <c r="L50" s="18">
        <v>81.666666666666671</v>
      </c>
      <c r="M50" s="18">
        <v>63.611098110122839</v>
      </c>
    </row>
    <row r="51" spans="7:13" x14ac:dyDescent="0.35">
      <c r="G51" s="18">
        <v>26</v>
      </c>
      <c r="H51" s="18">
        <v>56.364310597050007</v>
      </c>
      <c r="I51" s="18">
        <v>12.275795265527904</v>
      </c>
      <c r="J51" s="18">
        <v>1.2493715273136634</v>
      </c>
      <c r="L51" s="18">
        <v>85.000000000000014</v>
      </c>
      <c r="M51" s="18">
        <v>67.227753813931486</v>
      </c>
    </row>
    <row r="52" spans="7:13" x14ac:dyDescent="0.35">
      <c r="G52" s="18">
        <v>27</v>
      </c>
      <c r="H52" s="18">
        <v>51.750648338670075</v>
      </c>
      <c r="I52" s="18">
        <v>5.3827738469094726</v>
      </c>
      <c r="J52" s="18">
        <v>0.54783288877277703</v>
      </c>
      <c r="L52" s="18">
        <v>88.333333333333343</v>
      </c>
      <c r="M52" s="18">
        <v>68.640105862577911</v>
      </c>
    </row>
    <row r="53" spans="7:13" x14ac:dyDescent="0.35">
      <c r="G53" s="18">
        <v>28</v>
      </c>
      <c r="H53" s="18">
        <v>53.214887383308898</v>
      </c>
      <c r="I53" s="18">
        <v>-5.8284926317887695</v>
      </c>
      <c r="J53" s="18">
        <v>-0.59319600757460322</v>
      </c>
      <c r="L53" s="18">
        <v>91.666666666666671</v>
      </c>
      <c r="M53" s="18">
        <v>71.72392500040587</v>
      </c>
    </row>
    <row r="54" spans="7:13" x14ac:dyDescent="0.35">
      <c r="G54" s="18">
        <v>29</v>
      </c>
      <c r="H54" s="18">
        <v>54.908436935200832</v>
      </c>
      <c r="I54" s="18">
        <v>-1.9382005990141877</v>
      </c>
      <c r="J54" s="18">
        <v>-0.19726075502665028</v>
      </c>
      <c r="L54" s="18">
        <v>95.000000000000014</v>
      </c>
      <c r="M54" s="18">
        <v>76.280447981553152</v>
      </c>
    </row>
    <row r="55" spans="7:13" ht="15" thickBot="1" x14ac:dyDescent="0.4">
      <c r="G55" s="19">
        <v>30</v>
      </c>
      <c r="H55" s="19">
        <v>57.668156230854635</v>
      </c>
      <c r="I55" s="19">
        <v>5.9429418792682043</v>
      </c>
      <c r="J55" s="19">
        <v>0.60484410271063194</v>
      </c>
      <c r="L55" s="19">
        <v>98.333333333333343</v>
      </c>
      <c r="M55" s="19">
        <v>78.607581169926561</v>
      </c>
    </row>
  </sheetData>
  <sortState xmlns:xlrd2="http://schemas.microsoft.com/office/spreadsheetml/2017/richdata2" ref="M26:M55">
    <sortCondition ref="M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Отклонение</vt:lpstr>
      <vt:lpstr>кореляция1</vt:lpstr>
      <vt:lpstr>кореляция2</vt:lpstr>
      <vt:lpstr>регрессия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2021-11-10T05:21:13Z</dcterms:created>
  <dcterms:modified xsi:type="dcterms:W3CDTF">2021-11-10T07:36:30Z</dcterms:modified>
</cp:coreProperties>
</file>