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gggchaseggg/Documents/GitHub/VlSU/OIM/prac/prac5/"/>
    </mc:Choice>
  </mc:AlternateContent>
  <xr:revisionPtr revIDLastSave="0" documentId="13_ncr:1_{ED9B214E-D7CB-1149-86C7-FB8ACB7F97B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G47" i="1"/>
  <c r="B47" i="1"/>
  <c r="C46" i="1"/>
  <c r="E22" i="1" l="1"/>
  <c r="C26" i="1"/>
  <c r="C39" i="1" s="1"/>
  <c r="B39" i="1"/>
  <c r="B46" i="1"/>
  <c r="D22" i="1"/>
  <c r="E15" i="1"/>
  <c r="D15" i="1"/>
  <c r="E14" i="1"/>
  <c r="D14" i="1"/>
  <c r="F39" i="1"/>
  <c r="C38" i="1" s="1"/>
  <c r="F38" i="1"/>
  <c r="B38" i="1" s="1"/>
  <c r="C35" i="1"/>
  <c r="C32" i="1"/>
  <c r="C31" i="1"/>
  <c r="C30" i="1"/>
  <c r="C27" i="1"/>
  <c r="C7" i="1"/>
  <c r="B7" i="1"/>
  <c r="G4" i="1"/>
  <c r="F2" i="1"/>
  <c r="G3" i="1" s="1"/>
  <c r="B45" i="1" l="1"/>
  <c r="B48" i="1" s="1"/>
  <c r="C45" i="1"/>
  <c r="C47" i="1"/>
  <c r="B40" i="1"/>
  <c r="C40" i="1"/>
  <c r="C48" i="1" l="1"/>
</calcChain>
</file>

<file path=xl/sharedStrings.xml><?xml version="1.0" encoding="utf-8"?>
<sst xmlns="http://schemas.openxmlformats.org/spreadsheetml/2006/main" count="65" uniqueCount="49">
  <si>
    <t>Должность</t>
  </si>
  <si>
    <t>Предыдущий год (2023)</t>
  </si>
  <si>
    <t>Нынешний год (2024)</t>
  </si>
  <si>
    <t>ср.з\п=</t>
  </si>
  <si>
    <t>Техник</t>
  </si>
  <si>
    <t xml:space="preserve">ср.з\п в год = </t>
  </si>
  <si>
    <t>Тестировщик</t>
  </si>
  <si>
    <t>ср.з\п в год отдела =</t>
  </si>
  <si>
    <t>20 чел</t>
  </si>
  <si>
    <t>Предыдущий год</t>
  </si>
  <si>
    <t>Администратор</t>
  </si>
  <si>
    <t>24 чел</t>
  </si>
  <si>
    <t>Нынешний год</t>
  </si>
  <si>
    <t>Разработчик</t>
  </si>
  <si>
    <t>Аналитик</t>
  </si>
  <si>
    <t>Принято на должность</t>
  </si>
  <si>
    <t>+</t>
  </si>
  <si>
    <t>Оценка выполнения функции подбора кадров</t>
  </si>
  <si>
    <t>Рк</t>
  </si>
  <si>
    <t>Пр</t>
  </si>
  <si>
    <t>Ор</t>
  </si>
  <si>
    <t>Ч</t>
  </si>
  <si>
    <t>Кн</t>
  </si>
  <si>
    <t>Затраты, связанные с наймом персонала</t>
  </si>
  <si>
    <t>З.п. в мес.</t>
  </si>
  <si>
    <t>З.п. в час</t>
  </si>
  <si>
    <t>ср зп</t>
  </si>
  <si>
    <t>оклад/22/8</t>
  </si>
  <si>
    <t>Затраты, зарплата</t>
  </si>
  <si>
    <t>Зарплата службы управления персоналом</t>
  </si>
  <si>
    <t>Специалист по набору (кадровик)</t>
  </si>
  <si>
    <t>Менеджер</t>
  </si>
  <si>
    <t>Медицинский работник</t>
  </si>
  <si>
    <t>Расходы других функциональных служб</t>
  </si>
  <si>
    <t>бухгалтер</t>
  </si>
  <si>
    <r>
      <t>Стоимость адаптации персонала</t>
    </r>
    <r>
      <rPr>
        <sz val="12"/>
        <color theme="1"/>
        <rFont val="Times New Roman"/>
        <family val="1"/>
        <charset val="204"/>
      </rPr>
      <t xml:space="preserve"> </t>
    </r>
  </si>
  <si>
    <t>З/П в час</t>
  </si>
  <si>
    <t>Оценка среднего времени (затрат), необходимого новому работнику для адаптации</t>
  </si>
  <si>
    <t>Оценка количества времени (затрат), уделенного работнику новыми коллегами</t>
  </si>
  <si>
    <t>Операционные затраты</t>
  </si>
  <si>
    <t>Общие затраты</t>
  </si>
  <si>
    <t>За=</t>
  </si>
  <si>
    <t>Время существования вакансии, мес.</t>
  </si>
  <si>
    <t>Отношение числа откликнувшихся на объявление</t>
  </si>
  <si>
    <t>Отношение количества получивших приглашение к количеству принятых на работу</t>
  </si>
  <si>
    <t xml:space="preserve">Число заполненных вакансий </t>
  </si>
  <si>
    <t>Руководитель отдела</t>
  </si>
  <si>
    <t>Главный  менеджер</t>
  </si>
  <si>
    <t>Общие затраты на адаптацию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</si>
</sst>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u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1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1" applyNumberFormat="1" applyFont="1" applyBorder="1" applyAlignment="1">
      <alignment wrapText="1"/>
    </xf>
    <xf numFmtId="1" fontId="3" fillId="0" borderId="1" xfId="0" applyNumberFormat="1" applyFont="1" applyBorder="1" applyAlignment="1">
      <alignment wrapText="1"/>
    </xf>
    <xf numFmtId="1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4" fillId="3" borderId="2" xfId="0" applyFont="1" applyFill="1" applyBorder="1" applyAlignment="1">
      <alignment vertical="top" wrapText="1"/>
    </xf>
    <xf numFmtId="0" fontId="3" fillId="3" borderId="1" xfId="0" applyFont="1" applyFill="1" applyBorder="1" applyAlignment="1">
      <alignment wrapText="1"/>
    </xf>
    <xf numFmtId="0" fontId="4" fillId="4" borderId="2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3" fillId="0" borderId="0" xfId="0" applyFont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21" zoomScale="119" zoomScaleNormal="100" workbookViewId="0">
      <selection activeCell="E28" sqref="E28"/>
    </sheetView>
  </sheetViews>
  <sheetFormatPr baseColWidth="10" defaultColWidth="8.83203125" defaultRowHeight="16" x14ac:dyDescent="0.2"/>
  <cols>
    <col min="1" max="1" width="58.5" style="1" bestFit="1" customWidth="1"/>
    <col min="2" max="2" width="16.5" style="1" bestFit="1" customWidth="1"/>
    <col min="3" max="3" width="14" style="1" bestFit="1" customWidth="1"/>
    <col min="4" max="4" width="16.5" style="1" bestFit="1" customWidth="1"/>
    <col min="5" max="5" width="21" style="1" bestFit="1" customWidth="1"/>
    <col min="6" max="6" width="15.5" style="1" bestFit="1" customWidth="1"/>
    <col min="7" max="7" width="10.5" style="1" customWidth="1"/>
    <col min="8" max="8" width="8.83203125" style="1"/>
    <col min="9" max="9" width="18" style="1" customWidth="1"/>
    <col min="10" max="16384" width="8.83203125" style="1"/>
  </cols>
  <sheetData>
    <row r="1" spans="1:9" ht="34" x14ac:dyDescent="0.2">
      <c r="A1" s="12" t="s">
        <v>0</v>
      </c>
      <c r="B1" s="12" t="s">
        <v>1</v>
      </c>
      <c r="C1" s="12" t="s">
        <v>2</v>
      </c>
      <c r="E1" s="1" t="s">
        <v>3</v>
      </c>
      <c r="F1" s="2">
        <v>70000</v>
      </c>
    </row>
    <row r="2" spans="1:9" ht="17.25" customHeight="1" x14ac:dyDescent="0.2">
      <c r="A2" s="14" t="s">
        <v>4</v>
      </c>
      <c r="B2" s="3">
        <v>5</v>
      </c>
      <c r="C2" s="3">
        <v>5</v>
      </c>
      <c r="E2" s="1" t="s">
        <v>5</v>
      </c>
      <c r="F2" s="1">
        <f>F1*12</f>
        <v>840000</v>
      </c>
    </row>
    <row r="3" spans="1:9" ht="15.75" customHeight="1" x14ac:dyDescent="0.2">
      <c r="A3" s="14" t="s">
        <v>6</v>
      </c>
      <c r="B3" s="3">
        <v>3</v>
      </c>
      <c r="C3" s="3">
        <v>3</v>
      </c>
      <c r="E3" s="1" t="s">
        <v>7</v>
      </c>
      <c r="G3" s="1">
        <f>F2*22</f>
        <v>18480000</v>
      </c>
      <c r="H3" s="1" t="s">
        <v>8</v>
      </c>
      <c r="I3" s="1" t="s">
        <v>9</v>
      </c>
    </row>
    <row r="4" spans="1:9" ht="15" customHeight="1" x14ac:dyDescent="0.2">
      <c r="A4" s="16" t="s">
        <v>10</v>
      </c>
      <c r="B4" s="3">
        <v>8</v>
      </c>
      <c r="C4" s="3">
        <v>10</v>
      </c>
      <c r="G4" s="1">
        <f>F2*28</f>
        <v>23520000</v>
      </c>
      <c r="H4" s="1" t="s">
        <v>11</v>
      </c>
      <c r="I4" s="1" t="s">
        <v>12</v>
      </c>
    </row>
    <row r="5" spans="1:9" ht="14.25" customHeight="1" x14ac:dyDescent="0.2">
      <c r="A5" s="16" t="s">
        <v>13</v>
      </c>
      <c r="B5" s="3">
        <v>2</v>
      </c>
      <c r="C5" s="3">
        <v>4</v>
      </c>
    </row>
    <row r="6" spans="1:9" ht="15" customHeight="1" x14ac:dyDescent="0.2">
      <c r="A6" s="14" t="s">
        <v>14</v>
      </c>
      <c r="B6" s="3">
        <v>2</v>
      </c>
      <c r="C6" s="3">
        <v>2</v>
      </c>
    </row>
    <row r="7" spans="1:9" x14ac:dyDescent="0.2">
      <c r="A7" s="15"/>
      <c r="B7" s="4">
        <f>SUM(B2:B6)</f>
        <v>20</v>
      </c>
      <c r="C7" s="4">
        <f>SUM(C2:C6)</f>
        <v>24</v>
      </c>
    </row>
    <row r="9" spans="1:9" x14ac:dyDescent="0.2">
      <c r="D9" s="27" t="s">
        <v>15</v>
      </c>
      <c r="E9" s="27"/>
    </row>
    <row r="10" spans="1:9" ht="17" x14ac:dyDescent="0.2">
      <c r="D10" s="5" t="s">
        <v>16</v>
      </c>
      <c r="E10" s="5" t="s">
        <v>16</v>
      </c>
      <c r="F10" s="5"/>
    </row>
    <row r="11" spans="1:9" x14ac:dyDescent="0.2">
      <c r="D11" s="1">
        <v>2</v>
      </c>
      <c r="E11" s="1">
        <v>2</v>
      </c>
    </row>
    <row r="12" spans="1:9" ht="17" x14ac:dyDescent="0.2">
      <c r="A12" s="17" t="s">
        <v>17</v>
      </c>
      <c r="B12" s="18" t="s">
        <v>4</v>
      </c>
      <c r="C12" s="18" t="s">
        <v>6</v>
      </c>
      <c r="D12" s="19" t="s">
        <v>10</v>
      </c>
      <c r="E12" s="19" t="s">
        <v>13</v>
      </c>
      <c r="F12" s="18" t="s">
        <v>14</v>
      </c>
    </row>
    <row r="13" spans="1:9" ht="17" x14ac:dyDescent="0.2">
      <c r="A13" s="20" t="s">
        <v>42</v>
      </c>
      <c r="B13" s="4">
        <v>0</v>
      </c>
      <c r="C13" s="4">
        <v>0</v>
      </c>
      <c r="D13" s="4">
        <v>3</v>
      </c>
      <c r="E13" s="4">
        <v>2</v>
      </c>
      <c r="F13" s="4">
        <v>0</v>
      </c>
    </row>
    <row r="14" spans="1:9" ht="17" x14ac:dyDescent="0.2">
      <c r="A14" s="20" t="s">
        <v>43</v>
      </c>
      <c r="B14" s="4">
        <v>0</v>
      </c>
      <c r="C14" s="4">
        <v>0</v>
      </c>
      <c r="D14" s="13">
        <f>10/4</f>
        <v>2.5</v>
      </c>
      <c r="E14" s="9">
        <f>4/2</f>
        <v>2</v>
      </c>
      <c r="F14" s="9">
        <v>0</v>
      </c>
    </row>
    <row r="15" spans="1:9" ht="34" x14ac:dyDescent="0.2">
      <c r="A15" s="20" t="s">
        <v>44</v>
      </c>
      <c r="B15" s="4">
        <v>0</v>
      </c>
      <c r="C15" s="4">
        <v>0</v>
      </c>
      <c r="D15" s="9">
        <f>4/2</f>
        <v>2</v>
      </c>
      <c r="E15" s="9">
        <f>6/2</f>
        <v>3</v>
      </c>
      <c r="F15" s="9">
        <v>0</v>
      </c>
    </row>
    <row r="16" spans="1:9" ht="17" x14ac:dyDescent="0.2">
      <c r="A16" s="20" t="s">
        <v>45</v>
      </c>
      <c r="B16" s="4">
        <v>0</v>
      </c>
      <c r="C16" s="4">
        <v>0</v>
      </c>
      <c r="D16" s="9">
        <v>2</v>
      </c>
      <c r="E16" s="9">
        <v>2</v>
      </c>
      <c r="F16" s="9">
        <v>0</v>
      </c>
    </row>
    <row r="17" spans="1:9" ht="15.75" customHeight="1" x14ac:dyDescent="0.2">
      <c r="A17" s="7"/>
    </row>
    <row r="18" spans="1:9" ht="17" x14ac:dyDescent="0.2">
      <c r="A18" s="21" t="s">
        <v>18</v>
      </c>
      <c r="B18" s="4">
        <v>0</v>
      </c>
      <c r="C18" s="4">
        <v>0</v>
      </c>
      <c r="D18" s="4">
        <v>86</v>
      </c>
      <c r="E18" s="4">
        <v>95</v>
      </c>
      <c r="F18" s="4">
        <v>0</v>
      </c>
    </row>
    <row r="19" spans="1:9" ht="17" x14ac:dyDescent="0.2">
      <c r="A19" s="21" t="s">
        <v>19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</row>
    <row r="20" spans="1:9" ht="17" x14ac:dyDescent="0.2">
      <c r="A20" s="21" t="s">
        <v>20</v>
      </c>
      <c r="B20" s="4">
        <v>0</v>
      </c>
      <c r="C20" s="4">
        <v>0</v>
      </c>
      <c r="D20" s="4">
        <v>100</v>
      </c>
      <c r="E20" s="4">
        <v>100</v>
      </c>
      <c r="F20" s="4">
        <v>0</v>
      </c>
    </row>
    <row r="21" spans="1:9" ht="17" x14ac:dyDescent="0.2">
      <c r="A21" s="21" t="s">
        <v>21</v>
      </c>
      <c r="B21" s="4">
        <v>0</v>
      </c>
      <c r="C21" s="4">
        <v>0</v>
      </c>
      <c r="D21" s="4">
        <v>3</v>
      </c>
      <c r="E21" s="4">
        <v>3</v>
      </c>
      <c r="F21" s="4">
        <v>0</v>
      </c>
    </row>
    <row r="22" spans="1:9" ht="18.75" customHeight="1" x14ac:dyDescent="0.2">
      <c r="A22" s="21" t="s">
        <v>22</v>
      </c>
      <c r="B22" s="4">
        <v>0</v>
      </c>
      <c r="C22" s="9">
        <v>0</v>
      </c>
      <c r="D22" s="4">
        <f>(D18+D19+D20)/3</f>
        <v>62</v>
      </c>
      <c r="E22" s="9">
        <f>(E18+E19+E20)/3</f>
        <v>65</v>
      </c>
      <c r="F22" s="4">
        <v>0</v>
      </c>
    </row>
    <row r="23" spans="1:9" x14ac:dyDescent="0.2">
      <c r="A23" s="7"/>
    </row>
    <row r="24" spans="1:9" ht="34" x14ac:dyDescent="0.2">
      <c r="A24" s="17" t="s">
        <v>23</v>
      </c>
      <c r="B24" s="22" t="s">
        <v>24</v>
      </c>
      <c r="C24" s="22" t="s">
        <v>25</v>
      </c>
      <c r="H24" s="1" t="s">
        <v>26</v>
      </c>
      <c r="I24" s="1" t="s">
        <v>27</v>
      </c>
    </row>
    <row r="25" spans="1:9" ht="17" x14ac:dyDescent="0.2">
      <c r="A25" s="21" t="s">
        <v>28</v>
      </c>
      <c r="B25" s="4"/>
      <c r="C25" s="4"/>
    </row>
    <row r="26" spans="1:9" ht="17" x14ac:dyDescent="0.2">
      <c r="A26" s="23" t="s">
        <v>46</v>
      </c>
      <c r="B26" s="4">
        <v>120000</v>
      </c>
      <c r="C26" s="8">
        <f>B26/22/8</f>
        <v>681.81818181818187</v>
      </c>
    </row>
    <row r="27" spans="1:9" ht="17" x14ac:dyDescent="0.2">
      <c r="A27" s="23" t="s">
        <v>47</v>
      </c>
      <c r="B27" s="4">
        <v>80000</v>
      </c>
      <c r="C27" s="9">
        <f>B27/22/8</f>
        <v>454.54545454545456</v>
      </c>
    </row>
    <row r="28" spans="1:9" x14ac:dyDescent="0.2">
      <c r="A28" s="23"/>
      <c r="B28" s="4"/>
      <c r="C28" s="4"/>
    </row>
    <row r="29" spans="1:9" ht="17" x14ac:dyDescent="0.2">
      <c r="A29" s="21" t="s">
        <v>29</v>
      </c>
      <c r="B29" s="4"/>
      <c r="C29" s="4"/>
    </row>
    <row r="30" spans="1:9" ht="17" x14ac:dyDescent="0.2">
      <c r="A30" s="23" t="s">
        <v>30</v>
      </c>
      <c r="B30" s="4">
        <v>80000</v>
      </c>
      <c r="C30" s="9">
        <f>B30/22/8</f>
        <v>454.54545454545456</v>
      </c>
    </row>
    <row r="31" spans="1:9" ht="17" x14ac:dyDescent="0.2">
      <c r="A31" s="23" t="s">
        <v>31</v>
      </c>
      <c r="B31" s="4">
        <v>75000</v>
      </c>
      <c r="C31" s="9">
        <f>B31/22/8</f>
        <v>426.13636363636363</v>
      </c>
    </row>
    <row r="32" spans="1:9" ht="17" x14ac:dyDescent="0.2">
      <c r="A32" s="23" t="s">
        <v>32</v>
      </c>
      <c r="B32" s="4">
        <v>50000</v>
      </c>
      <c r="C32" s="9">
        <f>B32/22/8</f>
        <v>284.09090909090907</v>
      </c>
    </row>
    <row r="33" spans="1:7" x14ac:dyDescent="0.2">
      <c r="A33" s="15"/>
      <c r="B33" s="4"/>
      <c r="C33" s="4"/>
    </row>
    <row r="34" spans="1:7" ht="17" x14ac:dyDescent="0.2">
      <c r="A34" s="21" t="s">
        <v>33</v>
      </c>
      <c r="B34" s="4"/>
      <c r="C34" s="4"/>
    </row>
    <row r="35" spans="1:7" ht="17" x14ac:dyDescent="0.2">
      <c r="A35" s="23" t="s">
        <v>34</v>
      </c>
      <c r="B35" s="4">
        <v>80000</v>
      </c>
      <c r="C35" s="9">
        <f>B35/22/8</f>
        <v>454.54545454545456</v>
      </c>
    </row>
    <row r="36" spans="1:7" x14ac:dyDescent="0.2">
      <c r="A36" s="23"/>
      <c r="B36" s="4"/>
      <c r="C36" s="4"/>
    </row>
    <row r="37" spans="1:7" ht="17" x14ac:dyDescent="0.2">
      <c r="A37" s="24" t="s">
        <v>35</v>
      </c>
      <c r="B37" s="19" t="s">
        <v>10</v>
      </c>
      <c r="C37" s="19" t="s">
        <v>13</v>
      </c>
      <c r="E37" s="22"/>
      <c r="F37" s="25" t="s">
        <v>36</v>
      </c>
    </row>
    <row r="38" spans="1:7" ht="34" x14ac:dyDescent="0.2">
      <c r="A38" s="20" t="s">
        <v>37</v>
      </c>
      <c r="B38" s="9">
        <f>2*8*F38</f>
        <v>7272.727272727273</v>
      </c>
      <c r="C38" s="9">
        <f>2*3*F39</f>
        <v>3409.090909090909</v>
      </c>
      <c r="E38" s="16" t="s">
        <v>10</v>
      </c>
      <c r="F38" s="10">
        <f>80000/22/8</f>
        <v>454.54545454545456</v>
      </c>
    </row>
    <row r="39" spans="1:7" ht="34" x14ac:dyDescent="0.2">
      <c r="A39" s="20" t="s">
        <v>38</v>
      </c>
      <c r="B39" s="9">
        <f>2*3*C26</f>
        <v>4090.909090909091</v>
      </c>
      <c r="C39" s="9">
        <f>2*2*C26</f>
        <v>2727.2727272727275</v>
      </c>
      <c r="E39" s="16" t="s">
        <v>13</v>
      </c>
      <c r="F39" s="10">
        <f>100000/22/8</f>
        <v>568.18181818181813</v>
      </c>
    </row>
    <row r="40" spans="1:7" ht="17" x14ac:dyDescent="0.2">
      <c r="A40" s="15" t="s">
        <v>48</v>
      </c>
      <c r="B40" s="9">
        <f>B38+B39</f>
        <v>11363.636363636364</v>
      </c>
      <c r="C40" s="9">
        <f>C38+C39</f>
        <v>6136.363636363636</v>
      </c>
    </row>
    <row r="43" spans="1:7" x14ac:dyDescent="0.2">
      <c r="B43" s="1">
        <v>2</v>
      </c>
      <c r="C43" s="1">
        <v>2</v>
      </c>
    </row>
    <row r="44" spans="1:7" ht="17" x14ac:dyDescent="0.2">
      <c r="A44" s="22"/>
      <c r="B44" s="26" t="s">
        <v>10</v>
      </c>
      <c r="C44" s="19" t="s">
        <v>13</v>
      </c>
    </row>
    <row r="45" spans="1:7" ht="17" x14ac:dyDescent="0.2">
      <c r="A45" s="15" t="s">
        <v>39</v>
      </c>
      <c r="B45" s="9">
        <f>2*((C26*0.25)+(C27*0.5))</f>
        <v>795.4545454545455</v>
      </c>
      <c r="C45" s="9">
        <f>2*((C26*0.4)+(C27*0.5))</f>
        <v>1000</v>
      </c>
      <c r="D45" s="6"/>
    </row>
    <row r="46" spans="1:7" ht="17" x14ac:dyDescent="0.2">
      <c r="A46" s="15" t="s">
        <v>29</v>
      </c>
      <c r="B46" s="9">
        <f>2*(C30+(C31*0.25)+(C32*0.5))</f>
        <v>1406.25</v>
      </c>
      <c r="C46" s="9">
        <f>2*(C30+(C31*0.25)+(C32*0.5))</f>
        <v>1406.25</v>
      </c>
      <c r="D46" s="6"/>
    </row>
    <row r="47" spans="1:7" ht="17" x14ac:dyDescent="0.2">
      <c r="A47" s="15" t="s">
        <v>33</v>
      </c>
      <c r="B47" s="9">
        <f>2*C35*0.5</f>
        <v>454.54545454545456</v>
      </c>
      <c r="C47" s="9">
        <f>2*C35*0.5</f>
        <v>454.54545454545456</v>
      </c>
      <c r="D47" s="6"/>
      <c r="E47" s="15" t="s">
        <v>41</v>
      </c>
      <c r="F47" s="16" t="s">
        <v>10</v>
      </c>
      <c r="G47" s="11">
        <f>B40/B48</f>
        <v>4.2780748663101607</v>
      </c>
    </row>
    <row r="48" spans="1:7" ht="17" x14ac:dyDescent="0.2">
      <c r="A48" s="15" t="s">
        <v>40</v>
      </c>
      <c r="B48" s="9">
        <f>B45+B46+B47</f>
        <v>2656.25</v>
      </c>
      <c r="C48" s="9">
        <f>C45+C46+C47</f>
        <v>2860.7954545454545</v>
      </c>
      <c r="E48" s="15"/>
      <c r="F48" s="16" t="s">
        <v>13</v>
      </c>
      <c r="G48" s="11">
        <f>C40/C48</f>
        <v>2.1449851042701091</v>
      </c>
    </row>
  </sheetData>
  <mergeCells count="1">
    <mergeCell ref="D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gggchaseggg</dc:creator>
  <cp:lastModifiedBy>aga chase</cp:lastModifiedBy>
  <dcterms:created xsi:type="dcterms:W3CDTF">2015-06-05T18:19:34Z</dcterms:created>
  <dcterms:modified xsi:type="dcterms:W3CDTF">2024-03-18T18:00:54Z</dcterms:modified>
</cp:coreProperties>
</file>