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VlSU\KPIS\prac3\"/>
    </mc:Choice>
  </mc:AlternateContent>
  <xr:revisionPtr revIDLastSave="0" documentId="13_ncr:1_{5A80AC3C-7F09-4557-94BB-22003D84C01D}" xr6:coauthVersionLast="47" xr6:coauthVersionMax="47" xr10:uidLastSave="{00000000-0000-0000-0000-000000000000}"/>
  <bookViews>
    <workbookView xWindow="28680" yWindow="7785" windowWidth="21840" windowHeight="13290" activeTab="1" xr2:uid="{00000000-000D-0000-FFFF-FFFF00000000}"/>
  </bookViews>
  <sheets>
    <sheet name="Исходные данные" sheetId="1" r:id="rId1"/>
    <sheet name="Сравнения" sheetId="2" r:id="rId2"/>
  </sheets>
  <definedNames>
    <definedName name="OLE_LINK1" localSheetId="0">'Исходные данные'!$B$6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2" l="1"/>
  <c r="S7" i="2"/>
  <c r="S5" i="2"/>
  <c r="S6" i="2"/>
  <c r="P13" i="2"/>
  <c r="X13" i="2"/>
  <c r="M14" i="2"/>
  <c r="P14" i="2" s="1"/>
  <c r="O14" i="2"/>
  <c r="U14" i="2"/>
  <c r="X14" i="2" s="1"/>
  <c r="W14" i="2"/>
  <c r="M15" i="2"/>
  <c r="P15" i="2" s="1"/>
  <c r="Q15" i="2" s="1"/>
  <c r="U15" i="2"/>
  <c r="X15" i="2"/>
  <c r="Y15" i="2" s="1"/>
  <c r="N22" i="2"/>
  <c r="O22" i="2"/>
  <c r="P22" i="2"/>
  <c r="Q22" i="2" s="1"/>
  <c r="X22" i="2"/>
  <c r="O23" i="2"/>
  <c r="P23" i="2" s="1"/>
  <c r="U23" i="2"/>
  <c r="X23" i="2"/>
  <c r="Y23" i="2" s="1"/>
  <c r="P24" i="2"/>
  <c r="Q24" i="2" s="1"/>
  <c r="U24" i="2"/>
  <c r="X24" i="2" s="1"/>
  <c r="Y24" i="2" s="1"/>
  <c r="V24" i="2"/>
  <c r="F5" i="2"/>
  <c r="E4" i="2"/>
  <c r="F4" i="2"/>
  <c r="H4" i="2" s="1"/>
  <c r="H8" i="2" s="1"/>
  <c r="F7" i="2"/>
  <c r="E7" i="2"/>
  <c r="D7" i="2"/>
  <c r="H5" i="2"/>
  <c r="H6" i="2"/>
  <c r="H7" i="2"/>
  <c r="Q14" i="2" l="1"/>
  <c r="Q23" i="2"/>
  <c r="Q25" i="2" s="1"/>
  <c r="P25" i="2"/>
  <c r="Y13" i="2"/>
  <c r="Y16" i="2" s="1"/>
  <c r="Y22" i="2"/>
  <c r="Y25" i="2" s="1"/>
  <c r="Y14" i="2"/>
  <c r="X16" i="2"/>
  <c r="Q13" i="2"/>
  <c r="Q16" i="2" s="1"/>
  <c r="X25" i="2"/>
  <c r="P16" i="2"/>
  <c r="I7" i="2"/>
  <c r="I5" i="2"/>
  <c r="I6" i="2"/>
  <c r="I4" i="2"/>
  <c r="I8" i="2" l="1"/>
</calcChain>
</file>

<file path=xl/sharedStrings.xml><?xml version="1.0" encoding="utf-8"?>
<sst xmlns="http://schemas.openxmlformats.org/spreadsheetml/2006/main" count="79" uniqueCount="42">
  <si>
    <t>Организация работ по  проектированию ИС</t>
  </si>
  <si>
    <t>А - силами заказчика</t>
  </si>
  <si>
    <t>Б - с привлечением разработчика</t>
  </si>
  <si>
    <t>В - с привлечением проектного интегратора</t>
  </si>
  <si>
    <t>Уровень важности</t>
  </si>
  <si>
    <t>Количественное значение</t>
  </si>
  <si>
    <t>Равная возможность</t>
  </si>
  <si>
    <t>Умеренное превосходство</t>
  </si>
  <si>
    <t>Существенное или сильное превосходство</t>
  </si>
  <si>
    <t>Значительное (большое) превосходство</t>
  </si>
  <si>
    <t>Очень большое превосходство</t>
  </si>
  <si>
    <t>Критерий</t>
  </si>
  <si>
    <t>С1</t>
  </si>
  <si>
    <t>С2</t>
  </si>
  <si>
    <t>С3</t>
  </si>
  <si>
    <t>С4</t>
  </si>
  <si>
    <t>Собственный вектор</t>
  </si>
  <si>
    <t>Вес критерия</t>
  </si>
  <si>
    <t>С1 (стоимость разработки)</t>
  </si>
  <si>
    <t>С2 (продолжительность разработки)</t>
  </si>
  <si>
    <t>С3 (Участие заказчика в разработке)</t>
  </si>
  <si>
    <t>С4 (Использование аутсорсинга)</t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</si>
  <si>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-стоимость разработки, тыс. руб.</t>
    </r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</si>
  <si>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2 </t>
    </r>
    <r>
      <rPr>
        <sz val="11"/>
        <color theme="1"/>
        <rFont val="Calibri"/>
        <family val="2"/>
        <charset val="204"/>
        <scheme val="minor"/>
      </rPr>
      <t>- продолжительность разработки, месяцы</t>
    </r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</si>
  <si>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>3 -</t>
    </r>
    <r>
      <rPr>
        <sz val="11"/>
        <color theme="1"/>
        <rFont val="Calibri"/>
        <family val="2"/>
        <charset val="204"/>
        <scheme val="minor"/>
      </rPr>
      <t>участие заказчика в разработке,%</t>
    </r>
  </si>
  <si>
    <r>
      <t>С</t>
    </r>
    <r>
      <rPr>
        <vertAlign val="subscript"/>
        <sz val="11"/>
        <color theme="1"/>
        <rFont val="Calibri"/>
        <family val="2"/>
        <charset val="204"/>
        <scheme val="minor"/>
      </rPr>
      <t>4-</t>
    </r>
    <r>
      <rPr>
        <sz val="11"/>
        <color theme="1"/>
        <rFont val="Calibri"/>
        <family val="2"/>
        <charset val="204"/>
        <scheme val="minor"/>
      </rPr>
      <t>использование аутсортинга, %</t>
    </r>
  </si>
  <si>
    <t>Сумма:</t>
  </si>
  <si>
    <t>Стоимость разработки</t>
  </si>
  <si>
    <t>А</t>
  </si>
  <si>
    <t>Б</t>
  </si>
  <si>
    <t>В</t>
  </si>
  <si>
    <t>Вес критерий</t>
  </si>
  <si>
    <t>Продолжительность разработки</t>
  </si>
  <si>
    <t>Участие заказчика в разработке</t>
  </si>
  <si>
    <t>Использование аутсорсинга</t>
  </si>
  <si>
    <t>V1</t>
  </si>
  <si>
    <t>V2</t>
  </si>
  <si>
    <t>V3</t>
  </si>
  <si>
    <t xml:space="preserve"> </t>
  </si>
  <si>
    <t>А - Силами заказчика</t>
  </si>
  <si>
    <t>Б - С привличением разработчика</t>
  </si>
  <si>
    <t>В - С привличением проектного интегратора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</si>
</sst>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/>
    <xf numFmtId="2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7" borderId="1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14"/>
  <sheetViews>
    <sheetView zoomScale="115" zoomScaleNormal="115" workbookViewId="0">
      <selection activeCell="B4" sqref="B4:B6"/>
    </sheetView>
  </sheetViews>
  <sheetFormatPr defaultRowHeight="15" x14ac:dyDescent="0.25"/>
  <cols>
    <col min="2" max="2" width="21.42578125" customWidth="1"/>
    <col min="3" max="3" width="21" bestFit="1" customWidth="1"/>
    <col min="4" max="4" width="24.140625" customWidth="1"/>
    <col min="5" max="5" width="20.7109375" bestFit="1" customWidth="1"/>
    <col min="6" max="6" width="18" bestFit="1" customWidth="1"/>
    <col min="9" max="9" width="35.28515625" bestFit="1" customWidth="1"/>
    <col min="10" max="10" width="5" bestFit="1" customWidth="1"/>
    <col min="11" max="13" width="4.85546875" customWidth="1"/>
    <col min="14" max="14" width="13.28515625" bestFit="1" customWidth="1"/>
    <col min="15" max="15" width="9.5703125" bestFit="1" customWidth="1"/>
  </cols>
  <sheetData>
    <row r="3" spans="2:15" ht="33" x14ac:dyDescent="0.25">
      <c r="B3" s="7" t="s">
        <v>0</v>
      </c>
      <c r="C3" s="8" t="s">
        <v>22</v>
      </c>
      <c r="D3" s="8" t="s">
        <v>23</v>
      </c>
      <c r="E3" s="8" t="s">
        <v>24</v>
      </c>
      <c r="F3" s="8" t="s">
        <v>25</v>
      </c>
    </row>
    <row r="4" spans="2:15" x14ac:dyDescent="0.25">
      <c r="B4" s="7" t="s">
        <v>1</v>
      </c>
      <c r="C4" s="9">
        <v>300</v>
      </c>
      <c r="D4" s="9">
        <v>48</v>
      </c>
      <c r="E4" s="9">
        <v>100</v>
      </c>
      <c r="F4" s="9">
        <v>0</v>
      </c>
    </row>
    <row r="5" spans="2:15" ht="30" x14ac:dyDescent="0.25">
      <c r="B5" s="7" t="s">
        <v>2</v>
      </c>
      <c r="C5" s="9">
        <v>450</v>
      </c>
      <c r="D5" s="9">
        <v>32</v>
      </c>
      <c r="E5" s="9">
        <v>20</v>
      </c>
      <c r="F5" s="9">
        <v>50</v>
      </c>
    </row>
    <row r="6" spans="2:15" ht="45" x14ac:dyDescent="0.25">
      <c r="B6" s="7" t="s">
        <v>3</v>
      </c>
      <c r="C6" s="9">
        <v>400</v>
      </c>
      <c r="D6" s="9">
        <v>24</v>
      </c>
      <c r="E6" s="9">
        <v>50</v>
      </c>
      <c r="F6" s="9">
        <v>100</v>
      </c>
    </row>
    <row r="8" spans="2:15" x14ac:dyDescent="0.25">
      <c r="I8" s="2"/>
      <c r="J8" s="2"/>
      <c r="K8" s="2"/>
      <c r="L8" s="2"/>
      <c r="M8" s="2"/>
      <c r="N8" s="2"/>
      <c r="O8" s="2"/>
    </row>
    <row r="9" spans="2:15" ht="30" x14ac:dyDescent="0.25">
      <c r="B9" s="7" t="s">
        <v>4</v>
      </c>
      <c r="C9" s="12" t="s">
        <v>5</v>
      </c>
    </row>
    <row r="10" spans="2:15" x14ac:dyDescent="0.25">
      <c r="B10" s="7" t="s">
        <v>6</v>
      </c>
      <c r="C10" s="13">
        <v>1</v>
      </c>
    </row>
    <row r="11" spans="2:15" ht="30" x14ac:dyDescent="0.25">
      <c r="B11" s="7" t="s">
        <v>7</v>
      </c>
      <c r="C11" s="13">
        <v>3</v>
      </c>
    </row>
    <row r="12" spans="2:15" ht="45" x14ac:dyDescent="0.25">
      <c r="B12" s="7" t="s">
        <v>8</v>
      </c>
      <c r="C12" s="13">
        <v>5</v>
      </c>
    </row>
    <row r="13" spans="2:15" ht="45" x14ac:dyDescent="0.25">
      <c r="B13" s="7" t="s">
        <v>9</v>
      </c>
      <c r="C13" s="13">
        <v>7</v>
      </c>
    </row>
    <row r="14" spans="2:15" ht="30" x14ac:dyDescent="0.25">
      <c r="B14" s="7" t="s">
        <v>10</v>
      </c>
      <c r="C14" s="13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5DFF-0386-48D9-8294-B5284C033EE9}">
  <dimension ref="C3:Y25"/>
  <sheetViews>
    <sheetView tabSelected="1" topLeftCell="E1" zoomScaleNormal="100" workbookViewId="0">
      <selection activeCell="K7" sqref="K7"/>
    </sheetView>
  </sheetViews>
  <sheetFormatPr defaultRowHeight="15" x14ac:dyDescent="0.25"/>
  <cols>
    <col min="3" max="3" width="35.28515625" bestFit="1" customWidth="1"/>
    <col min="4" max="7" width="7.85546875" customWidth="1"/>
    <col min="8" max="8" width="13.28515625" bestFit="1" customWidth="1"/>
    <col min="9" max="9" width="8.85546875" bestFit="1" customWidth="1"/>
    <col min="13" max="15" width="5.7109375" customWidth="1"/>
    <col min="16" max="16" width="20.140625" bestFit="1" customWidth="1"/>
    <col min="17" max="17" width="13.42578125" bestFit="1" customWidth="1"/>
    <col min="18" max="18" width="8.5703125" customWidth="1"/>
    <col min="19" max="19" width="7.140625" customWidth="1"/>
    <col min="21" max="23" width="5.7109375" customWidth="1"/>
    <col min="24" max="24" width="20.140625" bestFit="1" customWidth="1"/>
    <col min="25" max="25" width="13.42578125" bestFit="1" customWidth="1"/>
  </cols>
  <sheetData>
    <row r="3" spans="3:25" ht="45" x14ac:dyDescent="0.25">
      <c r="C3" s="7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s="5" t="s">
        <v>16</v>
      </c>
      <c r="I3" s="5" t="s">
        <v>17</v>
      </c>
    </row>
    <row r="4" spans="3:25" x14ac:dyDescent="0.25">
      <c r="C4" s="3" t="s">
        <v>18</v>
      </c>
      <c r="D4" s="6">
        <v>1</v>
      </c>
      <c r="E4" s="10">
        <f>1/D5</f>
        <v>0.2</v>
      </c>
      <c r="F4" s="10">
        <f>1/D6</f>
        <v>0.33333333333333331</v>
      </c>
      <c r="G4" s="11">
        <v>3</v>
      </c>
      <c r="H4" s="14">
        <f>POWER(PRODUCT(D4:G4),1/4)</f>
        <v>0.66874030497642201</v>
      </c>
      <c r="I4" s="14">
        <f>H4/SUM(H4:H7)</f>
        <v>0.11812788905566159</v>
      </c>
      <c r="M4" s="2"/>
      <c r="N4" s="29" t="s">
        <v>39</v>
      </c>
      <c r="O4" s="29"/>
      <c r="P4" s="29"/>
      <c r="Q4" s="29"/>
      <c r="R4" s="18" t="s">
        <v>35</v>
      </c>
      <c r="S4" s="15">
        <f>Q13*$I$4+Q22*$I$5+Y13*$I$6+Y22*$I$7</f>
        <v>0.53164399791179284</v>
      </c>
      <c r="T4" t="s">
        <v>38</v>
      </c>
    </row>
    <row r="5" spans="3:25" x14ac:dyDescent="0.25">
      <c r="C5" s="3" t="s">
        <v>19</v>
      </c>
      <c r="D5" s="11">
        <v>5</v>
      </c>
      <c r="E5" s="6">
        <v>1</v>
      </c>
      <c r="F5" s="10">
        <f>1/E6</f>
        <v>0.33333333333333331</v>
      </c>
      <c r="G5" s="11">
        <v>5</v>
      </c>
      <c r="H5" s="14">
        <f t="shared" ref="H5:H7" si="0">POWER(PRODUCT(D5:G5),1/4)</f>
        <v>1.6990442448471226</v>
      </c>
      <c r="I5" s="14">
        <f>H5/SUM(H4:H7)</f>
        <v>0.30012324449778383</v>
      </c>
      <c r="M5" s="2"/>
      <c r="N5" s="29" t="s">
        <v>40</v>
      </c>
      <c r="O5" s="29"/>
      <c r="P5" s="29"/>
      <c r="Q5" s="29"/>
      <c r="R5" s="18" t="s">
        <v>36</v>
      </c>
      <c r="S5" s="15">
        <f t="shared" ref="S5:S6" si="1">Q14*$I$4+Q23*$I$5+Y14*$I$6+Y23*$I$7</f>
        <v>0.1287538777950871</v>
      </c>
    </row>
    <row r="6" spans="3:25" x14ac:dyDescent="0.25">
      <c r="C6" s="3" t="s">
        <v>20</v>
      </c>
      <c r="D6" s="11">
        <v>3</v>
      </c>
      <c r="E6" s="11">
        <v>3</v>
      </c>
      <c r="F6" s="6">
        <v>1</v>
      </c>
      <c r="G6" s="11">
        <v>9</v>
      </c>
      <c r="H6" s="14">
        <f t="shared" si="0"/>
        <v>3.0000000000000004</v>
      </c>
      <c r="I6" s="14">
        <f>H6/SUM(H4:H7)</f>
        <v>0.5299271847828575</v>
      </c>
      <c r="M6" s="2"/>
      <c r="N6" s="29" t="s">
        <v>41</v>
      </c>
      <c r="O6" s="29"/>
      <c r="P6" s="29"/>
      <c r="Q6" s="29"/>
      <c r="R6" s="18" t="s">
        <v>37</v>
      </c>
      <c r="S6" s="15">
        <f t="shared" si="1"/>
        <v>0.33960212429312009</v>
      </c>
    </row>
    <row r="7" spans="3:25" x14ac:dyDescent="0.25">
      <c r="C7" s="3" t="s">
        <v>21</v>
      </c>
      <c r="D7" s="10">
        <f>1/G4</f>
        <v>0.33333333333333331</v>
      </c>
      <c r="E7" s="10">
        <f>1/G5</f>
        <v>0.2</v>
      </c>
      <c r="F7" s="10">
        <f>1/G6</f>
        <v>0.1111111111111111</v>
      </c>
      <c r="G7" s="6">
        <v>1</v>
      </c>
      <c r="H7" s="14">
        <f t="shared" si="0"/>
        <v>0.29337057893113111</v>
      </c>
      <c r="I7" s="14">
        <f>H7/SUM(H4:H7)</f>
        <v>5.1821681663697119E-2</v>
      </c>
      <c r="N7" s="17" t="s">
        <v>26</v>
      </c>
      <c r="O7" s="17"/>
      <c r="P7" s="17"/>
      <c r="Q7" s="17"/>
      <c r="R7" s="17"/>
      <c r="S7" s="16">
        <f>SUM(S4:S6)</f>
        <v>1</v>
      </c>
    </row>
    <row r="8" spans="3:25" x14ac:dyDescent="0.25">
      <c r="C8" s="22" t="s">
        <v>26</v>
      </c>
      <c r="D8" s="22"/>
      <c r="E8" s="22"/>
      <c r="F8" s="22"/>
      <c r="G8" s="22"/>
      <c r="H8" s="16">
        <f>SUM(H4:H7)</f>
        <v>5.6611551287546762</v>
      </c>
      <c r="I8" s="16">
        <f>SUM(I4:I7)</f>
        <v>1</v>
      </c>
    </row>
    <row r="11" spans="3:25" x14ac:dyDescent="0.25">
      <c r="L11" s="23" t="s">
        <v>27</v>
      </c>
      <c r="M11" s="23"/>
      <c r="N11" s="23"/>
      <c r="O11" s="23"/>
      <c r="P11" s="23"/>
      <c r="Q11" s="23"/>
      <c r="T11" s="23" t="s">
        <v>33</v>
      </c>
      <c r="U11" s="23"/>
      <c r="V11" s="23"/>
      <c r="W11" s="23"/>
      <c r="X11" s="23"/>
      <c r="Y11" s="23"/>
    </row>
    <row r="12" spans="3:25" x14ac:dyDescent="0.25">
      <c r="L12" s="3" t="s">
        <v>11</v>
      </c>
      <c r="M12" s="4" t="s">
        <v>28</v>
      </c>
      <c r="N12" s="4" t="s">
        <v>29</v>
      </c>
      <c r="O12" s="4" t="s">
        <v>30</v>
      </c>
      <c r="P12" s="24" t="s">
        <v>16</v>
      </c>
      <c r="Q12" s="24" t="s">
        <v>31</v>
      </c>
      <c r="T12" s="3" t="s">
        <v>11</v>
      </c>
      <c r="U12" s="4" t="s">
        <v>28</v>
      </c>
      <c r="V12" s="4" t="s">
        <v>29</v>
      </c>
      <c r="W12" s="4" t="s">
        <v>30</v>
      </c>
      <c r="X12" s="24" t="s">
        <v>16</v>
      </c>
      <c r="Y12" s="24" t="s">
        <v>31</v>
      </c>
    </row>
    <row r="13" spans="3:25" x14ac:dyDescent="0.25">
      <c r="L13" s="3" t="s">
        <v>28</v>
      </c>
      <c r="M13" s="1">
        <v>1</v>
      </c>
      <c r="N13" s="1">
        <v>7</v>
      </c>
      <c r="O13" s="1">
        <v>5</v>
      </c>
      <c r="P13" s="14">
        <f>POWER(PRODUCT(M13:O13),1/3)</f>
        <v>3.2710663101885888</v>
      </c>
      <c r="Q13" s="14">
        <f>P13/SUM(P$13:P$15)</f>
        <v>0.73064467136112943</v>
      </c>
      <c r="T13" s="3" t="s">
        <v>28</v>
      </c>
      <c r="U13" s="1">
        <v>1</v>
      </c>
      <c r="V13" s="1">
        <v>7</v>
      </c>
      <c r="W13" s="1">
        <v>5</v>
      </c>
      <c r="X13" s="14">
        <f>POWER(PRODUCT(U13:W13),1/3)</f>
        <v>3.2710663101885888</v>
      </c>
      <c r="Y13" s="14">
        <f>X13/SUM(X$13:X$15)</f>
        <v>0.73064467136112943</v>
      </c>
    </row>
    <row r="14" spans="3:25" x14ac:dyDescent="0.25">
      <c r="L14" s="3" t="s">
        <v>29</v>
      </c>
      <c r="M14" s="25">
        <f>1/7</f>
        <v>0.14285714285714285</v>
      </c>
      <c r="N14" s="1">
        <v>1</v>
      </c>
      <c r="O14" s="25">
        <f>1/3</f>
        <v>0.33333333333333331</v>
      </c>
      <c r="P14" s="14">
        <f>POWER(PRODUCT(M14:O14),1/3)</f>
        <v>0.36246012433429736</v>
      </c>
      <c r="Q14" s="14">
        <f>P14/SUM(P$13:P$15)</f>
        <v>8.0961231999750694E-2</v>
      </c>
      <c r="T14" s="3" t="s">
        <v>29</v>
      </c>
      <c r="U14" s="25">
        <f>1/7</f>
        <v>0.14285714285714285</v>
      </c>
      <c r="V14" s="1">
        <v>1</v>
      </c>
      <c r="W14" s="25">
        <f>1/3</f>
        <v>0.33333333333333331</v>
      </c>
      <c r="X14" s="14">
        <f>POWER(PRODUCT(U14:W14),1/3)</f>
        <v>0.36246012433429736</v>
      </c>
      <c r="Y14" s="14">
        <f>X14/SUM(X$13:X$15)</f>
        <v>8.0961231999750694E-2</v>
      </c>
    </row>
    <row r="15" spans="3:25" x14ac:dyDescent="0.25">
      <c r="L15" s="3" t="s">
        <v>30</v>
      </c>
      <c r="M15" s="25">
        <f>1/5</f>
        <v>0.2</v>
      </c>
      <c r="N15" s="1">
        <v>3</v>
      </c>
      <c r="O15" s="1">
        <v>1</v>
      </c>
      <c r="P15" s="14">
        <f>POWER(PRODUCT(M15:O15),1/3)</f>
        <v>0.84343266530174932</v>
      </c>
      <c r="Q15" s="14">
        <f>P15/SUM(P$13:P$15)</f>
        <v>0.18839409663911982</v>
      </c>
      <c r="T15" s="3" t="s">
        <v>30</v>
      </c>
      <c r="U15" s="25">
        <f>1/5</f>
        <v>0.2</v>
      </c>
      <c r="V15" s="1">
        <v>3</v>
      </c>
      <c r="W15" s="1">
        <v>1</v>
      </c>
      <c r="X15" s="14">
        <f>POWER(PRODUCT(U15:W15),1/3)</f>
        <v>0.84343266530174932</v>
      </c>
      <c r="Y15" s="14">
        <f>X15/SUM(X$13:X$15)</f>
        <v>0.18839409663911982</v>
      </c>
    </row>
    <row r="16" spans="3:25" x14ac:dyDescent="0.25">
      <c r="L16" s="19" t="s">
        <v>26</v>
      </c>
      <c r="M16" s="20"/>
      <c r="N16" s="20"/>
      <c r="O16" s="21"/>
      <c r="P16" s="14">
        <f>SUM(P13:P15)</f>
        <v>4.4769590998246356</v>
      </c>
      <c r="Q16" s="14">
        <f>SUM(Q13:Q15)</f>
        <v>1</v>
      </c>
      <c r="T16" s="19" t="s">
        <v>26</v>
      </c>
      <c r="U16" s="20"/>
      <c r="V16" s="20"/>
      <c r="W16" s="21"/>
      <c r="X16" s="14">
        <f>SUM(X13:X15)</f>
        <v>4.4769590998246356</v>
      </c>
      <c r="Y16" s="14">
        <f>SUM(Y13:Y15)</f>
        <v>1</v>
      </c>
    </row>
    <row r="17" spans="12:25" x14ac:dyDescent="0.25">
      <c r="L17" s="28"/>
      <c r="M17" s="28"/>
      <c r="N17" s="28"/>
      <c r="O17" s="28"/>
      <c r="P17" s="28"/>
      <c r="Q17" s="28"/>
    </row>
    <row r="18" spans="12:25" x14ac:dyDescent="0.25">
      <c r="L18" s="27"/>
      <c r="M18" s="27"/>
      <c r="N18" s="27"/>
      <c r="O18" s="27"/>
      <c r="P18" s="27"/>
      <c r="Q18" s="27"/>
    </row>
    <row r="19" spans="12:25" x14ac:dyDescent="0.25">
      <c r="L19" s="26"/>
      <c r="M19" s="26"/>
      <c r="N19" s="26"/>
      <c r="O19" s="26"/>
      <c r="P19" s="26"/>
      <c r="Q19" s="26"/>
    </row>
    <row r="20" spans="12:25" x14ac:dyDescent="0.25">
      <c r="L20" s="23" t="s">
        <v>32</v>
      </c>
      <c r="M20" s="23"/>
      <c r="N20" s="23"/>
      <c r="O20" s="23"/>
      <c r="P20" s="23"/>
      <c r="Q20" s="23"/>
      <c r="T20" s="23" t="s">
        <v>34</v>
      </c>
      <c r="U20" s="23"/>
      <c r="V20" s="23"/>
      <c r="W20" s="23"/>
      <c r="X20" s="23"/>
      <c r="Y20" s="23"/>
    </row>
    <row r="21" spans="12:25" x14ac:dyDescent="0.25">
      <c r="L21" s="3" t="s">
        <v>11</v>
      </c>
      <c r="M21" s="4" t="s">
        <v>28</v>
      </c>
      <c r="N21" s="4" t="s">
        <v>29</v>
      </c>
      <c r="O21" s="4" t="s">
        <v>30</v>
      </c>
      <c r="P21" s="24" t="s">
        <v>16</v>
      </c>
      <c r="Q21" s="24" t="s">
        <v>31</v>
      </c>
      <c r="T21" s="3" t="s">
        <v>11</v>
      </c>
      <c r="U21" s="4" t="s">
        <v>28</v>
      </c>
      <c r="V21" s="4" t="s">
        <v>29</v>
      </c>
      <c r="W21" s="4" t="s">
        <v>30</v>
      </c>
      <c r="X21" s="24" t="s">
        <v>16</v>
      </c>
      <c r="Y21" s="24" t="s">
        <v>31</v>
      </c>
    </row>
    <row r="22" spans="12:25" x14ac:dyDescent="0.25">
      <c r="L22" s="3" t="s">
        <v>28</v>
      </c>
      <c r="M22" s="1">
        <v>1</v>
      </c>
      <c r="N22" s="25">
        <f>1/5</f>
        <v>0.2</v>
      </c>
      <c r="O22" s="25">
        <f>1/7</f>
        <v>0.14285714285714285</v>
      </c>
      <c r="P22" s="14">
        <f>POWER(PRODUCT(M22:O22),1/3)</f>
        <v>0.30571070873287992</v>
      </c>
      <c r="Q22" s="14">
        <f>P22/SUM(P$22:P$24)</f>
        <v>6.6796067946723256E-2</v>
      </c>
      <c r="T22" s="3" t="s">
        <v>28</v>
      </c>
      <c r="U22" s="1">
        <v>1</v>
      </c>
      <c r="V22" s="1">
        <v>5</v>
      </c>
      <c r="W22" s="1">
        <v>9</v>
      </c>
      <c r="X22" s="14">
        <f>POWER(PRODUCT(U22:W22),1/3)</f>
        <v>3.5568933044900626</v>
      </c>
      <c r="Y22" s="14">
        <f>X22/SUM(X$22:X$24)</f>
        <v>0.73519340955622181</v>
      </c>
    </row>
    <row r="23" spans="12:25" x14ac:dyDescent="0.25">
      <c r="L23" s="3" t="s">
        <v>29</v>
      </c>
      <c r="M23" s="1">
        <v>5</v>
      </c>
      <c r="N23" s="1">
        <v>1</v>
      </c>
      <c r="O23" s="25">
        <f>1/5</f>
        <v>0.2</v>
      </c>
      <c r="P23" s="14">
        <f>POWER(PRODUCT(M23:O23),1/3)</f>
        <v>1</v>
      </c>
      <c r="Q23" s="14">
        <f>P23/SUM(P$22:P$24)</f>
        <v>0.21849436751359433</v>
      </c>
      <c r="T23" s="3" t="s">
        <v>29</v>
      </c>
      <c r="U23" s="25">
        <f>1/5</f>
        <v>0.2</v>
      </c>
      <c r="V23" s="1">
        <v>1</v>
      </c>
      <c r="W23" s="1">
        <v>5</v>
      </c>
      <c r="X23" s="14">
        <f>POWER(PRODUCT(U23:W23),1/3)</f>
        <v>1</v>
      </c>
      <c r="Y23" s="14">
        <f>X23/SUM(X$22:X$24)</f>
        <v>0.20669537897809492</v>
      </c>
    </row>
    <row r="24" spans="12:25" x14ac:dyDescent="0.25">
      <c r="L24" s="3" t="s">
        <v>30</v>
      </c>
      <c r="M24" s="1">
        <v>7</v>
      </c>
      <c r="N24" s="1">
        <v>5</v>
      </c>
      <c r="O24" s="1">
        <v>1</v>
      </c>
      <c r="P24" s="14">
        <f>POWER(PRODUCT(M24:O24),1/3)</f>
        <v>3.2710663101885888</v>
      </c>
      <c r="Q24" s="14">
        <f>P24/SUM(P$22:P$24)</f>
        <v>0.71470956453968248</v>
      </c>
      <c r="T24" s="3" t="s">
        <v>30</v>
      </c>
      <c r="U24" s="25">
        <f>1/9</f>
        <v>0.1111111111111111</v>
      </c>
      <c r="V24" s="25">
        <f>1/5</f>
        <v>0.2</v>
      </c>
      <c r="W24" s="1">
        <v>1</v>
      </c>
      <c r="X24" s="14">
        <f>POWER(PRODUCT(U24:W24),1/3)</f>
        <v>0.28114422176724979</v>
      </c>
      <c r="Y24" s="14">
        <f>X24/SUM(X$22:X$24)</f>
        <v>5.8111211465683259E-2</v>
      </c>
    </row>
    <row r="25" spans="12:25" x14ac:dyDescent="0.25">
      <c r="L25" s="19" t="s">
        <v>26</v>
      </c>
      <c r="M25" s="20"/>
      <c r="N25" s="20"/>
      <c r="O25" s="21"/>
      <c r="P25" s="14">
        <f>SUM(P22:P24)</f>
        <v>4.5767770189214687</v>
      </c>
      <c r="Q25" s="14">
        <f>SUM(Q22:Q24)</f>
        <v>1</v>
      </c>
      <c r="T25" s="19" t="s">
        <v>26</v>
      </c>
      <c r="U25" s="20"/>
      <c r="V25" s="20"/>
      <c r="W25" s="21"/>
      <c r="X25" s="14">
        <f>SUM(X22:X24)</f>
        <v>4.8380375262573123</v>
      </c>
      <c r="Y25" s="14">
        <f>SUM(Y22:Y24)</f>
        <v>1</v>
      </c>
    </row>
  </sheetData>
  <mergeCells count="13">
    <mergeCell ref="N6:Q6"/>
    <mergeCell ref="N5:Q5"/>
    <mergeCell ref="N4:Q4"/>
    <mergeCell ref="N7:R7"/>
    <mergeCell ref="C8:G8"/>
    <mergeCell ref="T20:Y20"/>
    <mergeCell ref="T25:W25"/>
    <mergeCell ref="L11:Q11"/>
    <mergeCell ref="L16:O16"/>
    <mergeCell ref="L20:Q20"/>
    <mergeCell ref="L25:O25"/>
    <mergeCell ref="T11:Y11"/>
    <mergeCell ref="T16:W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Исходные данные</vt:lpstr>
      <vt:lpstr>Сравнения</vt:lpstr>
      <vt:lpstr>'Исходные данные'!OLE_LINK1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2015-06-05T18:19:34Z</dcterms:created>
  <dcterms:modified xsi:type="dcterms:W3CDTF">2023-10-27T18:33:55Z</dcterms:modified>
</cp:coreProperties>
</file>