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git\VlSU\EIKVRPIS\"/>
    </mc:Choice>
  </mc:AlternateContent>
  <xr:revisionPtr revIDLastSave="0" documentId="13_ncr:1_{83A9C359-A907-4E4B-9A54-A5ADB87B0DB7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Лист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" i="1" l="1"/>
  <c r="F40" i="1"/>
  <c r="H40" i="1" s="1"/>
  <c r="F39" i="1"/>
  <c r="H39" i="1" s="1"/>
  <c r="F38" i="1"/>
  <c r="H38" i="1" s="1"/>
  <c r="F37" i="1"/>
  <c r="H37" i="1" s="1"/>
  <c r="F36" i="1"/>
  <c r="H36" i="1" s="1"/>
  <c r="F35" i="1"/>
  <c r="H35" i="1" s="1"/>
  <c r="F34" i="1"/>
  <c r="H34" i="1" s="1"/>
  <c r="F33" i="1"/>
  <c r="H33" i="1" s="1"/>
  <c r="F32" i="1"/>
  <c r="H32" i="1" s="1"/>
  <c r="F31" i="1"/>
  <c r="H31" i="1" s="1"/>
  <c r="F27" i="1"/>
  <c r="H27" i="1" s="1"/>
  <c r="F26" i="1"/>
  <c r="H26" i="1" s="1"/>
  <c r="F25" i="1"/>
  <c r="H25" i="1" s="1"/>
  <c r="F24" i="1"/>
  <c r="H24" i="1" s="1"/>
  <c r="F23" i="1"/>
  <c r="H23" i="1" s="1"/>
  <c r="F22" i="1"/>
  <c r="H22" i="1" s="1"/>
  <c r="F21" i="1"/>
  <c r="H21" i="1" s="1"/>
  <c r="F20" i="1"/>
  <c r="H20" i="1" s="1"/>
  <c r="F19" i="1"/>
  <c r="H19" i="1" s="1"/>
  <c r="F18" i="1"/>
  <c r="F28" i="1" s="1"/>
  <c r="D13" i="1"/>
  <c r="D12" i="1"/>
  <c r="D11" i="1"/>
  <c r="D10" i="1"/>
  <c r="D9" i="1"/>
  <c r="D14" i="1" s="1"/>
  <c r="D6" i="1"/>
  <c r="D5" i="1"/>
  <c r="D4" i="1"/>
  <c r="D3" i="1"/>
  <c r="D7" i="1" s="1"/>
  <c r="D15" i="1" s="1"/>
  <c r="D2" i="1"/>
  <c r="H41" i="1" l="1"/>
  <c r="H18" i="1"/>
  <c r="H28" i="1" s="1"/>
  <c r="L4" i="1" s="1"/>
  <c r="L5" i="1" s="1"/>
  <c r="F41" i="1"/>
  <c r="L3" i="1" s="1"/>
</calcChain>
</file>

<file path=xl/sharedStrings.xml><?xml version="1.0" encoding="utf-8"?>
<sst xmlns="http://schemas.openxmlformats.org/spreadsheetml/2006/main" count="103" uniqueCount="36">
  <si>
    <t>Документ</t>
  </si>
  <si>
    <t>Периодичность возникновения (в месяц)</t>
  </si>
  <si>
    <t>Кол-во документострок в одном документе</t>
  </si>
  <si>
    <t>Общий объем в год, документострок</t>
  </si>
  <si>
    <t>Информация об оборудовании</t>
  </si>
  <si>
    <t>Информация о сотрудниках</t>
  </si>
  <si>
    <t>Информация о технологиях</t>
  </si>
  <si>
    <t>Информация о неисправностях</t>
  </si>
  <si>
    <t>Информация о программном обеспечении</t>
  </si>
  <si>
    <t xml:space="preserve">Отчет по выявленным неисправностям </t>
  </si>
  <si>
    <t xml:space="preserve"> Отчет по состоянию оборудования и ПО</t>
  </si>
  <si>
    <t xml:space="preserve"> Лист списания оборудования</t>
  </si>
  <si>
    <t>Отчет о статистике взаимодействия пользователей с технологическим радаром</t>
  </si>
  <si>
    <t>Отчет о производительности и эффективности системы, позволяющей построить технологический радар</t>
  </si>
  <si>
    <t>Отчет о производительности и эффективности интеграции 1C с Telegram</t>
  </si>
  <si>
    <t>ВСЕГО за выходные:</t>
  </si>
  <si>
    <t>ВСЕГО:</t>
  </si>
  <si>
    <t>Наименование операций технологического процесса решения комплекса задач</t>
  </si>
  <si>
    <t>Оборудование</t>
  </si>
  <si>
    <t>Ед. Изм.</t>
  </si>
  <si>
    <t>Объем работы в год</t>
  </si>
  <si>
    <t>Норма выработки / (опер/в час.)</t>
  </si>
  <si>
    <t>Трудоемкость</t>
  </si>
  <si>
    <t>Средне-часовая зарплата специалиста (руб.)</t>
  </si>
  <si>
    <t>Стоимость обработки информации (руб.)</t>
  </si>
  <si>
    <t>ПК</t>
  </si>
  <si>
    <t>документострока</t>
  </si>
  <si>
    <t xml:space="preserve"> отчет по выявленным неисправностям </t>
  </si>
  <si>
    <t>Итого:</t>
  </si>
  <si>
    <t>∆T=</t>
  </si>
  <si>
    <t>ч.</t>
  </si>
  <si>
    <t>Кт=</t>
  </si>
  <si>
    <t>%</t>
  </si>
  <si>
    <t>∆C=</t>
  </si>
  <si>
    <t>р.</t>
  </si>
  <si>
    <t>Tок=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</si>
</sst>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wrapText="1"/>
    </xf>
    <xf numFmtId="0" fontId="2" fillId="2" borderId="1" xfId="0" applyFont="1" applyFill="1" applyBorder="1" applyAlignment="1">
      <alignment wrapText="1"/>
    </xf>
    <xf numFmtId="0" fontId="2" fillId="0" borderId="0" xfId="0" applyFont="1" applyAlignment="1">
      <alignment wrapText="1"/>
    </xf>
    <xf numFmtId="0" fontId="2" fillId="3" borderId="1" xfId="0" applyFont="1" applyFill="1" applyBorder="1" applyAlignment="1">
      <alignment wrapText="1"/>
    </xf>
    <xf numFmtId="0" fontId="2" fillId="0" borderId="1" xfId="0" applyFont="1" applyBorder="1" applyAlignment="1">
      <alignment wrapText="1"/>
    </xf>
    <xf numFmtId="0" fontId="3" fillId="3" borderId="1" xfId="0" applyFont="1" applyFill="1" applyBorder="1" applyAlignment="1">
      <alignment horizontal="justify" vertical="center" wrapText="1"/>
    </xf>
    <xf numFmtId="0" fontId="3" fillId="2" borderId="1" xfId="0" applyFont="1" applyFill="1" applyBorder="1" applyAlignment="1">
      <alignment horizontal="justify" vertical="center" wrapText="1"/>
    </xf>
    <xf numFmtId="0" fontId="3" fillId="0" borderId="1" xfId="0" applyFont="1" applyBorder="1" applyAlignment="1">
      <alignment horizontal="justify" vertical="center" wrapText="1"/>
    </xf>
    <xf numFmtId="1" fontId="3" fillId="0" borderId="1" xfId="0" applyNumberFormat="1" applyFont="1" applyBorder="1" applyAlignment="1">
      <alignment horizontal="justify" vertical="center" wrapText="1"/>
    </xf>
    <xf numFmtId="0" fontId="2" fillId="0" borderId="1" xfId="0" applyFont="1" applyBorder="1" applyAlignment="1">
      <alignment vertical="top" wrapText="1"/>
    </xf>
    <xf numFmtId="0" fontId="3" fillId="3" borderId="1" xfId="0" applyFont="1" applyFill="1" applyBorder="1" applyAlignment="1">
      <alignment horizontal="right" vertical="center" wrapText="1"/>
    </xf>
    <xf numFmtId="0" fontId="2" fillId="0" borderId="1" xfId="0" applyFont="1" applyBorder="1" applyAlignment="1">
      <alignment horizontal="right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Изменение</a:t>
            </a:r>
            <a:r>
              <a:rPr lang="ru-RU" baseline="0"/>
              <a:t> трудовых затрат, часов в год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[1]Лист1!$F$17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5D-4FFF-9FFC-DD6E61BEED1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[1]Лист1!$F$28</c:f>
              <c:numCache>
                <c:formatCode>General</c:formatCode>
                <c:ptCount val="1"/>
                <c:pt idx="0">
                  <c:v>3247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5D-4FFF-9FFC-DD6E61BEED1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[1]Лист1!$F$41</c:f>
              <c:numCache>
                <c:formatCode>General</c:formatCode>
                <c:ptCount val="1"/>
                <c:pt idx="0">
                  <c:v>1109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E5D-4FFF-9FFC-DD6E61BEED1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[1]Лист1!$F$30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E5D-4FFF-9FFC-DD6E61BEED17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[1]Лист1!$B$43</c:f>
              <c:numCache>
                <c:formatCode>General</c:formatCode>
                <c:ptCount val="1"/>
                <c:pt idx="0">
                  <c:v>2138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E5D-4FFF-9FFC-DD6E61BEED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04013120"/>
        <c:axId val="1104013536"/>
      </c:barChart>
      <c:catAx>
        <c:axId val="1104013120"/>
        <c:scaling>
          <c:orientation val="minMax"/>
        </c:scaling>
        <c:delete val="1"/>
        <c:axPos val="b"/>
        <c:majorTickMark val="out"/>
        <c:minorTickMark val="none"/>
        <c:tickLblPos val="nextTo"/>
        <c:crossAx val="1104013536"/>
        <c:crosses val="autoZero"/>
        <c:auto val="1"/>
        <c:lblAlgn val="ctr"/>
        <c:lblOffset val="100"/>
        <c:noMultiLvlLbl val="0"/>
      </c:catAx>
      <c:valAx>
        <c:axId val="110401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04013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Изменение</a:t>
            </a:r>
            <a:r>
              <a:rPr lang="ru-RU" baseline="0"/>
              <a:t> стоимостных затрат, рублей в год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[1]Лист1!$H$28</c:f>
              <c:numCache>
                <c:formatCode>General</c:formatCode>
                <c:ptCount val="1"/>
                <c:pt idx="0">
                  <c:v>844220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E9-4507-BF2D-E2A5B3C2DECA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[1]Лист1!$H$41</c:f>
              <c:numCache>
                <c:formatCode>General</c:formatCode>
                <c:ptCount val="1"/>
                <c:pt idx="0">
                  <c:v>288340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E9-4507-BF2D-E2A5B3C2DECA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[1]Лист1!$B$45</c:f>
              <c:numCache>
                <c:formatCode>General</c:formatCode>
                <c:ptCount val="1"/>
                <c:pt idx="0">
                  <c:v>555880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E9-4507-BF2D-E2A5B3C2DEC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54302896"/>
        <c:axId val="1154301232"/>
      </c:barChart>
      <c:catAx>
        <c:axId val="11543028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54301232"/>
        <c:crosses val="autoZero"/>
        <c:auto val="1"/>
        <c:lblAlgn val="ctr"/>
        <c:lblOffset val="100"/>
        <c:noMultiLvlLbl val="0"/>
      </c:catAx>
      <c:valAx>
        <c:axId val="115430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54302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</xdr:colOff>
      <xdr:row>7</xdr:row>
      <xdr:rowOff>36194</xdr:rowOff>
    </xdr:from>
    <xdr:to>
      <xdr:col>17</xdr:col>
      <xdr:colOff>237173</xdr:colOff>
      <xdr:row>16</xdr:row>
      <xdr:rowOff>345757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4FFF4639-7F51-42D8-9422-DE0AD5600B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587030</xdr:colOff>
      <xdr:row>16</xdr:row>
      <xdr:rowOff>338510</xdr:rowOff>
    </xdr:from>
    <xdr:to>
      <xdr:col>16</xdr:col>
      <xdr:colOff>284714</xdr:colOff>
      <xdr:row>26</xdr:row>
      <xdr:rowOff>267072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5D53B9B5-068B-4294-B6D3-D7EED0AEC2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konomika_2_lab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>
        <row r="17">
          <cell r="F17" t="str">
            <v>Трудоемкость</v>
          </cell>
        </row>
        <row r="28">
          <cell r="F28">
            <v>3247</v>
          </cell>
          <cell r="H28">
            <v>844220</v>
          </cell>
        </row>
        <row r="30">
          <cell r="F30" t="str">
            <v>Трудоемкость</v>
          </cell>
        </row>
        <row r="41">
          <cell r="F41">
            <v>1109</v>
          </cell>
          <cell r="H41">
            <v>288340</v>
          </cell>
        </row>
        <row r="43">
          <cell r="B43">
            <v>2138</v>
          </cell>
        </row>
        <row r="45">
          <cell r="B45">
            <v>555880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1"/>
  <sheetViews>
    <sheetView tabSelected="1" topLeftCell="A2" zoomScaleNormal="100" workbookViewId="0">
      <selection activeCell="H12" sqref="H12"/>
    </sheetView>
  </sheetViews>
  <sheetFormatPr defaultColWidth="8.85546875" defaultRowHeight="15.75" x14ac:dyDescent="0.25"/>
  <cols>
    <col min="1" max="1" width="44.7109375" style="3" customWidth="1"/>
    <col min="2" max="2" width="17.85546875" style="3" customWidth="1"/>
    <col min="3" max="3" width="21.140625" style="3" customWidth="1"/>
    <col min="4" max="4" width="21.28515625" style="3" customWidth="1"/>
    <col min="5" max="5" width="15.28515625" style="3" customWidth="1"/>
    <col min="6" max="6" width="13.85546875" style="3" customWidth="1"/>
    <col min="7" max="7" width="13.7109375" style="3" customWidth="1"/>
    <col min="8" max="8" width="13.28515625" style="3" customWidth="1"/>
    <col min="9" max="16384" width="8.85546875" style="3"/>
  </cols>
  <sheetData>
    <row r="1" spans="1:13" ht="47.25" x14ac:dyDescent="0.25">
      <c r="A1" s="1" t="s">
        <v>0</v>
      </c>
      <c r="B1" s="2" t="s">
        <v>1</v>
      </c>
      <c r="C1" s="2" t="s">
        <v>2</v>
      </c>
      <c r="D1" s="2" t="s">
        <v>3</v>
      </c>
    </row>
    <row r="2" spans="1:13" x14ac:dyDescent="0.25">
      <c r="A2" s="4" t="s">
        <v>4</v>
      </c>
      <c r="B2" s="5">
        <v>1</v>
      </c>
      <c r="C2" s="5">
        <v>55</v>
      </c>
      <c r="D2" s="5">
        <f>B2*C2*12</f>
        <v>660</v>
      </c>
      <c r="K2" s="11" t="s">
        <v>29</v>
      </c>
      <c r="L2" s="5">
        <f>F28-F41</f>
        <v>2138</v>
      </c>
      <c r="M2" s="8" t="s">
        <v>30</v>
      </c>
    </row>
    <row r="3" spans="1:13" x14ac:dyDescent="0.25">
      <c r="A3" s="4" t="s">
        <v>5</v>
      </c>
      <c r="B3" s="5">
        <v>2</v>
      </c>
      <c r="C3" s="5">
        <v>20</v>
      </c>
      <c r="D3" s="5">
        <f t="shared" ref="D3:D6" si="0">B3*C3*12</f>
        <v>480</v>
      </c>
      <c r="K3" s="11" t="s">
        <v>31</v>
      </c>
      <c r="L3" s="5">
        <f>ROUNDUP((L2/F28)*100,0)</f>
        <v>66</v>
      </c>
      <c r="M3" s="8" t="s">
        <v>32</v>
      </c>
    </row>
    <row r="4" spans="1:13" x14ac:dyDescent="0.25">
      <c r="A4" s="6" t="s">
        <v>6</v>
      </c>
      <c r="B4" s="5">
        <v>4</v>
      </c>
      <c r="C4" s="5">
        <v>150</v>
      </c>
      <c r="D4" s="5">
        <f t="shared" si="0"/>
        <v>7200</v>
      </c>
      <c r="K4" s="11" t="s">
        <v>33</v>
      </c>
      <c r="L4" s="12">
        <f>H28-H41</f>
        <v>555880</v>
      </c>
      <c r="M4" s="8" t="s">
        <v>34</v>
      </c>
    </row>
    <row r="5" spans="1:13" x14ac:dyDescent="0.25">
      <c r="A5" s="6" t="s">
        <v>5</v>
      </c>
      <c r="B5" s="5">
        <v>4</v>
      </c>
      <c r="C5" s="5">
        <v>20</v>
      </c>
      <c r="D5" s="5">
        <f t="shared" si="0"/>
        <v>960</v>
      </c>
      <c r="K5" s="11" t="s">
        <v>35</v>
      </c>
      <c r="L5" s="5">
        <f>ROUND(120500/L4,1)</f>
        <v>0.2</v>
      </c>
      <c r="M5" s="5"/>
    </row>
    <row r="6" spans="1:13" x14ac:dyDescent="0.25">
      <c r="A6" s="6" t="s">
        <v>7</v>
      </c>
      <c r="B6" s="5">
        <v>3</v>
      </c>
      <c r="C6" s="5">
        <v>15</v>
      </c>
      <c r="D6" s="5">
        <f t="shared" si="0"/>
        <v>540</v>
      </c>
    </row>
    <row r="7" spans="1:13" x14ac:dyDescent="0.25">
      <c r="A7" s="6" t="s">
        <v>8</v>
      </c>
      <c r="B7" s="5"/>
      <c r="C7" s="5"/>
      <c r="D7" s="5">
        <f>SUM(D2:D6)</f>
        <v>9840</v>
      </c>
    </row>
    <row r="8" spans="1:13" x14ac:dyDescent="0.25">
      <c r="A8" s="6" t="s">
        <v>9</v>
      </c>
      <c r="B8" s="5"/>
      <c r="C8" s="5"/>
      <c r="D8" s="5"/>
    </row>
    <row r="9" spans="1:13" x14ac:dyDescent="0.25">
      <c r="A9" s="6" t="s">
        <v>10</v>
      </c>
      <c r="B9" s="5">
        <v>2</v>
      </c>
      <c r="C9" s="5">
        <v>25</v>
      </c>
      <c r="D9" s="5">
        <f>B9*C9*12</f>
        <v>600</v>
      </c>
    </row>
    <row r="10" spans="1:13" x14ac:dyDescent="0.25">
      <c r="A10" s="6" t="s">
        <v>11</v>
      </c>
      <c r="B10" s="5">
        <v>2</v>
      </c>
      <c r="C10" s="5">
        <v>225</v>
      </c>
      <c r="D10" s="5">
        <f t="shared" ref="D10:D13" si="1">B10*C10*12</f>
        <v>5400</v>
      </c>
    </row>
    <row r="11" spans="1:13" ht="31.5" x14ac:dyDescent="0.25">
      <c r="A11" s="4" t="s">
        <v>12</v>
      </c>
      <c r="B11" s="5">
        <v>1</v>
      </c>
      <c r="C11" s="5">
        <v>60</v>
      </c>
      <c r="D11" s="5">
        <f t="shared" si="1"/>
        <v>720</v>
      </c>
    </row>
    <row r="12" spans="1:13" ht="47.25" x14ac:dyDescent="0.25">
      <c r="A12" s="4" t="s">
        <v>13</v>
      </c>
      <c r="B12" s="5">
        <v>1</v>
      </c>
      <c r="C12" s="5">
        <v>100</v>
      </c>
      <c r="D12" s="5">
        <f t="shared" si="1"/>
        <v>1200</v>
      </c>
    </row>
    <row r="13" spans="1:13" ht="31.5" x14ac:dyDescent="0.25">
      <c r="A13" s="4" t="s">
        <v>14</v>
      </c>
      <c r="B13" s="5">
        <v>1</v>
      </c>
      <c r="C13" s="5">
        <v>35</v>
      </c>
      <c r="D13" s="5">
        <f t="shared" si="1"/>
        <v>420</v>
      </c>
    </row>
    <row r="14" spans="1:13" x14ac:dyDescent="0.25">
      <c r="A14" s="4" t="s">
        <v>15</v>
      </c>
      <c r="B14" s="5"/>
      <c r="C14" s="5"/>
      <c r="D14" s="5">
        <f>SUM(D9:D13)</f>
        <v>8340</v>
      </c>
    </row>
    <row r="15" spans="1:13" x14ac:dyDescent="0.25">
      <c r="A15" s="4" t="s">
        <v>16</v>
      </c>
      <c r="B15" s="5"/>
      <c r="C15" s="5"/>
      <c r="D15" s="5">
        <f>SUM(D7,D14)</f>
        <v>18180</v>
      </c>
    </row>
    <row r="17" spans="1:8" ht="78.75" x14ac:dyDescent="0.25">
      <c r="A17" s="7" t="s">
        <v>17</v>
      </c>
      <c r="B17" s="7" t="s">
        <v>18</v>
      </c>
      <c r="C17" s="7" t="s">
        <v>19</v>
      </c>
      <c r="D17" s="7" t="s">
        <v>20</v>
      </c>
      <c r="E17" s="7" t="s">
        <v>21</v>
      </c>
      <c r="F17" s="7" t="s">
        <v>22</v>
      </c>
      <c r="G17" s="7" t="s">
        <v>23</v>
      </c>
      <c r="H17" s="7" t="s">
        <v>24</v>
      </c>
    </row>
    <row r="18" spans="1:8" x14ac:dyDescent="0.25">
      <c r="A18" s="6" t="s">
        <v>4</v>
      </c>
      <c r="B18" s="8" t="s">
        <v>25</v>
      </c>
      <c r="C18" s="8" t="s">
        <v>26</v>
      </c>
      <c r="D18" s="8">
        <v>660</v>
      </c>
      <c r="E18" s="8">
        <v>6</v>
      </c>
      <c r="F18" s="8">
        <f>D18/E18</f>
        <v>110</v>
      </c>
      <c r="G18" s="8">
        <v>260</v>
      </c>
      <c r="H18" s="8">
        <f>F18*G18</f>
        <v>28600</v>
      </c>
    </row>
    <row r="19" spans="1:8" x14ac:dyDescent="0.25">
      <c r="A19" s="6" t="s">
        <v>6</v>
      </c>
      <c r="B19" s="8" t="s">
        <v>25</v>
      </c>
      <c r="C19" s="8" t="s">
        <v>26</v>
      </c>
      <c r="D19" s="8">
        <v>480</v>
      </c>
      <c r="E19" s="8">
        <v>8</v>
      </c>
      <c r="F19" s="8">
        <f t="shared" ref="F19:F27" si="2">D19/E19</f>
        <v>60</v>
      </c>
      <c r="G19" s="8">
        <v>260</v>
      </c>
      <c r="H19" s="8">
        <f t="shared" ref="H19:H27" si="3">F19*G19</f>
        <v>15600</v>
      </c>
    </row>
    <row r="20" spans="1:8" x14ac:dyDescent="0.25">
      <c r="A20" s="6" t="s">
        <v>5</v>
      </c>
      <c r="B20" s="8" t="s">
        <v>25</v>
      </c>
      <c r="C20" s="8" t="s">
        <v>26</v>
      </c>
      <c r="D20" s="8">
        <v>7200</v>
      </c>
      <c r="E20" s="8">
        <v>8</v>
      </c>
      <c r="F20" s="9">
        <f t="shared" si="2"/>
        <v>900</v>
      </c>
      <c r="G20" s="8">
        <v>260</v>
      </c>
      <c r="H20" s="8">
        <f t="shared" si="3"/>
        <v>234000</v>
      </c>
    </row>
    <row r="21" spans="1:8" x14ac:dyDescent="0.25">
      <c r="A21" s="6" t="s">
        <v>7</v>
      </c>
      <c r="B21" s="8" t="s">
        <v>25</v>
      </c>
      <c r="C21" s="8" t="s">
        <v>26</v>
      </c>
      <c r="D21" s="8">
        <v>960</v>
      </c>
      <c r="E21" s="8">
        <v>5</v>
      </c>
      <c r="F21" s="8">
        <f t="shared" si="2"/>
        <v>192</v>
      </c>
      <c r="G21" s="8">
        <v>260</v>
      </c>
      <c r="H21" s="8">
        <f t="shared" si="3"/>
        <v>49920</v>
      </c>
    </row>
    <row r="22" spans="1:8" x14ac:dyDescent="0.25">
      <c r="A22" s="6" t="s">
        <v>8</v>
      </c>
      <c r="B22" s="8" t="s">
        <v>25</v>
      </c>
      <c r="C22" s="8" t="s">
        <v>26</v>
      </c>
      <c r="D22" s="8">
        <v>540</v>
      </c>
      <c r="E22" s="8">
        <v>6</v>
      </c>
      <c r="F22" s="8">
        <f t="shared" si="2"/>
        <v>90</v>
      </c>
      <c r="G22" s="8">
        <v>260</v>
      </c>
      <c r="H22" s="8">
        <f t="shared" si="3"/>
        <v>23400</v>
      </c>
    </row>
    <row r="23" spans="1:8" x14ac:dyDescent="0.25">
      <c r="A23" s="6" t="s">
        <v>27</v>
      </c>
      <c r="B23" s="8" t="s">
        <v>25</v>
      </c>
      <c r="C23" s="8" t="s">
        <v>26</v>
      </c>
      <c r="D23" s="8">
        <v>600</v>
      </c>
      <c r="E23" s="8">
        <v>5</v>
      </c>
      <c r="F23" s="8">
        <f t="shared" si="2"/>
        <v>120</v>
      </c>
      <c r="G23" s="8">
        <v>260</v>
      </c>
      <c r="H23" s="8">
        <f t="shared" si="3"/>
        <v>31200</v>
      </c>
    </row>
    <row r="24" spans="1:8" x14ac:dyDescent="0.25">
      <c r="A24" s="6" t="s">
        <v>10</v>
      </c>
      <c r="B24" s="8" t="s">
        <v>25</v>
      </c>
      <c r="C24" s="8" t="s">
        <v>26</v>
      </c>
      <c r="D24" s="8">
        <v>5400</v>
      </c>
      <c r="E24" s="8">
        <v>4</v>
      </c>
      <c r="F24" s="8">
        <f t="shared" si="2"/>
        <v>1350</v>
      </c>
      <c r="G24" s="8">
        <v>260</v>
      </c>
      <c r="H24" s="8">
        <f t="shared" si="3"/>
        <v>351000</v>
      </c>
    </row>
    <row r="25" spans="1:8" x14ac:dyDescent="0.25">
      <c r="A25" s="6" t="s">
        <v>11</v>
      </c>
      <c r="B25" s="8" t="s">
        <v>25</v>
      </c>
      <c r="C25" s="8" t="s">
        <v>26</v>
      </c>
      <c r="D25" s="8">
        <v>720</v>
      </c>
      <c r="E25" s="8">
        <v>6</v>
      </c>
      <c r="F25" s="8">
        <f t="shared" si="2"/>
        <v>120</v>
      </c>
      <c r="G25" s="8">
        <v>260</v>
      </c>
      <c r="H25" s="8">
        <f t="shared" si="3"/>
        <v>31200</v>
      </c>
    </row>
    <row r="26" spans="1:8" ht="31.5" x14ac:dyDescent="0.25">
      <c r="A26" s="4" t="s">
        <v>12</v>
      </c>
      <c r="B26" s="8" t="s">
        <v>25</v>
      </c>
      <c r="C26" s="8" t="s">
        <v>26</v>
      </c>
      <c r="D26" s="8">
        <v>1200</v>
      </c>
      <c r="E26" s="8">
        <v>6</v>
      </c>
      <c r="F26" s="9">
        <f t="shared" si="2"/>
        <v>200</v>
      </c>
      <c r="G26" s="8">
        <v>260</v>
      </c>
      <c r="H26" s="8">
        <f t="shared" si="3"/>
        <v>52000</v>
      </c>
    </row>
    <row r="27" spans="1:8" ht="47.25" x14ac:dyDescent="0.25">
      <c r="A27" s="4" t="s">
        <v>13</v>
      </c>
      <c r="B27" s="8" t="s">
        <v>25</v>
      </c>
      <c r="C27" s="8" t="s">
        <v>26</v>
      </c>
      <c r="D27" s="8">
        <v>420</v>
      </c>
      <c r="E27" s="8">
        <v>4</v>
      </c>
      <c r="F27" s="8">
        <f t="shared" si="2"/>
        <v>105</v>
      </c>
      <c r="G27" s="8">
        <v>260</v>
      </c>
      <c r="H27" s="8">
        <f t="shared" si="3"/>
        <v>27300</v>
      </c>
    </row>
    <row r="28" spans="1:8" x14ac:dyDescent="0.25">
      <c r="A28" s="6" t="s">
        <v>28</v>
      </c>
      <c r="B28" s="10"/>
      <c r="C28" s="10"/>
      <c r="D28" s="10"/>
      <c r="E28" s="10"/>
      <c r="F28" s="8">
        <f>SUM(F18:F27)</f>
        <v>3247</v>
      </c>
      <c r="G28" s="10"/>
      <c r="H28" s="8">
        <f>SUM(H18:H27)</f>
        <v>844220</v>
      </c>
    </row>
    <row r="30" spans="1:8" ht="78.75" x14ac:dyDescent="0.25">
      <c r="A30" s="7" t="s">
        <v>17</v>
      </c>
      <c r="B30" s="7" t="s">
        <v>18</v>
      </c>
      <c r="C30" s="7" t="s">
        <v>19</v>
      </c>
      <c r="D30" s="7" t="s">
        <v>20</v>
      </c>
      <c r="E30" s="7" t="s">
        <v>21</v>
      </c>
      <c r="F30" s="7" t="s">
        <v>22</v>
      </c>
      <c r="G30" s="7" t="s">
        <v>23</v>
      </c>
      <c r="H30" s="7" t="s">
        <v>24</v>
      </c>
    </row>
    <row r="31" spans="1:8" x14ac:dyDescent="0.25">
      <c r="A31" s="6" t="s">
        <v>4</v>
      </c>
      <c r="B31" s="8" t="s">
        <v>25</v>
      </c>
      <c r="C31" s="8" t="s">
        <v>26</v>
      </c>
      <c r="D31" s="8">
        <v>660</v>
      </c>
      <c r="E31" s="8">
        <v>15</v>
      </c>
      <c r="F31" s="8">
        <f>D31/E31</f>
        <v>44</v>
      </c>
      <c r="G31" s="8">
        <v>260</v>
      </c>
      <c r="H31" s="8">
        <f>F31*G31</f>
        <v>11440</v>
      </c>
    </row>
    <row r="32" spans="1:8" x14ac:dyDescent="0.25">
      <c r="A32" s="6" t="s">
        <v>6</v>
      </c>
      <c r="B32" s="8" t="s">
        <v>25</v>
      </c>
      <c r="C32" s="8" t="s">
        <v>26</v>
      </c>
      <c r="D32" s="8">
        <v>480</v>
      </c>
      <c r="E32" s="8">
        <v>20</v>
      </c>
      <c r="F32" s="8">
        <f t="shared" ref="F32:F40" si="4">D32/E32</f>
        <v>24</v>
      </c>
      <c r="G32" s="8">
        <v>260</v>
      </c>
      <c r="H32" s="8">
        <f t="shared" ref="H32:H40" si="5">F32*G32</f>
        <v>6240</v>
      </c>
    </row>
    <row r="33" spans="1:8" x14ac:dyDescent="0.25">
      <c r="A33" s="6" t="s">
        <v>5</v>
      </c>
      <c r="B33" s="8" t="s">
        <v>25</v>
      </c>
      <c r="C33" s="8" t="s">
        <v>26</v>
      </c>
      <c r="D33" s="8">
        <v>7200</v>
      </c>
      <c r="E33" s="8">
        <v>18</v>
      </c>
      <c r="F33" s="9">
        <f t="shared" si="4"/>
        <v>400</v>
      </c>
      <c r="G33" s="8">
        <v>260</v>
      </c>
      <c r="H33" s="8">
        <f t="shared" si="5"/>
        <v>104000</v>
      </c>
    </row>
    <row r="34" spans="1:8" x14ac:dyDescent="0.25">
      <c r="A34" s="6" t="s">
        <v>7</v>
      </c>
      <c r="B34" s="8" t="s">
        <v>25</v>
      </c>
      <c r="C34" s="8" t="s">
        <v>26</v>
      </c>
      <c r="D34" s="8">
        <v>960</v>
      </c>
      <c r="E34" s="8">
        <v>15</v>
      </c>
      <c r="F34" s="8">
        <f t="shared" si="4"/>
        <v>64</v>
      </c>
      <c r="G34" s="8">
        <v>260</v>
      </c>
      <c r="H34" s="8">
        <f t="shared" si="5"/>
        <v>16640</v>
      </c>
    </row>
    <row r="35" spans="1:8" x14ac:dyDescent="0.25">
      <c r="A35" s="6" t="s">
        <v>8</v>
      </c>
      <c r="B35" s="8" t="s">
        <v>25</v>
      </c>
      <c r="C35" s="8" t="s">
        <v>26</v>
      </c>
      <c r="D35" s="8">
        <v>540</v>
      </c>
      <c r="E35" s="8">
        <v>20</v>
      </c>
      <c r="F35" s="8">
        <f t="shared" si="4"/>
        <v>27</v>
      </c>
      <c r="G35" s="8">
        <v>260</v>
      </c>
      <c r="H35" s="8">
        <f t="shared" si="5"/>
        <v>7020</v>
      </c>
    </row>
    <row r="36" spans="1:8" x14ac:dyDescent="0.25">
      <c r="A36" s="6" t="s">
        <v>27</v>
      </c>
      <c r="B36" s="8" t="s">
        <v>25</v>
      </c>
      <c r="C36" s="8" t="s">
        <v>26</v>
      </c>
      <c r="D36" s="8">
        <v>600</v>
      </c>
      <c r="E36" s="8">
        <v>15</v>
      </c>
      <c r="F36" s="8">
        <f t="shared" si="4"/>
        <v>40</v>
      </c>
      <c r="G36" s="8">
        <v>260</v>
      </c>
      <c r="H36" s="8">
        <f t="shared" si="5"/>
        <v>10400</v>
      </c>
    </row>
    <row r="37" spans="1:8" x14ac:dyDescent="0.25">
      <c r="A37" s="6" t="s">
        <v>10</v>
      </c>
      <c r="B37" s="8" t="s">
        <v>25</v>
      </c>
      <c r="C37" s="8" t="s">
        <v>26</v>
      </c>
      <c r="D37" s="8">
        <v>5400</v>
      </c>
      <c r="E37" s="8">
        <v>15</v>
      </c>
      <c r="F37" s="8">
        <f t="shared" si="4"/>
        <v>360</v>
      </c>
      <c r="G37" s="8">
        <v>260</v>
      </c>
      <c r="H37" s="8">
        <f t="shared" si="5"/>
        <v>93600</v>
      </c>
    </row>
    <row r="38" spans="1:8" x14ac:dyDescent="0.25">
      <c r="A38" s="6" t="s">
        <v>11</v>
      </c>
      <c r="B38" s="8" t="s">
        <v>25</v>
      </c>
      <c r="C38" s="8" t="s">
        <v>26</v>
      </c>
      <c r="D38" s="8">
        <v>720</v>
      </c>
      <c r="E38" s="8">
        <v>16</v>
      </c>
      <c r="F38" s="8">
        <f t="shared" si="4"/>
        <v>45</v>
      </c>
      <c r="G38" s="8">
        <v>260</v>
      </c>
      <c r="H38" s="8">
        <f t="shared" si="5"/>
        <v>11700</v>
      </c>
    </row>
    <row r="39" spans="1:8" ht="31.5" x14ac:dyDescent="0.25">
      <c r="A39" s="4" t="s">
        <v>12</v>
      </c>
      <c r="B39" s="8" t="s">
        <v>25</v>
      </c>
      <c r="C39" s="8" t="s">
        <v>26</v>
      </c>
      <c r="D39" s="8">
        <v>1200</v>
      </c>
      <c r="E39" s="8">
        <v>16</v>
      </c>
      <c r="F39" s="9">
        <f t="shared" si="4"/>
        <v>75</v>
      </c>
      <c r="G39" s="8">
        <v>260</v>
      </c>
      <c r="H39" s="8">
        <f t="shared" si="5"/>
        <v>19500</v>
      </c>
    </row>
    <row r="40" spans="1:8" ht="47.25" x14ac:dyDescent="0.25">
      <c r="A40" s="4" t="s">
        <v>13</v>
      </c>
      <c r="B40" s="8" t="s">
        <v>25</v>
      </c>
      <c r="C40" s="8" t="s">
        <v>26</v>
      </c>
      <c r="D40" s="8">
        <v>420</v>
      </c>
      <c r="E40" s="8">
        <v>14</v>
      </c>
      <c r="F40" s="8">
        <f t="shared" si="4"/>
        <v>30</v>
      </c>
      <c r="G40" s="8">
        <v>260</v>
      </c>
      <c r="H40" s="8">
        <f t="shared" si="5"/>
        <v>7800</v>
      </c>
    </row>
    <row r="41" spans="1:8" x14ac:dyDescent="0.25">
      <c r="A41" s="6" t="s">
        <v>28</v>
      </c>
      <c r="B41" s="10"/>
      <c r="C41" s="10"/>
      <c r="D41" s="10"/>
      <c r="E41" s="10"/>
      <c r="F41" s="8">
        <f>SUM(F31:F40)</f>
        <v>1109</v>
      </c>
      <c r="G41" s="10"/>
      <c r="H41" s="8">
        <f>SUM(H31:H40)</f>
        <v>288340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gggchaseggg</dc:creator>
  <cp:lastModifiedBy>Даниил Грачев</cp:lastModifiedBy>
  <dcterms:created xsi:type="dcterms:W3CDTF">2015-06-05T18:19:34Z</dcterms:created>
  <dcterms:modified xsi:type="dcterms:W3CDTF">2024-03-13T17:22:32Z</dcterms:modified>
</cp:coreProperties>
</file>