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100" documentId="13_ncr:1_{2CB886C7-02C3-4763-9EF3-620FB0B81056}" xr6:coauthVersionLast="47" xr6:coauthVersionMax="47" xr10:uidLastSave="{ECADF7FE-33B8-432F-AD78-A989B15EDCA5}"/>
  <bookViews>
    <workbookView xWindow="19090" yWindow="-3070" windowWidth="25820" windowHeight="139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1" l="1"/>
  <c r="F25" i="11"/>
  <c r="H25" i="11"/>
  <c r="E26" i="11"/>
  <c r="F22" i="11"/>
  <c r="H22" i="11"/>
  <c r="F24" i="11"/>
  <c r="F23" i="11"/>
  <c r="E24" i="11"/>
  <c r="E23" i="11"/>
  <c r="E22" i="11"/>
  <c r="F28" i="11"/>
  <c r="E28" i="11"/>
  <c r="E3" i="11"/>
  <c r="E9" i="11"/>
  <c r="F9" i="11"/>
  <c r="H7" i="11"/>
  <c r="E13" i="11"/>
  <c r="F13" i="11"/>
  <c r="E15" i="11"/>
  <c r="E10" i="11"/>
  <c r="F10" i="11"/>
  <c r="E11" i="11"/>
  <c r="I5" i="11"/>
  <c r="I4" i="11"/>
  <c r="H27" i="11"/>
  <c r="H20" i="11"/>
  <c r="H14" i="11"/>
  <c r="H8" i="11"/>
  <c r="E18" i="11"/>
  <c r="F18" i="11"/>
  <c r="E16" i="11"/>
  <c r="F16" i="11"/>
  <c r="E19" i="11"/>
  <c r="E17" i="11"/>
  <c r="F17" i="11"/>
  <c r="F15" i="11"/>
  <c r="H15" i="11"/>
  <c r="F11" i="11"/>
  <c r="E12" i="11"/>
  <c r="F12" i="11"/>
  <c r="I6" i="11"/>
  <c r="F19" i="11"/>
  <c r="E21" i="11"/>
  <c r="H28" i="11"/>
  <c r="H10" i="11"/>
  <c r="J5" i="11"/>
  <c r="K5" i="11"/>
  <c r="L5" i="11"/>
  <c r="M5" i="11"/>
  <c r="N5" i="11"/>
  <c r="O5" i="11"/>
  <c r="P5" i="11"/>
  <c r="F21" i="11"/>
  <c r="H21" i="11"/>
  <c r="H16" i="11"/>
  <c r="H11" i="11"/>
  <c r="P4" i="11"/>
  <c r="Q5" i="11"/>
  <c r="R5" i="11"/>
  <c r="S5" i="11"/>
  <c r="T5" i="11"/>
  <c r="U5" i="11"/>
  <c r="V5" i="11"/>
  <c r="W5" i="11"/>
  <c r="J6" i="11"/>
  <c r="H13" i="11"/>
  <c r="H19" i="11"/>
  <c r="H18" i="11"/>
  <c r="H17" i="11"/>
  <c r="W4" i="11"/>
  <c r="X5" i="11"/>
  <c r="Y5" i="11"/>
  <c r="Z5" i="11"/>
  <c r="AA5" i="11"/>
  <c r="AB5" i="11"/>
  <c r="AC5" i="11"/>
  <c r="AD5" i="11"/>
  <c r="K6" i="11"/>
  <c r="H23" i="11"/>
  <c r="AE5" i="11"/>
  <c r="AF5" i="11"/>
  <c r="AG5" i="11"/>
  <c r="AH5" i="11"/>
  <c r="AI5" i="11"/>
  <c r="AJ5" i="11"/>
  <c r="AD4" i="11"/>
  <c r="L6" i="11"/>
  <c r="H24" i="11"/>
  <c r="E25" i="11"/>
  <c r="AK5" i="11"/>
  <c r="AL5" i="11"/>
  <c r="AM5" i="11"/>
  <c r="AN5" i="11"/>
  <c r="AO5" i="11"/>
  <c r="AP5" i="11"/>
  <c r="AQ5" i="11"/>
  <c r="M6" i="11"/>
  <c r="AR5" i="11"/>
  <c r="AS5" i="11"/>
  <c r="AK4" i="11"/>
  <c r="N6" i="11"/>
  <c r="H26" i="11"/>
  <c r="AT5" i="11"/>
  <c r="AS6" i="11"/>
  <c r="AR4" i="11"/>
  <c r="O6" i="11"/>
  <c r="AU5" i="11"/>
  <c r="AT6" i="11"/>
  <c r="AV5" i="11"/>
  <c r="AU6" i="11"/>
  <c r="P6" i="11"/>
  <c r="Q6" i="11"/>
  <c r="AW5" i="11"/>
  <c r="AV6" i="11"/>
  <c r="R6" i="11"/>
  <c r="AX5" i="11"/>
  <c r="AY5" i="11"/>
  <c r="AY4" i="11"/>
  <c r="AW6" i="11"/>
  <c r="S6" i="11"/>
  <c r="AY6" i="11"/>
  <c r="AZ5" i="11"/>
  <c r="AX6" i="11"/>
  <c r="T6" i="11"/>
  <c r="BA5" i="11"/>
  <c r="AZ6" i="11"/>
  <c r="U6" i="11"/>
  <c r="BA6" i="11"/>
  <c r="BB5" i="11"/>
  <c r="V6" i="11"/>
  <c r="BB6" i="11"/>
  <c r="BC5" i="11"/>
  <c r="W6" i="11"/>
  <c r="BC6" i="11"/>
  <c r="BD5" i="11"/>
  <c r="X6" i="11"/>
  <c r="BE5" i="11"/>
  <c r="BD6" i="11"/>
  <c r="Y6" i="11"/>
  <c r="BE6" i="11"/>
  <c r="BF5" i="11"/>
  <c r="BF4" i="11"/>
  <c r="Z6" i="11"/>
  <c r="BF6" i="11"/>
  <c r="BG5"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<sst xmlns="http://schemas.openxmlformats.org/spreadsheetml/2006/main" count="61" uniqueCount="43">
  <si>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</si>
  <si>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MasterThesis</t>
  </si>
  <si>
    <t>Enter Company Name in cell B2.</t>
  </si>
  <si>
    <t>Wenjie Fan</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</si>
  <si>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</si>
  <si>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</si>
  <si>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</si>
  <si>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</si>
  <si>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</si>
  <si>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</si>
  <si>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</si>
  <si>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</si>
  <si>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</si>
  <si>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</si>
  <si>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</si>
  <si>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</si>
  <si>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</si>
  <si>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</si>
  <si>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Prepare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</si>
  <si>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</si>
  <si>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Make a schedule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</si>
  <si>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</si>
  <si>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Check available languages: 
* BioScript
* BioCoder
* AquaCore
* try to find more</t>
  </si>
  <si>
    <t>Examples of Platform: 
* DropBot
* OpenDrop
* Puddle
* our modular reconfigurable platform</t>
  </si>
  <si>
    <t>Read papers:
* Michael I. Sadowski, Chris Grant, and Tim S. Fell. Harnessing QbD, programming languages, and automation for reproducible biology.
* Paul Pop, Mirela Alistar, Elena Stuart, and Jan Madsen. Fault-tolerant Digital Microfluidic Biochips: Compilation and Synthesis. Springer, 2015.
* Jason Ott, Tyson Loveless, Chris Curtis, Mohsen Lesani, and Philip Brisk. BioScript: Programming safe chemistry on laboratories-on-a-chip. Proc. of the ACM on Programming Languages
* Ahmed M. Amin, Mithuna Thottethodi, T. N. Vijaykumar, Steven Wereley, and Stephen C. Jacobson. AquaCore: A programmable architecture for microfluidics. In Proc. of the 34th Annual International Symposium on Computer Architecture, pages 254–265. ACM, 2007
* Vaishnavi Ananthanarayanan and William Thies. BioCoder: A programming language for standardizing and automating biology protocols. Journal of Biological Engineering, 4(1):13, 2010.</t>
  </si>
  <si>
    <t>Write down notes about the papers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</si>
  <si>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</si>
  <si>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Define requirement and go through necessary tools</t>
  </si>
  <si>
    <t>Specify the problems we want to solve and how:
- List what our language supports and why</t>
  </si>
  <si>
    <t>Define language:
- Syntax design
- Exception/Errors
- Rules Check
- Define a basic route-finding algorithm</t>
  </si>
  <si>
    <t>Install and go through ANTLR</t>
  </si>
  <si>
    <t>Go through DMF Simulator</t>
  </si>
  <si>
    <t>Create a git repo and a Overleaf project</t>
  </si>
  <si>
    <t>Sample phase title block</t>
  </si>
  <si>
    <t>Coding</t>
  </si>
  <si>
    <t xml:space="preserve">Input program:
- read config file and set up
- read source file </t>
  </si>
  <si>
    <t>Compiler to generate C# code:
- AST
- optimization 
- Back-End</t>
  </si>
  <si>
    <t>Execution Engine
- read and execute the file generated by compiler
- Path finding and scheduling
- Connect to Yolov5
- Connect to Simulator</t>
  </si>
  <si>
    <t>Integration with some tools (e.g., report errors, rule checkers)</t>
  </si>
  <si>
    <t>VSCode Plugin (Front End)</t>
  </si>
  <si>
    <t>Optimizations</t>
  </si>
  <si>
    <t>Writing Paper</t>
  </si>
  <si>
    <t>Writing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</si>
</sst>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7" fillId="2" borderId="2" xfId="12" applyFill="1" applyAlignment="1">
      <alignment horizontal="left" vertical="center" wrapText="1" indent="2"/>
    </xf>
    <xf numFmtId="0" fontId="0" fillId="2" borderId="2" xfId="12" applyFont="1" applyFill="1">
      <alignment horizontal="left" vertical="center" indent="2"/>
    </xf>
    <xf numFmtId="0" fontId="0" fillId="2" borderId="2" xfId="12" applyFont="1" applyFill="1" applyAlignment="1">
      <alignment horizontal="left" vertical="center" wrapText="1" indent="2"/>
    </xf>
    <xf numFmtId="0" fontId="0" fillId="3" borderId="2" xfId="12" applyFont="1" applyFill="1">
      <alignment horizontal="left" vertical="center" indent="2"/>
    </xf>
    <xf numFmtId="0" fontId="0" fillId="3" borderId="2" xfId="12" applyFont="1" applyFill="1" applyAlignment="1">
      <alignment horizontal="left" vertical="center" wrapText="1" indent="2"/>
    </xf>
    <xf numFmtId="0" fontId="0" fillId="10" borderId="2" xfId="12" applyFont="1" applyFill="1" applyAlignment="1">
      <alignment horizontal="left" vertical="center" wrapText="1"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85" zoomScaleNormal="85" zoomScalePageLayoutView="70" workbookViewId="0">
      <pane ySplit="6" topLeftCell="A16" activePane="bottomLeft" state="frozen"/>
      <selection pane="bottomLeft" activeCell="D18" sqref="D18"/>
    </sheetView>
  </sheetViews>
  <sheetFormatPr defaultRowHeight="30" customHeight="1" x14ac:dyDescent="0.3"/>
  <cols>
    <col min="1" max="1" width="2.6640625" style="40" customWidth="1"/>
    <col min="2" max="2" width="63.6640625" bestFit="1" customWidth="1"/>
    <col min="3" max="3" width="11.88671875" bestFit="1" customWidth="1"/>
    <col min="4" max="4" width="10.77734375" customWidth="1"/>
    <col min="5" max="5" width="10.33203125" style="5" customWidth="1"/>
    <col min="6" max="6" width="10.77734375" customWidth="1"/>
    <col min="7" max="7" width="2.6640625" customWidth="1"/>
    <col min="8" max="8" width="8.21875" bestFit="1" customWidth="1"/>
    <col min="9" max="12" width="3" bestFit="1" customWidth="1"/>
    <col min="13" max="30" width="2.5546875" customWidth="1"/>
    <col min="31" max="31" width="3" bestFit="1" customWidth="1"/>
    <col min="32" max="32" width="2.6640625" bestFit="1" customWidth="1"/>
    <col min="33" max="35" width="3" bestFit="1" customWidth="1"/>
    <col min="36" max="36" width="3.6640625" bestFit="1" customWidth="1"/>
    <col min="37" max="43" width="3" bestFit="1" customWidth="1"/>
    <col min="44" max="63" width="2.5546875" customWidth="1"/>
    <col min="64" max="64" width="3" bestFit="1" customWidth="1"/>
    <col min="69" max="70" width="10.21875"/>
  </cols>
  <sheetData>
    <row r="1" spans="1:64" ht="30" customHeight="1" x14ac:dyDescent="0.55000000000000004">
      <c r="A1" s="41" t="s">
        <v>0</v>
      </c>
      <c r="B1" s="44" t="s">
        <v>1</v>
      </c>
      <c r="C1" s="1"/>
      <c r="D1" s="2"/>
      <c r="E1" s="4"/>
      <c r="F1" s="39"/>
      <c r="H1" s="2"/>
      <c r="I1" s="62"/>
    </row>
    <row r="2" spans="1:64" ht="30" customHeight="1" x14ac:dyDescent="0.35">
      <c r="A2" s="40" t="s">
        <v>2</v>
      </c>
      <c r="B2" s="45" t="s">
        <v>3</v>
      </c>
      <c r="I2" s="63"/>
    </row>
    <row r="3" spans="1:64" ht="30" customHeight="1" x14ac:dyDescent="0.3">
      <c r="A3" s="40" t="s">
        <v>4</v>
      </c>
      <c r="B3" s="46"/>
      <c r="C3" s="74" t="s">
        <v>5</v>
      </c>
      <c r="D3" s="75"/>
      <c r="E3" s="73">
        <f>DATE(2022,8,29)</f>
        <v>44802</v>
      </c>
      <c r="F3" s="73"/>
    </row>
    <row r="4" spans="1:64" ht="30" customHeight="1" x14ac:dyDescent="0.3">
      <c r="A4" s="41" t="s">
        <v>6</v>
      </c>
      <c r="C4" s="74" t="s">
        <v>7</v>
      </c>
      <c r="D4" s="75"/>
      <c r="E4" s="7">
        <v>2</v>
      </c>
      <c r="I4" s="70">
        <f>I5</f>
        <v>44809</v>
      </c>
      <c r="J4" s="71"/>
      <c r="K4" s="71"/>
      <c r="L4" s="71"/>
      <c r="M4" s="71"/>
      <c r="N4" s="71"/>
      <c r="O4" s="72"/>
      <c r="P4" s="70">
        <f>P5</f>
        <v>44816</v>
      </c>
      <c r="Q4" s="71"/>
      <c r="R4" s="71"/>
      <c r="S4" s="71"/>
      <c r="T4" s="71"/>
      <c r="U4" s="71"/>
      <c r="V4" s="72"/>
      <c r="W4" s="70">
        <f>W5</f>
        <v>44823</v>
      </c>
      <c r="X4" s="71"/>
      <c r="Y4" s="71"/>
      <c r="Z4" s="71"/>
      <c r="AA4" s="71"/>
      <c r="AB4" s="71"/>
      <c r="AC4" s="72"/>
      <c r="AD4" s="70">
        <f>AD5</f>
        <v>44830</v>
      </c>
      <c r="AE4" s="71"/>
      <c r="AF4" s="71"/>
      <c r="AG4" s="71"/>
      <c r="AH4" s="71"/>
      <c r="AI4" s="71"/>
      <c r="AJ4" s="72"/>
      <c r="AK4" s="70">
        <f>AK5</f>
        <v>44837</v>
      </c>
      <c r="AL4" s="71"/>
      <c r="AM4" s="71"/>
      <c r="AN4" s="71"/>
      <c r="AO4" s="71"/>
      <c r="AP4" s="71"/>
      <c r="AQ4" s="72"/>
      <c r="AR4" s="70">
        <f>AR5</f>
        <v>44844</v>
      </c>
      <c r="AS4" s="71"/>
      <c r="AT4" s="71"/>
      <c r="AU4" s="71"/>
      <c r="AV4" s="71"/>
      <c r="AW4" s="71"/>
      <c r="AX4" s="72"/>
      <c r="AY4" s="70">
        <f>AY5</f>
        <v>44851</v>
      </c>
      <c r="AZ4" s="71"/>
      <c r="BA4" s="71"/>
      <c r="BB4" s="71"/>
      <c r="BC4" s="71"/>
      <c r="BD4" s="71"/>
      <c r="BE4" s="72"/>
      <c r="BF4" s="70">
        <f>BF5</f>
        <v>44858</v>
      </c>
      <c r="BG4" s="71"/>
      <c r="BH4" s="71"/>
      <c r="BI4" s="71"/>
      <c r="BJ4" s="71"/>
      <c r="BK4" s="71"/>
      <c r="BL4" s="72"/>
    </row>
    <row r="5" spans="1:64" ht="15" customHeight="1" x14ac:dyDescent="0.3">
      <c r="A5" s="41" t="s">
        <v>8</v>
      </c>
      <c r="B5" s="61"/>
      <c r="C5" s="61"/>
      <c r="D5" s="61"/>
      <c r="E5" s="61"/>
      <c r="F5" s="61"/>
      <c r="G5" s="61"/>
      <c r="I5" s="11">
        <f>Project_Start-WEEKDAY(Project_Start,1)+2+7*(Display_Week-1)</f>
        <v>44809</v>
      </c>
      <c r="J5" s="10">
        <f>I5+1</f>
        <v>44810</v>
      </c>
      <c r="K5" s="10">
        <f t="shared" ref="K5:AX5" si="0">J5+1</f>
        <v>44811</v>
      </c>
      <c r="L5" s="10">
        <f t="shared" si="0"/>
        <v>44812</v>
      </c>
      <c r="M5" s="10">
        <f t="shared" si="0"/>
        <v>44813</v>
      </c>
      <c r="N5" s="10">
        <f t="shared" si="0"/>
        <v>44814</v>
      </c>
      <c r="O5" s="12">
        <f t="shared" si="0"/>
        <v>44815</v>
      </c>
      <c r="P5" s="11">
        <f>O5+1</f>
        <v>44816</v>
      </c>
      <c r="Q5" s="10">
        <f>P5+1</f>
        <v>44817</v>
      </c>
      <c r="R5" s="10">
        <f t="shared" si="0"/>
        <v>44818</v>
      </c>
      <c r="S5" s="10">
        <f t="shared" si="0"/>
        <v>44819</v>
      </c>
      <c r="T5" s="10">
        <f t="shared" si="0"/>
        <v>44820</v>
      </c>
      <c r="U5" s="10">
        <f t="shared" si="0"/>
        <v>44821</v>
      </c>
      <c r="V5" s="12">
        <f t="shared" si="0"/>
        <v>44822</v>
      </c>
      <c r="W5" s="11">
        <f>V5+1</f>
        <v>44823</v>
      </c>
      <c r="X5" s="10">
        <f>W5+1</f>
        <v>44824</v>
      </c>
      <c r="Y5" s="10">
        <f t="shared" si="0"/>
        <v>44825</v>
      </c>
      <c r="Z5" s="10">
        <f t="shared" si="0"/>
        <v>44826</v>
      </c>
      <c r="AA5" s="10">
        <f t="shared" si="0"/>
        <v>44827</v>
      </c>
      <c r="AB5" s="10">
        <f t="shared" si="0"/>
        <v>44828</v>
      </c>
      <c r="AC5" s="12">
        <f t="shared" si="0"/>
        <v>44829</v>
      </c>
      <c r="AD5" s="11">
        <f>AC5+1</f>
        <v>44830</v>
      </c>
      <c r="AE5" s="10">
        <f>AD5+1</f>
        <v>44831</v>
      </c>
      <c r="AF5" s="10">
        <f t="shared" si="0"/>
        <v>44832</v>
      </c>
      <c r="AG5" s="10">
        <f t="shared" si="0"/>
        <v>44833</v>
      </c>
      <c r="AH5" s="10">
        <f t="shared" si="0"/>
        <v>44834</v>
      </c>
      <c r="AI5" s="10">
        <f t="shared" si="0"/>
        <v>44835</v>
      </c>
      <c r="AJ5" s="12">
        <f t="shared" si="0"/>
        <v>44836</v>
      </c>
      <c r="AK5" s="11">
        <f>AJ5+1</f>
        <v>44837</v>
      </c>
      <c r="AL5" s="10">
        <f>AK5+1</f>
        <v>44838</v>
      </c>
      <c r="AM5" s="10">
        <f t="shared" si="0"/>
        <v>44839</v>
      </c>
      <c r="AN5" s="10">
        <f t="shared" si="0"/>
        <v>44840</v>
      </c>
      <c r="AO5" s="10">
        <f t="shared" si="0"/>
        <v>44841</v>
      </c>
      <c r="AP5" s="10">
        <f t="shared" si="0"/>
        <v>44842</v>
      </c>
      <c r="AQ5" s="12">
        <f t="shared" si="0"/>
        <v>44843</v>
      </c>
      <c r="AR5" s="11">
        <f>AQ5+1</f>
        <v>44844</v>
      </c>
      <c r="AS5" s="10">
        <f>AR5+1</f>
        <v>44845</v>
      </c>
      <c r="AT5" s="10">
        <f t="shared" si="0"/>
        <v>44846</v>
      </c>
      <c r="AU5" s="10">
        <f t="shared" si="0"/>
        <v>44847</v>
      </c>
      <c r="AV5" s="10">
        <f t="shared" si="0"/>
        <v>44848</v>
      </c>
      <c r="AW5" s="10">
        <f t="shared" si="0"/>
        <v>44849</v>
      </c>
      <c r="AX5" s="12">
        <f t="shared" si="0"/>
        <v>44850</v>
      </c>
      <c r="AY5" s="11">
        <f>AX5+1</f>
        <v>44851</v>
      </c>
      <c r="AZ5" s="10">
        <f>AY5+1</f>
        <v>44852</v>
      </c>
      <c r="BA5" s="10">
        <f t="shared" ref="BA5:BE5" si="1">AZ5+1</f>
        <v>44853</v>
      </c>
      <c r="BB5" s="10">
        <f t="shared" si="1"/>
        <v>44854</v>
      </c>
      <c r="BC5" s="10">
        <f t="shared" si="1"/>
        <v>44855</v>
      </c>
      <c r="BD5" s="10">
        <f t="shared" si="1"/>
        <v>44856</v>
      </c>
      <c r="BE5" s="12">
        <f t="shared" si="1"/>
        <v>44857</v>
      </c>
      <c r="BF5" s="11">
        <f>BE5+1</f>
        <v>44858</v>
      </c>
      <c r="BG5" s="10">
        <f>BF5+1</f>
        <v>44859</v>
      </c>
      <c r="BH5" s="10">
        <f t="shared" ref="BH5:BL5" si="2">BG5+1</f>
        <v>44860</v>
      </c>
      <c r="BI5" s="10">
        <f t="shared" si="2"/>
        <v>44861</v>
      </c>
      <c r="BJ5" s="10">
        <f t="shared" si="2"/>
        <v>44862</v>
      </c>
      <c r="BK5" s="10">
        <f t="shared" si="2"/>
        <v>44863</v>
      </c>
      <c r="BL5" s="12">
        <f t="shared" si="2"/>
        <v>44864</v>
      </c>
    </row>
    <row r="6" spans="1:64" ht="30" customHeight="1" thickBot="1" x14ac:dyDescent="0.35">
      <c r="A6" s="41"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0" t="s">
        <v>16</v>
      </c>
      <c r="C7" s="43"/>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5">
      <c r="A8" s="41" t="s">
        <v>17</v>
      </c>
      <c r="B8" s="17" t="s">
        <v>18</v>
      </c>
      <c r="C8" s="51"/>
      <c r="D8" s="18"/>
      <c r="E8" s="19"/>
      <c r="F8" s="20"/>
      <c r="G8" s="16"/>
      <c r="H8" s="16" t="str">
        <f t="shared" ref="H8:H28"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22.95" customHeight="1" thickBot="1" x14ac:dyDescent="0.35">
      <c r="A9" s="41" t="s">
        <v>19</v>
      </c>
      <c r="B9" s="66" t="s">
        <v>20</v>
      </c>
      <c r="C9" s="52" t="s">
        <v>3</v>
      </c>
      <c r="D9" s="21">
        <v>1</v>
      </c>
      <c r="E9" s="47">
        <f>Project_Start</f>
        <v>44802</v>
      </c>
      <c r="F9" s="47">
        <f>E9+7</f>
        <v>44809</v>
      </c>
      <c r="G9" s="16"/>
      <c r="H9" s="16">
        <v>7</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93" customHeight="1" thickBot="1" x14ac:dyDescent="0.35">
      <c r="A10" s="41" t="s">
        <v>21</v>
      </c>
      <c r="B10" s="66" t="s">
        <v>22</v>
      </c>
      <c r="C10" s="52" t="s">
        <v>3</v>
      </c>
      <c r="D10" s="21">
        <v>1</v>
      </c>
      <c r="E10" s="47">
        <f>F9</f>
        <v>44809</v>
      </c>
      <c r="F10" s="47">
        <f>E10+6</f>
        <v>44815</v>
      </c>
      <c r="G10" s="16"/>
      <c r="H10" s="16">
        <f t="shared" si="6"/>
        <v>7</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72.599999999999994" thickBot="1" x14ac:dyDescent="0.35">
      <c r="A11" s="40"/>
      <c r="B11" s="64" t="s">
        <v>23</v>
      </c>
      <c r="C11" s="52" t="s">
        <v>3</v>
      </c>
      <c r="D11" s="21">
        <v>1</v>
      </c>
      <c r="E11" s="47">
        <f>F10</f>
        <v>44815</v>
      </c>
      <c r="F11" s="47">
        <f>E11+6</f>
        <v>44821</v>
      </c>
      <c r="G11" s="16"/>
      <c r="H11" s="16">
        <f t="shared" si="6"/>
        <v>7</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216.6" thickBot="1" x14ac:dyDescent="0.35">
      <c r="A12" s="40"/>
      <c r="B12" s="64" t="s">
        <v>24</v>
      </c>
      <c r="C12" s="52" t="s">
        <v>3</v>
      </c>
      <c r="D12" s="21">
        <v>1</v>
      </c>
      <c r="E12" s="47">
        <f>F11</f>
        <v>44821</v>
      </c>
      <c r="F12" s="47">
        <f>E12+6</f>
        <v>44827</v>
      </c>
      <c r="G12" s="16"/>
      <c r="H12" s="16">
        <v>7</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5">
      <c r="A13" s="40"/>
      <c r="B13" s="65" t="s">
        <v>25</v>
      </c>
      <c r="C13" s="52" t="s">
        <v>3</v>
      </c>
      <c r="D13" s="21">
        <v>0.7</v>
      </c>
      <c r="E13" s="47">
        <f>F9</f>
        <v>44809</v>
      </c>
      <c r="F13" s="47">
        <f>E13+18</f>
        <v>44827</v>
      </c>
      <c r="G13" s="16"/>
      <c r="H13" s="16">
        <f t="shared" si="6"/>
        <v>19</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5">
      <c r="A14" s="41" t="s">
        <v>26</v>
      </c>
      <c r="B14" s="22" t="s">
        <v>27</v>
      </c>
      <c r="C14" s="53"/>
      <c r="D14" s="23"/>
      <c r="E14" s="24"/>
      <c r="F14" s="25"/>
      <c r="G14" s="16"/>
      <c r="H14" s="16"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5">
      <c r="A15" s="41"/>
      <c r="B15" s="68" t="s">
        <v>28</v>
      </c>
      <c r="C15" s="54" t="s">
        <v>3</v>
      </c>
      <c r="D15" s="26">
        <v>0.2</v>
      </c>
      <c r="E15" s="48">
        <f>F13+1</f>
        <v>44828</v>
      </c>
      <c r="F15" s="48">
        <f>E15+6</f>
        <v>44834</v>
      </c>
      <c r="G15" s="16"/>
      <c r="H15" s="16">
        <f>IF(OR(ISBLANK(task_start),ISBLANK(task_end)),"",task_end-task_start+1)</f>
        <v>7</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99.6" customHeight="1" thickBot="1" x14ac:dyDescent="0.35">
      <c r="A16" s="40"/>
      <c r="B16" s="68" t="s">
        <v>29</v>
      </c>
      <c r="C16" s="54" t="s">
        <v>3</v>
      </c>
      <c r="D16" s="26">
        <v>0.5</v>
      </c>
      <c r="E16" s="48">
        <f>E15</f>
        <v>44828</v>
      </c>
      <c r="F16" s="48">
        <f>E16+6</f>
        <v>44834</v>
      </c>
      <c r="G16" s="16"/>
      <c r="H16" s="16">
        <f t="shared" si="6"/>
        <v>7</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5">
      <c r="A17" s="40"/>
      <c r="B17" s="67" t="s">
        <v>30</v>
      </c>
      <c r="C17" s="54" t="s">
        <v>3</v>
      </c>
      <c r="D17" s="26">
        <v>0.7</v>
      </c>
      <c r="E17" s="48">
        <f>E15</f>
        <v>44828</v>
      </c>
      <c r="F17" s="48">
        <f>E17+6</f>
        <v>44834</v>
      </c>
      <c r="G17" s="16"/>
      <c r="H17" s="16">
        <f t="shared" si="6"/>
        <v>7</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5">
      <c r="A18" s="40"/>
      <c r="B18" s="67" t="s">
        <v>31</v>
      </c>
      <c r="C18" s="54" t="s">
        <v>3</v>
      </c>
      <c r="D18" s="26">
        <v>0.8</v>
      </c>
      <c r="E18" s="48">
        <f>E15</f>
        <v>44828</v>
      </c>
      <c r="F18" s="48">
        <f>E18+6</f>
        <v>44834</v>
      </c>
      <c r="G18" s="16"/>
      <c r="H18" s="16">
        <f t="shared" si="6"/>
        <v>7</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5">
      <c r="A19" s="40"/>
      <c r="B19" s="67" t="s">
        <v>32</v>
      </c>
      <c r="C19" s="54" t="s">
        <v>3</v>
      </c>
      <c r="D19" s="26">
        <v>1</v>
      </c>
      <c r="E19" s="48">
        <f>E15</f>
        <v>44828</v>
      </c>
      <c r="F19" s="48">
        <f>E19+6</f>
        <v>44834</v>
      </c>
      <c r="G19" s="16"/>
      <c r="H19" s="16">
        <f t="shared" si="6"/>
        <v>7</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5">
      <c r="A20" s="40" t="s">
        <v>33</v>
      </c>
      <c r="B20" s="27" t="s">
        <v>34</v>
      </c>
      <c r="C20" s="55"/>
      <c r="D20" s="28"/>
      <c r="E20" s="29"/>
      <c r="F20" s="30"/>
      <c r="G20" s="16"/>
      <c r="H20" s="16" t="str">
        <f t="shared" si="6"/>
        <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55.95" customHeight="1" thickBot="1" x14ac:dyDescent="0.35">
      <c r="A21" s="40"/>
      <c r="B21" s="69" t="s">
        <v>35</v>
      </c>
      <c r="C21" s="56" t="s">
        <v>3</v>
      </c>
      <c r="D21" s="31">
        <v>0.1</v>
      </c>
      <c r="E21" s="49">
        <f>E19</f>
        <v>44828</v>
      </c>
      <c r="F21" s="49">
        <f>E21+13</f>
        <v>44841</v>
      </c>
      <c r="G21" s="16"/>
      <c r="H21" s="16">
        <f t="shared" si="6"/>
        <v>14</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78" customHeight="1" x14ac:dyDescent="0.3">
      <c r="A22" s="40"/>
      <c r="B22" s="69" t="s">
        <v>36</v>
      </c>
      <c r="C22" s="56" t="s">
        <v>3</v>
      </c>
      <c r="D22" s="31">
        <v>0</v>
      </c>
      <c r="E22" s="49">
        <f>F21+1</f>
        <v>44842</v>
      </c>
      <c r="F22" s="49">
        <f>E22+48</f>
        <v>44890</v>
      </c>
      <c r="G22" s="16"/>
      <c r="H22" s="16">
        <f>IF(OR(ISBLANK(task_start),ISBLANK(task_end)),"",task_end-task_start+1)</f>
        <v>49</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94.5" customHeight="1" x14ac:dyDescent="0.3">
      <c r="A23" s="40"/>
      <c r="B23" s="69" t="s">
        <v>37</v>
      </c>
      <c r="C23" s="56" t="s">
        <v>3</v>
      </c>
      <c r="D23" s="31">
        <v>0</v>
      </c>
      <c r="E23" s="49">
        <f>F21+1</f>
        <v>44842</v>
      </c>
      <c r="F23" s="49">
        <f>E23+48</f>
        <v>44890</v>
      </c>
      <c r="G23" s="16"/>
      <c r="H23" s="16">
        <f t="shared" si="6"/>
        <v>49</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x14ac:dyDescent="0.3">
      <c r="A24" s="40"/>
      <c r="B24" s="69" t="s">
        <v>38</v>
      </c>
      <c r="C24" s="56" t="s">
        <v>3</v>
      </c>
      <c r="D24" s="31">
        <v>0</v>
      </c>
      <c r="E24" s="49">
        <f>F21+1</f>
        <v>44842</v>
      </c>
      <c r="F24" s="49">
        <f>E24+48</f>
        <v>44890</v>
      </c>
      <c r="G24" s="16"/>
      <c r="H24" s="16">
        <f t="shared" si="6"/>
        <v>49</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5">
      <c r="A25" s="40"/>
      <c r="B25" s="59" t="s">
        <v>39</v>
      </c>
      <c r="C25" s="56" t="s">
        <v>3</v>
      </c>
      <c r="D25" s="31">
        <v>0</v>
      </c>
      <c r="E25" s="49">
        <f>F24+1</f>
        <v>44891</v>
      </c>
      <c r="F25" s="49">
        <f>E25+6</f>
        <v>44897</v>
      </c>
      <c r="G25" s="16"/>
      <c r="H25" s="16">
        <f>IF(OR(ISBLANK(task_start),ISBLANK(task_end)),"",task_end-task_start+1)</f>
        <v>7</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x14ac:dyDescent="0.3">
      <c r="A26" s="40"/>
      <c r="B26" s="69" t="s">
        <v>40</v>
      </c>
      <c r="C26" s="56" t="s">
        <v>3</v>
      </c>
      <c r="D26" s="31">
        <v>0</v>
      </c>
      <c r="E26" s="49">
        <f>F25+1</f>
        <v>44898</v>
      </c>
      <c r="F26" s="49">
        <f>E26+6</f>
        <v>44904</v>
      </c>
      <c r="G26" s="16"/>
      <c r="H26" s="16">
        <f t="shared" si="6"/>
        <v>7</v>
      </c>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5">
      <c r="A27" s="40" t="s">
        <v>33</v>
      </c>
      <c r="B27" s="32" t="s">
        <v>41</v>
      </c>
      <c r="C27" s="57"/>
      <c r="D27" s="33"/>
      <c r="E27" s="34"/>
      <c r="F27" s="35"/>
      <c r="G27" s="16"/>
      <c r="H27" s="16" t="str">
        <f t="shared" si="6"/>
        <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x14ac:dyDescent="0.3">
      <c r="A28" s="40"/>
      <c r="B28" s="60" t="s">
        <v>42</v>
      </c>
      <c r="C28" s="58" t="s">
        <v>3</v>
      </c>
      <c r="D28" s="36">
        <v>0.05</v>
      </c>
      <c r="E28" s="50">
        <f>DATE(2022,12,9)</f>
        <v>44904</v>
      </c>
      <c r="F28" s="50">
        <f>DATE(2023,1,9)</f>
        <v>44935</v>
      </c>
      <c r="G28" s="16"/>
      <c r="H28" s="16">
        <f t="shared" si="6"/>
        <v>32</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ht="30" customHeight="1" x14ac:dyDescent="0.3">
      <c r="G29" s="6"/>
    </row>
    <row r="30" spans="1:64" ht="30" customHeight="1" x14ac:dyDescent="0.3">
      <c r="C30" s="14"/>
      <c r="F30" s="42"/>
    </row>
    <row r="31" spans="1:64" ht="30" customHeight="1" x14ac:dyDescent="0.3">
      <c r="C3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2022-09-30T01:32:15Z</dcterms:modified>
  <cp:category/>
  <cp:contentStatus/>
</cp:coreProperties>
</file>