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onstad\Dropbox (UW WYNDD)\Proj_UWNPS_TCD_TetonStoneflies\Data\2020\Inverts\"/>
    </mc:Choice>
  </mc:AlternateContent>
  <xr:revisionPtr revIDLastSave="0" documentId="13_ncr:1_{8DCE7415-CA46-4CA9-8E61-7FD6BB2FB9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ll_data" sheetId="1" r:id="rId1"/>
    <sheet name="taxa" sheetId="3" r:id="rId2"/>
  </sheets>
  <definedNames>
    <definedName name="_xlnm._FilterDatabase" localSheetId="0" hidden="1">all_data!$F$1:$F$322</definedName>
    <definedName name="_xlnm.Extract" localSheetId="0">all_data!#REF!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2" i="1"/>
  <c r="AB240" i="1"/>
  <c r="AB194" i="1"/>
  <c r="AB157" i="1"/>
  <c r="AB117" i="1"/>
  <c r="AB80" i="1"/>
  <c r="AB203" i="1"/>
  <c r="AA182" i="1"/>
  <c r="AB182" i="1" s="1"/>
  <c r="AB204" i="1"/>
  <c r="AA160" i="1"/>
  <c r="AB160" i="1" s="1"/>
  <c r="AA321" i="1"/>
  <c r="AB321" i="1" s="1"/>
  <c r="AA322" i="1"/>
  <c r="AB322" i="1" s="1"/>
  <c r="AA3" i="1"/>
  <c r="AA4" i="1"/>
  <c r="AB4" i="1" s="1"/>
  <c r="AA5" i="1"/>
  <c r="AA6" i="1"/>
  <c r="AB6" i="1" s="1"/>
  <c r="AA7" i="1"/>
  <c r="AA8" i="1"/>
  <c r="AA9" i="1"/>
  <c r="AB9" i="1" s="1"/>
  <c r="AA10" i="1"/>
  <c r="AB10" i="1" s="1"/>
  <c r="AA11" i="1"/>
  <c r="AB11" i="1" s="1"/>
  <c r="AA13" i="1"/>
  <c r="AB13" i="1" s="1"/>
  <c r="AA14" i="1"/>
  <c r="AA15" i="1"/>
  <c r="AA16" i="1"/>
  <c r="AB16" i="1" s="1"/>
  <c r="AA17" i="1"/>
  <c r="AB17" i="1" s="1"/>
  <c r="AA18" i="1"/>
  <c r="AA19" i="1"/>
  <c r="AB19" i="1" s="1"/>
  <c r="AA20" i="1"/>
  <c r="AB20" i="1" s="1"/>
  <c r="AA21" i="1"/>
  <c r="AB21" i="1" s="1"/>
  <c r="AA22" i="1"/>
  <c r="AA23" i="1"/>
  <c r="AB23" i="1" s="1"/>
  <c r="AA24" i="1"/>
  <c r="AB24" i="1" s="1"/>
  <c r="AA25" i="1"/>
  <c r="AB25" i="1" s="1"/>
  <c r="AA26" i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A35" i="1"/>
  <c r="AB35" i="1" s="1"/>
  <c r="AA36" i="1"/>
  <c r="AB36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A46" i="1"/>
  <c r="AB46" i="1" s="1"/>
  <c r="AA47" i="1"/>
  <c r="AA48" i="1"/>
  <c r="AB48" i="1" s="1"/>
  <c r="AA49" i="1"/>
  <c r="AB49" i="1" s="1"/>
  <c r="AA50" i="1"/>
  <c r="AB50" i="1" s="1"/>
  <c r="AA51" i="1"/>
  <c r="AB51" i="1" s="1"/>
  <c r="AA52" i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A59" i="1"/>
  <c r="AB59" i="1" s="1"/>
  <c r="AA60" i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A74" i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A99" i="1"/>
  <c r="AA100" i="1"/>
  <c r="AB100" i="1" s="1"/>
  <c r="AA101" i="1"/>
  <c r="AB101" i="1" s="1"/>
  <c r="AA102" i="1"/>
  <c r="AB102" i="1" s="1"/>
  <c r="AA103" i="1"/>
  <c r="AA104" i="1"/>
  <c r="AB104" i="1" s="1"/>
  <c r="AA105" i="1"/>
  <c r="AA106" i="1"/>
  <c r="AB106" i="1" s="1"/>
  <c r="AA107" i="1"/>
  <c r="AB107" i="1" s="1"/>
  <c r="AA108" i="1"/>
  <c r="AB108" i="1" s="1"/>
  <c r="AA109" i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A118" i="1"/>
  <c r="AB118" i="1" s="1"/>
  <c r="AA119" i="1"/>
  <c r="AB119" i="1" s="1"/>
  <c r="AA120" i="1"/>
  <c r="AB120" i="1" s="1"/>
  <c r="AA121" i="1"/>
  <c r="AB121" i="1" s="1"/>
  <c r="AA122" i="1"/>
  <c r="AA123" i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A141" i="1"/>
  <c r="AA142" i="1"/>
  <c r="AB142" i="1" s="1"/>
  <c r="AA143" i="1"/>
  <c r="AB143" i="1" s="1"/>
  <c r="AA144" i="1"/>
  <c r="AA145" i="1"/>
  <c r="AB145" i="1" s="1"/>
  <c r="AA146" i="1"/>
  <c r="AB146" i="1" s="1"/>
  <c r="AA147" i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A154" i="1"/>
  <c r="AA155" i="1"/>
  <c r="AB155" i="1" s="1"/>
  <c r="AA156" i="1"/>
  <c r="AB156" i="1" s="1"/>
  <c r="AA157" i="1"/>
  <c r="AA158" i="1"/>
  <c r="AA159" i="1"/>
  <c r="AB159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A181" i="1"/>
  <c r="AB181" i="1" s="1"/>
  <c r="AA183" i="1"/>
  <c r="AB183" i="1" s="1"/>
  <c r="AA184" i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A195" i="1"/>
  <c r="AB195" i="1" s="1"/>
  <c r="AA196" i="1"/>
  <c r="AB196" i="1" s="1"/>
  <c r="AA197" i="1"/>
  <c r="AB197" i="1" s="1"/>
  <c r="AA198" i="1"/>
  <c r="AB198" i="1" s="1"/>
  <c r="AA199" i="1"/>
  <c r="AA200" i="1"/>
  <c r="AB200" i="1" s="1"/>
  <c r="AA201" i="1"/>
  <c r="AB201" i="1" s="1"/>
  <c r="AA202" i="1"/>
  <c r="AB202" i="1" s="1"/>
  <c r="AA203" i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A231" i="1"/>
  <c r="AA232" i="1"/>
  <c r="AB232" i="1" s="1"/>
  <c r="AA233" i="1"/>
  <c r="AB233" i="1" s="1"/>
  <c r="AA234" i="1"/>
  <c r="AB234" i="1" s="1"/>
  <c r="AA235" i="1"/>
  <c r="AB235" i="1" s="1"/>
  <c r="AA236" i="1"/>
  <c r="AA237" i="1"/>
  <c r="AB237" i="1" s="1"/>
  <c r="AA238" i="1"/>
  <c r="AB238" i="1" s="1"/>
  <c r="AA239" i="1"/>
  <c r="AB239" i="1" s="1"/>
  <c r="AA240" i="1"/>
  <c r="AA241" i="1"/>
  <c r="AB241" i="1" s="1"/>
  <c r="AA242" i="1"/>
  <c r="AB242" i="1" s="1"/>
  <c r="AA243" i="1"/>
  <c r="AB243" i="1" s="1"/>
  <c r="AA244" i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6" i="1"/>
  <c r="AA267" i="1"/>
  <c r="AA268" i="1"/>
  <c r="AA269" i="1"/>
  <c r="AB269" i="1" s="1"/>
  <c r="AA270" i="1"/>
  <c r="AB270" i="1" s="1"/>
  <c r="AA271" i="1"/>
  <c r="AB271" i="1" s="1"/>
  <c r="AA272" i="1"/>
  <c r="AB272" i="1" s="1"/>
  <c r="AA273" i="1"/>
  <c r="AA274" i="1"/>
  <c r="AB274" i="1" s="1"/>
  <c r="AA275" i="1"/>
  <c r="AB275" i="1" s="1"/>
  <c r="AA276" i="1"/>
  <c r="AA277" i="1"/>
  <c r="AB277" i="1" s="1"/>
  <c r="AA278" i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A288" i="1"/>
  <c r="AA289" i="1"/>
  <c r="AB289" i="1" s="1"/>
  <c r="AA290" i="1"/>
  <c r="AA291" i="1"/>
  <c r="AB291" i="1" s="1"/>
  <c r="AA292" i="1"/>
  <c r="AB292" i="1" s="1"/>
  <c r="AA293" i="1"/>
  <c r="AB293" i="1" s="1"/>
  <c r="AA294" i="1"/>
  <c r="AB294" i="1" s="1"/>
  <c r="AA295" i="1"/>
  <c r="AA296" i="1"/>
  <c r="AB296" i="1" s="1"/>
  <c r="AA297" i="1"/>
  <c r="AA298" i="1"/>
  <c r="AB298" i="1" s="1"/>
  <c r="AA299" i="1"/>
  <c r="AB299" i="1" s="1"/>
  <c r="AA300" i="1"/>
  <c r="AA301" i="1"/>
  <c r="AA302" i="1"/>
  <c r="AB302" i="1" s="1"/>
  <c r="AA303" i="1"/>
  <c r="AB303" i="1" s="1"/>
  <c r="AA304" i="1"/>
  <c r="AB304" i="1" s="1"/>
  <c r="AA305" i="1"/>
  <c r="AB305" i="1" s="1"/>
  <c r="AA306" i="1"/>
  <c r="AA307" i="1"/>
  <c r="AB307" i="1" s="1"/>
  <c r="AA308" i="1"/>
  <c r="AB308" i="1" s="1"/>
  <c r="AA309" i="1"/>
  <c r="AB309" i="1" s="1"/>
  <c r="AA310" i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A320" i="1"/>
  <c r="AB320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A2" i="1"/>
  <c r="AB2" i="1" s="1"/>
  <c r="A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Lusha Marguerite Tronstad</author>
  </authors>
  <commentList>
    <comment ref="AB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Lusha Marguerite Tronstad:</t>
        </r>
        <r>
          <rPr>
            <sz val="9"/>
            <color indexed="81"/>
            <rFont val="Tahoma"/>
            <charset val="1"/>
          </rPr>
          <t xml:space="preserve">
I will add the formula for this</t>
        </r>
      </text>
    </comment>
  </commentList>
</comments>
</file>

<file path=xl/sharedStrings.xml><?xml version="1.0" encoding="utf-8"?>
<sst xmlns="http://schemas.openxmlformats.org/spreadsheetml/2006/main" count="1806" uniqueCount="156">
  <si>
    <t>Park</t>
  </si>
  <si>
    <t>Fraction</t>
  </si>
  <si>
    <t>Sampler</t>
  </si>
  <si>
    <t>Family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</si>
  <si>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</si>
  <si>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</si>
  <si>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</si>
  <si>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</si>
  <si>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</si>
  <si>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</si>
  <si>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</si>
  <si>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</si>
  <si>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</si>
  <si>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</si>
  <si>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</si>
  <si>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</si>
  <si>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</si>
  <si>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</si>
  <si>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</si>
  <si>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</si>
  <si>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</si>
  <si>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</si>
  <si>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</si>
  <si>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</si>
  <si>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Biomass (mg/m2)</t>
  </si>
  <si>
    <t>Subsample</t>
  </si>
  <si>
    <t xml:space="preserve">Abundance </t>
  </si>
  <si>
    <t>Density (ind/m2)</t>
  </si>
  <si>
    <t>Notes</t>
  </si>
  <si>
    <t>Order</t>
  </si>
  <si>
    <t>Diptera</t>
  </si>
  <si>
    <t>Chironomidae</t>
  </si>
  <si>
    <t>Non-Tanypodinae</t>
  </si>
  <si>
    <t>Tipulidae</t>
  </si>
  <si>
    <t>Dicranota</t>
  </si>
  <si>
    <t>Tipula</t>
  </si>
  <si>
    <t>Simuliidae</t>
  </si>
  <si>
    <t>Prosimulium</t>
  </si>
  <si>
    <t>Helodon</t>
  </si>
  <si>
    <t>Ceratopogonidae</t>
  </si>
  <si>
    <t>Probezzia</t>
  </si>
  <si>
    <t>Empididae</t>
  </si>
  <si>
    <t>Clinocera</t>
  </si>
  <si>
    <t>Unk</t>
  </si>
  <si>
    <t>Trichoptera</t>
  </si>
  <si>
    <t>Apataniidae</t>
  </si>
  <si>
    <t>Allomyia</t>
  </si>
  <si>
    <t>Rhyacophilidae</t>
  </si>
  <si>
    <t xml:space="preserve">Rhyacophila </t>
  </si>
  <si>
    <t>Plecoptera</t>
  </si>
  <si>
    <t>Perlodidae</t>
  </si>
  <si>
    <t>Chloroperlidae</t>
  </si>
  <si>
    <t>Nemouridae</t>
  </si>
  <si>
    <t>Zapada</t>
  </si>
  <si>
    <t>Lednia</t>
  </si>
  <si>
    <t>Ephemeroptera</t>
  </si>
  <si>
    <t>Heptageniidae</t>
  </si>
  <si>
    <t>Epeorus</t>
  </si>
  <si>
    <t>Rhithrogena</t>
  </si>
  <si>
    <t>Baetidae</t>
  </si>
  <si>
    <t>Arachnida</t>
  </si>
  <si>
    <t>Acari</t>
  </si>
  <si>
    <t>Annelida</t>
  </si>
  <si>
    <t>Oligochaeta</t>
  </si>
  <si>
    <t>Turbellaria</t>
  </si>
  <si>
    <t>Collembola</t>
  </si>
  <si>
    <t>Stream</t>
  </si>
  <si>
    <t>Cinygmula</t>
  </si>
  <si>
    <t>Baetis</t>
  </si>
  <si>
    <t>Crustacea</t>
  </si>
  <si>
    <t>Ostracoda</t>
  </si>
  <si>
    <t>Coleoptera</t>
  </si>
  <si>
    <t>Staphylinidae</t>
  </si>
  <si>
    <t>Suwallia</t>
  </si>
  <si>
    <t>Sweltsa</t>
  </si>
  <si>
    <t>Taxa</t>
  </si>
  <si>
    <t>Rep</t>
  </si>
  <si>
    <t>Gonomyodes</t>
  </si>
  <si>
    <t>Heterocloeon</t>
  </si>
  <si>
    <t>Limonia</t>
  </si>
  <si>
    <t>MeanLength(mm)</t>
  </si>
  <si>
    <t>IndBiomass(mg/ind)</t>
  </si>
  <si>
    <t>1Megarcys</t>
  </si>
  <si>
    <t>2Megarcys</t>
  </si>
  <si>
    <t>Simuliidae Pupa</t>
  </si>
  <si>
    <t>Pomoleuctra</t>
  </si>
  <si>
    <t>Midge Pupae</t>
  </si>
  <si>
    <t>Leuctridae</t>
  </si>
  <si>
    <t>GRTE</t>
  </si>
  <si>
    <t>Surber</t>
  </si>
  <si>
    <t>Large</t>
  </si>
  <si>
    <t>Stage</t>
  </si>
  <si>
    <t>Middle Teton</t>
  </si>
  <si>
    <t>Chironomidae Pupae</t>
  </si>
  <si>
    <t>Small</t>
  </si>
  <si>
    <t>Chironomidae Adult</t>
  </si>
  <si>
    <t>Prosimuliium</t>
  </si>
  <si>
    <t>Homophylax</t>
  </si>
  <si>
    <t>Paintbrush RG</t>
  </si>
  <si>
    <t>NF Teton Creek</t>
  </si>
  <si>
    <t>Rhyacophila Coloradensis Group</t>
  </si>
  <si>
    <t>Wind Cave</t>
  </si>
  <si>
    <t>Rhyacophila Rotunda Group</t>
  </si>
  <si>
    <t>Megarcys</t>
  </si>
  <si>
    <t>Cloudveil</t>
  </si>
  <si>
    <t>Chrionomidae Pupae</t>
  </si>
  <si>
    <t>The Gusher</t>
  </si>
  <si>
    <t>Chrionomidae Adult</t>
  </si>
  <si>
    <t>Agathon</t>
  </si>
  <si>
    <t>Rhyacophila Brunnea/Vemna Group</t>
  </si>
  <si>
    <t>Delta Lake Inlet</t>
  </si>
  <si>
    <t>Rhyacophila Coloradenis Group</t>
  </si>
  <si>
    <t>Rhyacophila Verrula Group</t>
  </si>
  <si>
    <t>Rhyacophila Alberta Group</t>
  </si>
  <si>
    <t>South Cascade RG</t>
  </si>
  <si>
    <t>SF Teton Creek</t>
  </si>
  <si>
    <t>Rhyacophila Blarina</t>
  </si>
  <si>
    <t>Tipula (Arctotipula)</t>
  </si>
  <si>
    <t>Rhyacophila coloradenis</t>
  </si>
  <si>
    <t>Alaska Basin RG</t>
  </si>
  <si>
    <t>Drunella</t>
  </si>
  <si>
    <t>Grizzly</t>
  </si>
  <si>
    <t>Nematoda</t>
  </si>
  <si>
    <t>Sphaeridiinae</t>
  </si>
  <si>
    <t>Simuliidae Pupae</t>
  </si>
  <si>
    <t>Skillet Glacier</t>
  </si>
  <si>
    <t>Tanypodinae</t>
  </si>
  <si>
    <t>Rhyacophila Ecosa Group</t>
  </si>
  <si>
    <t>Rhyacophila verrula Milne</t>
  </si>
  <si>
    <t>Rhyacophila hyalinata Banks</t>
  </si>
  <si>
    <t>Rhyacophila Brannea/Venma Group</t>
  </si>
  <si>
    <t>Pupae</t>
  </si>
  <si>
    <t>Adult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</si>
  <si>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</si>
  <si>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</si>
  <si>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</si>
  <si>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</si>
  <si>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</si>
  <si>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</si>
  <si>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</si>
  <si>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</si>
  <si>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</si>
  <si>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</si>
  <si>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</si>
  <si>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</si>
  <si>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</si>
  <si>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</si>
  <si>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</si>
  <si>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</si>
  <si>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</si>
  <si>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</si>
  <si>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</si>
  <si>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</si>
  <si>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Two small Megarcys added that were listed as Suwallia on datasheet</t>
  </si>
  <si>
    <t>8 samples added that were listed as Suwallia on datasheet</t>
  </si>
  <si>
    <t>3 added that were listed as Suwallia on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</si>
</sst>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5" fillId="0" borderId="0" xfId="0" applyFont="1"/>
    <xf numFmtId="0" fontId="4" fillId="0" borderId="0" xfId="0" applyFont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22"/>
  <sheetViews>
    <sheetView tabSelected="1" zoomScale="110" zoomScaleNormal="110" workbookViewId="0">
      <pane ySplit="1" topLeftCell="A2" activePane="bottomLeft" state="frozen"/>
      <selection pane="bottomLeft" activeCell="AA37" sqref="AA37"/>
    </sheetView>
  </sheetViews>
  <sheetFormatPr defaultRowHeight="12.75" x14ac:dyDescent="0.2"/>
  <cols>
    <col min="1" max="1" width="5.140625" style="5" bestFit="1" customWidth="1"/>
    <col min="2" max="2" width="7.42578125" style="5" bestFit="1" customWidth="1"/>
    <col min="3" max="3" width="15.140625" style="5" bestFit="1" customWidth="1"/>
    <col min="4" max="4" width="10.28515625" style="11" bestFit="1" customWidth="1"/>
    <col min="5" max="5" width="7.28515625" style="11" bestFit="1" customWidth="1"/>
    <col min="6" max="6" width="18" style="5" bestFit="1" customWidth="1"/>
    <col min="7" max="9" width="3.85546875" style="11" customWidth="1"/>
    <col min="10" max="26" width="3.85546875" style="11" hidden="1" customWidth="1"/>
    <col min="27" max="27" width="20.140625" style="14" customWidth="1"/>
    <col min="28" max="28" width="12.140625" style="12" customWidth="1"/>
    <col min="29" max="29" width="9.42578125" style="11" customWidth="1"/>
    <col min="30" max="30" width="10.140625" style="11" customWidth="1"/>
    <col min="31" max="31" width="14.42578125" style="13" customWidth="1"/>
    <col min="32" max="32" width="15.5703125" style="11" customWidth="1"/>
    <col min="33" max="33" width="23.5703125" style="5" bestFit="1" customWidth="1"/>
    <col min="34" max="34" width="9.140625" style="5"/>
    <col min="35" max="43" width="3.7109375" style="5" bestFit="1" customWidth="1"/>
    <col min="44" max="54" width="4.7109375" style="5" bestFit="1" customWidth="1"/>
    <col min="55" max="16384" width="9.140625" style="5"/>
  </cols>
  <sheetData>
    <row r="1" spans="1:54" s="9" customFormat="1" x14ac:dyDescent="0.2">
      <c r="A1" s="15" t="s">
        <v>0</v>
      </c>
      <c r="B1" s="15" t="s">
        <v>2</v>
      </c>
      <c r="C1" s="15" t="s">
        <v>66</v>
      </c>
      <c r="D1" s="15" t="s">
        <v>76</v>
      </c>
      <c r="E1" s="15" t="s">
        <v>1</v>
      </c>
      <c r="F1" s="15" t="s">
        <v>75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6" t="s">
        <v>80</v>
      </c>
      <c r="AB1" s="18" t="s">
        <v>81</v>
      </c>
      <c r="AC1" s="15" t="s">
        <v>25</v>
      </c>
      <c r="AD1" s="15" t="s">
        <v>26</v>
      </c>
      <c r="AE1" s="17" t="s">
        <v>27</v>
      </c>
      <c r="AF1" s="15" t="s">
        <v>24</v>
      </c>
      <c r="AG1" s="15" t="s">
        <v>91</v>
      </c>
      <c r="AH1" s="9" t="s">
        <v>28</v>
      </c>
      <c r="AI1" s="9" t="s">
        <v>133</v>
      </c>
      <c r="AJ1" s="9" t="s">
        <v>134</v>
      </c>
      <c r="AK1" s="20" t="s">
        <v>135</v>
      </c>
      <c r="AL1" s="20" t="s">
        <v>136</v>
      </c>
      <c r="AM1" s="20" t="s">
        <v>137</v>
      </c>
      <c r="AN1" s="20" t="s">
        <v>138</v>
      </c>
      <c r="AO1" s="20" t="s">
        <v>139</v>
      </c>
      <c r="AP1" s="20" t="s">
        <v>140</v>
      </c>
      <c r="AQ1" s="20" t="s">
        <v>141</v>
      </c>
      <c r="AR1" s="20" t="s">
        <v>142</v>
      </c>
      <c r="AS1" s="20" t="s">
        <v>143</v>
      </c>
      <c r="AT1" s="20" t="s">
        <v>144</v>
      </c>
      <c r="AU1" s="20" t="s">
        <v>145</v>
      </c>
      <c r="AV1" s="20" t="s">
        <v>146</v>
      </c>
      <c r="AW1" s="20" t="s">
        <v>147</v>
      </c>
      <c r="AX1" s="20" t="s">
        <v>148</v>
      </c>
      <c r="AY1" s="20" t="s">
        <v>149</v>
      </c>
      <c r="AZ1" s="20" t="s">
        <v>150</v>
      </c>
      <c r="BA1" s="20" t="s">
        <v>151</v>
      </c>
      <c r="BB1" s="20" t="s">
        <v>152</v>
      </c>
    </row>
    <row r="2" spans="1:54" x14ac:dyDescent="0.2">
      <c r="A2" s="5" t="s">
        <v>88</v>
      </c>
      <c r="B2" s="5" t="s">
        <v>89</v>
      </c>
      <c r="C2" s="5" t="s">
        <v>92</v>
      </c>
      <c r="D2" s="11">
        <v>3</v>
      </c>
      <c r="E2" s="11" t="s">
        <v>94</v>
      </c>
      <c r="F2" s="6" t="s">
        <v>32</v>
      </c>
      <c r="G2" s="11">
        <v>4</v>
      </c>
      <c r="H2" s="11">
        <v>4.25</v>
      </c>
      <c r="I2" s="11">
        <v>3.75</v>
      </c>
      <c r="J2" s="11">
        <v>3</v>
      </c>
      <c r="K2" s="11">
        <v>3.25</v>
      </c>
      <c r="L2" s="11">
        <v>3</v>
      </c>
      <c r="M2" s="11">
        <v>5</v>
      </c>
      <c r="N2" s="11">
        <v>3.5</v>
      </c>
      <c r="O2" s="11">
        <v>4</v>
      </c>
      <c r="P2" s="11">
        <v>4.25</v>
      </c>
      <c r="Q2" s="11">
        <v>4.25</v>
      </c>
      <c r="R2" s="11">
        <v>7.25</v>
      </c>
      <c r="S2" s="11">
        <v>4</v>
      </c>
      <c r="T2" s="11">
        <v>2.75</v>
      </c>
      <c r="U2" s="11">
        <v>1.75</v>
      </c>
      <c r="V2" s="11">
        <v>4</v>
      </c>
      <c r="W2" s="11">
        <v>3.75</v>
      </c>
      <c r="X2" s="11">
        <v>2.5</v>
      </c>
      <c r="Y2" s="11">
        <v>3</v>
      </c>
      <c r="Z2" s="11">
        <v>2</v>
      </c>
      <c r="AA2" s="14">
        <f>AVERAGE(G2:Z2)</f>
        <v>3.6625000000000001</v>
      </c>
      <c r="AB2" s="12">
        <f>(0.0006*AA2^2.77)*0.95</f>
        <v>2.0774897995739415E-2</v>
      </c>
      <c r="AD2" s="11">
        <v>298</v>
      </c>
      <c r="AE2" s="13">
        <f>AD2/0.0929</f>
        <v>3207.7502691065665</v>
      </c>
      <c r="AF2" s="12">
        <f>AB2*AE2</f>
        <v>66.640684636494584</v>
      </c>
    </row>
    <row r="3" spans="1:54" x14ac:dyDescent="0.2">
      <c r="A3" s="5" t="s">
        <v>88</v>
      </c>
      <c r="B3" s="5" t="s">
        <v>89</v>
      </c>
      <c r="C3" s="5" t="s">
        <v>92</v>
      </c>
      <c r="D3" s="11">
        <v>3</v>
      </c>
      <c r="E3" s="11" t="s">
        <v>94</v>
      </c>
      <c r="F3" s="5" t="s">
        <v>93</v>
      </c>
      <c r="G3" s="11">
        <v>3</v>
      </c>
      <c r="AA3" s="14">
        <f t="shared" ref="AA3:AA66" si="0">AVERAGE(G3:Z3)</f>
        <v>3</v>
      </c>
      <c r="AD3" s="11">
        <v>1</v>
      </c>
      <c r="AE3" s="13">
        <f t="shared" ref="AE3:AE66" si="1">AD3/0.0929</f>
        <v>10.764262648008613</v>
      </c>
      <c r="AF3" s="12">
        <f t="shared" ref="AF3:AF66" si="2">AB3*AE3</f>
        <v>0</v>
      </c>
      <c r="AG3" s="5" t="s">
        <v>131</v>
      </c>
    </row>
    <row r="4" spans="1:54" x14ac:dyDescent="0.2">
      <c r="A4" s="5" t="s">
        <v>88</v>
      </c>
      <c r="B4" s="5" t="s">
        <v>89</v>
      </c>
      <c r="C4" s="5" t="s">
        <v>92</v>
      </c>
      <c r="D4" s="11">
        <v>3</v>
      </c>
      <c r="E4" s="11" t="s">
        <v>90</v>
      </c>
      <c r="F4" s="19" t="s">
        <v>32</v>
      </c>
      <c r="G4" s="11">
        <v>4</v>
      </c>
      <c r="H4" s="11">
        <v>4.5</v>
      </c>
      <c r="I4" s="11">
        <v>5</v>
      </c>
      <c r="J4" s="11">
        <v>6.75</v>
      </c>
      <c r="K4" s="11">
        <v>5.5</v>
      </c>
      <c r="L4" s="11">
        <v>7.5</v>
      </c>
      <c r="M4" s="11">
        <v>6</v>
      </c>
      <c r="N4" s="11">
        <v>7.5</v>
      </c>
      <c r="O4" s="11">
        <v>6</v>
      </c>
      <c r="P4" s="11">
        <v>6</v>
      </c>
      <c r="Q4" s="11">
        <v>4.5</v>
      </c>
      <c r="R4" s="11">
        <v>5</v>
      </c>
      <c r="S4" s="11">
        <v>7</v>
      </c>
      <c r="T4" s="11">
        <v>7</v>
      </c>
      <c r="U4" s="11">
        <v>4</v>
      </c>
      <c r="V4" s="11">
        <v>4</v>
      </c>
      <c r="W4" s="11">
        <v>5</v>
      </c>
      <c r="X4" s="11">
        <v>7.5</v>
      </c>
      <c r="Y4" s="11">
        <v>6.75</v>
      </c>
      <c r="Z4" s="11">
        <v>4</v>
      </c>
      <c r="AA4" s="14">
        <f t="shared" si="0"/>
        <v>5.6749999999999998</v>
      </c>
      <c r="AB4" s="12">
        <f>(0.0006*AA4^2.77)*0.95</f>
        <v>6.9881191960906558E-2</v>
      </c>
      <c r="AD4" s="11">
        <v>121</v>
      </c>
      <c r="AE4" s="13">
        <f t="shared" si="1"/>
        <v>1302.475780409042</v>
      </c>
      <c r="AF4" s="12">
        <f t="shared" si="2"/>
        <v>91.018560035195847</v>
      </c>
    </row>
    <row r="5" spans="1:54" x14ac:dyDescent="0.2">
      <c r="A5" s="5" t="s">
        <v>88</v>
      </c>
      <c r="B5" s="5" t="s">
        <v>89</v>
      </c>
      <c r="C5" s="5" t="s">
        <v>92</v>
      </c>
      <c r="D5" s="11">
        <v>3</v>
      </c>
      <c r="E5" s="11" t="s">
        <v>90</v>
      </c>
      <c r="F5" s="5" t="s">
        <v>93</v>
      </c>
      <c r="G5" s="11">
        <v>4</v>
      </c>
      <c r="AA5" s="14">
        <f t="shared" si="0"/>
        <v>4</v>
      </c>
      <c r="AD5" s="11">
        <v>1</v>
      </c>
      <c r="AE5" s="13">
        <f t="shared" si="1"/>
        <v>10.764262648008613</v>
      </c>
      <c r="AF5" s="12">
        <f t="shared" si="2"/>
        <v>0</v>
      </c>
      <c r="AG5" s="5" t="s">
        <v>131</v>
      </c>
    </row>
    <row r="6" spans="1:54" x14ac:dyDescent="0.2">
      <c r="A6" s="5" t="s">
        <v>88</v>
      </c>
      <c r="B6" s="5" t="s">
        <v>89</v>
      </c>
      <c r="C6" s="5" t="s">
        <v>92</v>
      </c>
      <c r="D6" s="11">
        <v>2</v>
      </c>
      <c r="E6" s="11" t="s">
        <v>94</v>
      </c>
      <c r="F6" s="5" t="s">
        <v>32</v>
      </c>
      <c r="G6" s="11">
        <v>3.5</v>
      </c>
      <c r="H6" s="11">
        <v>3</v>
      </c>
      <c r="I6" s="11">
        <v>2</v>
      </c>
      <c r="J6" s="11">
        <v>4.25</v>
      </c>
      <c r="K6" s="11">
        <v>4</v>
      </c>
      <c r="L6" s="11">
        <v>4</v>
      </c>
      <c r="M6" s="11">
        <v>4</v>
      </c>
      <c r="N6" s="11">
        <v>2.5</v>
      </c>
      <c r="O6" s="11">
        <v>6</v>
      </c>
      <c r="P6" s="11">
        <v>5.75</v>
      </c>
      <c r="Q6" s="11">
        <v>4</v>
      </c>
      <c r="R6" s="11">
        <v>3.5</v>
      </c>
      <c r="S6" s="11">
        <v>2.25</v>
      </c>
      <c r="T6" s="11">
        <v>5.5</v>
      </c>
      <c r="U6" s="11">
        <v>4.5</v>
      </c>
      <c r="V6" s="11">
        <v>4.5</v>
      </c>
      <c r="W6" s="11">
        <v>2.75</v>
      </c>
      <c r="X6" s="11">
        <v>6.75</v>
      </c>
      <c r="Y6" s="11">
        <v>6.25</v>
      </c>
      <c r="Z6" s="11">
        <v>7</v>
      </c>
      <c r="AA6" s="14">
        <f t="shared" si="0"/>
        <v>4.3</v>
      </c>
      <c r="AB6" s="12">
        <f>(0.0006*AA6^2.77)*0.95</f>
        <v>3.2402795330974669E-2</v>
      </c>
      <c r="AD6" s="11">
        <v>322</v>
      </c>
      <c r="AE6" s="13">
        <f t="shared" si="1"/>
        <v>3466.092572658773</v>
      </c>
      <c r="AF6" s="12">
        <f t="shared" si="2"/>
        <v>112.31108823007366</v>
      </c>
    </row>
    <row r="7" spans="1:54" x14ac:dyDescent="0.2">
      <c r="A7" s="5" t="s">
        <v>88</v>
      </c>
      <c r="B7" s="5" t="s">
        <v>89</v>
      </c>
      <c r="C7" s="5" t="s">
        <v>92</v>
      </c>
      <c r="D7" s="11">
        <v>2</v>
      </c>
      <c r="E7" s="11" t="s">
        <v>94</v>
      </c>
      <c r="F7" s="5" t="s">
        <v>93</v>
      </c>
      <c r="G7" s="11">
        <v>3.25</v>
      </c>
      <c r="H7" s="11">
        <v>4</v>
      </c>
      <c r="I7" s="11">
        <v>5</v>
      </c>
      <c r="AA7" s="14">
        <f t="shared" si="0"/>
        <v>4.083333333333333</v>
      </c>
      <c r="AD7" s="11">
        <v>3</v>
      </c>
      <c r="AE7" s="13">
        <f t="shared" si="1"/>
        <v>32.292787944025832</v>
      </c>
      <c r="AF7" s="12">
        <f t="shared" si="2"/>
        <v>0</v>
      </c>
      <c r="AG7" s="5" t="s">
        <v>131</v>
      </c>
    </row>
    <row r="8" spans="1:54" x14ac:dyDescent="0.2">
      <c r="A8" s="5" t="s">
        <v>88</v>
      </c>
      <c r="B8" s="5" t="s">
        <v>89</v>
      </c>
      <c r="C8" s="5" t="s">
        <v>92</v>
      </c>
      <c r="D8" s="11">
        <v>2</v>
      </c>
      <c r="E8" s="11" t="s">
        <v>94</v>
      </c>
      <c r="F8" s="5" t="s">
        <v>95</v>
      </c>
      <c r="G8" s="11">
        <v>3</v>
      </c>
      <c r="AA8" s="14">
        <f t="shared" si="0"/>
        <v>3</v>
      </c>
      <c r="AD8" s="11">
        <v>1</v>
      </c>
      <c r="AE8" s="13">
        <f t="shared" si="1"/>
        <v>10.764262648008613</v>
      </c>
      <c r="AF8" s="12">
        <f t="shared" si="2"/>
        <v>0</v>
      </c>
    </row>
    <row r="9" spans="1:54" x14ac:dyDescent="0.2">
      <c r="A9" s="5" t="s">
        <v>88</v>
      </c>
      <c r="B9" s="5" t="s">
        <v>89</v>
      </c>
      <c r="C9" s="5" t="s">
        <v>92</v>
      </c>
      <c r="D9" s="11">
        <v>2</v>
      </c>
      <c r="E9" s="11" t="s">
        <v>94</v>
      </c>
      <c r="F9" s="5" t="s">
        <v>42</v>
      </c>
      <c r="G9" s="11">
        <v>5.5</v>
      </c>
      <c r="AA9" s="14">
        <f t="shared" si="0"/>
        <v>5.5</v>
      </c>
      <c r="AB9" s="12">
        <f>0.0066*AA9^2.436</f>
        <v>0.41982417879963996</v>
      </c>
      <c r="AD9" s="11">
        <v>1</v>
      </c>
      <c r="AE9" s="13">
        <f t="shared" si="1"/>
        <v>10.764262648008613</v>
      </c>
      <c r="AF9" s="12">
        <f t="shared" si="2"/>
        <v>4.5190977265838539</v>
      </c>
    </row>
    <row r="10" spans="1:54" x14ac:dyDescent="0.2">
      <c r="A10" s="5" t="s">
        <v>88</v>
      </c>
      <c r="B10" s="5" t="s">
        <v>89</v>
      </c>
      <c r="C10" s="5" t="s">
        <v>92</v>
      </c>
      <c r="D10" s="11">
        <v>2</v>
      </c>
      <c r="E10" s="11" t="s">
        <v>94</v>
      </c>
      <c r="F10" s="5" t="s">
        <v>63</v>
      </c>
      <c r="G10" s="11">
        <v>4</v>
      </c>
      <c r="H10" s="11">
        <v>4.5</v>
      </c>
      <c r="AA10" s="14">
        <f t="shared" si="0"/>
        <v>4.25</v>
      </c>
      <c r="AB10" s="12">
        <f>(((PI()*0.3^2)*AA10)*1.13)*0.25</f>
        <v>0.33946872117446208</v>
      </c>
      <c r="AD10" s="11">
        <v>2</v>
      </c>
      <c r="AE10" s="13">
        <f t="shared" si="1"/>
        <v>21.528525296017225</v>
      </c>
      <c r="AF10" s="12">
        <f t="shared" si="2"/>
        <v>7.3082609510110252</v>
      </c>
      <c r="AI10" s="5">
        <v>0.25</v>
      </c>
      <c r="AJ10" s="5">
        <v>0.25</v>
      </c>
    </row>
    <row r="11" spans="1:54" x14ac:dyDescent="0.2">
      <c r="A11" s="5" t="s">
        <v>88</v>
      </c>
      <c r="B11" s="5" t="s">
        <v>89</v>
      </c>
      <c r="C11" s="5" t="s">
        <v>92</v>
      </c>
      <c r="D11" s="11">
        <v>2</v>
      </c>
      <c r="E11" s="11" t="s">
        <v>90</v>
      </c>
      <c r="F11" s="19" t="s">
        <v>32</v>
      </c>
      <c r="G11" s="11">
        <v>5</v>
      </c>
      <c r="H11" s="11">
        <v>5</v>
      </c>
      <c r="I11" s="11">
        <v>7</v>
      </c>
      <c r="J11" s="11">
        <v>5.5</v>
      </c>
      <c r="K11" s="11">
        <v>6.5</v>
      </c>
      <c r="L11" s="11">
        <v>5.5</v>
      </c>
      <c r="M11" s="11">
        <v>6.5</v>
      </c>
      <c r="N11" s="11">
        <v>4</v>
      </c>
      <c r="O11" s="11">
        <v>6</v>
      </c>
      <c r="P11" s="11">
        <v>4.5</v>
      </c>
      <c r="Q11" s="11">
        <v>6</v>
      </c>
      <c r="R11" s="11">
        <v>6</v>
      </c>
      <c r="S11" s="11">
        <v>2.25</v>
      </c>
      <c r="T11" s="11">
        <v>6.5</v>
      </c>
      <c r="U11" s="11">
        <v>7</v>
      </c>
      <c r="V11" s="11">
        <v>2.75</v>
      </c>
      <c r="W11" s="11">
        <v>4</v>
      </c>
      <c r="X11" s="11">
        <v>5.5</v>
      </c>
      <c r="Y11" s="11">
        <v>5</v>
      </c>
      <c r="Z11" s="11">
        <v>8</v>
      </c>
      <c r="AA11" s="14">
        <f t="shared" si="0"/>
        <v>5.4249999999999998</v>
      </c>
      <c r="AB11" s="12">
        <f>(0.0006*AA11^2.77)*0.95</f>
        <v>6.1682524860971998E-2</v>
      </c>
      <c r="AD11" s="11">
        <v>108</v>
      </c>
      <c r="AE11" s="13">
        <f t="shared" si="1"/>
        <v>1162.5403659849301</v>
      </c>
      <c r="AF11" s="12">
        <f t="shared" si="2"/>
        <v>71.708425026748941</v>
      </c>
    </row>
    <row r="12" spans="1:54" x14ac:dyDescent="0.2">
      <c r="A12" s="5" t="s">
        <v>88</v>
      </c>
      <c r="B12" s="5" t="s">
        <v>89</v>
      </c>
      <c r="C12" s="5" t="s">
        <v>92</v>
      </c>
      <c r="D12" s="11">
        <v>2</v>
      </c>
      <c r="E12" s="11" t="s">
        <v>90</v>
      </c>
      <c r="F12" s="5" t="s">
        <v>95</v>
      </c>
      <c r="AD12" s="11">
        <v>2</v>
      </c>
      <c r="AE12" s="13">
        <f t="shared" si="1"/>
        <v>21.528525296017225</v>
      </c>
      <c r="AF12" s="12">
        <f t="shared" si="2"/>
        <v>0</v>
      </c>
    </row>
    <row r="13" spans="1:54" x14ac:dyDescent="0.2">
      <c r="A13" s="5" t="s">
        <v>88</v>
      </c>
      <c r="B13" s="5" t="s">
        <v>89</v>
      </c>
      <c r="C13" s="5" t="s">
        <v>92</v>
      </c>
      <c r="D13" s="11">
        <v>1</v>
      </c>
      <c r="E13" s="11" t="s">
        <v>94</v>
      </c>
      <c r="F13" s="5" t="s">
        <v>32</v>
      </c>
      <c r="G13" s="11">
        <v>6</v>
      </c>
      <c r="H13" s="11">
        <v>3.5</v>
      </c>
      <c r="I13" s="11">
        <v>3.75</v>
      </c>
      <c r="J13" s="11">
        <v>6.25</v>
      </c>
      <c r="K13" s="11">
        <v>4.5</v>
      </c>
      <c r="L13" s="11">
        <v>4.25</v>
      </c>
      <c r="M13" s="11">
        <v>4.5</v>
      </c>
      <c r="N13" s="11">
        <v>5.5</v>
      </c>
      <c r="O13" s="11">
        <v>5</v>
      </c>
      <c r="P13" s="11">
        <v>4.5</v>
      </c>
      <c r="Q13" s="11">
        <v>4.25</v>
      </c>
      <c r="R13" s="11">
        <v>7</v>
      </c>
      <c r="S13" s="11">
        <v>3.5</v>
      </c>
      <c r="T13" s="11">
        <v>6</v>
      </c>
      <c r="U13" s="11">
        <v>4</v>
      </c>
      <c r="V13" s="11">
        <v>7</v>
      </c>
      <c r="W13" s="11">
        <v>7</v>
      </c>
      <c r="X13" s="11">
        <v>5</v>
      </c>
      <c r="Y13" s="11">
        <v>3.5</v>
      </c>
      <c r="Z13" s="11">
        <v>5.75</v>
      </c>
      <c r="AA13" s="14">
        <f t="shared" si="0"/>
        <v>5.0374999999999996</v>
      </c>
      <c r="AB13" s="12">
        <f>(0.0006*AA13^2.77)*0.95</f>
        <v>5.0235481528787172E-2</v>
      </c>
      <c r="AD13" s="11">
        <v>183</v>
      </c>
      <c r="AE13" s="13">
        <f t="shared" si="1"/>
        <v>1969.8600645855759</v>
      </c>
      <c r="AF13" s="12">
        <f t="shared" si="2"/>
        <v>98.9568688887842</v>
      </c>
    </row>
    <row r="14" spans="1:54" x14ac:dyDescent="0.2">
      <c r="A14" s="5" t="s">
        <v>88</v>
      </c>
      <c r="B14" s="5" t="s">
        <v>89</v>
      </c>
      <c r="C14" s="5" t="s">
        <v>92</v>
      </c>
      <c r="D14" s="11">
        <v>1</v>
      </c>
      <c r="E14" s="11" t="s">
        <v>94</v>
      </c>
      <c r="F14" s="5" t="s">
        <v>95</v>
      </c>
      <c r="G14" s="11">
        <v>3</v>
      </c>
      <c r="AA14" s="14">
        <f t="shared" si="0"/>
        <v>3</v>
      </c>
      <c r="AD14" s="11">
        <v>1</v>
      </c>
      <c r="AE14" s="13">
        <f t="shared" si="1"/>
        <v>10.764262648008613</v>
      </c>
      <c r="AF14" s="12">
        <f t="shared" si="2"/>
        <v>0</v>
      </c>
    </row>
    <row r="15" spans="1:54" x14ac:dyDescent="0.2">
      <c r="A15" s="5" t="s">
        <v>88</v>
      </c>
      <c r="B15" s="5" t="s">
        <v>89</v>
      </c>
      <c r="C15" s="5" t="s">
        <v>92</v>
      </c>
      <c r="D15" s="11">
        <v>1</v>
      </c>
      <c r="E15" s="11" t="s">
        <v>94</v>
      </c>
      <c r="F15" s="5" t="s">
        <v>93</v>
      </c>
      <c r="G15" s="11">
        <v>4.5</v>
      </c>
      <c r="H15" s="11">
        <v>3.5</v>
      </c>
      <c r="AA15" s="14">
        <f t="shared" si="0"/>
        <v>4</v>
      </c>
      <c r="AD15" s="11">
        <v>2</v>
      </c>
      <c r="AE15" s="13">
        <f t="shared" si="1"/>
        <v>21.528525296017225</v>
      </c>
      <c r="AF15" s="12">
        <f t="shared" si="2"/>
        <v>0</v>
      </c>
      <c r="AG15" s="5" t="s">
        <v>131</v>
      </c>
    </row>
    <row r="16" spans="1:54" x14ac:dyDescent="0.2">
      <c r="A16" s="5" t="s">
        <v>88</v>
      </c>
      <c r="B16" s="5" t="s">
        <v>89</v>
      </c>
      <c r="C16" s="5" t="s">
        <v>92</v>
      </c>
      <c r="D16" s="11">
        <v>1</v>
      </c>
      <c r="E16" s="11" t="s">
        <v>90</v>
      </c>
      <c r="F16" s="5" t="s">
        <v>42</v>
      </c>
      <c r="G16" s="11">
        <v>7</v>
      </c>
      <c r="H16" s="11">
        <v>7</v>
      </c>
      <c r="I16" s="11">
        <v>6.25</v>
      </c>
      <c r="AA16" s="14">
        <f t="shared" si="0"/>
        <v>6.75</v>
      </c>
      <c r="AB16" s="12">
        <f>0.0066*AA16^2.436</f>
        <v>0.69139769310857946</v>
      </c>
      <c r="AD16" s="11">
        <v>3</v>
      </c>
      <c r="AE16" s="13">
        <f t="shared" si="1"/>
        <v>32.292787944025832</v>
      </c>
      <c r="AF16" s="12">
        <f t="shared" si="2"/>
        <v>22.327159088544008</v>
      </c>
    </row>
    <row r="17" spans="1:37" x14ac:dyDescent="0.2">
      <c r="A17" s="5" t="s">
        <v>88</v>
      </c>
      <c r="B17" s="5" t="s">
        <v>89</v>
      </c>
      <c r="C17" s="5" t="s">
        <v>92</v>
      </c>
      <c r="D17" s="11">
        <v>1</v>
      </c>
      <c r="E17" s="11" t="s">
        <v>90</v>
      </c>
      <c r="F17" s="5" t="s">
        <v>32</v>
      </c>
      <c r="G17" s="11">
        <v>4.75</v>
      </c>
      <c r="H17" s="11">
        <v>5</v>
      </c>
      <c r="I17" s="11">
        <v>7.5</v>
      </c>
      <c r="J17" s="11">
        <v>6</v>
      </c>
      <c r="K17" s="11">
        <v>7.5</v>
      </c>
      <c r="L17" s="11">
        <v>4.5</v>
      </c>
      <c r="M17" s="11">
        <v>6.5</v>
      </c>
      <c r="N17" s="11">
        <v>6</v>
      </c>
      <c r="O17" s="11">
        <v>4</v>
      </c>
      <c r="P17" s="11">
        <v>5</v>
      </c>
      <c r="Q17" s="11">
        <v>6</v>
      </c>
      <c r="R17" s="11">
        <v>2.75</v>
      </c>
      <c r="S17" s="11">
        <v>5.25</v>
      </c>
      <c r="T17" s="11">
        <v>7</v>
      </c>
      <c r="U17" s="11">
        <v>4</v>
      </c>
      <c r="V17" s="11">
        <v>2.5</v>
      </c>
      <c r="W17" s="11">
        <v>6</v>
      </c>
      <c r="X17" s="11">
        <v>5</v>
      </c>
      <c r="Y17" s="11">
        <v>4</v>
      </c>
      <c r="Z17" s="11">
        <v>5</v>
      </c>
      <c r="AA17" s="14">
        <f t="shared" si="0"/>
        <v>5.2125000000000004</v>
      </c>
      <c r="AB17" s="12">
        <f>(0.0006*AA17^2.77)*0.95</f>
        <v>5.5219499249666501E-2</v>
      </c>
      <c r="AD17" s="11">
        <v>54</v>
      </c>
      <c r="AE17" s="13">
        <f t="shared" si="1"/>
        <v>581.27018299246504</v>
      </c>
      <c r="AF17" s="12">
        <f t="shared" si="2"/>
        <v>32.097448433605933</v>
      </c>
    </row>
    <row r="18" spans="1:37" x14ac:dyDescent="0.2">
      <c r="A18" s="5" t="s">
        <v>88</v>
      </c>
      <c r="B18" s="5" t="s">
        <v>89</v>
      </c>
      <c r="C18" s="5" t="s">
        <v>92</v>
      </c>
      <c r="D18" s="11">
        <v>1</v>
      </c>
      <c r="E18" s="11" t="s">
        <v>90</v>
      </c>
      <c r="F18" s="5" t="s">
        <v>95</v>
      </c>
      <c r="G18" s="11">
        <v>3.25</v>
      </c>
      <c r="AA18" s="14">
        <f t="shared" si="0"/>
        <v>3.25</v>
      </c>
      <c r="AD18" s="11">
        <v>1</v>
      </c>
      <c r="AE18" s="13">
        <f t="shared" si="1"/>
        <v>10.764262648008613</v>
      </c>
      <c r="AF18" s="12">
        <f t="shared" si="2"/>
        <v>0</v>
      </c>
    </row>
    <row r="19" spans="1:37" x14ac:dyDescent="0.2">
      <c r="A19" s="5" t="s">
        <v>88</v>
      </c>
      <c r="B19" s="5" t="s">
        <v>89</v>
      </c>
      <c r="C19" s="5" t="s">
        <v>98</v>
      </c>
      <c r="D19" s="11">
        <v>3</v>
      </c>
      <c r="E19" s="11" t="s">
        <v>94</v>
      </c>
      <c r="F19" s="5" t="s">
        <v>32</v>
      </c>
      <c r="G19" s="11">
        <v>4</v>
      </c>
      <c r="H19" s="11">
        <v>3</v>
      </c>
      <c r="I19" s="11">
        <v>4</v>
      </c>
      <c r="J19" s="11">
        <v>2.5</v>
      </c>
      <c r="K19" s="11">
        <v>4.5</v>
      </c>
      <c r="L19" s="11">
        <v>4.25</v>
      </c>
      <c r="M19" s="11">
        <v>3</v>
      </c>
      <c r="N19" s="11">
        <v>4</v>
      </c>
      <c r="O19" s="11">
        <v>5.5</v>
      </c>
      <c r="P19" s="11">
        <v>3</v>
      </c>
      <c r="Q19" s="11">
        <v>3</v>
      </c>
      <c r="R19" s="11">
        <v>4</v>
      </c>
      <c r="S19" s="11">
        <v>4</v>
      </c>
      <c r="T19" s="11">
        <v>4</v>
      </c>
      <c r="U19" s="11">
        <v>3.75</v>
      </c>
      <c r="V19" s="11">
        <v>4</v>
      </c>
      <c r="W19" s="11">
        <v>2.25</v>
      </c>
      <c r="X19" s="11">
        <v>2.75</v>
      </c>
      <c r="Y19" s="11">
        <v>2.75</v>
      </c>
      <c r="Z19" s="11">
        <v>3.5</v>
      </c>
      <c r="AA19" s="14">
        <f t="shared" si="0"/>
        <v>3.5874999999999999</v>
      </c>
      <c r="AB19" s="12">
        <f>(0.0006*AA19^2.77)*0.95</f>
        <v>1.9617716116093548E-2</v>
      </c>
      <c r="AD19" s="11">
        <v>226</v>
      </c>
      <c r="AE19" s="13">
        <f t="shared" si="1"/>
        <v>2432.7233584499463</v>
      </c>
      <c r="AF19" s="12">
        <f t="shared" si="2"/>
        <v>47.724476235060735</v>
      </c>
    </row>
    <row r="20" spans="1:37" x14ac:dyDescent="0.2">
      <c r="A20" s="5" t="s">
        <v>88</v>
      </c>
      <c r="B20" s="5" t="s">
        <v>89</v>
      </c>
      <c r="C20" s="5" t="s">
        <v>98</v>
      </c>
      <c r="D20" s="11">
        <v>3</v>
      </c>
      <c r="E20" s="11" t="s">
        <v>94</v>
      </c>
      <c r="F20" s="5" t="s">
        <v>63</v>
      </c>
      <c r="G20" s="11">
        <v>2.5</v>
      </c>
      <c r="H20" s="11">
        <v>3.5</v>
      </c>
      <c r="AA20" s="14">
        <f t="shared" si="0"/>
        <v>3</v>
      </c>
      <c r="AB20" s="12">
        <f>(((PI()*0.3^2)*AA20)*1.13)*0.25</f>
        <v>0.23962497965256147</v>
      </c>
      <c r="AD20" s="11">
        <v>2</v>
      </c>
      <c r="AE20" s="13">
        <f t="shared" si="1"/>
        <v>21.528525296017225</v>
      </c>
      <c r="AF20" s="12">
        <f t="shared" si="2"/>
        <v>5.1587724360077827</v>
      </c>
      <c r="AI20" s="5">
        <v>0.25</v>
      </c>
      <c r="AJ20" s="5">
        <v>0.25</v>
      </c>
    </row>
    <row r="21" spans="1:37" x14ac:dyDescent="0.2">
      <c r="A21" s="5" t="s">
        <v>88</v>
      </c>
      <c r="B21" s="5" t="s">
        <v>89</v>
      </c>
      <c r="C21" s="5" t="s">
        <v>98</v>
      </c>
      <c r="D21" s="11">
        <v>3</v>
      </c>
      <c r="E21" s="11" t="s">
        <v>94</v>
      </c>
      <c r="F21" s="5" t="s">
        <v>96</v>
      </c>
      <c r="G21" s="11">
        <v>4.5</v>
      </c>
      <c r="H21" s="11">
        <v>5</v>
      </c>
      <c r="AA21" s="14">
        <f t="shared" si="0"/>
        <v>4.75</v>
      </c>
      <c r="AB21" s="12">
        <f>0.0048*AA21^2.55</f>
        <v>0.25515844214037731</v>
      </c>
      <c r="AD21" s="11">
        <v>2</v>
      </c>
      <c r="AE21" s="13">
        <f t="shared" si="1"/>
        <v>21.528525296017225</v>
      </c>
      <c r="AF21" s="12">
        <f t="shared" si="2"/>
        <v>5.4931849761114604</v>
      </c>
    </row>
    <row r="22" spans="1:37" x14ac:dyDescent="0.2">
      <c r="A22" s="5" t="s">
        <v>88</v>
      </c>
      <c r="B22" s="5" t="s">
        <v>89</v>
      </c>
      <c r="C22" s="5" t="s">
        <v>98</v>
      </c>
      <c r="D22" s="11">
        <v>3</v>
      </c>
      <c r="E22" s="11" t="s">
        <v>94</v>
      </c>
      <c r="F22" s="5" t="s">
        <v>93</v>
      </c>
      <c r="G22" s="11">
        <v>4</v>
      </c>
      <c r="AA22" s="14">
        <f t="shared" si="0"/>
        <v>4</v>
      </c>
      <c r="AD22" s="11">
        <v>1</v>
      </c>
      <c r="AE22" s="13">
        <f t="shared" si="1"/>
        <v>10.764262648008613</v>
      </c>
      <c r="AF22" s="12">
        <f t="shared" si="2"/>
        <v>0</v>
      </c>
      <c r="AG22" s="5" t="s">
        <v>131</v>
      </c>
    </row>
    <row r="23" spans="1:37" x14ac:dyDescent="0.2">
      <c r="A23" s="5" t="s">
        <v>88</v>
      </c>
      <c r="B23" s="5" t="s">
        <v>89</v>
      </c>
      <c r="C23" s="5" t="s">
        <v>98</v>
      </c>
      <c r="D23" s="11">
        <v>3</v>
      </c>
      <c r="E23" s="11" t="s">
        <v>90</v>
      </c>
      <c r="F23" s="5" t="s">
        <v>97</v>
      </c>
      <c r="G23" s="11">
        <v>13</v>
      </c>
      <c r="H23" s="11">
        <v>14</v>
      </c>
      <c r="AA23" s="14">
        <f t="shared" si="0"/>
        <v>13.5</v>
      </c>
      <c r="AB23" s="12">
        <f>0.0052*AA23^2.832</f>
        <v>8.2624448943152888</v>
      </c>
      <c r="AD23" s="11">
        <v>2</v>
      </c>
      <c r="AE23" s="13">
        <f t="shared" si="1"/>
        <v>21.528525296017225</v>
      </c>
      <c r="AF23" s="12">
        <f t="shared" si="2"/>
        <v>177.87825391421507</v>
      </c>
    </row>
    <row r="24" spans="1:37" x14ac:dyDescent="0.2">
      <c r="A24" s="5" t="s">
        <v>88</v>
      </c>
      <c r="B24" s="5" t="s">
        <v>89</v>
      </c>
      <c r="C24" s="5" t="s">
        <v>98</v>
      </c>
      <c r="D24" s="11">
        <v>3</v>
      </c>
      <c r="E24" s="11" t="s">
        <v>90</v>
      </c>
      <c r="F24" s="5" t="s">
        <v>96</v>
      </c>
      <c r="G24" s="11">
        <v>6</v>
      </c>
      <c r="H24" s="11">
        <v>6.75</v>
      </c>
      <c r="I24" s="11">
        <v>6.5</v>
      </c>
      <c r="J24" s="11">
        <v>6.75</v>
      </c>
      <c r="K24" s="11">
        <v>6</v>
      </c>
      <c r="L24" s="11">
        <v>5</v>
      </c>
      <c r="M24" s="11">
        <v>6.75</v>
      </c>
      <c r="AA24" s="14">
        <f t="shared" si="0"/>
        <v>6.25</v>
      </c>
      <c r="AB24" s="12">
        <f>0.0048*AA24^2.55</f>
        <v>0.51373041861807067</v>
      </c>
      <c r="AD24" s="11">
        <v>7</v>
      </c>
      <c r="AE24" s="13">
        <f t="shared" si="1"/>
        <v>75.34983853606029</v>
      </c>
      <c r="AF24" s="12">
        <f t="shared" si="2"/>
        <v>38.709504093934285</v>
      </c>
    </row>
    <row r="25" spans="1:37" x14ac:dyDescent="0.2">
      <c r="A25" s="5" t="s">
        <v>88</v>
      </c>
      <c r="B25" s="5" t="s">
        <v>89</v>
      </c>
      <c r="C25" s="5" t="s">
        <v>98</v>
      </c>
      <c r="D25" s="11">
        <v>3</v>
      </c>
      <c r="E25" s="11" t="s">
        <v>90</v>
      </c>
      <c r="F25" s="5" t="s">
        <v>32</v>
      </c>
      <c r="G25" s="11">
        <v>3</v>
      </c>
      <c r="H25" s="11">
        <v>2.75</v>
      </c>
      <c r="I25" s="11">
        <v>4</v>
      </c>
      <c r="J25" s="11">
        <v>5</v>
      </c>
      <c r="K25" s="11">
        <v>3.5</v>
      </c>
      <c r="L25" s="11">
        <v>4.5</v>
      </c>
      <c r="M25" s="11">
        <v>1.75</v>
      </c>
      <c r="N25" s="11">
        <v>1.5</v>
      </c>
      <c r="O25" s="11">
        <v>4</v>
      </c>
      <c r="P25" s="11">
        <v>4</v>
      </c>
      <c r="Q25" s="11">
        <v>3</v>
      </c>
      <c r="R25" s="11">
        <v>3</v>
      </c>
      <c r="S25" s="11">
        <v>4</v>
      </c>
      <c r="T25" s="11">
        <v>6</v>
      </c>
      <c r="U25" s="11">
        <v>5</v>
      </c>
      <c r="V25" s="11">
        <v>4</v>
      </c>
      <c r="W25" s="11">
        <v>6.25</v>
      </c>
      <c r="X25" s="11">
        <v>3.25</v>
      </c>
      <c r="Y25" s="11">
        <v>5</v>
      </c>
      <c r="Z25" s="11">
        <v>5</v>
      </c>
      <c r="AA25" s="14">
        <f t="shared" si="0"/>
        <v>3.9249999999999998</v>
      </c>
      <c r="AB25" s="12">
        <f>(0.0006*AA25^2.77)*0.95</f>
        <v>2.5165798612304009E-2</v>
      </c>
      <c r="AD25" s="11">
        <v>56</v>
      </c>
      <c r="AE25" s="13">
        <f t="shared" si="1"/>
        <v>602.79870828848232</v>
      </c>
      <c r="AF25" s="12">
        <f t="shared" si="2"/>
        <v>15.169910896544938</v>
      </c>
    </row>
    <row r="26" spans="1:37" x14ac:dyDescent="0.2">
      <c r="A26" s="5" t="s">
        <v>88</v>
      </c>
      <c r="B26" s="5" t="s">
        <v>89</v>
      </c>
      <c r="C26" s="5" t="s">
        <v>98</v>
      </c>
      <c r="D26" s="11">
        <v>3</v>
      </c>
      <c r="E26" s="11" t="s">
        <v>90</v>
      </c>
      <c r="F26" s="5" t="s">
        <v>93</v>
      </c>
      <c r="G26" s="11">
        <v>3.25</v>
      </c>
      <c r="AA26" s="14">
        <f t="shared" si="0"/>
        <v>3.25</v>
      </c>
      <c r="AD26" s="11">
        <v>1</v>
      </c>
      <c r="AE26" s="13">
        <f t="shared" si="1"/>
        <v>10.764262648008613</v>
      </c>
      <c r="AF26" s="12">
        <f t="shared" si="2"/>
        <v>0</v>
      </c>
      <c r="AG26" s="5" t="s">
        <v>131</v>
      </c>
    </row>
    <row r="27" spans="1:37" x14ac:dyDescent="0.2">
      <c r="A27" s="5" t="s">
        <v>88</v>
      </c>
      <c r="B27" s="5" t="s">
        <v>89</v>
      </c>
      <c r="C27" s="5" t="s">
        <v>98</v>
      </c>
      <c r="D27" s="11">
        <v>3</v>
      </c>
      <c r="E27" s="11" t="s">
        <v>90</v>
      </c>
      <c r="F27" s="5" t="s">
        <v>63</v>
      </c>
      <c r="G27" s="11">
        <v>5.5</v>
      </c>
      <c r="H27" s="11">
        <v>5</v>
      </c>
      <c r="I27" s="11">
        <v>3</v>
      </c>
      <c r="AA27" s="14">
        <f t="shared" si="0"/>
        <v>4.5</v>
      </c>
      <c r="AB27" s="12">
        <f>(((PI()*0.3^2)*AA27)*1.13)*0.25</f>
        <v>0.3594374694788422</v>
      </c>
      <c r="AD27" s="11">
        <v>3</v>
      </c>
      <c r="AE27" s="13">
        <f t="shared" si="1"/>
        <v>32.292787944025832</v>
      </c>
      <c r="AF27" s="12">
        <f t="shared" si="2"/>
        <v>11.607237981017509</v>
      </c>
      <c r="AI27" s="5">
        <v>0.25</v>
      </c>
      <c r="AJ27" s="5">
        <v>0.25</v>
      </c>
      <c r="AK27" s="5">
        <v>0.25</v>
      </c>
    </row>
    <row r="28" spans="1:37" x14ac:dyDescent="0.2">
      <c r="A28" s="5" t="s">
        <v>88</v>
      </c>
      <c r="B28" s="5" t="s">
        <v>89</v>
      </c>
      <c r="C28" s="5" t="s">
        <v>98</v>
      </c>
      <c r="D28" s="11">
        <v>2</v>
      </c>
      <c r="E28" s="11" t="s">
        <v>94</v>
      </c>
      <c r="F28" s="5" t="s">
        <v>32</v>
      </c>
      <c r="G28" s="11">
        <v>3.25</v>
      </c>
      <c r="H28" s="11">
        <v>2.5</v>
      </c>
      <c r="I28" s="11">
        <v>2.5</v>
      </c>
      <c r="J28" s="11">
        <v>3.5</v>
      </c>
      <c r="K28" s="11">
        <v>3.25</v>
      </c>
      <c r="L28" s="11">
        <v>4.5</v>
      </c>
      <c r="M28" s="11">
        <v>3.5</v>
      </c>
      <c r="N28" s="11">
        <v>3</v>
      </c>
      <c r="O28" s="11">
        <v>3</v>
      </c>
      <c r="P28" s="11">
        <v>4</v>
      </c>
      <c r="Q28" s="11">
        <v>2.75</v>
      </c>
      <c r="R28" s="11">
        <v>4</v>
      </c>
      <c r="S28" s="11">
        <v>3.5</v>
      </c>
      <c r="T28" s="11">
        <v>4</v>
      </c>
      <c r="U28" s="11">
        <v>6.5</v>
      </c>
      <c r="V28" s="11">
        <v>4</v>
      </c>
      <c r="W28" s="11">
        <v>4.5</v>
      </c>
      <c r="X28" s="11">
        <v>3.25</v>
      </c>
      <c r="Y28" s="11">
        <v>3</v>
      </c>
      <c r="Z28" s="11">
        <v>2.25</v>
      </c>
      <c r="AA28" s="14">
        <f t="shared" si="0"/>
        <v>3.5375000000000001</v>
      </c>
      <c r="AB28" s="12">
        <f>(0.0006*AA28^2.77)*0.95</f>
        <v>1.8869657529423142E-2</v>
      </c>
      <c r="AD28" s="11">
        <v>694</v>
      </c>
      <c r="AE28" s="13">
        <f t="shared" si="1"/>
        <v>7470.3982777179763</v>
      </c>
      <c r="AF28" s="12">
        <f t="shared" si="2"/>
        <v>140.96385710893068</v>
      </c>
    </row>
    <row r="29" spans="1:37" x14ac:dyDescent="0.2">
      <c r="A29" s="5" t="s">
        <v>88</v>
      </c>
      <c r="B29" s="5" t="s">
        <v>89</v>
      </c>
      <c r="C29" s="5" t="s">
        <v>98</v>
      </c>
      <c r="D29" s="11">
        <v>2</v>
      </c>
      <c r="E29" s="11" t="s">
        <v>94</v>
      </c>
      <c r="F29" s="5" t="s">
        <v>63</v>
      </c>
      <c r="G29" s="11">
        <v>4</v>
      </c>
      <c r="H29" s="11">
        <v>5</v>
      </c>
      <c r="I29" s="11">
        <v>6</v>
      </c>
      <c r="AA29" s="14">
        <f t="shared" si="0"/>
        <v>5</v>
      </c>
      <c r="AB29" s="12">
        <f>(((PI()*0.3^2)*AA29)*1.13)*0.25</f>
        <v>0.39937496608760242</v>
      </c>
      <c r="AD29" s="11">
        <v>3</v>
      </c>
      <c r="AE29" s="13">
        <f t="shared" si="1"/>
        <v>32.292787944025832</v>
      </c>
      <c r="AF29" s="12">
        <f t="shared" si="2"/>
        <v>12.896931090019454</v>
      </c>
      <c r="AI29" s="5">
        <v>0.25</v>
      </c>
      <c r="AJ29" s="5">
        <v>0.25</v>
      </c>
      <c r="AK29" s="5">
        <v>0.25</v>
      </c>
    </row>
    <row r="30" spans="1:37" x14ac:dyDescent="0.2">
      <c r="A30" s="5" t="s">
        <v>88</v>
      </c>
      <c r="B30" s="5" t="s">
        <v>89</v>
      </c>
      <c r="C30" s="5" t="s">
        <v>98</v>
      </c>
      <c r="D30" s="11">
        <v>2</v>
      </c>
      <c r="E30" s="11" t="s">
        <v>94</v>
      </c>
      <c r="F30" s="5" t="s">
        <v>38</v>
      </c>
      <c r="G30" s="11">
        <v>3.25</v>
      </c>
      <c r="AA30" s="14">
        <f t="shared" si="0"/>
        <v>3.25</v>
      </c>
      <c r="AB30" s="12">
        <f>0.0048*AA30^2.55</f>
        <v>9.6949105824227777E-2</v>
      </c>
      <c r="AD30" s="11">
        <v>1</v>
      </c>
      <c r="AE30" s="13">
        <f t="shared" si="1"/>
        <v>10.764262648008613</v>
      </c>
      <c r="AF30" s="12">
        <f t="shared" si="2"/>
        <v>1.0435856385815694</v>
      </c>
    </row>
    <row r="31" spans="1:37" x14ac:dyDescent="0.2">
      <c r="A31" s="5" t="s">
        <v>88</v>
      </c>
      <c r="B31" s="5" t="s">
        <v>89</v>
      </c>
      <c r="C31" s="5" t="s">
        <v>98</v>
      </c>
      <c r="D31" s="11">
        <v>2</v>
      </c>
      <c r="E31" s="11" t="s">
        <v>90</v>
      </c>
      <c r="F31" s="5" t="s">
        <v>32</v>
      </c>
      <c r="G31" s="11">
        <v>6</v>
      </c>
      <c r="H31" s="11">
        <v>4</v>
      </c>
      <c r="I31" s="11">
        <v>5</v>
      </c>
      <c r="J31" s="11">
        <v>3</v>
      </c>
      <c r="K31" s="11">
        <v>5.25</v>
      </c>
      <c r="L31" s="11">
        <v>6</v>
      </c>
      <c r="M31" s="11">
        <v>5</v>
      </c>
      <c r="N31" s="11">
        <v>3.5</v>
      </c>
      <c r="O31" s="11">
        <v>6.5</v>
      </c>
      <c r="P31" s="11">
        <v>5</v>
      </c>
      <c r="Q31" s="11">
        <v>5.25</v>
      </c>
      <c r="R31" s="11">
        <v>6</v>
      </c>
      <c r="S31" s="11">
        <v>4</v>
      </c>
      <c r="T31" s="11">
        <v>7</v>
      </c>
      <c r="U31" s="11">
        <v>5.5</v>
      </c>
      <c r="V31" s="11">
        <v>3</v>
      </c>
      <c r="W31" s="11">
        <v>5</v>
      </c>
      <c r="X31" s="11">
        <v>7</v>
      </c>
      <c r="Y31" s="11">
        <v>8</v>
      </c>
      <c r="Z31" s="11">
        <v>5</v>
      </c>
      <c r="AA31" s="14">
        <f t="shared" si="0"/>
        <v>5.25</v>
      </c>
      <c r="AB31" s="12">
        <f>(0.0006*AA31^2.77)*0.95</f>
        <v>5.6326935795089607E-2</v>
      </c>
      <c r="AD31" s="11">
        <v>130</v>
      </c>
      <c r="AE31" s="13">
        <f t="shared" si="1"/>
        <v>1399.3541442411195</v>
      </c>
      <c r="AF31" s="12">
        <f t="shared" si="2"/>
        <v>78.821331037262098</v>
      </c>
    </row>
    <row r="32" spans="1:37" x14ac:dyDescent="0.2">
      <c r="A32" s="5" t="s">
        <v>88</v>
      </c>
      <c r="B32" s="5" t="s">
        <v>89</v>
      </c>
      <c r="C32" s="5" t="s">
        <v>98</v>
      </c>
      <c r="D32" s="11">
        <v>2</v>
      </c>
      <c r="E32" s="11" t="s">
        <v>90</v>
      </c>
      <c r="F32" s="5" t="s">
        <v>63</v>
      </c>
      <c r="G32" s="11">
        <v>4</v>
      </c>
      <c r="AA32" s="14">
        <f t="shared" si="0"/>
        <v>4</v>
      </c>
      <c r="AB32" s="12">
        <f>(((PI()*0.3^2)*AA32)*1.13)*0.25</f>
        <v>0.31949997287008192</v>
      </c>
      <c r="AD32" s="11">
        <v>1</v>
      </c>
      <c r="AE32" s="13">
        <f t="shared" si="1"/>
        <v>10.764262648008613</v>
      </c>
      <c r="AF32" s="12">
        <f t="shared" si="2"/>
        <v>3.439181624005188</v>
      </c>
      <c r="AI32" s="5">
        <v>0.25</v>
      </c>
    </row>
    <row r="33" spans="1:33" x14ac:dyDescent="0.2">
      <c r="A33" s="5" t="s">
        <v>88</v>
      </c>
      <c r="B33" s="5" t="s">
        <v>89</v>
      </c>
      <c r="C33" s="5" t="s">
        <v>98</v>
      </c>
      <c r="D33" s="11">
        <v>1</v>
      </c>
      <c r="E33" s="11" t="s">
        <v>94</v>
      </c>
      <c r="F33" s="5" t="s">
        <v>32</v>
      </c>
      <c r="G33" s="11">
        <v>2.75</v>
      </c>
      <c r="H33" s="11">
        <v>4</v>
      </c>
      <c r="I33" s="11">
        <v>3.75</v>
      </c>
      <c r="J33" s="11">
        <v>3</v>
      </c>
      <c r="K33" s="11">
        <v>2.5</v>
      </c>
      <c r="L33" s="11">
        <v>3</v>
      </c>
      <c r="M33" s="11">
        <v>3.5</v>
      </c>
      <c r="N33" s="11">
        <v>3.5</v>
      </c>
      <c r="O33" s="11">
        <v>3.25</v>
      </c>
      <c r="P33" s="11">
        <v>3</v>
      </c>
      <c r="Q33" s="11">
        <v>3</v>
      </c>
      <c r="R33" s="11">
        <v>4</v>
      </c>
      <c r="S33" s="11">
        <v>2.75</v>
      </c>
      <c r="T33" s="11">
        <v>1.5</v>
      </c>
      <c r="U33" s="11">
        <v>4</v>
      </c>
      <c r="V33" s="11">
        <v>3.5</v>
      </c>
      <c r="W33" s="11">
        <v>2</v>
      </c>
      <c r="X33" s="11">
        <v>1.75</v>
      </c>
      <c r="Y33" s="11">
        <v>3</v>
      </c>
      <c r="Z33" s="11">
        <v>2</v>
      </c>
      <c r="AA33" s="14">
        <f t="shared" si="0"/>
        <v>2.9874999999999998</v>
      </c>
      <c r="AB33" s="12">
        <f>(0.0006*AA33^2.77)*0.95</f>
        <v>1.1816198479993649E-2</v>
      </c>
      <c r="AD33" s="11">
        <v>49</v>
      </c>
      <c r="AE33" s="13">
        <f t="shared" si="1"/>
        <v>527.44886975242196</v>
      </c>
      <c r="AF33" s="12">
        <f t="shared" si="2"/>
        <v>6.2324405330429364</v>
      </c>
    </row>
    <row r="34" spans="1:33" x14ac:dyDescent="0.2">
      <c r="A34" s="5" t="s">
        <v>88</v>
      </c>
      <c r="B34" s="5" t="s">
        <v>89</v>
      </c>
      <c r="C34" s="5" t="s">
        <v>98</v>
      </c>
      <c r="D34" s="11">
        <v>1</v>
      </c>
      <c r="E34" s="11" t="s">
        <v>94</v>
      </c>
      <c r="F34" s="5" t="s">
        <v>95</v>
      </c>
      <c r="G34" s="11">
        <v>2.5</v>
      </c>
      <c r="AA34" s="14">
        <f t="shared" si="0"/>
        <v>2.5</v>
      </c>
      <c r="AD34" s="11">
        <v>1</v>
      </c>
      <c r="AE34" s="13">
        <f t="shared" si="1"/>
        <v>10.764262648008613</v>
      </c>
      <c r="AF34" s="12">
        <f t="shared" si="2"/>
        <v>0</v>
      </c>
    </row>
    <row r="35" spans="1:33" x14ac:dyDescent="0.2">
      <c r="A35" s="5" t="s">
        <v>88</v>
      </c>
      <c r="B35" s="5" t="s">
        <v>89</v>
      </c>
      <c r="C35" s="5" t="s">
        <v>98</v>
      </c>
      <c r="D35" s="11">
        <v>1</v>
      </c>
      <c r="E35" s="11" t="s">
        <v>90</v>
      </c>
      <c r="F35" s="5" t="s">
        <v>32</v>
      </c>
      <c r="G35" s="11">
        <v>5.5</v>
      </c>
      <c r="H35" s="11">
        <v>3</v>
      </c>
      <c r="I35" s="11">
        <v>3.5</v>
      </c>
      <c r="J35" s="11">
        <v>7</v>
      </c>
      <c r="K35" s="11">
        <v>4.75</v>
      </c>
      <c r="L35" s="11">
        <v>4</v>
      </c>
      <c r="M35" s="11">
        <v>4.5</v>
      </c>
      <c r="N35" s="11">
        <v>3.5</v>
      </c>
      <c r="O35" s="11">
        <v>4.25</v>
      </c>
      <c r="AA35" s="14">
        <f t="shared" si="0"/>
        <v>4.4444444444444446</v>
      </c>
      <c r="AB35" s="12">
        <f t="shared" ref="AB35:AB36" si="3">(0.0006*AA35^2.77)*0.95</f>
        <v>3.5508250947095768E-2</v>
      </c>
      <c r="AD35" s="11">
        <v>9</v>
      </c>
      <c r="AE35" s="13">
        <f t="shared" si="1"/>
        <v>96.878363832077511</v>
      </c>
      <c r="AF35" s="12">
        <f t="shared" si="2"/>
        <v>3.4399812542934547</v>
      </c>
    </row>
    <row r="36" spans="1:33" x14ac:dyDescent="0.2">
      <c r="A36" s="5" t="s">
        <v>88</v>
      </c>
      <c r="B36" s="5" t="s">
        <v>89</v>
      </c>
      <c r="C36" s="5" t="s">
        <v>99</v>
      </c>
      <c r="D36" s="11">
        <v>3</v>
      </c>
      <c r="E36" s="11" t="s">
        <v>94</v>
      </c>
      <c r="F36" s="5" t="s">
        <v>32</v>
      </c>
      <c r="G36" s="11">
        <v>5.5</v>
      </c>
      <c r="H36" s="11">
        <v>2</v>
      </c>
      <c r="I36" s="11">
        <v>3.75</v>
      </c>
      <c r="J36" s="11">
        <v>3</v>
      </c>
      <c r="K36" s="11">
        <v>3.75</v>
      </c>
      <c r="L36" s="11">
        <v>3.5</v>
      </c>
      <c r="M36" s="11">
        <v>2</v>
      </c>
      <c r="N36" s="11">
        <v>4</v>
      </c>
      <c r="O36" s="11">
        <v>2.25</v>
      </c>
      <c r="P36" s="11">
        <v>3</v>
      </c>
      <c r="Q36" s="11">
        <v>2.25</v>
      </c>
      <c r="R36" s="11">
        <v>3.5</v>
      </c>
      <c r="S36" s="11">
        <v>3</v>
      </c>
      <c r="T36" s="11">
        <v>3</v>
      </c>
      <c r="U36" s="11">
        <v>3.5</v>
      </c>
      <c r="V36" s="11">
        <v>2</v>
      </c>
      <c r="W36" s="11">
        <v>5</v>
      </c>
      <c r="X36" s="11">
        <v>4</v>
      </c>
      <c r="Y36" s="11">
        <v>3</v>
      </c>
      <c r="Z36" s="11">
        <v>4</v>
      </c>
      <c r="AA36" s="14">
        <f t="shared" si="0"/>
        <v>3.3</v>
      </c>
      <c r="AB36" s="12">
        <f t="shared" si="3"/>
        <v>1.5565334894251845E-2</v>
      </c>
      <c r="AD36" s="11">
        <v>100</v>
      </c>
      <c r="AE36" s="13">
        <f t="shared" si="1"/>
        <v>1076.4262648008612</v>
      </c>
      <c r="AF36" s="12">
        <f t="shared" si="2"/>
        <v>16.75493530059402</v>
      </c>
    </row>
    <row r="37" spans="1:33" x14ac:dyDescent="0.2">
      <c r="A37" s="5" t="s">
        <v>88</v>
      </c>
      <c r="B37" s="5" t="s">
        <v>89</v>
      </c>
      <c r="C37" s="5" t="s">
        <v>99</v>
      </c>
      <c r="D37" s="11">
        <v>3</v>
      </c>
      <c r="E37" s="11" t="s">
        <v>94</v>
      </c>
      <c r="F37" s="5" t="s">
        <v>95</v>
      </c>
      <c r="AD37" s="11">
        <v>1</v>
      </c>
      <c r="AE37" s="13">
        <f t="shared" si="1"/>
        <v>10.764262648008613</v>
      </c>
      <c r="AF37" s="12">
        <f t="shared" si="2"/>
        <v>0</v>
      </c>
    </row>
    <row r="38" spans="1:33" x14ac:dyDescent="0.2">
      <c r="A38" s="5" t="s">
        <v>88</v>
      </c>
      <c r="B38" s="5" t="s">
        <v>89</v>
      </c>
      <c r="C38" s="5" t="s">
        <v>99</v>
      </c>
      <c r="D38" s="11">
        <v>3</v>
      </c>
      <c r="E38" s="11" t="s">
        <v>94</v>
      </c>
      <c r="F38" s="5" t="s">
        <v>96</v>
      </c>
      <c r="G38" s="11">
        <v>3.25</v>
      </c>
      <c r="AA38" s="14">
        <f t="shared" si="0"/>
        <v>3.25</v>
      </c>
      <c r="AB38" s="12">
        <f>0.0048*AA38^2.55</f>
        <v>9.6949105824227777E-2</v>
      </c>
      <c r="AD38" s="11">
        <v>1</v>
      </c>
      <c r="AE38" s="13">
        <f t="shared" si="1"/>
        <v>10.764262648008613</v>
      </c>
      <c r="AF38" s="12">
        <f t="shared" si="2"/>
        <v>1.0435856385815694</v>
      </c>
    </row>
    <row r="39" spans="1:33" x14ac:dyDescent="0.2">
      <c r="A39" s="5" t="s">
        <v>88</v>
      </c>
      <c r="B39" s="5" t="s">
        <v>89</v>
      </c>
      <c r="C39" s="5" t="s">
        <v>99</v>
      </c>
      <c r="D39" s="11">
        <v>3</v>
      </c>
      <c r="E39" s="11" t="s">
        <v>90</v>
      </c>
      <c r="F39" s="5" t="s">
        <v>32</v>
      </c>
      <c r="G39" s="11">
        <v>4</v>
      </c>
      <c r="H39" s="11">
        <v>4</v>
      </c>
      <c r="I39" s="11">
        <v>2.5</v>
      </c>
      <c r="J39" s="11">
        <v>2</v>
      </c>
      <c r="K39" s="11">
        <v>5</v>
      </c>
      <c r="L39" s="11">
        <v>5</v>
      </c>
      <c r="M39" s="11">
        <v>4.75</v>
      </c>
      <c r="N39" s="11">
        <v>2.25</v>
      </c>
      <c r="O39" s="11">
        <v>5</v>
      </c>
      <c r="P39" s="11">
        <v>5</v>
      </c>
      <c r="Q39" s="11">
        <v>3</v>
      </c>
      <c r="R39" s="11">
        <v>5</v>
      </c>
      <c r="S39" s="11">
        <v>3.5</v>
      </c>
      <c r="T39" s="11">
        <v>3.5</v>
      </c>
      <c r="U39" s="11">
        <v>1</v>
      </c>
      <c r="AA39" s="14">
        <f t="shared" si="0"/>
        <v>3.7</v>
      </c>
      <c r="AB39" s="12">
        <f>(0.0006*AA39^2.77)*0.95</f>
        <v>2.1369464110083815E-2</v>
      </c>
      <c r="AD39" s="11">
        <v>15</v>
      </c>
      <c r="AE39" s="13">
        <f t="shared" si="1"/>
        <v>161.46393972012919</v>
      </c>
      <c r="AF39" s="12">
        <f t="shared" si="2"/>
        <v>3.4503978649220373</v>
      </c>
    </row>
    <row r="40" spans="1:33" x14ac:dyDescent="0.2">
      <c r="A40" s="5" t="s">
        <v>88</v>
      </c>
      <c r="B40" s="5" t="s">
        <v>89</v>
      </c>
      <c r="C40" s="5" t="s">
        <v>99</v>
      </c>
      <c r="D40" s="11">
        <v>3</v>
      </c>
      <c r="E40" s="11" t="s">
        <v>90</v>
      </c>
      <c r="F40" s="5" t="s">
        <v>100</v>
      </c>
      <c r="G40" s="11">
        <v>10</v>
      </c>
      <c r="AA40" s="14">
        <f t="shared" si="0"/>
        <v>10</v>
      </c>
      <c r="AB40" s="12">
        <f>0.0099*AA40^2.48</f>
        <v>2.9897522031979968</v>
      </c>
      <c r="AD40" s="11">
        <v>1</v>
      </c>
      <c r="AE40" s="13">
        <f t="shared" si="1"/>
        <v>10.764262648008613</v>
      </c>
      <c r="AF40" s="12">
        <f t="shared" si="2"/>
        <v>32.182477967685649</v>
      </c>
    </row>
    <row r="41" spans="1:33" x14ac:dyDescent="0.2">
      <c r="A41" s="5" t="s">
        <v>88</v>
      </c>
      <c r="B41" s="5" t="s">
        <v>89</v>
      </c>
      <c r="C41" s="5" t="s">
        <v>99</v>
      </c>
      <c r="D41" s="11">
        <v>2</v>
      </c>
      <c r="E41" s="11" t="s">
        <v>94</v>
      </c>
      <c r="F41" s="5" t="s">
        <v>53</v>
      </c>
      <c r="G41" s="11">
        <v>3.75</v>
      </c>
      <c r="AA41" s="14">
        <f t="shared" si="0"/>
        <v>3.75</v>
      </c>
      <c r="AB41" s="12">
        <f>0.0055*AA41^2.633</f>
        <v>0.17856116773602976</v>
      </c>
      <c r="AD41" s="11">
        <v>1</v>
      </c>
      <c r="AE41" s="13">
        <f t="shared" si="1"/>
        <v>10.764262648008613</v>
      </c>
      <c r="AF41" s="12">
        <f t="shared" si="2"/>
        <v>1.9220793082457457</v>
      </c>
    </row>
    <row r="42" spans="1:33" x14ac:dyDescent="0.2">
      <c r="A42" s="5" t="s">
        <v>88</v>
      </c>
      <c r="B42" s="5" t="s">
        <v>89</v>
      </c>
      <c r="C42" s="5" t="s">
        <v>99</v>
      </c>
      <c r="D42" s="11">
        <v>2</v>
      </c>
      <c r="E42" s="11" t="s">
        <v>94</v>
      </c>
      <c r="F42" s="5" t="s">
        <v>82</v>
      </c>
      <c r="G42" s="11">
        <v>4.5</v>
      </c>
      <c r="AA42" s="14">
        <f t="shared" si="0"/>
        <v>4.5</v>
      </c>
      <c r="AB42" s="12">
        <f>(0.01*AA42^2.658)*0.95</f>
        <v>0.51756210067165664</v>
      </c>
      <c r="AD42" s="11">
        <v>1</v>
      </c>
      <c r="AE42" s="13">
        <f t="shared" si="1"/>
        <v>10.764262648008613</v>
      </c>
      <c r="AF42" s="12">
        <f t="shared" si="2"/>
        <v>5.5711743882847866</v>
      </c>
    </row>
    <row r="43" spans="1:33" x14ac:dyDescent="0.2">
      <c r="A43" s="5" t="s">
        <v>88</v>
      </c>
      <c r="B43" s="5" t="s">
        <v>89</v>
      </c>
      <c r="C43" s="5" t="s">
        <v>99</v>
      </c>
      <c r="D43" s="11">
        <v>2</v>
      </c>
      <c r="E43" s="11" t="s">
        <v>94</v>
      </c>
      <c r="F43" s="5" t="s">
        <v>32</v>
      </c>
      <c r="G43" s="11">
        <v>3.5</v>
      </c>
      <c r="H43" s="11">
        <v>2.5</v>
      </c>
      <c r="I43" s="11">
        <v>4.5</v>
      </c>
      <c r="J43" s="11">
        <v>1.5</v>
      </c>
      <c r="K43" s="11">
        <v>5</v>
      </c>
      <c r="L43" s="11">
        <v>3.5</v>
      </c>
      <c r="M43" s="11">
        <v>3</v>
      </c>
      <c r="N43" s="11">
        <v>3</v>
      </c>
      <c r="O43" s="11">
        <v>4</v>
      </c>
      <c r="P43" s="11">
        <v>1.75</v>
      </c>
      <c r="Q43" s="11">
        <v>3.5</v>
      </c>
      <c r="R43" s="11">
        <v>2.25</v>
      </c>
      <c r="S43" s="11">
        <v>4</v>
      </c>
      <c r="T43" s="11">
        <v>2.25</v>
      </c>
      <c r="U43" s="11">
        <v>5</v>
      </c>
      <c r="V43" s="11">
        <v>3</v>
      </c>
      <c r="W43" s="11">
        <v>2.75</v>
      </c>
      <c r="X43" s="11">
        <v>4</v>
      </c>
      <c r="Y43" s="11">
        <v>2.25</v>
      </c>
      <c r="Z43" s="11">
        <v>5</v>
      </c>
      <c r="AA43" s="14">
        <f t="shared" si="0"/>
        <v>3.3125</v>
      </c>
      <c r="AB43" s="12">
        <f>(0.0006*AA43^2.77)*0.95</f>
        <v>1.5729201010403822E-2</v>
      </c>
      <c r="AD43" s="11">
        <v>54</v>
      </c>
      <c r="AE43" s="13">
        <f t="shared" si="1"/>
        <v>581.27018299246504</v>
      </c>
      <c r="AF43" s="12">
        <f t="shared" si="2"/>
        <v>9.1429155496426961</v>
      </c>
    </row>
    <row r="44" spans="1:33" x14ac:dyDescent="0.2">
      <c r="A44" s="5" t="s">
        <v>88</v>
      </c>
      <c r="B44" s="5" t="s">
        <v>89</v>
      </c>
      <c r="C44" s="5" t="s">
        <v>99</v>
      </c>
      <c r="D44" s="11">
        <v>2</v>
      </c>
      <c r="E44" s="11" t="s">
        <v>94</v>
      </c>
      <c r="F44" s="5" t="s">
        <v>34</v>
      </c>
      <c r="G44" s="11">
        <v>8</v>
      </c>
      <c r="AA44" s="14">
        <f t="shared" si="0"/>
        <v>8</v>
      </c>
      <c r="AB44" s="12">
        <f>(0.0027*AA44^2.637) *0.95</f>
        <v>0.61735598833559224</v>
      </c>
      <c r="AD44" s="11">
        <v>1</v>
      </c>
      <c r="AE44" s="13">
        <f t="shared" si="1"/>
        <v>10.764262648008613</v>
      </c>
      <c r="AF44" s="12">
        <f t="shared" si="2"/>
        <v>6.6453820057652564</v>
      </c>
    </row>
    <row r="45" spans="1:33" x14ac:dyDescent="0.2">
      <c r="A45" s="5" t="s">
        <v>88</v>
      </c>
      <c r="B45" s="5" t="s">
        <v>89</v>
      </c>
      <c r="C45" s="5" t="s">
        <v>99</v>
      </c>
      <c r="D45" s="11">
        <v>2</v>
      </c>
      <c r="E45" s="11" t="s">
        <v>94</v>
      </c>
      <c r="F45" s="5" t="s">
        <v>95</v>
      </c>
      <c r="G45" s="11">
        <v>4</v>
      </c>
      <c r="H45" s="11">
        <v>2.5</v>
      </c>
      <c r="I45" s="11">
        <v>1.75</v>
      </c>
      <c r="AA45" s="14">
        <f t="shared" si="0"/>
        <v>2.75</v>
      </c>
      <c r="AD45" s="11">
        <v>3</v>
      </c>
      <c r="AE45" s="13">
        <f t="shared" si="1"/>
        <v>32.292787944025832</v>
      </c>
      <c r="AF45" s="12">
        <f t="shared" si="2"/>
        <v>0</v>
      </c>
    </row>
    <row r="46" spans="1:33" x14ac:dyDescent="0.2">
      <c r="A46" s="5" t="s">
        <v>88</v>
      </c>
      <c r="B46" s="5" t="s">
        <v>89</v>
      </c>
      <c r="C46" s="5" t="s">
        <v>99</v>
      </c>
      <c r="D46" s="11">
        <v>2</v>
      </c>
      <c r="E46" s="11" t="s">
        <v>94</v>
      </c>
      <c r="F46" s="5" t="s">
        <v>96</v>
      </c>
      <c r="G46" s="11">
        <v>3.5</v>
      </c>
      <c r="H46" s="11">
        <v>5</v>
      </c>
      <c r="AA46" s="14">
        <f t="shared" si="0"/>
        <v>4.25</v>
      </c>
      <c r="AB46" s="12">
        <f>0.0048*AA46^2.55</f>
        <v>0.19214673489784934</v>
      </c>
      <c r="AD46" s="11">
        <v>2</v>
      </c>
      <c r="AE46" s="13">
        <f t="shared" si="1"/>
        <v>21.528525296017225</v>
      </c>
      <c r="AF46" s="12">
        <f t="shared" si="2"/>
        <v>4.1366358427954655</v>
      </c>
    </row>
    <row r="47" spans="1:33" x14ac:dyDescent="0.2">
      <c r="A47" s="5" t="s">
        <v>88</v>
      </c>
      <c r="B47" s="5" t="s">
        <v>89</v>
      </c>
      <c r="C47" s="5" t="s">
        <v>99</v>
      </c>
      <c r="D47" s="11">
        <v>2</v>
      </c>
      <c r="E47" s="11" t="s">
        <v>94</v>
      </c>
      <c r="F47" s="5" t="s">
        <v>93</v>
      </c>
      <c r="G47" s="11">
        <v>2.75</v>
      </c>
      <c r="AA47" s="14">
        <f t="shared" si="0"/>
        <v>2.75</v>
      </c>
      <c r="AD47" s="11">
        <v>1</v>
      </c>
      <c r="AE47" s="13">
        <f t="shared" si="1"/>
        <v>10.764262648008613</v>
      </c>
      <c r="AF47" s="12">
        <f t="shared" si="2"/>
        <v>0</v>
      </c>
      <c r="AG47" s="5" t="s">
        <v>131</v>
      </c>
    </row>
    <row r="48" spans="1:33" x14ac:dyDescent="0.2">
      <c r="A48" s="5" t="s">
        <v>88</v>
      </c>
      <c r="B48" s="5" t="s">
        <v>89</v>
      </c>
      <c r="C48" s="5" t="s">
        <v>99</v>
      </c>
      <c r="D48" s="11">
        <v>2</v>
      </c>
      <c r="E48" s="11" t="s">
        <v>90</v>
      </c>
      <c r="F48" s="5" t="s">
        <v>32</v>
      </c>
      <c r="G48" s="11">
        <v>4.5</v>
      </c>
      <c r="H48" s="11">
        <v>4.5</v>
      </c>
      <c r="I48" s="11">
        <v>3.5</v>
      </c>
      <c r="AA48" s="14">
        <f t="shared" si="0"/>
        <v>4.166666666666667</v>
      </c>
      <c r="AB48" s="12">
        <f>(0.0006*AA48^2.77)*0.95</f>
        <v>2.9695436683087925E-2</v>
      </c>
      <c r="AD48" s="11">
        <v>3</v>
      </c>
      <c r="AE48" s="13">
        <f t="shared" si="1"/>
        <v>32.292787944025832</v>
      </c>
      <c r="AF48" s="12">
        <f t="shared" si="2"/>
        <v>0.95894843971220423</v>
      </c>
    </row>
    <row r="49" spans="1:33" x14ac:dyDescent="0.2">
      <c r="A49" s="5" t="s">
        <v>88</v>
      </c>
      <c r="B49" s="5" t="s">
        <v>89</v>
      </c>
      <c r="C49" s="5" t="s">
        <v>99</v>
      </c>
      <c r="D49" s="11">
        <v>1</v>
      </c>
      <c r="E49" s="11" t="s">
        <v>94</v>
      </c>
      <c r="F49" s="5" t="s">
        <v>82</v>
      </c>
      <c r="G49" s="11">
        <v>4.5</v>
      </c>
      <c r="H49" s="11">
        <v>4.5</v>
      </c>
      <c r="AA49" s="14">
        <f t="shared" si="0"/>
        <v>4.5</v>
      </c>
      <c r="AB49" s="12">
        <f>(0.01*AA49^2.658)*0.95</f>
        <v>0.51756210067165664</v>
      </c>
      <c r="AD49" s="11">
        <v>2</v>
      </c>
      <c r="AE49" s="13">
        <f t="shared" si="1"/>
        <v>21.528525296017225</v>
      </c>
      <c r="AF49" s="12">
        <f t="shared" si="2"/>
        <v>11.142348776569573</v>
      </c>
    </row>
    <row r="50" spans="1:33" x14ac:dyDescent="0.2">
      <c r="A50" s="5" t="s">
        <v>88</v>
      </c>
      <c r="B50" s="5" t="s">
        <v>89</v>
      </c>
      <c r="C50" s="5" t="s">
        <v>99</v>
      </c>
      <c r="D50" s="11">
        <v>1</v>
      </c>
      <c r="E50" s="11" t="s">
        <v>94</v>
      </c>
      <c r="F50" s="5" t="s">
        <v>96</v>
      </c>
      <c r="G50" s="11">
        <v>4.5</v>
      </c>
      <c r="H50" s="11">
        <v>4</v>
      </c>
      <c r="I50" s="11">
        <v>5</v>
      </c>
      <c r="J50" s="11">
        <v>4.5</v>
      </c>
      <c r="K50" s="11">
        <v>4</v>
      </c>
      <c r="AA50" s="14">
        <f t="shared" si="0"/>
        <v>4.4000000000000004</v>
      </c>
      <c r="AB50" s="12">
        <f>0.0048*AA50^2.55</f>
        <v>0.20991600977672578</v>
      </c>
      <c r="AD50" s="11">
        <v>5</v>
      </c>
      <c r="AE50" s="13">
        <f t="shared" si="1"/>
        <v>53.821313240043061</v>
      </c>
      <c r="AF50" s="12">
        <f t="shared" si="2"/>
        <v>11.2979553162931</v>
      </c>
    </row>
    <row r="51" spans="1:33" x14ac:dyDescent="0.2">
      <c r="A51" s="5" t="s">
        <v>88</v>
      </c>
      <c r="B51" s="5" t="s">
        <v>89</v>
      </c>
      <c r="C51" s="5" t="s">
        <v>99</v>
      </c>
      <c r="D51" s="11">
        <v>1</v>
      </c>
      <c r="E51" s="11" t="s">
        <v>94</v>
      </c>
      <c r="F51" s="5" t="s">
        <v>32</v>
      </c>
      <c r="G51" s="11">
        <v>3</v>
      </c>
      <c r="H51" s="11">
        <v>3</v>
      </c>
      <c r="I51" s="11">
        <v>3</v>
      </c>
      <c r="J51" s="11">
        <v>3</v>
      </c>
      <c r="K51" s="11">
        <v>3</v>
      </c>
      <c r="L51" s="11">
        <v>3.25</v>
      </c>
      <c r="M51" s="11">
        <v>3</v>
      </c>
      <c r="AA51" s="14">
        <f t="shared" si="0"/>
        <v>3.0357142857142856</v>
      </c>
      <c r="AB51" s="12">
        <f>(0.0006*AA51^2.77)*0.95</f>
        <v>1.2352007112986471E-2</v>
      </c>
      <c r="AD51" s="11">
        <v>7</v>
      </c>
      <c r="AE51" s="13">
        <f t="shared" si="1"/>
        <v>75.34983853606029</v>
      </c>
      <c r="AF51" s="12">
        <f t="shared" si="2"/>
        <v>0.93072174155979881</v>
      </c>
    </row>
    <row r="52" spans="1:33" x14ac:dyDescent="0.2">
      <c r="A52" s="5" t="s">
        <v>88</v>
      </c>
      <c r="B52" s="5" t="s">
        <v>89</v>
      </c>
      <c r="C52" s="5" t="s">
        <v>99</v>
      </c>
      <c r="D52" s="11">
        <v>1</v>
      </c>
      <c r="E52" s="11" t="s">
        <v>94</v>
      </c>
      <c r="F52" s="5" t="s">
        <v>95</v>
      </c>
      <c r="G52" s="11">
        <v>2</v>
      </c>
      <c r="H52" s="11">
        <v>2.25</v>
      </c>
      <c r="I52" s="11">
        <v>2.5</v>
      </c>
      <c r="AA52" s="14">
        <f t="shared" si="0"/>
        <v>2.25</v>
      </c>
      <c r="AD52" s="11">
        <v>3</v>
      </c>
      <c r="AE52" s="13">
        <f t="shared" si="1"/>
        <v>32.292787944025832</v>
      </c>
      <c r="AF52" s="12">
        <f t="shared" si="2"/>
        <v>0</v>
      </c>
      <c r="AG52" s="5" t="s">
        <v>132</v>
      </c>
    </row>
    <row r="53" spans="1:33" x14ac:dyDescent="0.2">
      <c r="A53" s="5" t="s">
        <v>88</v>
      </c>
      <c r="B53" s="5" t="s">
        <v>89</v>
      </c>
      <c r="C53" s="5" t="s">
        <v>99</v>
      </c>
      <c r="D53" s="11">
        <v>1</v>
      </c>
      <c r="E53" s="11" t="s">
        <v>90</v>
      </c>
      <c r="F53" s="5" t="s">
        <v>32</v>
      </c>
      <c r="G53" s="11">
        <v>7</v>
      </c>
      <c r="H53" s="11">
        <v>7</v>
      </c>
      <c r="I53" s="11">
        <v>4</v>
      </c>
      <c r="AA53" s="14">
        <f t="shared" si="0"/>
        <v>6</v>
      </c>
      <c r="AB53" s="12">
        <f>(0.0006*AA53^2.77)*0.95</f>
        <v>8.1536829314907092E-2</v>
      </c>
      <c r="AD53" s="11">
        <v>3</v>
      </c>
      <c r="AE53" s="13">
        <f t="shared" si="1"/>
        <v>32.292787944025832</v>
      </c>
      <c r="AF53" s="12">
        <f t="shared" si="2"/>
        <v>2.6330515386945237</v>
      </c>
    </row>
    <row r="54" spans="1:33" x14ac:dyDescent="0.2">
      <c r="A54" s="5" t="s">
        <v>88</v>
      </c>
      <c r="B54" s="5" t="s">
        <v>89</v>
      </c>
      <c r="C54" s="5" t="s">
        <v>99</v>
      </c>
      <c r="D54" s="11">
        <v>1</v>
      </c>
      <c r="E54" s="11" t="s">
        <v>90</v>
      </c>
      <c r="F54" s="5" t="s">
        <v>96</v>
      </c>
      <c r="G54" s="11">
        <v>5</v>
      </c>
      <c r="AA54" s="14">
        <f t="shared" si="0"/>
        <v>5</v>
      </c>
      <c r="AB54" s="12">
        <f>0.0048*AA54^2.55</f>
        <v>0.29081362399711835</v>
      </c>
      <c r="AD54" s="11">
        <v>1</v>
      </c>
      <c r="AE54" s="13">
        <f t="shared" si="1"/>
        <v>10.764262648008613</v>
      </c>
      <c r="AF54" s="12">
        <f t="shared" si="2"/>
        <v>3.1303942303242023</v>
      </c>
    </row>
    <row r="55" spans="1:33" x14ac:dyDescent="0.2">
      <c r="A55" s="5" t="s">
        <v>88</v>
      </c>
      <c r="B55" s="5" t="s">
        <v>89</v>
      </c>
      <c r="C55" s="5" t="s">
        <v>101</v>
      </c>
      <c r="D55" s="11">
        <v>3</v>
      </c>
      <c r="E55" s="11" t="s">
        <v>94</v>
      </c>
      <c r="F55" s="5" t="s">
        <v>32</v>
      </c>
      <c r="G55" s="11">
        <v>4</v>
      </c>
      <c r="H55" s="11">
        <v>2.75</v>
      </c>
      <c r="I55" s="11">
        <v>3.25</v>
      </c>
      <c r="J55" s="11">
        <v>2</v>
      </c>
      <c r="K55" s="11">
        <v>2.5</v>
      </c>
      <c r="L55" s="11">
        <v>2.5</v>
      </c>
      <c r="M55" s="11">
        <v>2</v>
      </c>
      <c r="N55" s="11">
        <v>3.25</v>
      </c>
      <c r="O55" s="11">
        <v>2</v>
      </c>
      <c r="P55" s="11">
        <v>2.5</v>
      </c>
      <c r="Q55" s="11">
        <v>3</v>
      </c>
      <c r="R55" s="11">
        <v>2.5</v>
      </c>
      <c r="S55" s="11">
        <v>2</v>
      </c>
      <c r="T55" s="11">
        <v>6</v>
      </c>
      <c r="U55" s="11">
        <v>3</v>
      </c>
      <c r="V55" s="11">
        <v>2</v>
      </c>
      <c r="W55" s="11">
        <v>6</v>
      </c>
      <c r="X55" s="11">
        <v>2.25</v>
      </c>
      <c r="Y55" s="11">
        <v>2.25</v>
      </c>
      <c r="Z55" s="11">
        <v>3.25</v>
      </c>
      <c r="AA55" s="14">
        <f t="shared" si="0"/>
        <v>2.95</v>
      </c>
      <c r="AB55" s="12">
        <f>(0.0006*AA55^2.77)*0.95</f>
        <v>1.1409900047089357E-2</v>
      </c>
      <c r="AD55" s="11">
        <v>217</v>
      </c>
      <c r="AE55" s="13">
        <f t="shared" si="1"/>
        <v>2335.8449946178689</v>
      </c>
      <c r="AF55" s="12">
        <f t="shared" si="2"/>
        <v>26.651757914083863</v>
      </c>
    </row>
    <row r="56" spans="1:33" x14ac:dyDescent="0.2">
      <c r="A56" s="5" t="s">
        <v>88</v>
      </c>
      <c r="B56" s="5" t="s">
        <v>89</v>
      </c>
      <c r="C56" s="5" t="s">
        <v>101</v>
      </c>
      <c r="D56" s="11">
        <v>3</v>
      </c>
      <c r="E56" s="11" t="s">
        <v>94</v>
      </c>
      <c r="F56" s="5" t="s">
        <v>53</v>
      </c>
      <c r="G56" s="11">
        <v>3</v>
      </c>
      <c r="H56" s="11">
        <v>2.5</v>
      </c>
      <c r="I56" s="11">
        <v>3</v>
      </c>
      <c r="J56" s="11">
        <v>2.5</v>
      </c>
      <c r="K56" s="11">
        <v>2</v>
      </c>
      <c r="L56" s="11">
        <v>5</v>
      </c>
      <c r="M56" s="11">
        <v>4</v>
      </c>
      <c r="N56" s="11">
        <v>1.75</v>
      </c>
      <c r="O56" s="11">
        <v>2.5</v>
      </c>
      <c r="AA56" s="14">
        <f t="shared" si="0"/>
        <v>2.9166666666666665</v>
      </c>
      <c r="AB56" s="12">
        <f>0.0055*AA56^2.633</f>
        <v>9.2131815543406506E-2</v>
      </c>
      <c r="AD56" s="11">
        <v>9</v>
      </c>
      <c r="AE56" s="13">
        <f t="shared" si="1"/>
        <v>96.878363832077511</v>
      </c>
      <c r="AF56" s="12">
        <f t="shared" si="2"/>
        <v>8.9255795467239896</v>
      </c>
    </row>
    <row r="57" spans="1:33" x14ac:dyDescent="0.2">
      <c r="A57" s="5" t="s">
        <v>88</v>
      </c>
      <c r="B57" s="5" t="s">
        <v>89</v>
      </c>
      <c r="C57" s="5" t="s">
        <v>101</v>
      </c>
      <c r="D57" s="11">
        <v>3</v>
      </c>
      <c r="E57" s="11" t="s">
        <v>94</v>
      </c>
      <c r="F57" s="5" t="s">
        <v>82</v>
      </c>
      <c r="G57" s="11">
        <v>6</v>
      </c>
      <c r="AA57" s="14">
        <f t="shared" si="0"/>
        <v>6</v>
      </c>
      <c r="AB57" s="12">
        <f>(0.01*AA57^2.658)*0.95</f>
        <v>1.1118587771889334</v>
      </c>
      <c r="AD57" s="11">
        <v>1</v>
      </c>
      <c r="AE57" s="13">
        <f t="shared" si="1"/>
        <v>10.764262648008613</v>
      </c>
      <c r="AF57" s="12">
        <f t="shared" si="2"/>
        <v>11.968339905155366</v>
      </c>
    </row>
    <row r="58" spans="1:33" x14ac:dyDescent="0.2">
      <c r="A58" s="5" t="s">
        <v>88</v>
      </c>
      <c r="B58" s="5" t="s">
        <v>89</v>
      </c>
      <c r="C58" s="5" t="s">
        <v>101</v>
      </c>
      <c r="D58" s="11">
        <v>3</v>
      </c>
      <c r="E58" s="11" t="s">
        <v>94</v>
      </c>
      <c r="F58" s="5" t="s">
        <v>93</v>
      </c>
      <c r="G58" s="11">
        <v>3.5</v>
      </c>
      <c r="H58" s="11">
        <v>3.25</v>
      </c>
      <c r="I58" s="11">
        <v>4</v>
      </c>
      <c r="AA58" s="14">
        <f t="shared" si="0"/>
        <v>3.5833333333333335</v>
      </c>
      <c r="AD58" s="11">
        <v>3</v>
      </c>
      <c r="AE58" s="13">
        <f t="shared" si="1"/>
        <v>32.292787944025832</v>
      </c>
      <c r="AF58" s="12">
        <f t="shared" si="2"/>
        <v>0</v>
      </c>
      <c r="AG58" s="5" t="s">
        <v>131</v>
      </c>
    </row>
    <row r="59" spans="1:33" x14ac:dyDescent="0.2">
      <c r="A59" s="5" t="s">
        <v>88</v>
      </c>
      <c r="B59" s="5" t="s">
        <v>89</v>
      </c>
      <c r="C59" s="5" t="s">
        <v>101</v>
      </c>
      <c r="D59" s="11">
        <v>3</v>
      </c>
      <c r="E59" s="11" t="s">
        <v>90</v>
      </c>
      <c r="F59" s="5" t="s">
        <v>53</v>
      </c>
      <c r="G59" s="11">
        <v>2.25</v>
      </c>
      <c r="H59" s="11">
        <v>3.5</v>
      </c>
      <c r="AA59" s="14">
        <f t="shared" si="0"/>
        <v>2.875</v>
      </c>
      <c r="AB59" s="12">
        <f>0.0055*AA59^2.633</f>
        <v>8.870664336620411E-2</v>
      </c>
      <c r="AD59" s="11">
        <v>2</v>
      </c>
      <c r="AE59" s="13">
        <f t="shared" si="1"/>
        <v>21.528525296017225</v>
      </c>
      <c r="AF59" s="12">
        <f t="shared" si="2"/>
        <v>1.9097232156341037</v>
      </c>
    </row>
    <row r="60" spans="1:33" x14ac:dyDescent="0.2">
      <c r="A60" s="5" t="s">
        <v>88</v>
      </c>
      <c r="B60" s="5" t="s">
        <v>89</v>
      </c>
      <c r="C60" s="5" t="s">
        <v>101</v>
      </c>
      <c r="D60" s="11">
        <v>3</v>
      </c>
      <c r="E60" s="11" t="s">
        <v>90</v>
      </c>
      <c r="F60" s="5" t="s">
        <v>93</v>
      </c>
      <c r="G60" s="11">
        <v>3</v>
      </c>
      <c r="H60" s="11">
        <v>5.25</v>
      </c>
      <c r="AA60" s="14">
        <f t="shared" si="0"/>
        <v>4.125</v>
      </c>
      <c r="AD60" s="11">
        <v>2</v>
      </c>
      <c r="AE60" s="13">
        <f t="shared" si="1"/>
        <v>21.528525296017225</v>
      </c>
      <c r="AF60" s="12">
        <f t="shared" si="2"/>
        <v>0</v>
      </c>
      <c r="AG60" s="5" t="s">
        <v>131</v>
      </c>
    </row>
    <row r="61" spans="1:33" x14ac:dyDescent="0.2">
      <c r="A61" s="5" t="s">
        <v>88</v>
      </c>
      <c r="B61" s="5" t="s">
        <v>89</v>
      </c>
      <c r="C61" s="5" t="s">
        <v>101</v>
      </c>
      <c r="D61" s="11">
        <v>3</v>
      </c>
      <c r="E61" s="11" t="s">
        <v>90</v>
      </c>
      <c r="F61" s="5" t="s">
        <v>32</v>
      </c>
      <c r="G61" s="11">
        <v>3.5</v>
      </c>
      <c r="H61" s="11">
        <v>6</v>
      </c>
      <c r="I61" s="11">
        <v>5.5</v>
      </c>
      <c r="J61" s="11">
        <v>3</v>
      </c>
      <c r="K61" s="11">
        <v>6.5</v>
      </c>
      <c r="L61" s="11">
        <v>5</v>
      </c>
      <c r="M61" s="11">
        <v>2.5</v>
      </c>
      <c r="N61" s="11">
        <v>5</v>
      </c>
      <c r="O61" s="11">
        <v>5.25</v>
      </c>
      <c r="P61" s="11">
        <v>3.5</v>
      </c>
      <c r="Q61" s="11">
        <v>4.25</v>
      </c>
      <c r="R61" s="11">
        <v>7</v>
      </c>
      <c r="S61" s="11">
        <v>6.5</v>
      </c>
      <c r="T61" s="11">
        <v>2</v>
      </c>
      <c r="U61" s="11">
        <v>3</v>
      </c>
      <c r="V61" s="11">
        <v>6</v>
      </c>
      <c r="W61" s="11">
        <v>6.5</v>
      </c>
      <c r="X61" s="11">
        <v>4</v>
      </c>
      <c r="Y61" s="11">
        <v>8</v>
      </c>
      <c r="Z61" s="11">
        <v>7</v>
      </c>
      <c r="AA61" s="14">
        <f t="shared" si="0"/>
        <v>5</v>
      </c>
      <c r="AB61" s="12">
        <f>(0.0006*AA61^2.77)*0.95</f>
        <v>4.9206419827707119E-2</v>
      </c>
      <c r="AD61" s="11">
        <v>70</v>
      </c>
      <c r="AE61" s="13">
        <f t="shared" si="1"/>
        <v>753.49838536060281</v>
      </c>
      <c r="AF61" s="12">
        <f t="shared" si="2"/>
        <v>37.076957889553263</v>
      </c>
    </row>
    <row r="62" spans="1:33" x14ac:dyDescent="0.2">
      <c r="A62" s="5" t="s">
        <v>88</v>
      </c>
      <c r="B62" s="5" t="s">
        <v>89</v>
      </c>
      <c r="C62" s="5" t="s">
        <v>101</v>
      </c>
      <c r="D62" s="11">
        <v>3</v>
      </c>
      <c r="E62" s="11" t="s">
        <v>90</v>
      </c>
      <c r="F62" s="5" t="s">
        <v>102</v>
      </c>
      <c r="G62" s="11">
        <v>5</v>
      </c>
      <c r="AA62" s="14">
        <f t="shared" si="0"/>
        <v>5</v>
      </c>
      <c r="AB62" s="12">
        <f>0.0099*AA62^2.48</f>
        <v>0.53589635775533095</v>
      </c>
      <c r="AD62" s="11">
        <v>1</v>
      </c>
      <c r="AE62" s="13">
        <f t="shared" si="1"/>
        <v>10.764262648008613</v>
      </c>
      <c r="AF62" s="12">
        <f t="shared" si="2"/>
        <v>5.7685291469895699</v>
      </c>
    </row>
    <row r="63" spans="1:33" x14ac:dyDescent="0.2">
      <c r="A63" s="5" t="s">
        <v>88</v>
      </c>
      <c r="B63" s="5" t="s">
        <v>89</v>
      </c>
      <c r="C63" s="5" t="s">
        <v>101</v>
      </c>
      <c r="D63" s="11">
        <v>2</v>
      </c>
      <c r="E63" s="11" t="s">
        <v>94</v>
      </c>
      <c r="F63" s="5" t="s">
        <v>32</v>
      </c>
      <c r="G63" s="11">
        <v>3.75</v>
      </c>
      <c r="H63" s="11">
        <v>6</v>
      </c>
      <c r="I63" s="11">
        <v>2.25</v>
      </c>
      <c r="J63" s="11">
        <v>3.75</v>
      </c>
      <c r="K63" s="11">
        <v>1.75</v>
      </c>
      <c r="L63" s="11">
        <v>3.25</v>
      </c>
      <c r="M63" s="11">
        <v>2.75</v>
      </c>
      <c r="N63" s="11">
        <v>2.5</v>
      </c>
      <c r="O63" s="11">
        <v>3.5</v>
      </c>
      <c r="P63" s="11">
        <v>3</v>
      </c>
      <c r="Q63" s="11">
        <v>3</v>
      </c>
      <c r="R63" s="11">
        <v>4</v>
      </c>
      <c r="S63" s="11">
        <v>2.25</v>
      </c>
      <c r="T63" s="11">
        <v>3</v>
      </c>
      <c r="U63" s="11">
        <v>3.5</v>
      </c>
      <c r="V63" s="11">
        <v>3</v>
      </c>
      <c r="W63" s="11">
        <v>3</v>
      </c>
      <c r="X63" s="11">
        <v>4</v>
      </c>
      <c r="AA63" s="14">
        <f t="shared" si="0"/>
        <v>3.2361111111111112</v>
      </c>
      <c r="AB63" s="12">
        <f>(0.0006*AA63^2.77)*0.95</f>
        <v>1.4744829051615171E-2</v>
      </c>
      <c r="AD63" s="11">
        <v>18</v>
      </c>
      <c r="AE63" s="13">
        <f t="shared" si="1"/>
        <v>193.75672766415502</v>
      </c>
      <c r="AF63" s="12">
        <f t="shared" si="2"/>
        <v>2.8569098270083217</v>
      </c>
    </row>
    <row r="64" spans="1:33" x14ac:dyDescent="0.2">
      <c r="A64" s="5" t="s">
        <v>88</v>
      </c>
      <c r="B64" s="5" t="s">
        <v>89</v>
      </c>
      <c r="C64" s="5" t="s">
        <v>101</v>
      </c>
      <c r="D64" s="11">
        <v>2</v>
      </c>
      <c r="E64" s="11" t="s">
        <v>94</v>
      </c>
      <c r="F64" s="5" t="s">
        <v>53</v>
      </c>
      <c r="G64" s="11">
        <v>2</v>
      </c>
      <c r="H64" s="11">
        <v>2.25</v>
      </c>
      <c r="I64" s="11">
        <v>2.75</v>
      </c>
      <c r="J64" s="11">
        <v>4</v>
      </c>
      <c r="K64" s="11">
        <v>4</v>
      </c>
      <c r="L64" s="11">
        <v>1.5</v>
      </c>
      <c r="AA64" s="14">
        <f t="shared" si="0"/>
        <v>2.75</v>
      </c>
      <c r="AB64" s="12">
        <f>0.0055*AA64^2.633</f>
        <v>7.8908842411015506E-2</v>
      </c>
      <c r="AD64" s="11">
        <v>6</v>
      </c>
      <c r="AE64" s="13">
        <f t="shared" si="1"/>
        <v>64.585575888051665</v>
      </c>
      <c r="AF64" s="12">
        <f t="shared" si="2"/>
        <v>5.0963730297749521</v>
      </c>
    </row>
    <row r="65" spans="1:33" x14ac:dyDescent="0.2">
      <c r="A65" s="5" t="s">
        <v>88</v>
      </c>
      <c r="B65" s="5" t="s">
        <v>89</v>
      </c>
      <c r="C65" s="5" t="s">
        <v>101</v>
      </c>
      <c r="D65" s="11">
        <v>2</v>
      </c>
      <c r="E65" s="11" t="s">
        <v>94</v>
      </c>
      <c r="F65" s="5" t="s">
        <v>82</v>
      </c>
      <c r="G65" s="11">
        <v>4</v>
      </c>
      <c r="AA65" s="14">
        <f t="shared" si="0"/>
        <v>4</v>
      </c>
      <c r="AB65" s="12">
        <f>(0.01*AA65^2.658)*0.95</f>
        <v>0.37844176755617964</v>
      </c>
      <c r="AD65" s="11">
        <v>1</v>
      </c>
      <c r="AE65" s="13">
        <f t="shared" si="1"/>
        <v>10.764262648008613</v>
      </c>
      <c r="AF65" s="12">
        <f t="shared" si="2"/>
        <v>4.0736465829513424</v>
      </c>
    </row>
    <row r="66" spans="1:33" x14ac:dyDescent="0.2">
      <c r="A66" s="5" t="s">
        <v>88</v>
      </c>
      <c r="B66" s="5" t="s">
        <v>89</v>
      </c>
      <c r="C66" s="5" t="s">
        <v>101</v>
      </c>
      <c r="D66" s="11">
        <v>2</v>
      </c>
      <c r="E66" s="11" t="s">
        <v>94</v>
      </c>
      <c r="F66" s="5" t="s">
        <v>95</v>
      </c>
      <c r="G66" s="11">
        <v>4</v>
      </c>
      <c r="AA66" s="14">
        <f t="shared" si="0"/>
        <v>4</v>
      </c>
      <c r="AD66" s="11">
        <v>1</v>
      </c>
      <c r="AE66" s="13">
        <f t="shared" si="1"/>
        <v>10.764262648008613</v>
      </c>
      <c r="AF66" s="12">
        <f t="shared" si="2"/>
        <v>0</v>
      </c>
      <c r="AG66" s="5" t="s">
        <v>132</v>
      </c>
    </row>
    <row r="67" spans="1:33" x14ac:dyDescent="0.2">
      <c r="A67" s="5" t="s">
        <v>88</v>
      </c>
      <c r="B67" s="5" t="s">
        <v>89</v>
      </c>
      <c r="C67" s="5" t="s">
        <v>101</v>
      </c>
      <c r="D67" s="11">
        <v>2</v>
      </c>
      <c r="E67" s="11" t="s">
        <v>90</v>
      </c>
      <c r="F67" s="5" t="s">
        <v>82</v>
      </c>
      <c r="G67" s="11">
        <v>6</v>
      </c>
      <c r="H67" s="11">
        <v>7</v>
      </c>
      <c r="I67" s="11">
        <v>6</v>
      </c>
      <c r="J67" s="11">
        <v>5</v>
      </c>
      <c r="K67" s="11">
        <v>4.5</v>
      </c>
      <c r="L67" s="11">
        <v>7</v>
      </c>
      <c r="M67" s="11">
        <v>6</v>
      </c>
      <c r="AA67" s="14">
        <f t="shared" ref="AA67:AA130" si="4">AVERAGE(G67:Z67)</f>
        <v>5.9285714285714288</v>
      </c>
      <c r="AB67" s="12">
        <f>(0.01*AA67^2.658)*0.95</f>
        <v>1.0770226978592032</v>
      </c>
      <c r="AD67" s="11">
        <v>9</v>
      </c>
      <c r="AE67" s="13">
        <f t="shared" ref="AE67:AE130" si="5">AD67/0.0929</f>
        <v>96.878363832077511</v>
      </c>
      <c r="AF67" s="12">
        <f t="shared" ref="AF67:AF130" si="6">AB67*AE67</f>
        <v>104.34019677860958</v>
      </c>
    </row>
    <row r="68" spans="1:33" x14ac:dyDescent="0.2">
      <c r="A68" s="5" t="s">
        <v>88</v>
      </c>
      <c r="B68" s="5" t="s">
        <v>89</v>
      </c>
      <c r="C68" s="5" t="s">
        <v>101</v>
      </c>
      <c r="D68" s="11">
        <v>2</v>
      </c>
      <c r="E68" s="11" t="s">
        <v>90</v>
      </c>
      <c r="F68" s="5" t="s">
        <v>32</v>
      </c>
      <c r="G68" s="11">
        <v>3.5</v>
      </c>
      <c r="H68" s="11">
        <v>4.75</v>
      </c>
      <c r="I68" s="11">
        <v>6.25</v>
      </c>
      <c r="J68" s="11">
        <v>5</v>
      </c>
      <c r="K68" s="11">
        <v>5</v>
      </c>
      <c r="AA68" s="14">
        <f t="shared" si="4"/>
        <v>4.9000000000000004</v>
      </c>
      <c r="AB68" s="12">
        <f>(0.0006*AA68^2.77)*0.95</f>
        <v>4.6528387026554208E-2</v>
      </c>
      <c r="AD68" s="11">
        <v>5</v>
      </c>
      <c r="AE68" s="13">
        <f t="shared" si="5"/>
        <v>53.821313240043061</v>
      </c>
      <c r="AF68" s="12">
        <f t="shared" si="6"/>
        <v>2.5042188927101297</v>
      </c>
    </row>
    <row r="69" spans="1:33" x14ac:dyDescent="0.2">
      <c r="A69" s="5" t="s">
        <v>88</v>
      </c>
      <c r="B69" s="5" t="s">
        <v>89</v>
      </c>
      <c r="C69" s="5" t="s">
        <v>101</v>
      </c>
      <c r="D69" s="11">
        <v>2</v>
      </c>
      <c r="E69" s="11" t="s">
        <v>90</v>
      </c>
      <c r="F69" s="5" t="s">
        <v>102</v>
      </c>
      <c r="G69" s="11">
        <v>11.5</v>
      </c>
      <c r="AA69" s="14">
        <f t="shared" si="4"/>
        <v>11.5</v>
      </c>
      <c r="AB69" s="12">
        <f>0.0099*AA69^2.48</f>
        <v>4.2283004433319329</v>
      </c>
      <c r="AD69" s="11">
        <v>1</v>
      </c>
      <c r="AE69" s="13">
        <f t="shared" si="5"/>
        <v>10.764262648008613</v>
      </c>
      <c r="AF69" s="12">
        <f t="shared" si="6"/>
        <v>45.514536526716185</v>
      </c>
    </row>
    <row r="70" spans="1:33" x14ac:dyDescent="0.2">
      <c r="A70" s="5" t="s">
        <v>88</v>
      </c>
      <c r="B70" s="5" t="s">
        <v>89</v>
      </c>
      <c r="C70" s="5" t="s">
        <v>101</v>
      </c>
      <c r="D70" s="11">
        <v>2</v>
      </c>
      <c r="E70" s="11" t="s">
        <v>90</v>
      </c>
      <c r="F70" s="5" t="s">
        <v>53</v>
      </c>
      <c r="G70" s="11">
        <v>4</v>
      </c>
      <c r="AA70" s="14">
        <f t="shared" si="4"/>
        <v>4</v>
      </c>
      <c r="AB70" s="12">
        <f>0.0055*AA70^2.633</f>
        <v>0.21163458780607922</v>
      </c>
      <c r="AD70" s="11">
        <v>1</v>
      </c>
      <c r="AE70" s="13">
        <f t="shared" si="5"/>
        <v>10.764262648008613</v>
      </c>
      <c r="AF70" s="12">
        <f t="shared" si="6"/>
        <v>2.2780902885476775</v>
      </c>
    </row>
    <row r="71" spans="1:33" x14ac:dyDescent="0.2">
      <c r="A71" s="5" t="s">
        <v>88</v>
      </c>
      <c r="B71" s="5" t="s">
        <v>89</v>
      </c>
      <c r="C71" s="5" t="s">
        <v>101</v>
      </c>
      <c r="D71" s="11">
        <v>1</v>
      </c>
      <c r="E71" s="11" t="s">
        <v>94</v>
      </c>
      <c r="F71" s="5" t="s">
        <v>82</v>
      </c>
      <c r="G71" s="11">
        <v>5.5</v>
      </c>
      <c r="H71" s="11">
        <v>6</v>
      </c>
      <c r="I71" s="11">
        <v>6.5</v>
      </c>
      <c r="J71" s="11">
        <v>6</v>
      </c>
      <c r="K71" s="11">
        <v>5</v>
      </c>
      <c r="L71" s="11">
        <v>4.5</v>
      </c>
      <c r="M71" s="11">
        <v>4</v>
      </c>
      <c r="N71" s="11">
        <v>4.25</v>
      </c>
      <c r="O71" s="11">
        <v>5</v>
      </c>
      <c r="P71" s="11">
        <v>3.5</v>
      </c>
      <c r="Q71" s="11">
        <v>4.25</v>
      </c>
      <c r="R71" s="11">
        <v>5.25</v>
      </c>
      <c r="S71" s="11">
        <v>4.5</v>
      </c>
      <c r="T71" s="11">
        <v>5</v>
      </c>
      <c r="U71" s="11">
        <v>5</v>
      </c>
      <c r="V71" s="11">
        <v>4</v>
      </c>
      <c r="W71" s="11">
        <v>2</v>
      </c>
      <c r="X71" s="11">
        <v>5.25</v>
      </c>
      <c r="Y71" s="11">
        <v>4.25</v>
      </c>
      <c r="Z71" s="11">
        <v>5</v>
      </c>
      <c r="AA71" s="14">
        <f t="shared" si="4"/>
        <v>4.7374999999999998</v>
      </c>
      <c r="AB71" s="12">
        <f>(0.01*AA71^2.658)*0.95</f>
        <v>0.59338073195952856</v>
      </c>
      <c r="AD71" s="11">
        <v>26</v>
      </c>
      <c r="AE71" s="13">
        <f t="shared" si="5"/>
        <v>279.87082884822388</v>
      </c>
      <c r="AF71" s="12">
        <f t="shared" si="6"/>
        <v>166.06995727607904</v>
      </c>
    </row>
    <row r="72" spans="1:33" x14ac:dyDescent="0.2">
      <c r="A72" s="5" t="s">
        <v>88</v>
      </c>
      <c r="B72" s="5" t="s">
        <v>89</v>
      </c>
      <c r="C72" s="5" t="s">
        <v>101</v>
      </c>
      <c r="D72" s="11">
        <v>1</v>
      </c>
      <c r="E72" s="11" t="s">
        <v>94</v>
      </c>
      <c r="F72" s="5" t="s">
        <v>32</v>
      </c>
      <c r="G72" s="11">
        <v>3</v>
      </c>
      <c r="H72" s="11">
        <v>2</v>
      </c>
      <c r="I72" s="11">
        <v>2</v>
      </c>
      <c r="J72" s="11">
        <v>2.5</v>
      </c>
      <c r="K72" s="11">
        <v>2</v>
      </c>
      <c r="L72" s="11">
        <v>3</v>
      </c>
      <c r="M72" s="11">
        <v>7</v>
      </c>
      <c r="N72" s="11">
        <v>3.75</v>
      </c>
      <c r="O72" s="11">
        <v>4</v>
      </c>
      <c r="P72" s="11">
        <v>3.75</v>
      </c>
      <c r="Q72" s="11">
        <v>2.25</v>
      </c>
      <c r="R72" s="11">
        <v>1.75</v>
      </c>
      <c r="S72" s="11">
        <v>4</v>
      </c>
      <c r="T72" s="11">
        <v>4</v>
      </c>
      <c r="U72" s="11">
        <v>1.75</v>
      </c>
      <c r="V72" s="11">
        <v>2.25</v>
      </c>
      <c r="W72" s="11">
        <v>3.25</v>
      </c>
      <c r="X72" s="11">
        <v>2</v>
      </c>
      <c r="Y72" s="11">
        <v>4.25</v>
      </c>
      <c r="Z72" s="11">
        <v>9</v>
      </c>
      <c r="AA72" s="14">
        <f t="shared" si="4"/>
        <v>3.375</v>
      </c>
      <c r="AB72" s="12">
        <f>(0.0006*AA72^2.77)*0.95</f>
        <v>1.6565067825091477E-2</v>
      </c>
      <c r="AD72" s="11">
        <v>49</v>
      </c>
      <c r="AE72" s="13">
        <f t="shared" si="5"/>
        <v>527.44886975242196</v>
      </c>
      <c r="AF72" s="12">
        <f t="shared" si="6"/>
        <v>8.73722630171671</v>
      </c>
    </row>
    <row r="73" spans="1:33" x14ac:dyDescent="0.2">
      <c r="A73" s="5" t="s">
        <v>88</v>
      </c>
      <c r="B73" s="5" t="s">
        <v>89</v>
      </c>
      <c r="C73" s="5" t="s">
        <v>101</v>
      </c>
      <c r="D73" s="11">
        <v>1</v>
      </c>
      <c r="E73" s="11" t="s">
        <v>94</v>
      </c>
      <c r="F73" s="5" t="s">
        <v>95</v>
      </c>
      <c r="G73" s="11">
        <v>4</v>
      </c>
      <c r="H73" s="11">
        <v>2</v>
      </c>
      <c r="I73" s="11">
        <v>1.5</v>
      </c>
      <c r="J73" s="11">
        <v>2.25</v>
      </c>
      <c r="AA73" s="14">
        <f t="shared" si="4"/>
        <v>2.4375</v>
      </c>
      <c r="AD73" s="11">
        <v>4</v>
      </c>
      <c r="AE73" s="13">
        <f t="shared" si="5"/>
        <v>43.05705059203445</v>
      </c>
      <c r="AF73" s="12">
        <f t="shared" si="6"/>
        <v>0</v>
      </c>
      <c r="AG73" s="5" t="s">
        <v>132</v>
      </c>
    </row>
    <row r="74" spans="1:33" x14ac:dyDescent="0.2">
      <c r="A74" s="5" t="s">
        <v>88</v>
      </c>
      <c r="B74" s="5" t="s">
        <v>89</v>
      </c>
      <c r="C74" s="5" t="s">
        <v>101</v>
      </c>
      <c r="D74" s="11">
        <v>1</v>
      </c>
      <c r="E74" s="11" t="s">
        <v>94</v>
      </c>
      <c r="F74" s="5" t="s">
        <v>93</v>
      </c>
      <c r="G74" s="11">
        <v>4</v>
      </c>
      <c r="AA74" s="14">
        <f t="shared" si="4"/>
        <v>4</v>
      </c>
      <c r="AD74" s="11">
        <v>1</v>
      </c>
      <c r="AE74" s="13">
        <f t="shared" si="5"/>
        <v>10.764262648008613</v>
      </c>
      <c r="AF74" s="12">
        <f t="shared" si="6"/>
        <v>0</v>
      </c>
      <c r="AG74" s="5" t="s">
        <v>131</v>
      </c>
    </row>
    <row r="75" spans="1:33" x14ac:dyDescent="0.2">
      <c r="A75" s="5" t="s">
        <v>88</v>
      </c>
      <c r="B75" s="5" t="s">
        <v>89</v>
      </c>
      <c r="C75" s="5" t="s">
        <v>101</v>
      </c>
      <c r="D75" s="11">
        <v>1</v>
      </c>
      <c r="E75" s="11" t="s">
        <v>94</v>
      </c>
      <c r="F75" s="5" t="s">
        <v>53</v>
      </c>
      <c r="G75" s="11">
        <v>3.25</v>
      </c>
      <c r="H75" s="11">
        <v>4.25</v>
      </c>
      <c r="I75" s="11">
        <v>2.5</v>
      </c>
      <c r="J75" s="11">
        <v>4.25</v>
      </c>
      <c r="K75" s="11">
        <v>3.25</v>
      </c>
      <c r="L75" s="11">
        <v>4.5</v>
      </c>
      <c r="M75" s="11">
        <v>2.5</v>
      </c>
      <c r="N75" s="11">
        <v>2.25</v>
      </c>
      <c r="O75" s="11">
        <v>3</v>
      </c>
      <c r="P75" s="11">
        <v>2</v>
      </c>
      <c r="Q75" s="11">
        <v>3</v>
      </c>
      <c r="R75" s="11">
        <v>2.25</v>
      </c>
      <c r="S75" s="11">
        <v>3</v>
      </c>
      <c r="T75" s="11">
        <v>1.5</v>
      </c>
      <c r="U75" s="11">
        <v>3.5</v>
      </c>
      <c r="V75" s="11">
        <v>2</v>
      </c>
      <c r="W75" s="11">
        <v>2.25</v>
      </c>
      <c r="X75" s="11">
        <v>4</v>
      </c>
      <c r="Y75" s="11">
        <v>3</v>
      </c>
      <c r="Z75" s="11">
        <v>2</v>
      </c>
      <c r="AA75" s="14">
        <f t="shared" si="4"/>
        <v>2.9125000000000001</v>
      </c>
      <c r="AB75" s="12">
        <f>0.0055*AA75^2.633</f>
        <v>9.1785672400829688E-2</v>
      </c>
      <c r="AD75" s="11">
        <v>60</v>
      </c>
      <c r="AE75" s="13">
        <f t="shared" si="5"/>
        <v>645.85575888051676</v>
      </c>
      <c r="AF75" s="12">
        <f t="shared" si="6"/>
        <v>59.280305102796362</v>
      </c>
    </row>
    <row r="76" spans="1:33" x14ac:dyDescent="0.2">
      <c r="A76" s="5" t="s">
        <v>88</v>
      </c>
      <c r="B76" s="5" t="s">
        <v>89</v>
      </c>
      <c r="C76" s="5" t="s">
        <v>101</v>
      </c>
      <c r="D76" s="11">
        <v>1</v>
      </c>
      <c r="E76" s="11" t="s">
        <v>94</v>
      </c>
      <c r="F76" s="5" t="s">
        <v>61</v>
      </c>
      <c r="G76" s="11">
        <v>0.25</v>
      </c>
      <c r="AA76" s="14">
        <f t="shared" si="4"/>
        <v>0.25</v>
      </c>
      <c r="AB76" s="12">
        <f>(((4/3)*PI()*AA76^3)*1.13)*0.25</f>
        <v>1.8489581763314927E-2</v>
      </c>
      <c r="AD76" s="11">
        <v>1</v>
      </c>
      <c r="AE76" s="13">
        <f t="shared" si="5"/>
        <v>10.764262648008613</v>
      </c>
      <c r="AF76" s="12">
        <f t="shared" si="6"/>
        <v>0.19902671435215208</v>
      </c>
    </row>
    <row r="77" spans="1:33" x14ac:dyDescent="0.2">
      <c r="A77" s="5" t="s">
        <v>88</v>
      </c>
      <c r="B77" s="5" t="s">
        <v>89</v>
      </c>
      <c r="C77" s="5" t="s">
        <v>101</v>
      </c>
      <c r="D77" s="11">
        <v>1</v>
      </c>
      <c r="E77" s="11" t="s">
        <v>94</v>
      </c>
      <c r="F77" s="5" t="s">
        <v>102</v>
      </c>
      <c r="G77" s="11">
        <v>8</v>
      </c>
      <c r="H77" s="11">
        <v>4</v>
      </c>
      <c r="AA77" s="14">
        <f t="shared" si="4"/>
        <v>6</v>
      </c>
      <c r="AB77" s="12">
        <f>0.0099*AA77^2.48</f>
        <v>0.8422679894219719</v>
      </c>
      <c r="AD77" s="11">
        <v>2</v>
      </c>
      <c r="AE77" s="13">
        <f t="shared" si="5"/>
        <v>21.528525296017225</v>
      </c>
      <c r="AF77" s="12">
        <f t="shared" si="6"/>
        <v>18.132787716296491</v>
      </c>
    </row>
    <row r="78" spans="1:33" x14ac:dyDescent="0.2">
      <c r="A78" s="5" t="s">
        <v>88</v>
      </c>
      <c r="B78" s="5" t="s">
        <v>89</v>
      </c>
      <c r="C78" s="5" t="s">
        <v>101</v>
      </c>
      <c r="D78" s="11">
        <v>1</v>
      </c>
      <c r="E78" s="11" t="s">
        <v>90</v>
      </c>
      <c r="F78" s="5" t="s">
        <v>82</v>
      </c>
      <c r="G78" s="11">
        <v>6</v>
      </c>
      <c r="H78" s="11">
        <v>5.5</v>
      </c>
      <c r="I78" s="11">
        <v>6</v>
      </c>
      <c r="J78" s="11">
        <v>6</v>
      </c>
      <c r="K78" s="11">
        <v>7</v>
      </c>
      <c r="L78" s="11">
        <v>5.5</v>
      </c>
      <c r="M78" s="11">
        <v>6</v>
      </c>
      <c r="N78" s="11">
        <v>7</v>
      </c>
      <c r="O78" s="11">
        <v>6.75</v>
      </c>
      <c r="P78" s="11">
        <v>6</v>
      </c>
      <c r="Q78" s="11">
        <v>5.5</v>
      </c>
      <c r="R78" s="11">
        <v>5.5</v>
      </c>
      <c r="S78" s="11">
        <v>5.5</v>
      </c>
      <c r="T78" s="11">
        <v>4.5</v>
      </c>
      <c r="U78" s="11">
        <v>5.5</v>
      </c>
      <c r="V78" s="11">
        <v>5</v>
      </c>
      <c r="W78" s="11">
        <v>6</v>
      </c>
      <c r="X78" s="11">
        <v>6.25</v>
      </c>
      <c r="Y78" s="11">
        <v>7</v>
      </c>
      <c r="Z78" s="11">
        <v>6</v>
      </c>
      <c r="AA78" s="14">
        <f t="shared" si="4"/>
        <v>5.9249999999999998</v>
      </c>
      <c r="AB78" s="12">
        <f>(0.01*AA78^2.658)*0.95</f>
        <v>1.075299025039212</v>
      </c>
      <c r="AD78" s="11">
        <v>49</v>
      </c>
      <c r="AE78" s="13">
        <f t="shared" si="5"/>
        <v>527.44886975242196</v>
      </c>
      <c r="AF78" s="12">
        <f t="shared" si="6"/>
        <v>567.16525540281361</v>
      </c>
    </row>
    <row r="79" spans="1:33" x14ac:dyDescent="0.2">
      <c r="A79" s="5" t="s">
        <v>88</v>
      </c>
      <c r="B79" s="5" t="s">
        <v>89</v>
      </c>
      <c r="C79" s="5" t="s">
        <v>101</v>
      </c>
      <c r="D79" s="11">
        <v>1</v>
      </c>
      <c r="E79" s="11" t="s">
        <v>90</v>
      </c>
      <c r="F79" s="5" t="s">
        <v>32</v>
      </c>
      <c r="G79" s="11">
        <v>3.5</v>
      </c>
      <c r="H79" s="11">
        <v>8</v>
      </c>
      <c r="I79" s="11">
        <v>7</v>
      </c>
      <c r="J79" s="11">
        <v>7.75</v>
      </c>
      <c r="AA79" s="14">
        <f t="shared" si="4"/>
        <v>6.5625</v>
      </c>
      <c r="AB79" s="12">
        <f>(0.0006*AA79^2.77)*0.95</f>
        <v>0.10450976282236896</v>
      </c>
      <c r="AD79" s="11">
        <v>4</v>
      </c>
      <c r="AE79" s="13">
        <f t="shared" si="5"/>
        <v>43.05705059203445</v>
      </c>
      <c r="AF79" s="12">
        <f t="shared" si="6"/>
        <v>4.4998821452042614</v>
      </c>
    </row>
    <row r="80" spans="1:33" x14ac:dyDescent="0.2">
      <c r="A80" s="5" t="s">
        <v>88</v>
      </c>
      <c r="B80" s="5" t="s">
        <v>89</v>
      </c>
      <c r="C80" s="5" t="s">
        <v>101</v>
      </c>
      <c r="D80" s="11">
        <v>1</v>
      </c>
      <c r="E80" s="11" t="s">
        <v>90</v>
      </c>
      <c r="F80" s="5" t="s">
        <v>53</v>
      </c>
      <c r="G80" s="11">
        <v>5.5</v>
      </c>
      <c r="H80" s="11">
        <v>5</v>
      </c>
      <c r="I80" s="11">
        <v>5</v>
      </c>
      <c r="J80" s="11">
        <v>6</v>
      </c>
      <c r="K80" s="11">
        <v>4</v>
      </c>
      <c r="L80" s="11">
        <v>5</v>
      </c>
      <c r="AA80" s="14">
        <f t="shared" si="4"/>
        <v>5.083333333333333</v>
      </c>
      <c r="AB80" s="12">
        <f>0.0055*AA80^2.633</f>
        <v>0.39778822580943268</v>
      </c>
      <c r="AD80" s="11">
        <v>6</v>
      </c>
      <c r="AE80" s="13">
        <f t="shared" si="5"/>
        <v>64.585575888051665</v>
      </c>
      <c r="AF80" s="12">
        <f t="shared" si="6"/>
        <v>25.691381645388546</v>
      </c>
    </row>
    <row r="81" spans="1:33" x14ac:dyDescent="0.2">
      <c r="A81" s="5" t="s">
        <v>88</v>
      </c>
      <c r="B81" s="5" t="s">
        <v>89</v>
      </c>
      <c r="C81" s="5" t="s">
        <v>104</v>
      </c>
      <c r="D81" s="11">
        <v>3</v>
      </c>
      <c r="E81" s="11" t="s">
        <v>94</v>
      </c>
      <c r="F81" s="5" t="s">
        <v>32</v>
      </c>
      <c r="G81" s="11">
        <v>3.5</v>
      </c>
      <c r="H81" s="11">
        <v>4</v>
      </c>
      <c r="I81" s="11">
        <v>6</v>
      </c>
      <c r="J81" s="11">
        <v>6.5</v>
      </c>
      <c r="K81" s="11">
        <v>2.5</v>
      </c>
      <c r="L81" s="11">
        <v>5</v>
      </c>
      <c r="M81" s="11">
        <v>3.75</v>
      </c>
      <c r="N81" s="11">
        <v>3.5</v>
      </c>
      <c r="O81" s="11">
        <v>3.25</v>
      </c>
      <c r="P81" s="11">
        <v>3</v>
      </c>
      <c r="Q81" s="11">
        <v>2.75</v>
      </c>
      <c r="R81" s="11">
        <v>3</v>
      </c>
      <c r="S81" s="11">
        <v>3.5</v>
      </c>
      <c r="T81" s="11">
        <v>3</v>
      </c>
      <c r="U81" s="11">
        <v>5.25</v>
      </c>
      <c r="V81" s="11">
        <v>1.5</v>
      </c>
      <c r="W81" s="11">
        <v>1.5</v>
      </c>
      <c r="X81" s="11">
        <v>3</v>
      </c>
      <c r="Y81" s="11">
        <v>2.5</v>
      </c>
      <c r="Z81" s="11">
        <v>4</v>
      </c>
      <c r="AA81" s="14">
        <f t="shared" si="4"/>
        <v>3.55</v>
      </c>
      <c r="AB81" s="12">
        <f>(0.0006*AA81^2.77)*0.95</f>
        <v>1.9054931577057725E-2</v>
      </c>
      <c r="AD81" s="11">
        <v>110</v>
      </c>
      <c r="AE81" s="13">
        <f t="shared" si="5"/>
        <v>1184.0688912809474</v>
      </c>
      <c r="AF81" s="12">
        <f t="shared" si="6"/>
        <v>22.562351705881053</v>
      </c>
    </row>
    <row r="82" spans="1:33" x14ac:dyDescent="0.2">
      <c r="A82" s="5" t="s">
        <v>88</v>
      </c>
      <c r="B82" s="5" t="s">
        <v>89</v>
      </c>
      <c r="C82" s="5" t="s">
        <v>104</v>
      </c>
      <c r="D82" s="11">
        <v>3</v>
      </c>
      <c r="E82" s="11" t="s">
        <v>94</v>
      </c>
      <c r="F82" s="5" t="s">
        <v>54</v>
      </c>
      <c r="G82" s="11">
        <v>4</v>
      </c>
      <c r="H82" s="11">
        <v>3.5</v>
      </c>
      <c r="AA82" s="14">
        <f t="shared" si="4"/>
        <v>3.75</v>
      </c>
      <c r="AB82" s="12">
        <f>0.0055*AA82^2.633</f>
        <v>0.17856116773602976</v>
      </c>
      <c r="AD82" s="11">
        <v>2</v>
      </c>
      <c r="AE82" s="13">
        <f t="shared" si="5"/>
        <v>21.528525296017225</v>
      </c>
      <c r="AF82" s="12">
        <f t="shared" si="6"/>
        <v>3.8441586164914914</v>
      </c>
    </row>
    <row r="83" spans="1:33" x14ac:dyDescent="0.2">
      <c r="A83" s="5" t="s">
        <v>88</v>
      </c>
      <c r="B83" s="5" t="s">
        <v>89</v>
      </c>
      <c r="C83" s="5" t="s">
        <v>104</v>
      </c>
      <c r="D83" s="11">
        <v>3</v>
      </c>
      <c r="E83" s="11" t="s">
        <v>90</v>
      </c>
      <c r="F83" s="5" t="s">
        <v>97</v>
      </c>
      <c r="G83" s="11">
        <v>16</v>
      </c>
      <c r="AA83" s="14">
        <f t="shared" si="4"/>
        <v>16</v>
      </c>
      <c r="AB83" s="12">
        <f>0.0052*AA83^2.832</f>
        <v>13.368144598363628</v>
      </c>
      <c r="AD83" s="11">
        <v>1</v>
      </c>
      <c r="AE83" s="13">
        <f t="shared" si="5"/>
        <v>10.764262648008613</v>
      </c>
      <c r="AF83" s="12">
        <f t="shared" si="6"/>
        <v>143.89821957334371</v>
      </c>
    </row>
    <row r="84" spans="1:33" x14ac:dyDescent="0.2">
      <c r="A84" s="5" t="s">
        <v>88</v>
      </c>
      <c r="B84" s="5" t="s">
        <v>89</v>
      </c>
      <c r="C84" s="5" t="s">
        <v>104</v>
      </c>
      <c r="D84" s="11">
        <v>3</v>
      </c>
      <c r="E84" s="11" t="s">
        <v>90</v>
      </c>
      <c r="F84" s="5" t="s">
        <v>54</v>
      </c>
      <c r="G84" s="11">
        <v>5.5</v>
      </c>
      <c r="H84" s="11">
        <v>6</v>
      </c>
      <c r="I84" s="11">
        <v>5.5</v>
      </c>
      <c r="J84" s="11">
        <v>4.5</v>
      </c>
      <c r="AA84" s="14">
        <f t="shared" si="4"/>
        <v>5.375</v>
      </c>
      <c r="AB84" s="12">
        <f>0.0055*AA84^2.633</f>
        <v>0.46073287012488873</v>
      </c>
      <c r="AD84" s="11">
        <v>5</v>
      </c>
      <c r="AE84" s="13">
        <f t="shared" si="5"/>
        <v>53.821313240043061</v>
      </c>
      <c r="AF84" s="12">
        <f t="shared" si="6"/>
        <v>24.797248122975713</v>
      </c>
    </row>
    <row r="85" spans="1:33" x14ac:dyDescent="0.2">
      <c r="A85" s="5" t="s">
        <v>88</v>
      </c>
      <c r="B85" s="5" t="s">
        <v>89</v>
      </c>
      <c r="C85" s="5" t="s">
        <v>104</v>
      </c>
      <c r="D85" s="11">
        <v>3</v>
      </c>
      <c r="E85" s="11" t="s">
        <v>90</v>
      </c>
      <c r="F85" s="5" t="s">
        <v>32</v>
      </c>
      <c r="G85" s="11">
        <v>5.5</v>
      </c>
      <c r="H85" s="11">
        <v>5</v>
      </c>
      <c r="I85" s="11">
        <v>3</v>
      </c>
      <c r="J85" s="11">
        <v>4.75</v>
      </c>
      <c r="K85" s="11">
        <v>3.75</v>
      </c>
      <c r="L85" s="11">
        <v>5</v>
      </c>
      <c r="M85" s="11">
        <v>5.5</v>
      </c>
      <c r="N85" s="11">
        <v>4.5</v>
      </c>
      <c r="O85" s="11">
        <v>5</v>
      </c>
      <c r="P85" s="11">
        <v>6.5</v>
      </c>
      <c r="Q85" s="11">
        <v>5</v>
      </c>
      <c r="R85" s="11">
        <v>5.5</v>
      </c>
      <c r="S85" s="11">
        <v>5</v>
      </c>
      <c r="T85" s="11">
        <v>5.25</v>
      </c>
      <c r="U85" s="11">
        <v>4.5</v>
      </c>
      <c r="V85" s="11">
        <v>6.75</v>
      </c>
      <c r="W85" s="11">
        <v>4.5</v>
      </c>
      <c r="X85" s="11">
        <v>5</v>
      </c>
      <c r="Y85" s="11">
        <v>4</v>
      </c>
      <c r="Z85" s="11">
        <v>7</v>
      </c>
      <c r="AA85" s="14">
        <f t="shared" si="4"/>
        <v>5.05</v>
      </c>
      <c r="AB85" s="12">
        <f>(0.0006*AA85^2.77)*0.95</f>
        <v>5.0581531307914367E-2</v>
      </c>
      <c r="AD85" s="11">
        <v>29</v>
      </c>
      <c r="AE85" s="13">
        <f t="shared" si="5"/>
        <v>312.16361679224974</v>
      </c>
      <c r="AF85" s="12">
        <f t="shared" si="6"/>
        <v>15.789713755968963</v>
      </c>
    </row>
    <row r="86" spans="1:33" x14ac:dyDescent="0.2">
      <c r="A86" s="5" t="s">
        <v>88</v>
      </c>
      <c r="B86" s="5" t="s">
        <v>89</v>
      </c>
      <c r="C86" s="5" t="s">
        <v>104</v>
      </c>
      <c r="D86" s="11">
        <v>3</v>
      </c>
      <c r="E86" s="11" t="s">
        <v>90</v>
      </c>
      <c r="F86" s="5" t="s">
        <v>95</v>
      </c>
      <c r="G86" s="11">
        <v>3</v>
      </c>
      <c r="AA86" s="14">
        <f t="shared" si="4"/>
        <v>3</v>
      </c>
      <c r="AD86" s="11">
        <v>1</v>
      </c>
      <c r="AE86" s="13">
        <f t="shared" si="5"/>
        <v>10.764262648008613</v>
      </c>
      <c r="AF86" s="12">
        <f t="shared" si="6"/>
        <v>0</v>
      </c>
      <c r="AG86" s="5" t="s">
        <v>132</v>
      </c>
    </row>
    <row r="87" spans="1:33" x14ac:dyDescent="0.2">
      <c r="A87" s="5" t="s">
        <v>88</v>
      </c>
      <c r="B87" s="5" t="s">
        <v>89</v>
      </c>
      <c r="C87" s="5" t="s">
        <v>104</v>
      </c>
      <c r="D87" s="11">
        <v>2</v>
      </c>
      <c r="E87" s="11" t="s">
        <v>94</v>
      </c>
      <c r="F87" s="5" t="s">
        <v>54</v>
      </c>
      <c r="G87" s="11">
        <v>5</v>
      </c>
      <c r="H87" s="11">
        <v>5</v>
      </c>
      <c r="AA87" s="14">
        <f t="shared" si="4"/>
        <v>5</v>
      </c>
      <c r="AB87" s="12">
        <f>0.0055*AA87^2.633</f>
        <v>0.38084715081796083</v>
      </c>
      <c r="AD87" s="11">
        <v>2</v>
      </c>
      <c r="AE87" s="13">
        <f t="shared" si="5"/>
        <v>21.528525296017225</v>
      </c>
      <c r="AF87" s="12">
        <f t="shared" si="6"/>
        <v>8.1990775203005573</v>
      </c>
    </row>
    <row r="88" spans="1:33" x14ac:dyDescent="0.2">
      <c r="A88" s="5" t="s">
        <v>88</v>
      </c>
      <c r="B88" s="5" t="s">
        <v>89</v>
      </c>
      <c r="C88" s="5" t="s">
        <v>104</v>
      </c>
      <c r="D88" s="11">
        <v>2</v>
      </c>
      <c r="E88" s="11" t="s">
        <v>94</v>
      </c>
      <c r="F88" s="5" t="s">
        <v>32</v>
      </c>
      <c r="G88" s="11">
        <v>5</v>
      </c>
      <c r="H88" s="11">
        <v>4.5</v>
      </c>
      <c r="I88" s="11">
        <v>2</v>
      </c>
      <c r="J88" s="11">
        <v>2</v>
      </c>
      <c r="K88" s="11">
        <v>2.75</v>
      </c>
      <c r="L88" s="11">
        <v>2.5</v>
      </c>
      <c r="M88" s="11">
        <v>2.5</v>
      </c>
      <c r="N88" s="11">
        <v>2</v>
      </c>
      <c r="O88" s="11">
        <v>1.25</v>
      </c>
      <c r="P88" s="11">
        <v>3</v>
      </c>
      <c r="Q88" s="11">
        <v>4</v>
      </c>
      <c r="R88" s="11">
        <v>2.75</v>
      </c>
      <c r="S88" s="11">
        <v>3</v>
      </c>
      <c r="T88" s="11">
        <v>1.25</v>
      </c>
      <c r="U88" s="11">
        <v>1.75</v>
      </c>
      <c r="V88" s="11">
        <v>3</v>
      </c>
      <c r="W88" s="11">
        <v>3.75</v>
      </c>
      <c r="X88" s="11">
        <v>3.5</v>
      </c>
      <c r="Y88" s="11">
        <v>3</v>
      </c>
      <c r="Z88" s="11">
        <v>2.25</v>
      </c>
      <c r="AA88" s="14">
        <f t="shared" si="4"/>
        <v>2.7875000000000001</v>
      </c>
      <c r="AB88" s="12">
        <f t="shared" ref="AB88:AB89" si="7">(0.0006*AA88^2.77)*0.95</f>
        <v>9.7525921454263715E-3</v>
      </c>
      <c r="AD88" s="11">
        <v>46</v>
      </c>
      <c r="AE88" s="13">
        <f t="shared" si="5"/>
        <v>495.15608180839615</v>
      </c>
      <c r="AF88" s="12">
        <f t="shared" si="6"/>
        <v>4.8290553142046617</v>
      </c>
    </row>
    <row r="89" spans="1:33" x14ac:dyDescent="0.2">
      <c r="A89" s="5" t="s">
        <v>88</v>
      </c>
      <c r="B89" s="5" t="s">
        <v>89</v>
      </c>
      <c r="C89" s="5" t="s">
        <v>104</v>
      </c>
      <c r="D89" s="11">
        <v>2</v>
      </c>
      <c r="E89" s="11" t="s">
        <v>90</v>
      </c>
      <c r="F89" s="5" t="s">
        <v>32</v>
      </c>
      <c r="G89" s="11">
        <v>6</v>
      </c>
      <c r="H89" s="11">
        <v>5.5</v>
      </c>
      <c r="I89" s="11">
        <v>5.25</v>
      </c>
      <c r="J89" s="11">
        <v>2.5</v>
      </c>
      <c r="K89" s="11">
        <v>6</v>
      </c>
      <c r="L89" s="11">
        <v>5.5</v>
      </c>
      <c r="M89" s="11">
        <v>5.5</v>
      </c>
      <c r="N89" s="11">
        <v>6</v>
      </c>
      <c r="O89" s="11">
        <v>6</v>
      </c>
      <c r="P89" s="11">
        <v>3</v>
      </c>
      <c r="Q89" s="11">
        <v>4.5</v>
      </c>
      <c r="R89" s="11">
        <v>3</v>
      </c>
      <c r="S89" s="11">
        <v>5.75</v>
      </c>
      <c r="T89" s="11">
        <v>5</v>
      </c>
      <c r="U89" s="11">
        <v>3</v>
      </c>
      <c r="V89" s="11">
        <v>4.5</v>
      </c>
      <c r="AA89" s="14">
        <f t="shared" si="4"/>
        <v>4.8125</v>
      </c>
      <c r="AB89" s="12">
        <f t="shared" si="7"/>
        <v>4.4263098536574404E-2</v>
      </c>
      <c r="AD89" s="11">
        <v>16</v>
      </c>
      <c r="AE89" s="13">
        <f t="shared" si="5"/>
        <v>172.2282023681378</v>
      </c>
      <c r="AF89" s="12">
        <f t="shared" si="6"/>
        <v>7.6233538921979607</v>
      </c>
    </row>
    <row r="90" spans="1:33" x14ac:dyDescent="0.2">
      <c r="A90" s="5" t="s">
        <v>88</v>
      </c>
      <c r="B90" s="5" t="s">
        <v>89</v>
      </c>
      <c r="C90" s="5" t="s">
        <v>104</v>
      </c>
      <c r="D90" s="11">
        <v>1</v>
      </c>
      <c r="E90" s="11" t="s">
        <v>94</v>
      </c>
      <c r="F90" s="5" t="s">
        <v>54</v>
      </c>
      <c r="G90" s="11">
        <v>3.75</v>
      </c>
      <c r="H90" s="11">
        <v>3.5</v>
      </c>
      <c r="AA90" s="14">
        <f t="shared" si="4"/>
        <v>3.625</v>
      </c>
      <c r="AB90" s="12">
        <f>0.0055*AA90^2.633</f>
        <v>0.16331297198507103</v>
      </c>
      <c r="AD90" s="11">
        <v>2</v>
      </c>
      <c r="AE90" s="13">
        <f t="shared" si="5"/>
        <v>21.528525296017225</v>
      </c>
      <c r="AF90" s="12">
        <f t="shared" si="6"/>
        <v>3.5158874485483538</v>
      </c>
    </row>
    <row r="91" spans="1:33" x14ac:dyDescent="0.2">
      <c r="A91" s="5" t="s">
        <v>88</v>
      </c>
      <c r="B91" s="5" t="s">
        <v>89</v>
      </c>
      <c r="C91" s="5" t="s">
        <v>104</v>
      </c>
      <c r="D91" s="11">
        <v>1</v>
      </c>
      <c r="E91" s="11" t="s">
        <v>94</v>
      </c>
      <c r="F91" s="5" t="s">
        <v>32</v>
      </c>
      <c r="G91" s="11">
        <v>2.25</v>
      </c>
      <c r="H91" s="11">
        <v>2.5</v>
      </c>
      <c r="I91" s="11">
        <v>3.5</v>
      </c>
      <c r="J91" s="11">
        <v>2.25</v>
      </c>
      <c r="K91" s="11">
        <v>5</v>
      </c>
      <c r="L91" s="11">
        <v>1.75</v>
      </c>
      <c r="M91" s="11">
        <v>2</v>
      </c>
      <c r="N91" s="11">
        <v>4</v>
      </c>
      <c r="O91" s="11">
        <v>2.5</v>
      </c>
      <c r="P91" s="11">
        <v>3.5</v>
      </c>
      <c r="Q91" s="11">
        <v>2.5</v>
      </c>
      <c r="R91" s="11">
        <v>2.25</v>
      </c>
      <c r="S91" s="11">
        <v>2.25</v>
      </c>
      <c r="T91" s="11">
        <v>2.5</v>
      </c>
      <c r="U91" s="11">
        <v>4</v>
      </c>
      <c r="V91" s="11">
        <v>4.25</v>
      </c>
      <c r="W91" s="11">
        <v>2.5</v>
      </c>
      <c r="X91" s="11">
        <v>3.75</v>
      </c>
      <c r="Y91" s="11">
        <v>2.5</v>
      </c>
      <c r="Z91" s="11">
        <v>1.75</v>
      </c>
      <c r="AA91" s="14">
        <f t="shared" si="4"/>
        <v>2.875</v>
      </c>
      <c r="AB91" s="12">
        <f>(0.0006*AA91^2.77)*0.95</f>
        <v>1.0624333564658776E-2</v>
      </c>
      <c r="AD91" s="11">
        <v>43</v>
      </c>
      <c r="AE91" s="13">
        <f t="shared" si="5"/>
        <v>462.86329386437029</v>
      </c>
      <c r="AF91" s="12">
        <f t="shared" si="6"/>
        <v>4.917614028851748</v>
      </c>
    </row>
    <row r="92" spans="1:33" x14ac:dyDescent="0.2">
      <c r="A92" s="5" t="s">
        <v>88</v>
      </c>
      <c r="B92" s="5" t="s">
        <v>89</v>
      </c>
      <c r="C92" s="5" t="s">
        <v>104</v>
      </c>
      <c r="D92" s="11">
        <v>1</v>
      </c>
      <c r="E92" s="11" t="s">
        <v>94</v>
      </c>
      <c r="F92" s="5" t="s">
        <v>105</v>
      </c>
      <c r="G92" s="11">
        <v>2.25</v>
      </c>
      <c r="AA92" s="14">
        <f t="shared" si="4"/>
        <v>2.25</v>
      </c>
      <c r="AD92" s="11">
        <v>1</v>
      </c>
      <c r="AE92" s="13">
        <f t="shared" si="5"/>
        <v>10.764262648008613</v>
      </c>
      <c r="AF92" s="12">
        <f t="shared" si="6"/>
        <v>0</v>
      </c>
      <c r="AG92" s="5" t="s">
        <v>131</v>
      </c>
    </row>
    <row r="93" spans="1:33" x14ac:dyDescent="0.2">
      <c r="A93" s="5" t="s">
        <v>88</v>
      </c>
      <c r="B93" s="5" t="s">
        <v>89</v>
      </c>
      <c r="C93" s="5" t="s">
        <v>104</v>
      </c>
      <c r="D93" s="11">
        <v>1</v>
      </c>
      <c r="E93" s="11" t="s">
        <v>90</v>
      </c>
      <c r="F93" s="5" t="s">
        <v>32</v>
      </c>
      <c r="G93" s="11">
        <v>4.5</v>
      </c>
      <c r="H93" s="11">
        <v>3</v>
      </c>
      <c r="I93" s="11">
        <v>4.25</v>
      </c>
      <c r="J93" s="11">
        <v>3</v>
      </c>
      <c r="K93" s="11">
        <v>3.5</v>
      </c>
      <c r="L93" s="11">
        <v>3.5</v>
      </c>
      <c r="AA93" s="14">
        <f t="shared" si="4"/>
        <v>3.625</v>
      </c>
      <c r="AB93" s="12">
        <f>(0.0006*AA93^2.77)*0.95</f>
        <v>2.0191010093233236E-2</v>
      </c>
      <c r="AD93" s="11">
        <v>6</v>
      </c>
      <c r="AE93" s="13">
        <f t="shared" si="5"/>
        <v>64.585575888051665</v>
      </c>
      <c r="AF93" s="12">
        <f t="shared" si="6"/>
        <v>1.3040480146329323</v>
      </c>
    </row>
    <row r="94" spans="1:33" x14ac:dyDescent="0.2">
      <c r="A94" s="5" t="s">
        <v>88</v>
      </c>
      <c r="B94" s="5" t="s">
        <v>89</v>
      </c>
      <c r="C94" s="5" t="s">
        <v>104</v>
      </c>
      <c r="D94" s="11">
        <v>1</v>
      </c>
      <c r="E94" s="11" t="s">
        <v>90</v>
      </c>
      <c r="F94" s="5" t="s">
        <v>34</v>
      </c>
      <c r="AA94" s="14" t="e">
        <f t="shared" si="4"/>
        <v>#DIV/0!</v>
      </c>
      <c r="AB94" s="12" t="e">
        <f>(0.0027*AA94^2.637) *0.95</f>
        <v>#DIV/0!</v>
      </c>
      <c r="AD94" s="11">
        <v>1</v>
      </c>
      <c r="AE94" s="13">
        <f t="shared" si="5"/>
        <v>10.764262648008613</v>
      </c>
      <c r="AF94" s="12" t="e">
        <f t="shared" si="6"/>
        <v>#DIV/0!</v>
      </c>
    </row>
    <row r="95" spans="1:33" x14ac:dyDescent="0.2">
      <c r="A95" s="5" t="s">
        <v>88</v>
      </c>
      <c r="B95" s="5" t="s">
        <v>89</v>
      </c>
      <c r="C95" s="5" t="s">
        <v>106</v>
      </c>
      <c r="D95" s="11">
        <v>3</v>
      </c>
      <c r="E95" s="11" t="s">
        <v>94</v>
      </c>
      <c r="F95" s="5" t="s">
        <v>53</v>
      </c>
      <c r="G95" s="11">
        <v>2.75</v>
      </c>
      <c r="H95" s="11">
        <v>2</v>
      </c>
      <c r="I95" s="11">
        <v>5</v>
      </c>
      <c r="J95" s="11">
        <v>3</v>
      </c>
      <c r="K95" s="11">
        <v>4.25</v>
      </c>
      <c r="L95" s="11">
        <v>5</v>
      </c>
      <c r="AA95" s="14">
        <f t="shared" si="4"/>
        <v>3.6666666666666665</v>
      </c>
      <c r="AB95" s="12">
        <f>0.0055*AA95^2.633</f>
        <v>0.1683020344658894</v>
      </c>
      <c r="AD95" s="11">
        <v>6</v>
      </c>
      <c r="AE95" s="13">
        <f t="shared" si="5"/>
        <v>64.585575888051665</v>
      </c>
      <c r="AF95" s="12">
        <f t="shared" si="6"/>
        <v>10.869883819110187</v>
      </c>
    </row>
    <row r="96" spans="1:33" x14ac:dyDescent="0.2">
      <c r="A96" s="5" t="s">
        <v>88</v>
      </c>
      <c r="B96" s="5" t="s">
        <v>89</v>
      </c>
      <c r="C96" s="5" t="s">
        <v>106</v>
      </c>
      <c r="D96" s="11">
        <v>3</v>
      </c>
      <c r="E96" s="11" t="s">
        <v>94</v>
      </c>
      <c r="F96" s="5" t="s">
        <v>54</v>
      </c>
      <c r="G96" s="11">
        <v>3.25</v>
      </c>
      <c r="H96" s="11">
        <v>5</v>
      </c>
      <c r="AA96" s="14">
        <f t="shared" si="4"/>
        <v>4.125</v>
      </c>
      <c r="AB96" s="12">
        <f>0.0055*AA96^2.633</f>
        <v>0.22949538545226864</v>
      </c>
      <c r="AD96" s="11">
        <v>3</v>
      </c>
      <c r="AE96" s="13">
        <f t="shared" si="5"/>
        <v>32.292787944025832</v>
      </c>
      <c r="AF96" s="12">
        <f t="shared" si="6"/>
        <v>7.4110458165425817</v>
      </c>
    </row>
    <row r="97" spans="1:33" x14ac:dyDescent="0.2">
      <c r="A97" s="5" t="s">
        <v>88</v>
      </c>
      <c r="B97" s="5" t="s">
        <v>89</v>
      </c>
      <c r="C97" s="5" t="s">
        <v>106</v>
      </c>
      <c r="D97" s="11">
        <v>3</v>
      </c>
      <c r="E97" s="11" t="s">
        <v>94</v>
      </c>
      <c r="F97" s="5" t="s">
        <v>32</v>
      </c>
      <c r="G97" s="11">
        <v>5</v>
      </c>
      <c r="H97" s="11">
        <v>5.25</v>
      </c>
      <c r="I97" s="11">
        <v>5.25</v>
      </c>
      <c r="J97" s="11">
        <v>5.5</v>
      </c>
      <c r="K97" s="11">
        <v>4.25</v>
      </c>
      <c r="L97" s="11">
        <v>3</v>
      </c>
      <c r="M97" s="11">
        <v>4.5</v>
      </c>
      <c r="N97" s="11">
        <v>2.75</v>
      </c>
      <c r="O97" s="11">
        <v>3</v>
      </c>
      <c r="P97" s="11">
        <v>4.5</v>
      </c>
      <c r="Q97" s="11">
        <v>3.5</v>
      </c>
      <c r="R97" s="11">
        <v>2</v>
      </c>
      <c r="S97" s="11">
        <v>3.5</v>
      </c>
      <c r="T97" s="11">
        <v>3</v>
      </c>
      <c r="U97" s="11">
        <v>3</v>
      </c>
      <c r="V97" s="11">
        <v>5</v>
      </c>
      <c r="W97" s="11">
        <v>3</v>
      </c>
      <c r="X97" s="11">
        <v>2.5</v>
      </c>
      <c r="Y97" s="11">
        <v>4</v>
      </c>
      <c r="Z97" s="11">
        <v>2.5</v>
      </c>
      <c r="AA97" s="14">
        <f t="shared" si="4"/>
        <v>3.75</v>
      </c>
      <c r="AB97" s="12">
        <f>(0.0006*AA97^2.77)*0.95</f>
        <v>2.2178974790351809E-2</v>
      </c>
      <c r="AD97" s="11">
        <v>64</v>
      </c>
      <c r="AE97" s="13">
        <f t="shared" si="5"/>
        <v>688.9128094725512</v>
      </c>
      <c r="AF97" s="12">
        <f t="shared" si="6"/>
        <v>15.279379834042151</v>
      </c>
    </row>
    <row r="98" spans="1:33" x14ac:dyDescent="0.2">
      <c r="A98" s="5" t="s">
        <v>88</v>
      </c>
      <c r="B98" s="5" t="s">
        <v>89</v>
      </c>
      <c r="C98" s="5" t="s">
        <v>106</v>
      </c>
      <c r="D98" s="11">
        <v>3</v>
      </c>
      <c r="E98" s="11" t="s">
        <v>94</v>
      </c>
      <c r="F98" s="5" t="s">
        <v>105</v>
      </c>
      <c r="G98" s="11">
        <v>3</v>
      </c>
      <c r="H98" s="11">
        <v>2</v>
      </c>
      <c r="I98" s="11">
        <v>2.25</v>
      </c>
      <c r="J98" s="11">
        <v>3</v>
      </c>
      <c r="K98" s="11">
        <v>3</v>
      </c>
      <c r="L98" s="11">
        <v>3.25</v>
      </c>
      <c r="M98" s="11">
        <v>3.5</v>
      </c>
      <c r="AA98" s="14">
        <f t="shared" si="4"/>
        <v>2.8571428571428572</v>
      </c>
      <c r="AD98" s="11">
        <v>7</v>
      </c>
      <c r="AE98" s="13">
        <f t="shared" si="5"/>
        <v>75.34983853606029</v>
      </c>
      <c r="AF98" s="12">
        <f t="shared" si="6"/>
        <v>0</v>
      </c>
      <c r="AG98" s="5" t="s">
        <v>131</v>
      </c>
    </row>
    <row r="99" spans="1:33" x14ac:dyDescent="0.2">
      <c r="A99" s="5" t="s">
        <v>88</v>
      </c>
      <c r="B99" s="5" t="s">
        <v>89</v>
      </c>
      <c r="C99" s="5" t="s">
        <v>106</v>
      </c>
      <c r="D99" s="11">
        <v>3</v>
      </c>
      <c r="E99" s="11" t="s">
        <v>94</v>
      </c>
      <c r="F99" s="5" t="s">
        <v>107</v>
      </c>
      <c r="G99" s="11">
        <v>3</v>
      </c>
      <c r="H99" s="11">
        <v>3.25</v>
      </c>
      <c r="I99" s="11">
        <v>3</v>
      </c>
      <c r="AA99" s="14">
        <f t="shared" si="4"/>
        <v>3.0833333333333335</v>
      </c>
      <c r="AD99" s="11">
        <v>3</v>
      </c>
      <c r="AE99" s="13">
        <f t="shared" si="5"/>
        <v>32.292787944025832</v>
      </c>
      <c r="AF99" s="12">
        <f t="shared" si="6"/>
        <v>0</v>
      </c>
      <c r="AG99" s="5" t="s">
        <v>132</v>
      </c>
    </row>
    <row r="100" spans="1:33" x14ac:dyDescent="0.2">
      <c r="A100" s="5" t="s">
        <v>88</v>
      </c>
      <c r="B100" s="5" t="s">
        <v>89</v>
      </c>
      <c r="C100" s="5" t="s">
        <v>106</v>
      </c>
      <c r="D100" s="11">
        <v>3</v>
      </c>
      <c r="E100" s="11" t="s">
        <v>90</v>
      </c>
      <c r="F100" s="5" t="s">
        <v>53</v>
      </c>
      <c r="G100" s="11">
        <v>6.5</v>
      </c>
      <c r="H100" s="11">
        <v>5</v>
      </c>
      <c r="I100" s="11">
        <v>7</v>
      </c>
      <c r="J100" s="11">
        <v>6.5</v>
      </c>
      <c r="K100" s="11">
        <v>5.5</v>
      </c>
      <c r="L100" s="11">
        <v>2.5</v>
      </c>
      <c r="M100" s="11">
        <v>6</v>
      </c>
      <c r="N100" s="11">
        <v>5.5</v>
      </c>
      <c r="O100" s="11">
        <v>6</v>
      </c>
      <c r="P100" s="11">
        <v>6.5</v>
      </c>
      <c r="Q100" s="11">
        <v>6.5</v>
      </c>
      <c r="R100" s="11">
        <v>3.25</v>
      </c>
      <c r="AA100" s="14">
        <f t="shared" si="4"/>
        <v>5.5625</v>
      </c>
      <c r="AB100" s="12">
        <f>0.0055*AA100^2.633</f>
        <v>0.50426481067106355</v>
      </c>
      <c r="AD100" s="11">
        <v>12</v>
      </c>
      <c r="AE100" s="13">
        <f t="shared" si="5"/>
        <v>129.17115177610333</v>
      </c>
      <c r="AF100" s="12">
        <f t="shared" si="6"/>
        <v>65.136466394539966</v>
      </c>
    </row>
    <row r="101" spans="1:33" x14ac:dyDescent="0.2">
      <c r="A101" s="5" t="s">
        <v>88</v>
      </c>
      <c r="B101" s="5" t="s">
        <v>89</v>
      </c>
      <c r="C101" s="5" t="s">
        <v>106</v>
      </c>
      <c r="D101" s="11">
        <v>3</v>
      </c>
      <c r="E101" s="11" t="s">
        <v>90</v>
      </c>
      <c r="F101" s="5" t="s">
        <v>54</v>
      </c>
      <c r="G101" s="11">
        <v>6.25</v>
      </c>
      <c r="H101" s="11">
        <v>6</v>
      </c>
      <c r="I101" s="11">
        <v>6</v>
      </c>
      <c r="J101" s="11">
        <v>6</v>
      </c>
      <c r="K101" s="11">
        <v>5.75</v>
      </c>
      <c r="L101" s="11">
        <v>5</v>
      </c>
      <c r="M101" s="11">
        <v>5.25</v>
      </c>
      <c r="AA101" s="14">
        <f t="shared" si="4"/>
        <v>5.75</v>
      </c>
      <c r="AB101" s="12">
        <f>0.0055*AA101^2.633</f>
        <v>0.55026022899201033</v>
      </c>
      <c r="AD101" s="11">
        <v>7</v>
      </c>
      <c r="AE101" s="13">
        <f t="shared" si="5"/>
        <v>75.34983853606029</v>
      </c>
      <c r="AF101" s="12">
        <f t="shared" si="6"/>
        <v>41.462019407363542</v>
      </c>
    </row>
    <row r="102" spans="1:33" x14ac:dyDescent="0.2">
      <c r="A102" s="5" t="s">
        <v>88</v>
      </c>
      <c r="B102" s="5" t="s">
        <v>89</v>
      </c>
      <c r="C102" s="5" t="s">
        <v>106</v>
      </c>
      <c r="D102" s="11">
        <v>3</v>
      </c>
      <c r="E102" s="11" t="s">
        <v>90</v>
      </c>
      <c r="F102" s="5" t="s">
        <v>32</v>
      </c>
      <c r="G102" s="11">
        <v>7</v>
      </c>
      <c r="H102" s="11">
        <v>5</v>
      </c>
      <c r="I102" s="11">
        <v>8.5</v>
      </c>
      <c r="J102" s="11">
        <v>7</v>
      </c>
      <c r="K102" s="11">
        <v>8.5</v>
      </c>
      <c r="L102" s="11">
        <v>10</v>
      </c>
      <c r="M102" s="11">
        <v>4</v>
      </c>
      <c r="N102" s="11">
        <v>7</v>
      </c>
      <c r="O102" s="11">
        <v>2.5</v>
      </c>
      <c r="P102" s="11">
        <v>6.5</v>
      </c>
      <c r="Q102" s="11">
        <v>6</v>
      </c>
      <c r="R102" s="11">
        <v>8</v>
      </c>
      <c r="S102" s="11">
        <v>8</v>
      </c>
      <c r="T102" s="11">
        <v>10</v>
      </c>
      <c r="U102" s="11">
        <v>6</v>
      </c>
      <c r="V102" s="11">
        <v>9.5</v>
      </c>
      <c r="W102" s="11">
        <v>6.5</v>
      </c>
      <c r="X102" s="11">
        <v>5</v>
      </c>
      <c r="Y102" s="11">
        <v>6</v>
      </c>
      <c r="Z102" s="11">
        <v>5.75</v>
      </c>
      <c r="AA102" s="14">
        <f t="shared" si="4"/>
        <v>6.8375000000000004</v>
      </c>
      <c r="AB102" s="12">
        <f>(0.0006*AA102^2.77)*0.95</f>
        <v>0.11709557556606538</v>
      </c>
      <c r="AD102" s="11">
        <v>47</v>
      </c>
      <c r="AE102" s="13">
        <f t="shared" si="5"/>
        <v>505.92034445640473</v>
      </c>
      <c r="AF102" s="12">
        <f t="shared" si="6"/>
        <v>59.241033924704766</v>
      </c>
    </row>
    <row r="103" spans="1:33" x14ac:dyDescent="0.2">
      <c r="A103" s="5" t="s">
        <v>88</v>
      </c>
      <c r="B103" s="5" t="s">
        <v>89</v>
      </c>
      <c r="C103" s="5" t="s">
        <v>106</v>
      </c>
      <c r="D103" s="11">
        <v>3</v>
      </c>
      <c r="E103" s="11" t="s">
        <v>90</v>
      </c>
      <c r="F103" s="5" t="s">
        <v>95</v>
      </c>
      <c r="G103" s="11">
        <v>3.5</v>
      </c>
      <c r="H103" s="11">
        <v>3</v>
      </c>
      <c r="I103" s="11">
        <v>4</v>
      </c>
      <c r="AA103" s="14">
        <f t="shared" si="4"/>
        <v>3.5</v>
      </c>
      <c r="AD103" s="11">
        <v>3</v>
      </c>
      <c r="AE103" s="13">
        <f t="shared" si="5"/>
        <v>32.292787944025832</v>
      </c>
      <c r="AF103" s="12">
        <f t="shared" si="6"/>
        <v>0</v>
      </c>
      <c r="AG103" s="5" t="s">
        <v>132</v>
      </c>
    </row>
    <row r="104" spans="1:33" x14ac:dyDescent="0.2">
      <c r="A104" s="5" t="s">
        <v>88</v>
      </c>
      <c r="B104" s="5" t="s">
        <v>89</v>
      </c>
      <c r="C104" s="5" t="s">
        <v>106</v>
      </c>
      <c r="D104" s="11">
        <v>3</v>
      </c>
      <c r="E104" s="11" t="s">
        <v>90</v>
      </c>
      <c r="F104" s="5" t="s">
        <v>82</v>
      </c>
      <c r="G104" s="11">
        <v>6.25</v>
      </c>
      <c r="AA104" s="14">
        <f t="shared" si="4"/>
        <v>6.25</v>
      </c>
      <c r="AB104" s="12">
        <f>(0.01*AA104^2.658)*0.95</f>
        <v>1.2392892753656364</v>
      </c>
      <c r="AD104" s="11">
        <v>1</v>
      </c>
      <c r="AE104" s="13">
        <f t="shared" si="5"/>
        <v>10.764262648008613</v>
      </c>
      <c r="AF104" s="12">
        <f t="shared" si="6"/>
        <v>13.34003525689598</v>
      </c>
    </row>
    <row r="105" spans="1:33" x14ac:dyDescent="0.2">
      <c r="A105" s="5" t="s">
        <v>88</v>
      </c>
      <c r="B105" s="5" t="s">
        <v>89</v>
      </c>
      <c r="C105" s="5" t="s">
        <v>106</v>
      </c>
      <c r="D105" s="11">
        <v>3</v>
      </c>
      <c r="E105" s="11" t="s">
        <v>90</v>
      </c>
      <c r="F105" s="5" t="s">
        <v>93</v>
      </c>
      <c r="G105" s="11">
        <v>5</v>
      </c>
      <c r="AA105" s="14">
        <f t="shared" si="4"/>
        <v>5</v>
      </c>
      <c r="AD105" s="11">
        <v>1</v>
      </c>
      <c r="AE105" s="13">
        <f t="shared" si="5"/>
        <v>10.764262648008613</v>
      </c>
      <c r="AF105" s="12">
        <f t="shared" si="6"/>
        <v>0</v>
      </c>
      <c r="AG105" s="5" t="s">
        <v>131</v>
      </c>
    </row>
    <row r="106" spans="1:33" x14ac:dyDescent="0.2">
      <c r="A106" s="5" t="s">
        <v>88</v>
      </c>
      <c r="B106" s="5" t="s">
        <v>89</v>
      </c>
      <c r="C106" s="5" t="s">
        <v>106</v>
      </c>
      <c r="D106" s="11">
        <v>3</v>
      </c>
      <c r="E106" s="11" t="s">
        <v>90</v>
      </c>
      <c r="F106" s="5" t="s">
        <v>46</v>
      </c>
      <c r="G106" s="11">
        <v>6</v>
      </c>
      <c r="AA106" s="14">
        <f t="shared" si="4"/>
        <v>6</v>
      </c>
      <c r="AB106" s="12">
        <f>(0.0015*AA106^3.115)*0.95</f>
        <v>0.37823003183868159</v>
      </c>
      <c r="AD106" s="11">
        <v>1</v>
      </c>
      <c r="AE106" s="13">
        <f t="shared" si="5"/>
        <v>10.764262648008613</v>
      </c>
      <c r="AF106" s="12">
        <f t="shared" si="6"/>
        <v>4.0713674040762289</v>
      </c>
    </row>
    <row r="107" spans="1:33" x14ac:dyDescent="0.2">
      <c r="A107" s="5" t="s">
        <v>88</v>
      </c>
      <c r="B107" s="5" t="s">
        <v>89</v>
      </c>
      <c r="C107" s="5" t="s">
        <v>106</v>
      </c>
      <c r="D107" s="11">
        <v>2</v>
      </c>
      <c r="E107" s="11" t="s">
        <v>94</v>
      </c>
      <c r="F107" s="5" t="s">
        <v>53</v>
      </c>
      <c r="G107" s="11">
        <v>2.5</v>
      </c>
      <c r="H107" s="11">
        <v>2.25</v>
      </c>
      <c r="I107" s="11">
        <v>4</v>
      </c>
      <c r="J107" s="11">
        <v>4.5</v>
      </c>
      <c r="K107" s="11">
        <v>3</v>
      </c>
      <c r="L107" s="11">
        <v>3.5</v>
      </c>
      <c r="M107" s="11">
        <v>2.5</v>
      </c>
      <c r="N107" s="11">
        <v>3</v>
      </c>
      <c r="O107" s="11">
        <v>5.5</v>
      </c>
      <c r="P107" s="11">
        <v>5.25</v>
      </c>
      <c r="Q107" s="11">
        <v>2.5</v>
      </c>
      <c r="R107" s="11">
        <v>4</v>
      </c>
      <c r="S107" s="11">
        <v>2.25</v>
      </c>
      <c r="T107" s="11">
        <v>3.5</v>
      </c>
      <c r="U107" s="11">
        <v>3</v>
      </c>
      <c r="V107" s="11">
        <v>4.5</v>
      </c>
      <c r="W107" s="11">
        <v>3</v>
      </c>
      <c r="X107" s="11">
        <v>4.75</v>
      </c>
      <c r="Y107" s="11">
        <v>3</v>
      </c>
      <c r="Z107" s="11">
        <v>4</v>
      </c>
      <c r="AA107" s="14">
        <f t="shared" si="4"/>
        <v>3.5249999999999999</v>
      </c>
      <c r="AB107" s="12">
        <f>0.0055*AA107^2.633</f>
        <v>0.15171644434713707</v>
      </c>
      <c r="AD107" s="11">
        <v>24</v>
      </c>
      <c r="AE107" s="13">
        <f t="shared" si="5"/>
        <v>258.34230355220666</v>
      </c>
      <c r="AF107" s="12">
        <f t="shared" si="6"/>
        <v>39.194775719389554</v>
      </c>
    </row>
    <row r="108" spans="1:33" x14ac:dyDescent="0.2">
      <c r="A108" s="5" t="s">
        <v>88</v>
      </c>
      <c r="B108" s="5" t="s">
        <v>89</v>
      </c>
      <c r="C108" s="5" t="s">
        <v>106</v>
      </c>
      <c r="D108" s="11">
        <v>2</v>
      </c>
      <c r="E108" s="11" t="s">
        <v>94</v>
      </c>
      <c r="F108" s="5" t="s">
        <v>32</v>
      </c>
      <c r="G108" s="11">
        <v>5</v>
      </c>
      <c r="H108" s="11">
        <v>3</v>
      </c>
      <c r="I108" s="11">
        <v>2</v>
      </c>
      <c r="J108" s="11">
        <v>4.5</v>
      </c>
      <c r="K108" s="11">
        <v>3.5</v>
      </c>
      <c r="L108" s="11">
        <v>3</v>
      </c>
      <c r="M108" s="11">
        <v>4.5</v>
      </c>
      <c r="N108" s="11">
        <v>4</v>
      </c>
      <c r="O108" s="11">
        <v>4.5</v>
      </c>
      <c r="P108" s="11">
        <v>4.5</v>
      </c>
      <c r="Q108" s="11">
        <v>3</v>
      </c>
      <c r="R108" s="11">
        <v>4.5</v>
      </c>
      <c r="S108" s="11">
        <v>2.75</v>
      </c>
      <c r="T108" s="11">
        <v>2</v>
      </c>
      <c r="U108" s="11">
        <v>6</v>
      </c>
      <c r="V108" s="11">
        <v>5.25</v>
      </c>
      <c r="W108" s="11">
        <v>3.5</v>
      </c>
      <c r="X108" s="11">
        <v>3.25</v>
      </c>
      <c r="Y108" s="11">
        <v>4.5</v>
      </c>
      <c r="Z108" s="11">
        <v>3.5</v>
      </c>
      <c r="AA108" s="14">
        <f t="shared" si="4"/>
        <v>3.8374999999999999</v>
      </c>
      <c r="AB108" s="12">
        <f>(0.0006*AA108^2.77)*0.95</f>
        <v>2.3642254703450608E-2</v>
      </c>
      <c r="AD108" s="11">
        <v>202</v>
      </c>
      <c r="AE108" s="13">
        <f t="shared" si="5"/>
        <v>2174.3810548977394</v>
      </c>
      <c r="AF108" s="12">
        <f t="shared" si="6"/>
        <v>51.407270722249976</v>
      </c>
    </row>
    <row r="109" spans="1:33" x14ac:dyDescent="0.2">
      <c r="A109" s="5" t="s">
        <v>88</v>
      </c>
      <c r="B109" s="5" t="s">
        <v>89</v>
      </c>
      <c r="C109" s="5" t="s">
        <v>106</v>
      </c>
      <c r="D109" s="11">
        <v>2</v>
      </c>
      <c r="E109" s="11" t="s">
        <v>94</v>
      </c>
      <c r="F109" s="5" t="s">
        <v>93</v>
      </c>
      <c r="G109" s="11">
        <v>2.25</v>
      </c>
      <c r="H109" s="11">
        <v>2.25</v>
      </c>
      <c r="I109" s="11">
        <v>4</v>
      </c>
      <c r="J109" s="11">
        <v>3</v>
      </c>
      <c r="K109" s="11">
        <v>2.5</v>
      </c>
      <c r="L109" s="11">
        <v>2.75</v>
      </c>
      <c r="M109" s="11">
        <v>3.5</v>
      </c>
      <c r="N109" s="11">
        <v>2.5</v>
      </c>
      <c r="O109" s="11">
        <v>3</v>
      </c>
      <c r="P109" s="11">
        <v>3</v>
      </c>
      <c r="Q109" s="11">
        <v>3</v>
      </c>
      <c r="R109" s="11">
        <v>2.75</v>
      </c>
      <c r="S109" s="11">
        <v>3.25</v>
      </c>
      <c r="T109" s="11">
        <v>2.5</v>
      </c>
      <c r="U109" s="11">
        <v>2.75</v>
      </c>
      <c r="V109" s="11">
        <v>3.25</v>
      </c>
      <c r="W109" s="11">
        <v>2.25</v>
      </c>
      <c r="X109" s="11">
        <v>3</v>
      </c>
      <c r="Y109" s="11">
        <v>2.25</v>
      </c>
      <c r="AA109" s="14">
        <f t="shared" si="4"/>
        <v>2.8289473684210527</v>
      </c>
      <c r="AD109" s="11">
        <v>19</v>
      </c>
      <c r="AE109" s="13">
        <f t="shared" si="5"/>
        <v>204.52099031216363</v>
      </c>
      <c r="AF109" s="12">
        <f t="shared" si="6"/>
        <v>0</v>
      </c>
      <c r="AG109" s="5" t="s">
        <v>131</v>
      </c>
    </row>
    <row r="110" spans="1:33" x14ac:dyDescent="0.2">
      <c r="A110" s="5" t="s">
        <v>88</v>
      </c>
      <c r="B110" s="5" t="s">
        <v>89</v>
      </c>
      <c r="C110" s="5" t="s">
        <v>106</v>
      </c>
      <c r="D110" s="11">
        <v>2</v>
      </c>
      <c r="E110" s="11" t="s">
        <v>94</v>
      </c>
      <c r="F110" s="5" t="s">
        <v>54</v>
      </c>
      <c r="G110" s="11">
        <v>6</v>
      </c>
      <c r="AA110" s="14">
        <f t="shared" si="4"/>
        <v>6</v>
      </c>
      <c r="AB110" s="12">
        <f>0.0055*AA110^2.633</f>
        <v>0.61550974288285798</v>
      </c>
      <c r="AD110" s="11">
        <v>1</v>
      </c>
      <c r="AE110" s="13">
        <f t="shared" si="5"/>
        <v>10.764262648008613</v>
      </c>
      <c r="AF110" s="12">
        <f t="shared" si="6"/>
        <v>6.6255085347993328</v>
      </c>
    </row>
    <row r="111" spans="1:33" x14ac:dyDescent="0.2">
      <c r="A111" s="5" t="s">
        <v>88</v>
      </c>
      <c r="B111" s="5" t="s">
        <v>89</v>
      </c>
      <c r="C111" s="5" t="s">
        <v>106</v>
      </c>
      <c r="D111" s="11">
        <v>2</v>
      </c>
      <c r="E111" s="11" t="s">
        <v>94</v>
      </c>
      <c r="F111" s="5" t="s">
        <v>82</v>
      </c>
      <c r="G111" s="11">
        <v>5.5</v>
      </c>
      <c r="AA111" s="14">
        <f t="shared" si="4"/>
        <v>5.5</v>
      </c>
      <c r="AB111" s="12">
        <f>(0.01*AA111^2.658)*0.95</f>
        <v>0.88228243671236295</v>
      </c>
      <c r="AD111" s="11">
        <v>1</v>
      </c>
      <c r="AE111" s="13">
        <f t="shared" si="5"/>
        <v>10.764262648008613</v>
      </c>
      <c r="AF111" s="12">
        <f t="shared" si="6"/>
        <v>9.4971198784969104</v>
      </c>
    </row>
    <row r="112" spans="1:33" x14ac:dyDescent="0.2">
      <c r="A112" s="5" t="s">
        <v>88</v>
      </c>
      <c r="B112" s="5" t="s">
        <v>89</v>
      </c>
      <c r="C112" s="5" t="s">
        <v>106</v>
      </c>
      <c r="D112" s="11">
        <v>2</v>
      </c>
      <c r="E112" s="11" t="s">
        <v>94</v>
      </c>
      <c r="F112" s="5" t="s">
        <v>68</v>
      </c>
      <c r="G112" s="11">
        <v>4.75</v>
      </c>
      <c r="AA112" s="14">
        <f t="shared" si="4"/>
        <v>4.75</v>
      </c>
      <c r="AB112" s="12">
        <f>0.0068*AA112^2.72</f>
        <v>0.47110263230813343</v>
      </c>
      <c r="AD112" s="11">
        <v>1</v>
      </c>
      <c r="AE112" s="13">
        <f t="shared" si="5"/>
        <v>10.764262648008613</v>
      </c>
      <c r="AF112" s="12">
        <f t="shared" si="6"/>
        <v>5.071072468332976</v>
      </c>
    </row>
    <row r="113" spans="1:33" x14ac:dyDescent="0.2">
      <c r="A113" s="5" t="s">
        <v>88</v>
      </c>
      <c r="B113" s="5" t="s">
        <v>89</v>
      </c>
      <c r="C113" s="5" t="s">
        <v>106</v>
      </c>
      <c r="D113" s="11">
        <v>2</v>
      </c>
      <c r="E113" s="11" t="s">
        <v>94</v>
      </c>
      <c r="F113" s="5" t="s">
        <v>78</v>
      </c>
      <c r="G113" s="11">
        <v>3.25</v>
      </c>
      <c r="H113" s="11">
        <v>3.25</v>
      </c>
      <c r="AA113" s="14">
        <f t="shared" si="4"/>
        <v>3.25</v>
      </c>
      <c r="AB113" s="12">
        <f>0.0052*AA113^2.721</f>
        <v>0.12848072211546019</v>
      </c>
      <c r="AD113" s="11">
        <v>2</v>
      </c>
      <c r="AE113" s="13">
        <f t="shared" si="5"/>
        <v>21.528525296017225</v>
      </c>
      <c r="AF113" s="12">
        <f t="shared" si="6"/>
        <v>2.7660004761132444</v>
      </c>
    </row>
    <row r="114" spans="1:33" x14ac:dyDescent="0.2">
      <c r="A114" s="5" t="s">
        <v>88</v>
      </c>
      <c r="B114" s="5" t="s">
        <v>89</v>
      </c>
      <c r="C114" s="5" t="s">
        <v>106</v>
      </c>
      <c r="D114" s="11">
        <v>2</v>
      </c>
      <c r="E114" s="11" t="s">
        <v>94</v>
      </c>
      <c r="F114" s="5" t="s">
        <v>96</v>
      </c>
      <c r="G114" s="11">
        <v>5.5</v>
      </c>
      <c r="H114" s="11">
        <v>6</v>
      </c>
      <c r="I114" s="11">
        <v>4.5</v>
      </c>
      <c r="AA114" s="14">
        <f t="shared" si="4"/>
        <v>5.333333333333333</v>
      </c>
      <c r="AB114" s="12">
        <f>0.0048*AA114^2.55</f>
        <v>0.34283724271727667</v>
      </c>
      <c r="AD114" s="11">
        <v>3</v>
      </c>
      <c r="AE114" s="13">
        <f t="shared" si="5"/>
        <v>32.292787944025832</v>
      </c>
      <c r="AF114" s="12">
        <f t="shared" si="6"/>
        <v>11.071170378383529</v>
      </c>
    </row>
    <row r="115" spans="1:33" x14ac:dyDescent="0.2">
      <c r="A115" s="5" t="s">
        <v>88</v>
      </c>
      <c r="B115" s="5" t="s">
        <v>89</v>
      </c>
      <c r="C115" s="5" t="s">
        <v>106</v>
      </c>
      <c r="D115" s="11">
        <v>2</v>
      </c>
      <c r="E115" s="11" t="s">
        <v>94</v>
      </c>
      <c r="F115" s="5" t="s">
        <v>34</v>
      </c>
      <c r="G115" s="11">
        <v>6.5</v>
      </c>
      <c r="AA115" s="14">
        <f t="shared" si="4"/>
        <v>6.5</v>
      </c>
      <c r="AB115" s="12">
        <f>(0.0027*AA115^2.637) *0.95</f>
        <v>0.35705892318986387</v>
      </c>
      <c r="AD115" s="11">
        <v>1</v>
      </c>
      <c r="AE115" s="13">
        <f t="shared" si="5"/>
        <v>10.764262648008613</v>
      </c>
      <c r="AF115" s="12">
        <f t="shared" si="6"/>
        <v>3.8434760300308279</v>
      </c>
    </row>
    <row r="116" spans="1:33" x14ac:dyDescent="0.2">
      <c r="A116" s="5" t="s">
        <v>88</v>
      </c>
      <c r="B116" s="5" t="s">
        <v>89</v>
      </c>
      <c r="C116" s="5" t="s">
        <v>106</v>
      </c>
      <c r="D116" s="11">
        <v>2</v>
      </c>
      <c r="E116" s="11" t="s">
        <v>94</v>
      </c>
      <c r="F116" s="5" t="s">
        <v>42</v>
      </c>
      <c r="G116" s="11">
        <v>3.25</v>
      </c>
      <c r="AA116" s="14">
        <f t="shared" si="4"/>
        <v>3.25</v>
      </c>
      <c r="AB116" s="12">
        <f>0.0066*AA116^2.436</f>
        <v>0.11654450533768451</v>
      </c>
      <c r="AD116" s="11">
        <v>1</v>
      </c>
      <c r="AE116" s="13">
        <f t="shared" si="5"/>
        <v>10.764262648008613</v>
      </c>
      <c r="AF116" s="12">
        <f t="shared" si="6"/>
        <v>1.2545156656370777</v>
      </c>
    </row>
    <row r="117" spans="1:33" x14ac:dyDescent="0.2">
      <c r="A117" s="5" t="s">
        <v>88</v>
      </c>
      <c r="B117" s="5" t="s">
        <v>89</v>
      </c>
      <c r="C117" s="5" t="s">
        <v>106</v>
      </c>
      <c r="D117" s="11">
        <v>2</v>
      </c>
      <c r="E117" s="11" t="s">
        <v>90</v>
      </c>
      <c r="F117" s="5" t="s">
        <v>53</v>
      </c>
      <c r="G117" s="11">
        <v>6</v>
      </c>
      <c r="H117" s="11">
        <v>7</v>
      </c>
      <c r="I117" s="11">
        <v>7</v>
      </c>
      <c r="J117" s="11">
        <v>3</v>
      </c>
      <c r="K117" s="11">
        <v>6.5</v>
      </c>
      <c r="L117" s="11">
        <v>5</v>
      </c>
      <c r="M117" s="11">
        <v>6</v>
      </c>
      <c r="N117" s="11">
        <v>5</v>
      </c>
      <c r="O117" s="11">
        <v>6</v>
      </c>
      <c r="P117" s="11">
        <v>5</v>
      </c>
      <c r="Q117" s="11">
        <v>4.75</v>
      </c>
      <c r="R117" s="11">
        <v>7</v>
      </c>
      <c r="S117" s="11">
        <v>5.5</v>
      </c>
      <c r="T117" s="11">
        <v>6</v>
      </c>
      <c r="U117" s="11">
        <v>5.5</v>
      </c>
      <c r="V117" s="11">
        <v>4.5</v>
      </c>
      <c r="W117" s="11">
        <v>6</v>
      </c>
      <c r="X117" s="11">
        <v>3</v>
      </c>
      <c r="Y117" s="11">
        <v>5</v>
      </c>
      <c r="Z117" s="11">
        <v>5</v>
      </c>
      <c r="AA117" s="14">
        <f t="shared" si="4"/>
        <v>5.4375</v>
      </c>
      <c r="AB117" s="12">
        <f>0.0055*AA117^2.633</f>
        <v>0.4749730487725079</v>
      </c>
      <c r="AD117" s="11">
        <v>81</v>
      </c>
      <c r="AE117" s="13">
        <f t="shared" si="5"/>
        <v>871.9052744886975</v>
      </c>
      <c r="AF117" s="12">
        <f t="shared" si="6"/>
        <v>414.13150646472701</v>
      </c>
    </row>
    <row r="118" spans="1:33" x14ac:dyDescent="0.2">
      <c r="A118" s="5" t="s">
        <v>88</v>
      </c>
      <c r="B118" s="5" t="s">
        <v>89</v>
      </c>
      <c r="C118" s="5" t="s">
        <v>106</v>
      </c>
      <c r="D118" s="11">
        <v>2</v>
      </c>
      <c r="E118" s="11" t="s">
        <v>90</v>
      </c>
      <c r="F118" s="5" t="s">
        <v>78</v>
      </c>
      <c r="G118" s="11">
        <v>3.5</v>
      </c>
      <c r="H118" s="11">
        <v>3.25</v>
      </c>
      <c r="AA118" s="14">
        <f t="shared" si="4"/>
        <v>3.375</v>
      </c>
      <c r="AB118" s="12">
        <f>0.0052*AA118^2.721</f>
        <v>0.14237583735354384</v>
      </c>
      <c r="AD118" s="11">
        <v>2</v>
      </c>
      <c r="AE118" s="13">
        <f t="shared" si="5"/>
        <v>21.528525296017225</v>
      </c>
      <c r="AF118" s="12">
        <f t="shared" si="6"/>
        <v>3.0651418160074027</v>
      </c>
    </row>
    <row r="119" spans="1:33" x14ac:dyDescent="0.2">
      <c r="A119" s="5" t="s">
        <v>88</v>
      </c>
      <c r="B119" s="5" t="s">
        <v>89</v>
      </c>
      <c r="C119" s="5" t="s">
        <v>106</v>
      </c>
      <c r="D119" s="11">
        <v>2</v>
      </c>
      <c r="E119" s="11" t="s">
        <v>90</v>
      </c>
      <c r="F119" s="5" t="s">
        <v>54</v>
      </c>
      <c r="G119" s="11">
        <v>4.5</v>
      </c>
      <c r="H119" s="11">
        <v>5</v>
      </c>
      <c r="I119" s="11">
        <v>5.75</v>
      </c>
      <c r="J119" s="11">
        <v>6</v>
      </c>
      <c r="K119" s="11">
        <v>6</v>
      </c>
      <c r="L119" s="11">
        <v>5.25</v>
      </c>
      <c r="M119" s="11">
        <v>5</v>
      </c>
      <c r="N119" s="11">
        <v>5.25</v>
      </c>
      <c r="O119" s="11">
        <v>6</v>
      </c>
      <c r="P119" s="11">
        <v>5.5</v>
      </c>
      <c r="Q119" s="11">
        <v>5</v>
      </c>
      <c r="R119" s="11">
        <v>6</v>
      </c>
      <c r="S119" s="11">
        <v>5.5</v>
      </c>
      <c r="AA119" s="14">
        <f t="shared" si="4"/>
        <v>5.4423076923076925</v>
      </c>
      <c r="AB119" s="12">
        <f>0.0055*AA119^2.633</f>
        <v>0.47607959788946941</v>
      </c>
      <c r="AD119" s="11">
        <v>13</v>
      </c>
      <c r="AE119" s="13">
        <f t="shared" si="5"/>
        <v>139.93541442411194</v>
      </c>
      <c r="AF119" s="12">
        <f t="shared" si="6"/>
        <v>66.620395829527467</v>
      </c>
    </row>
    <row r="120" spans="1:33" x14ac:dyDescent="0.2">
      <c r="A120" s="5" t="s">
        <v>88</v>
      </c>
      <c r="B120" s="5" t="s">
        <v>89</v>
      </c>
      <c r="C120" s="5" t="s">
        <v>106</v>
      </c>
      <c r="D120" s="11">
        <v>2</v>
      </c>
      <c r="E120" s="11" t="s">
        <v>90</v>
      </c>
      <c r="F120" s="5" t="s">
        <v>32</v>
      </c>
      <c r="G120" s="11">
        <v>5</v>
      </c>
      <c r="H120" s="11">
        <v>7</v>
      </c>
      <c r="I120" s="11">
        <v>4</v>
      </c>
      <c r="J120" s="11">
        <v>6</v>
      </c>
      <c r="K120" s="11">
        <v>8</v>
      </c>
      <c r="L120" s="11">
        <v>6</v>
      </c>
      <c r="M120" s="11">
        <v>2.5</v>
      </c>
      <c r="N120" s="11">
        <v>4.25</v>
      </c>
      <c r="O120" s="11">
        <v>5.75</v>
      </c>
      <c r="P120" s="11">
        <v>7.5</v>
      </c>
      <c r="Q120" s="11">
        <v>3.5</v>
      </c>
      <c r="R120" s="11">
        <v>4</v>
      </c>
      <c r="S120" s="11">
        <v>7</v>
      </c>
      <c r="T120" s="11">
        <v>6</v>
      </c>
      <c r="U120" s="11">
        <v>8</v>
      </c>
      <c r="V120" s="11">
        <v>5</v>
      </c>
      <c r="W120" s="11">
        <v>7</v>
      </c>
      <c r="X120" s="11">
        <v>5.5</v>
      </c>
      <c r="Y120" s="11">
        <v>7.5</v>
      </c>
      <c r="Z120" s="11">
        <v>5</v>
      </c>
      <c r="AA120" s="14">
        <f t="shared" si="4"/>
        <v>5.7249999999999996</v>
      </c>
      <c r="AB120" s="12">
        <f>(0.0006*AA120^2.77)*0.95</f>
        <v>7.1599990679792738E-2</v>
      </c>
      <c r="AD120" s="11">
        <v>226</v>
      </c>
      <c r="AE120" s="13">
        <f t="shared" si="5"/>
        <v>2432.7233584499463</v>
      </c>
      <c r="AF120" s="12">
        <f t="shared" si="6"/>
        <v>174.18296979153024</v>
      </c>
    </row>
    <row r="121" spans="1:33" x14ac:dyDescent="0.2">
      <c r="A121" s="5" t="s">
        <v>88</v>
      </c>
      <c r="B121" s="5" t="s">
        <v>89</v>
      </c>
      <c r="C121" s="5" t="s">
        <v>106</v>
      </c>
      <c r="D121" s="11">
        <v>2</v>
      </c>
      <c r="E121" s="11" t="s">
        <v>90</v>
      </c>
      <c r="F121" s="5" t="s">
        <v>82</v>
      </c>
      <c r="G121" s="11">
        <v>6</v>
      </c>
      <c r="AA121" s="14">
        <f t="shared" si="4"/>
        <v>6</v>
      </c>
      <c r="AB121" s="12">
        <f>(0.01*AA121^2.658)*0.95</f>
        <v>1.1118587771889334</v>
      </c>
      <c r="AD121" s="11">
        <v>1</v>
      </c>
      <c r="AE121" s="13">
        <f t="shared" si="5"/>
        <v>10.764262648008613</v>
      </c>
      <c r="AF121" s="12">
        <f t="shared" si="6"/>
        <v>11.968339905155366</v>
      </c>
    </row>
    <row r="122" spans="1:33" x14ac:dyDescent="0.2">
      <c r="A122" s="5" t="s">
        <v>88</v>
      </c>
      <c r="B122" s="5" t="s">
        <v>89</v>
      </c>
      <c r="C122" s="5" t="s">
        <v>106</v>
      </c>
      <c r="D122" s="11">
        <v>2</v>
      </c>
      <c r="E122" s="11" t="s">
        <v>90</v>
      </c>
      <c r="F122" s="5" t="s">
        <v>93</v>
      </c>
      <c r="G122" s="11">
        <v>3</v>
      </c>
      <c r="H122" s="11">
        <v>3</v>
      </c>
      <c r="I122" s="11">
        <v>3</v>
      </c>
      <c r="J122" s="11">
        <v>4.5</v>
      </c>
      <c r="K122" s="11">
        <v>3</v>
      </c>
      <c r="L122" s="11">
        <v>2.5</v>
      </c>
      <c r="AA122" s="14">
        <f t="shared" si="4"/>
        <v>3.1666666666666665</v>
      </c>
      <c r="AD122" s="11">
        <v>7</v>
      </c>
      <c r="AE122" s="13">
        <f t="shared" si="5"/>
        <v>75.34983853606029</v>
      </c>
      <c r="AF122" s="12">
        <f t="shared" si="6"/>
        <v>0</v>
      </c>
      <c r="AG122" s="5" t="s">
        <v>131</v>
      </c>
    </row>
    <row r="123" spans="1:33" x14ac:dyDescent="0.2">
      <c r="A123" s="5" t="s">
        <v>88</v>
      </c>
      <c r="B123" s="5" t="s">
        <v>89</v>
      </c>
      <c r="C123" s="5" t="s">
        <v>106</v>
      </c>
      <c r="D123" s="11">
        <v>2</v>
      </c>
      <c r="E123" s="11" t="s">
        <v>90</v>
      </c>
      <c r="F123" s="5" t="s">
        <v>95</v>
      </c>
      <c r="G123" s="11">
        <v>3.5</v>
      </c>
      <c r="H123" s="11">
        <v>2.75</v>
      </c>
      <c r="AA123" s="14">
        <f t="shared" si="4"/>
        <v>3.125</v>
      </c>
      <c r="AD123" s="11">
        <v>2</v>
      </c>
      <c r="AE123" s="13">
        <f t="shared" si="5"/>
        <v>21.528525296017225</v>
      </c>
      <c r="AF123" s="12">
        <f t="shared" si="6"/>
        <v>0</v>
      </c>
      <c r="AG123" s="5" t="s">
        <v>132</v>
      </c>
    </row>
    <row r="124" spans="1:33" x14ac:dyDescent="0.2">
      <c r="A124" s="5" t="s">
        <v>88</v>
      </c>
      <c r="B124" s="5" t="s">
        <v>89</v>
      </c>
      <c r="C124" s="5" t="s">
        <v>106</v>
      </c>
      <c r="D124" s="11">
        <v>2</v>
      </c>
      <c r="E124" s="11" t="s">
        <v>90</v>
      </c>
      <c r="F124" s="5" t="s">
        <v>96</v>
      </c>
      <c r="G124" s="11">
        <v>8</v>
      </c>
      <c r="AA124" s="14">
        <f t="shared" si="4"/>
        <v>8</v>
      </c>
      <c r="AB124" s="12">
        <f>0.0048*AA124^2.55</f>
        <v>0.96409693949552655</v>
      </c>
      <c r="AD124" s="11">
        <v>1</v>
      </c>
      <c r="AE124" s="13">
        <f t="shared" si="5"/>
        <v>10.764262648008613</v>
      </c>
      <c r="AF124" s="12">
        <f t="shared" si="6"/>
        <v>10.377792674871115</v>
      </c>
    </row>
    <row r="125" spans="1:33" x14ac:dyDescent="0.2">
      <c r="A125" s="5" t="s">
        <v>88</v>
      </c>
      <c r="B125" s="5" t="s">
        <v>89</v>
      </c>
      <c r="C125" s="5" t="s">
        <v>106</v>
      </c>
      <c r="D125" s="11">
        <v>2</v>
      </c>
      <c r="E125" s="11" t="s">
        <v>90</v>
      </c>
      <c r="F125" s="5" t="s">
        <v>61</v>
      </c>
      <c r="G125" s="11">
        <v>1.25</v>
      </c>
      <c r="AA125" s="14">
        <f t="shared" si="4"/>
        <v>1.25</v>
      </c>
      <c r="AB125" s="12">
        <f>(((4/3)*PI()*AA125^3)*1.13)*0.25</f>
        <v>2.3111977204143659</v>
      </c>
      <c r="AD125" s="11">
        <v>1</v>
      </c>
      <c r="AE125" s="13">
        <f t="shared" si="5"/>
        <v>10.764262648008613</v>
      </c>
      <c r="AF125" s="12">
        <f t="shared" si="6"/>
        <v>24.87833929401901</v>
      </c>
    </row>
    <row r="126" spans="1:33" x14ac:dyDescent="0.2">
      <c r="A126" s="5" t="s">
        <v>88</v>
      </c>
      <c r="B126" s="5" t="s">
        <v>89</v>
      </c>
      <c r="C126" s="5" t="s">
        <v>106</v>
      </c>
      <c r="D126" s="11">
        <v>2</v>
      </c>
      <c r="E126" s="11" t="s">
        <v>90</v>
      </c>
      <c r="F126" s="5" t="s">
        <v>108</v>
      </c>
      <c r="G126" s="11">
        <v>5</v>
      </c>
      <c r="AA126" s="14">
        <f t="shared" si="4"/>
        <v>5</v>
      </c>
      <c r="AB126" s="12">
        <f>0.0064*AA126^3.292</f>
        <v>1.279938870176583</v>
      </c>
      <c r="AD126" s="11">
        <v>1</v>
      </c>
      <c r="AE126" s="13">
        <f t="shared" si="5"/>
        <v>10.764262648008613</v>
      </c>
      <c r="AF126" s="12">
        <f t="shared" si="6"/>
        <v>13.777598171976138</v>
      </c>
    </row>
    <row r="127" spans="1:33" x14ac:dyDescent="0.2">
      <c r="A127" s="5" t="s">
        <v>88</v>
      </c>
      <c r="B127" s="5" t="s">
        <v>89</v>
      </c>
      <c r="C127" s="5" t="s">
        <v>106</v>
      </c>
      <c r="D127" s="11">
        <v>1</v>
      </c>
      <c r="E127" s="11" t="s">
        <v>94</v>
      </c>
      <c r="F127" s="5" t="s">
        <v>53</v>
      </c>
      <c r="G127" s="11">
        <v>7.5</v>
      </c>
      <c r="H127" s="11">
        <v>3.25</v>
      </c>
      <c r="I127" s="11">
        <v>5</v>
      </c>
      <c r="J127" s="11">
        <v>3.5</v>
      </c>
      <c r="K127" s="11">
        <v>3.75</v>
      </c>
      <c r="L127" s="11">
        <v>5</v>
      </c>
      <c r="M127" s="11">
        <v>3.5</v>
      </c>
      <c r="N127" s="11">
        <v>4</v>
      </c>
      <c r="O127" s="11">
        <v>5</v>
      </c>
      <c r="P127" s="11">
        <v>5</v>
      </c>
      <c r="Q127" s="11">
        <v>5.5</v>
      </c>
      <c r="R127" s="11">
        <v>5.25</v>
      </c>
      <c r="S127" s="11">
        <v>2.75</v>
      </c>
      <c r="T127" s="11">
        <v>5.5</v>
      </c>
      <c r="U127" s="11">
        <v>5.5</v>
      </c>
      <c r="V127" s="11">
        <v>6</v>
      </c>
      <c r="W127" s="11">
        <v>3</v>
      </c>
      <c r="X127" s="11">
        <v>2.25</v>
      </c>
      <c r="Y127" s="11">
        <v>2.75</v>
      </c>
      <c r="Z127" s="11">
        <v>5</v>
      </c>
      <c r="AA127" s="14">
        <f t="shared" si="4"/>
        <v>4.45</v>
      </c>
      <c r="AB127" s="12">
        <f>0.0055*AA127^2.633</f>
        <v>0.28021707690939673</v>
      </c>
      <c r="AD127" s="11">
        <v>112</v>
      </c>
      <c r="AE127" s="13">
        <f t="shared" si="5"/>
        <v>1205.5974165769646</v>
      </c>
      <c r="AF127" s="12">
        <f t="shared" si="6"/>
        <v>337.82898400271733</v>
      </c>
    </row>
    <row r="128" spans="1:33" x14ac:dyDescent="0.2">
      <c r="A128" s="5" t="s">
        <v>88</v>
      </c>
      <c r="B128" s="5" t="s">
        <v>89</v>
      </c>
      <c r="C128" s="5" t="s">
        <v>106</v>
      </c>
      <c r="D128" s="11">
        <v>1</v>
      </c>
      <c r="E128" s="11" t="s">
        <v>94</v>
      </c>
      <c r="F128" s="5" t="s">
        <v>54</v>
      </c>
      <c r="G128" s="11">
        <v>5.5</v>
      </c>
      <c r="H128" s="11">
        <v>5</v>
      </c>
      <c r="I128" s="11">
        <v>5.5</v>
      </c>
      <c r="J128" s="11">
        <v>5.5</v>
      </c>
      <c r="K128" s="11">
        <v>6</v>
      </c>
      <c r="L128" s="11">
        <v>6</v>
      </c>
      <c r="M128" s="11">
        <v>5</v>
      </c>
      <c r="AA128" s="14">
        <f t="shared" si="4"/>
        <v>5.5</v>
      </c>
      <c r="AB128" s="12">
        <f>0.0055*AA128^2.633</f>
        <v>0.4894830426096628</v>
      </c>
      <c r="AD128" s="11">
        <v>7</v>
      </c>
      <c r="AE128" s="13">
        <f t="shared" si="5"/>
        <v>75.34983853606029</v>
      </c>
      <c r="AF128" s="12">
        <f t="shared" si="6"/>
        <v>36.882468226777611</v>
      </c>
    </row>
    <row r="129" spans="1:36" x14ac:dyDescent="0.2">
      <c r="A129" s="5" t="s">
        <v>88</v>
      </c>
      <c r="B129" s="5" t="s">
        <v>89</v>
      </c>
      <c r="C129" s="5" t="s">
        <v>106</v>
      </c>
      <c r="D129" s="11">
        <v>1</v>
      </c>
      <c r="E129" s="11" t="s">
        <v>94</v>
      </c>
      <c r="F129" s="5" t="s">
        <v>78</v>
      </c>
      <c r="G129" s="11">
        <v>3</v>
      </c>
      <c r="AA129" s="14">
        <f t="shared" si="4"/>
        <v>3</v>
      </c>
      <c r="AB129" s="12">
        <f>0.0052*AA129^2.721</f>
        <v>0.103335674298213</v>
      </c>
      <c r="AD129" s="11">
        <v>1</v>
      </c>
      <c r="AE129" s="13">
        <f t="shared" si="5"/>
        <v>10.764262648008613</v>
      </c>
      <c r="AF129" s="12">
        <f t="shared" si="6"/>
        <v>1.1123323390550377</v>
      </c>
    </row>
    <row r="130" spans="1:36" x14ac:dyDescent="0.2">
      <c r="A130" s="5" t="s">
        <v>88</v>
      </c>
      <c r="B130" s="5" t="s">
        <v>89</v>
      </c>
      <c r="C130" s="5" t="s">
        <v>106</v>
      </c>
      <c r="D130" s="11">
        <v>1</v>
      </c>
      <c r="E130" s="11" t="s">
        <v>94</v>
      </c>
      <c r="F130" s="5" t="s">
        <v>82</v>
      </c>
      <c r="G130" s="11">
        <v>5</v>
      </c>
      <c r="AA130" s="14">
        <f t="shared" si="4"/>
        <v>5</v>
      </c>
      <c r="AB130" s="12">
        <f>(0.01*AA130^2.658)*0.95</f>
        <v>0.68483488804440162</v>
      </c>
      <c r="AD130" s="11">
        <v>1</v>
      </c>
      <c r="AE130" s="13">
        <f t="shared" si="5"/>
        <v>10.764262648008613</v>
      </c>
      <c r="AF130" s="12">
        <f t="shared" si="6"/>
        <v>7.3717426054295121</v>
      </c>
    </row>
    <row r="131" spans="1:36" x14ac:dyDescent="0.2">
      <c r="A131" s="5" t="s">
        <v>88</v>
      </c>
      <c r="B131" s="5" t="s">
        <v>89</v>
      </c>
      <c r="C131" s="5" t="s">
        <v>106</v>
      </c>
      <c r="D131" s="11">
        <v>1</v>
      </c>
      <c r="E131" s="11" t="s">
        <v>94</v>
      </c>
      <c r="F131" s="5" t="s">
        <v>93</v>
      </c>
      <c r="G131" s="11">
        <v>3.5</v>
      </c>
      <c r="H131" s="11">
        <v>2.25</v>
      </c>
      <c r="I131" s="11">
        <v>3</v>
      </c>
      <c r="J131" s="11">
        <v>3</v>
      </c>
      <c r="K131" s="11">
        <v>2.5</v>
      </c>
      <c r="L131" s="11">
        <v>3</v>
      </c>
      <c r="AA131" s="14">
        <f t="shared" ref="AA131:AA194" si="8">AVERAGE(G131:Z131)</f>
        <v>2.875</v>
      </c>
      <c r="AD131" s="11">
        <v>6</v>
      </c>
      <c r="AE131" s="13">
        <f t="shared" ref="AE131:AE194" si="9">AD131/0.0929</f>
        <v>64.585575888051665</v>
      </c>
      <c r="AF131" s="12">
        <f t="shared" ref="AF131:AF194" si="10">AB131*AE131</f>
        <v>0</v>
      </c>
      <c r="AG131" s="5" t="s">
        <v>131</v>
      </c>
    </row>
    <row r="132" spans="1:36" x14ac:dyDescent="0.2">
      <c r="A132" s="5" t="s">
        <v>88</v>
      </c>
      <c r="B132" s="5" t="s">
        <v>89</v>
      </c>
      <c r="C132" s="5" t="s">
        <v>106</v>
      </c>
      <c r="D132" s="11">
        <v>1</v>
      </c>
      <c r="E132" s="11" t="s">
        <v>94</v>
      </c>
      <c r="F132" s="5" t="s">
        <v>32</v>
      </c>
      <c r="G132" s="11">
        <v>4.5</v>
      </c>
      <c r="H132" s="11">
        <v>3.5</v>
      </c>
      <c r="I132" s="11">
        <v>4.75</v>
      </c>
      <c r="J132" s="11">
        <v>3</v>
      </c>
      <c r="K132" s="11">
        <v>7</v>
      </c>
      <c r="L132" s="11">
        <v>3</v>
      </c>
      <c r="M132" s="11">
        <v>4</v>
      </c>
      <c r="N132" s="11">
        <v>4</v>
      </c>
      <c r="O132" s="11">
        <v>3.75</v>
      </c>
      <c r="P132" s="11">
        <v>8</v>
      </c>
      <c r="Q132" s="11">
        <v>4</v>
      </c>
      <c r="R132" s="11">
        <v>2</v>
      </c>
      <c r="S132" s="11">
        <v>3.75</v>
      </c>
      <c r="T132" s="11">
        <v>3.25</v>
      </c>
      <c r="U132" s="11">
        <v>5</v>
      </c>
      <c r="V132" s="11">
        <v>3</v>
      </c>
      <c r="W132" s="11">
        <v>5</v>
      </c>
      <c r="X132" s="11">
        <v>3.5</v>
      </c>
      <c r="Y132" s="11">
        <v>5</v>
      </c>
      <c r="Z132" s="11">
        <v>8</v>
      </c>
      <c r="AA132" s="14">
        <f t="shared" si="8"/>
        <v>4.4000000000000004</v>
      </c>
      <c r="AB132" s="12">
        <f>(0.0006*AA132^2.77)*0.95</f>
        <v>3.4533354711174497E-2</v>
      </c>
      <c r="AD132" s="11">
        <v>118</v>
      </c>
      <c r="AE132" s="13">
        <f t="shared" si="9"/>
        <v>1270.1829924650162</v>
      </c>
      <c r="AF132" s="12">
        <f t="shared" si="10"/>
        <v>43.863679826895492</v>
      </c>
    </row>
    <row r="133" spans="1:36" x14ac:dyDescent="0.2">
      <c r="A133" s="5" t="s">
        <v>88</v>
      </c>
      <c r="B133" s="5" t="s">
        <v>89</v>
      </c>
      <c r="C133" s="5" t="s">
        <v>106</v>
      </c>
      <c r="D133" s="11">
        <v>1</v>
      </c>
      <c r="E133" s="11" t="s">
        <v>94</v>
      </c>
      <c r="F133" s="5" t="s">
        <v>63</v>
      </c>
      <c r="G133" s="11">
        <v>3</v>
      </c>
      <c r="H133" s="11">
        <v>3</v>
      </c>
      <c r="AA133" s="14">
        <f t="shared" si="8"/>
        <v>3</v>
      </c>
      <c r="AB133" s="12">
        <f>(((PI()*0.3^2)*AA133)*1.13)*0.25</f>
        <v>0.23962497965256147</v>
      </c>
      <c r="AD133" s="11">
        <v>2</v>
      </c>
      <c r="AE133" s="13">
        <f t="shared" si="9"/>
        <v>21.528525296017225</v>
      </c>
      <c r="AF133" s="12">
        <f t="shared" si="10"/>
        <v>5.1587724360077827</v>
      </c>
      <c r="AI133" s="5">
        <v>0.25</v>
      </c>
      <c r="AJ133" s="5">
        <v>0.25</v>
      </c>
    </row>
    <row r="134" spans="1:36" x14ac:dyDescent="0.2">
      <c r="A134" s="5" t="s">
        <v>88</v>
      </c>
      <c r="B134" s="5" t="s">
        <v>89</v>
      </c>
      <c r="C134" s="5" t="s">
        <v>106</v>
      </c>
      <c r="D134" s="11">
        <v>1</v>
      </c>
      <c r="E134" s="11" t="s">
        <v>94</v>
      </c>
      <c r="F134" s="5" t="s">
        <v>96</v>
      </c>
      <c r="G134" s="11">
        <v>5.5</v>
      </c>
      <c r="AA134" s="14">
        <f t="shared" si="8"/>
        <v>5.5</v>
      </c>
      <c r="AB134" s="12">
        <f>0.0048*AA134^2.55</f>
        <v>0.37082251544824768</v>
      </c>
      <c r="AD134" s="11">
        <v>1</v>
      </c>
      <c r="AE134" s="13">
        <f t="shared" si="9"/>
        <v>10.764262648008613</v>
      </c>
      <c r="AF134" s="12">
        <f t="shared" si="10"/>
        <v>3.9916309520801692</v>
      </c>
    </row>
    <row r="135" spans="1:36" x14ac:dyDescent="0.2">
      <c r="A135" s="5" t="s">
        <v>88</v>
      </c>
      <c r="B135" s="5" t="s">
        <v>89</v>
      </c>
      <c r="C135" s="5" t="s">
        <v>106</v>
      </c>
      <c r="D135" s="11">
        <v>1</v>
      </c>
      <c r="E135" s="11" t="s">
        <v>90</v>
      </c>
      <c r="F135" s="5" t="s">
        <v>53</v>
      </c>
      <c r="G135" s="11">
        <v>6</v>
      </c>
      <c r="H135" s="11">
        <v>6</v>
      </c>
      <c r="I135" s="11">
        <v>6.75</v>
      </c>
      <c r="J135" s="11">
        <v>5.5</v>
      </c>
      <c r="K135" s="11">
        <v>5.75</v>
      </c>
      <c r="L135" s="11">
        <v>5</v>
      </c>
      <c r="M135" s="11">
        <v>5.75</v>
      </c>
      <c r="N135" s="11">
        <v>6</v>
      </c>
      <c r="O135" s="11">
        <v>6.5</v>
      </c>
      <c r="P135" s="11">
        <v>5.75</v>
      </c>
      <c r="Q135" s="11">
        <v>4.25</v>
      </c>
      <c r="R135" s="11">
        <v>6.75</v>
      </c>
      <c r="S135" s="11">
        <v>5</v>
      </c>
      <c r="T135" s="11">
        <v>6.25</v>
      </c>
      <c r="U135" s="11">
        <v>6.25</v>
      </c>
      <c r="V135" s="11">
        <v>7</v>
      </c>
      <c r="W135" s="11">
        <v>3</v>
      </c>
      <c r="X135" s="11">
        <v>6</v>
      </c>
      <c r="Y135" s="11">
        <v>6.75</v>
      </c>
      <c r="Z135" s="11">
        <v>4</v>
      </c>
      <c r="AA135" s="14">
        <f t="shared" si="8"/>
        <v>5.7125000000000004</v>
      </c>
      <c r="AB135" s="12">
        <f>0.0055*AA135^2.633</f>
        <v>0.54086155013205295</v>
      </c>
      <c r="AD135" s="11">
        <v>129</v>
      </c>
      <c r="AE135" s="13">
        <f t="shared" si="9"/>
        <v>1388.5898815931109</v>
      </c>
      <c r="AF135" s="12">
        <f t="shared" si="10"/>
        <v>751.03487585613379</v>
      </c>
    </row>
    <row r="136" spans="1:36" x14ac:dyDescent="0.2">
      <c r="A136" s="5" t="s">
        <v>88</v>
      </c>
      <c r="B136" s="5" t="s">
        <v>89</v>
      </c>
      <c r="C136" s="5" t="s">
        <v>106</v>
      </c>
      <c r="D136" s="11">
        <v>1</v>
      </c>
      <c r="E136" s="11" t="s">
        <v>90</v>
      </c>
      <c r="F136" s="5" t="s">
        <v>54</v>
      </c>
      <c r="G136" s="11">
        <v>4.5</v>
      </c>
      <c r="H136" s="11">
        <v>5.5</v>
      </c>
      <c r="I136" s="11">
        <v>6</v>
      </c>
      <c r="J136" s="11">
        <v>4.5</v>
      </c>
      <c r="AA136" s="14">
        <f t="shared" si="8"/>
        <v>5.125</v>
      </c>
      <c r="AB136" s="12">
        <f>0.0055*AA136^2.633</f>
        <v>0.40643083407261266</v>
      </c>
      <c r="AD136" s="11">
        <v>4</v>
      </c>
      <c r="AE136" s="13">
        <f t="shared" si="9"/>
        <v>43.05705059203445</v>
      </c>
      <c r="AF136" s="12">
        <f t="shared" si="10"/>
        <v>17.499712984827241</v>
      </c>
    </row>
    <row r="137" spans="1:36" x14ac:dyDescent="0.2">
      <c r="A137" s="5" t="s">
        <v>88</v>
      </c>
      <c r="B137" s="5" t="s">
        <v>89</v>
      </c>
      <c r="C137" s="5" t="s">
        <v>106</v>
      </c>
      <c r="D137" s="11">
        <v>1</v>
      </c>
      <c r="E137" s="11" t="s">
        <v>90</v>
      </c>
      <c r="F137" s="5" t="s">
        <v>32</v>
      </c>
      <c r="G137" s="11">
        <v>11</v>
      </c>
      <c r="H137" s="11">
        <v>5.25</v>
      </c>
      <c r="I137" s="11">
        <v>7</v>
      </c>
      <c r="J137" s="11">
        <v>10</v>
      </c>
      <c r="K137" s="11">
        <v>6</v>
      </c>
      <c r="L137" s="11">
        <v>4.5</v>
      </c>
      <c r="M137" s="11">
        <v>10.25</v>
      </c>
      <c r="N137" s="11">
        <v>10.5</v>
      </c>
      <c r="O137" s="11">
        <v>10</v>
      </c>
      <c r="P137" s="11">
        <v>4</v>
      </c>
      <c r="Q137" s="11">
        <v>8</v>
      </c>
      <c r="R137" s="11">
        <v>2.75</v>
      </c>
      <c r="S137" s="11">
        <v>8</v>
      </c>
      <c r="T137" s="11">
        <v>8.5</v>
      </c>
      <c r="U137" s="11">
        <v>5</v>
      </c>
      <c r="V137" s="11">
        <v>8.25</v>
      </c>
      <c r="W137" s="11">
        <v>4.5</v>
      </c>
      <c r="X137" s="11">
        <v>9</v>
      </c>
      <c r="Y137" s="11">
        <v>9</v>
      </c>
      <c r="Z137" s="11">
        <v>7</v>
      </c>
      <c r="AA137" s="14">
        <f t="shared" si="8"/>
        <v>7.4249999999999998</v>
      </c>
      <c r="AB137" s="12">
        <f>(0.0006*AA137^2.77)*0.95</f>
        <v>0.14713095174651061</v>
      </c>
      <c r="AD137" s="11">
        <v>142</v>
      </c>
      <c r="AE137" s="13">
        <f t="shared" si="9"/>
        <v>1528.5252960172229</v>
      </c>
      <c r="AF137" s="12">
        <f t="shared" si="10"/>
        <v>224.89338157163087</v>
      </c>
    </row>
    <row r="138" spans="1:36" x14ac:dyDescent="0.2">
      <c r="A138" s="5" t="s">
        <v>88</v>
      </c>
      <c r="B138" s="5" t="s">
        <v>89</v>
      </c>
      <c r="C138" s="5" t="s">
        <v>106</v>
      </c>
      <c r="D138" s="11">
        <v>1</v>
      </c>
      <c r="E138" s="11" t="s">
        <v>90</v>
      </c>
      <c r="F138" s="5" t="s">
        <v>82</v>
      </c>
      <c r="G138" s="11">
        <v>6.5</v>
      </c>
      <c r="H138" s="11">
        <v>6</v>
      </c>
      <c r="I138" s="11">
        <v>4.5</v>
      </c>
      <c r="J138" s="11">
        <v>5</v>
      </c>
      <c r="K138" s="11">
        <v>6.5</v>
      </c>
      <c r="AA138" s="14">
        <f t="shared" si="8"/>
        <v>5.7</v>
      </c>
      <c r="AB138" s="12">
        <f>(0.01*AA138^2.658)*0.95</f>
        <v>0.97015018686572685</v>
      </c>
      <c r="AD138" s="11">
        <v>7</v>
      </c>
      <c r="AE138" s="13">
        <f t="shared" si="9"/>
        <v>75.34983853606029</v>
      </c>
      <c r="AF138" s="12">
        <f t="shared" si="10"/>
        <v>73.100659936061234</v>
      </c>
    </row>
    <row r="139" spans="1:36" x14ac:dyDescent="0.2">
      <c r="A139" s="5" t="s">
        <v>88</v>
      </c>
      <c r="B139" s="5" t="s">
        <v>89</v>
      </c>
      <c r="C139" s="5" t="s">
        <v>106</v>
      </c>
      <c r="D139" s="11">
        <v>1</v>
      </c>
      <c r="E139" s="11" t="s">
        <v>90</v>
      </c>
      <c r="F139" s="5" t="s">
        <v>96</v>
      </c>
      <c r="G139" s="11">
        <v>6</v>
      </c>
      <c r="H139" s="11">
        <v>7.5</v>
      </c>
      <c r="I139" s="11">
        <v>7.25</v>
      </c>
      <c r="J139" s="11">
        <v>6.75</v>
      </c>
      <c r="K139" s="11">
        <v>7</v>
      </c>
      <c r="L139" s="11">
        <v>7.5</v>
      </c>
      <c r="AA139" s="14">
        <f t="shared" si="8"/>
        <v>7</v>
      </c>
      <c r="AB139" s="12">
        <f>0.0048*AA139^2.55</f>
        <v>0.68586910330128747</v>
      </c>
      <c r="AD139" s="11">
        <v>6</v>
      </c>
      <c r="AE139" s="13">
        <f t="shared" si="9"/>
        <v>64.585575888051665</v>
      </c>
      <c r="AF139" s="12">
        <f t="shared" si="10"/>
        <v>44.297251020535249</v>
      </c>
    </row>
    <row r="140" spans="1:36" x14ac:dyDescent="0.2">
      <c r="A140" s="5" t="s">
        <v>88</v>
      </c>
      <c r="B140" s="5" t="s">
        <v>89</v>
      </c>
      <c r="C140" s="5" t="s">
        <v>106</v>
      </c>
      <c r="D140" s="11">
        <v>1</v>
      </c>
      <c r="E140" s="11" t="s">
        <v>90</v>
      </c>
      <c r="F140" s="5" t="s">
        <v>93</v>
      </c>
      <c r="G140" s="11">
        <v>3</v>
      </c>
      <c r="H140" s="11">
        <v>4</v>
      </c>
      <c r="I140" s="11">
        <v>4</v>
      </c>
      <c r="J140" s="11">
        <v>6</v>
      </c>
      <c r="AA140" s="14">
        <f t="shared" si="8"/>
        <v>4.25</v>
      </c>
      <c r="AD140" s="11">
        <v>4</v>
      </c>
      <c r="AE140" s="13">
        <f t="shared" si="9"/>
        <v>43.05705059203445</v>
      </c>
      <c r="AF140" s="12">
        <f t="shared" si="10"/>
        <v>0</v>
      </c>
      <c r="AG140" s="5" t="s">
        <v>131</v>
      </c>
    </row>
    <row r="141" spans="1:36" x14ac:dyDescent="0.2">
      <c r="A141" s="5" t="s">
        <v>88</v>
      </c>
      <c r="B141" s="5" t="s">
        <v>89</v>
      </c>
      <c r="C141" s="5" t="s">
        <v>106</v>
      </c>
      <c r="D141" s="11">
        <v>1</v>
      </c>
      <c r="E141" s="11" t="s">
        <v>90</v>
      </c>
      <c r="F141" s="5" t="s">
        <v>95</v>
      </c>
      <c r="G141" s="11">
        <v>5</v>
      </c>
      <c r="AA141" s="14">
        <f t="shared" si="8"/>
        <v>5</v>
      </c>
      <c r="AD141" s="11">
        <v>1</v>
      </c>
      <c r="AE141" s="13">
        <f t="shared" si="9"/>
        <v>10.764262648008613</v>
      </c>
      <c r="AF141" s="12">
        <f t="shared" si="10"/>
        <v>0</v>
      </c>
      <c r="AG141" s="5" t="s">
        <v>132</v>
      </c>
    </row>
    <row r="142" spans="1:36" x14ac:dyDescent="0.2">
      <c r="A142" s="5" t="s">
        <v>88</v>
      </c>
      <c r="B142" s="5" t="s">
        <v>89</v>
      </c>
      <c r="C142" s="5" t="s">
        <v>106</v>
      </c>
      <c r="D142" s="11">
        <v>1</v>
      </c>
      <c r="E142" s="11" t="s">
        <v>90</v>
      </c>
      <c r="F142" s="5" t="s">
        <v>109</v>
      </c>
      <c r="G142" s="11">
        <v>12.5</v>
      </c>
      <c r="AA142" s="14">
        <f t="shared" si="8"/>
        <v>12.5</v>
      </c>
      <c r="AB142" s="12">
        <f>0.0099*AA142^2.48</f>
        <v>5.1996250438877185</v>
      </c>
      <c r="AD142" s="11">
        <v>1</v>
      </c>
      <c r="AE142" s="13">
        <f t="shared" si="9"/>
        <v>10.764262648008613</v>
      </c>
      <c r="AF142" s="12">
        <f t="shared" si="10"/>
        <v>55.970129643570708</v>
      </c>
    </row>
    <row r="143" spans="1:36" x14ac:dyDescent="0.2">
      <c r="A143" s="5" t="s">
        <v>88</v>
      </c>
      <c r="B143" s="5" t="s">
        <v>89</v>
      </c>
      <c r="C143" s="5" t="s">
        <v>110</v>
      </c>
      <c r="D143" s="11">
        <v>3</v>
      </c>
      <c r="E143" s="11" t="s">
        <v>94</v>
      </c>
      <c r="F143" s="5" t="s">
        <v>32</v>
      </c>
      <c r="G143" s="11">
        <v>4</v>
      </c>
      <c r="H143" s="11">
        <v>3</v>
      </c>
      <c r="I143" s="11">
        <v>2.75</v>
      </c>
      <c r="J143" s="11">
        <v>5</v>
      </c>
      <c r="K143" s="11">
        <v>4</v>
      </c>
      <c r="L143" s="11">
        <v>5</v>
      </c>
      <c r="M143" s="11">
        <v>3.5</v>
      </c>
      <c r="N143" s="11">
        <v>8</v>
      </c>
      <c r="O143" s="11">
        <v>4</v>
      </c>
      <c r="P143" s="11">
        <v>4.5</v>
      </c>
      <c r="Q143" s="11">
        <v>2.25</v>
      </c>
      <c r="R143" s="11">
        <v>4</v>
      </c>
      <c r="S143" s="11">
        <v>3.25</v>
      </c>
      <c r="T143" s="11">
        <v>4.5</v>
      </c>
      <c r="U143" s="11">
        <v>3</v>
      </c>
      <c r="V143" s="11">
        <v>6</v>
      </c>
      <c r="W143" s="11">
        <v>5.75</v>
      </c>
      <c r="X143" s="11">
        <v>4</v>
      </c>
      <c r="Y143" s="11">
        <v>3</v>
      </c>
      <c r="Z143" s="11">
        <v>3</v>
      </c>
      <c r="AA143" s="14">
        <f t="shared" si="8"/>
        <v>4.125</v>
      </c>
      <c r="AB143" s="12">
        <f>(0.0006*AA143^2.77)*0.95</f>
        <v>2.8880134079489833E-2</v>
      </c>
      <c r="AD143" s="11">
        <v>154</v>
      </c>
      <c r="AE143" s="13">
        <f t="shared" si="9"/>
        <v>1657.6964477933261</v>
      </c>
      <c r="AF143" s="12">
        <f t="shared" si="10"/>
        <v>47.874495675365274</v>
      </c>
    </row>
    <row r="144" spans="1:36" x14ac:dyDescent="0.2">
      <c r="A144" s="5" t="s">
        <v>88</v>
      </c>
      <c r="B144" s="5" t="s">
        <v>89</v>
      </c>
      <c r="C144" s="5" t="s">
        <v>110</v>
      </c>
      <c r="D144" s="11">
        <v>3</v>
      </c>
      <c r="E144" s="11" t="s">
        <v>94</v>
      </c>
      <c r="F144" s="5" t="s">
        <v>95</v>
      </c>
      <c r="G144" s="11">
        <v>2.5</v>
      </c>
      <c r="AA144" s="14">
        <f t="shared" si="8"/>
        <v>2.5</v>
      </c>
      <c r="AD144" s="11">
        <v>2</v>
      </c>
      <c r="AE144" s="13">
        <f t="shared" si="9"/>
        <v>21.528525296017225</v>
      </c>
      <c r="AF144" s="12">
        <f t="shared" si="10"/>
        <v>0</v>
      </c>
      <c r="AG144" s="5" t="s">
        <v>132</v>
      </c>
    </row>
    <row r="145" spans="1:33" x14ac:dyDescent="0.2">
      <c r="A145" s="5" t="s">
        <v>88</v>
      </c>
      <c r="B145" s="5" t="s">
        <v>89</v>
      </c>
      <c r="C145" s="5" t="s">
        <v>110</v>
      </c>
      <c r="D145" s="11">
        <v>3</v>
      </c>
      <c r="E145" s="11" t="s">
        <v>94</v>
      </c>
      <c r="F145" s="5" t="s">
        <v>53</v>
      </c>
      <c r="G145" s="11">
        <v>2</v>
      </c>
      <c r="AA145" s="14">
        <f t="shared" si="8"/>
        <v>2</v>
      </c>
      <c r="AB145" s="12">
        <f>0.0055*AA145^2.633</f>
        <v>3.4117301079268206E-2</v>
      </c>
      <c r="AD145" s="11">
        <v>1</v>
      </c>
      <c r="AE145" s="13">
        <f t="shared" si="9"/>
        <v>10.764262648008613</v>
      </c>
      <c r="AF145" s="12">
        <f t="shared" si="10"/>
        <v>0.36724758965843068</v>
      </c>
    </row>
    <row r="146" spans="1:33" x14ac:dyDescent="0.2">
      <c r="A146" s="5" t="s">
        <v>88</v>
      </c>
      <c r="B146" s="5" t="s">
        <v>89</v>
      </c>
      <c r="C146" s="5" t="s">
        <v>110</v>
      </c>
      <c r="D146" s="11">
        <v>3</v>
      </c>
      <c r="E146" s="11" t="s">
        <v>94</v>
      </c>
      <c r="F146" s="5" t="s">
        <v>63</v>
      </c>
      <c r="G146" s="11">
        <v>3</v>
      </c>
      <c r="H146" s="11">
        <v>3.5</v>
      </c>
      <c r="AA146" s="14">
        <f t="shared" si="8"/>
        <v>3.25</v>
      </c>
      <c r="AB146" s="12">
        <f>(((PI()*0.3^2)*AA146)*1.13)*0.25</f>
        <v>0.25959372795694158</v>
      </c>
      <c r="AD146" s="11">
        <v>4</v>
      </c>
      <c r="AE146" s="13">
        <f t="shared" si="9"/>
        <v>43.05705059203445</v>
      </c>
      <c r="AF146" s="12">
        <f t="shared" si="10"/>
        <v>11.177340278016862</v>
      </c>
    </row>
    <row r="147" spans="1:33" x14ac:dyDescent="0.2">
      <c r="A147" s="5" t="s">
        <v>88</v>
      </c>
      <c r="B147" s="5" t="s">
        <v>89</v>
      </c>
      <c r="C147" s="5" t="s">
        <v>110</v>
      </c>
      <c r="D147" s="11">
        <v>3</v>
      </c>
      <c r="E147" s="11" t="s">
        <v>94</v>
      </c>
      <c r="F147" s="5" t="s">
        <v>93</v>
      </c>
      <c r="G147" s="11">
        <v>5</v>
      </c>
      <c r="AA147" s="14">
        <f t="shared" si="8"/>
        <v>5</v>
      </c>
      <c r="AD147" s="11">
        <v>1</v>
      </c>
      <c r="AE147" s="13">
        <f t="shared" si="9"/>
        <v>10.764262648008613</v>
      </c>
      <c r="AF147" s="12">
        <f t="shared" si="10"/>
        <v>0</v>
      </c>
      <c r="AG147" s="5" t="s">
        <v>131</v>
      </c>
    </row>
    <row r="148" spans="1:33" x14ac:dyDescent="0.2">
      <c r="A148" s="5" t="s">
        <v>88</v>
      </c>
      <c r="B148" s="5" t="s">
        <v>89</v>
      </c>
      <c r="C148" s="5" t="s">
        <v>110</v>
      </c>
      <c r="D148" s="11">
        <v>3</v>
      </c>
      <c r="E148" s="11" t="s">
        <v>94</v>
      </c>
      <c r="F148" s="5" t="s">
        <v>111</v>
      </c>
      <c r="G148" s="11">
        <v>7</v>
      </c>
      <c r="AA148" s="14">
        <f t="shared" si="8"/>
        <v>7</v>
      </c>
      <c r="AB148" s="12">
        <f t="shared" ref="AB148:AB149" si="11">0.0099*AA148^2.48</f>
        <v>1.2344637284692821</v>
      </c>
      <c r="AD148" s="11">
        <v>1</v>
      </c>
      <c r="AE148" s="13">
        <f t="shared" si="9"/>
        <v>10.764262648008613</v>
      </c>
      <c r="AF148" s="12">
        <f t="shared" si="10"/>
        <v>13.28809180268334</v>
      </c>
    </row>
    <row r="149" spans="1:33" x14ac:dyDescent="0.2">
      <c r="A149" s="5" t="s">
        <v>88</v>
      </c>
      <c r="B149" s="5" t="s">
        <v>89</v>
      </c>
      <c r="C149" s="5" t="s">
        <v>110</v>
      </c>
      <c r="D149" s="11">
        <v>3</v>
      </c>
      <c r="E149" s="11" t="s">
        <v>90</v>
      </c>
      <c r="F149" s="5" t="s">
        <v>112</v>
      </c>
      <c r="G149" s="11">
        <v>15</v>
      </c>
      <c r="AA149" s="14">
        <f t="shared" si="8"/>
        <v>15</v>
      </c>
      <c r="AB149" s="12">
        <f t="shared" si="11"/>
        <v>8.1722476148325178</v>
      </c>
      <c r="AD149" s="11">
        <v>1</v>
      </c>
      <c r="AE149" s="13">
        <f t="shared" si="9"/>
        <v>10.764262648008613</v>
      </c>
      <c r="AF149" s="12">
        <f t="shared" si="10"/>
        <v>87.968219750619141</v>
      </c>
    </row>
    <row r="150" spans="1:33" x14ac:dyDescent="0.2">
      <c r="A150" s="5" t="s">
        <v>88</v>
      </c>
      <c r="B150" s="5" t="s">
        <v>89</v>
      </c>
      <c r="C150" s="5" t="s">
        <v>110</v>
      </c>
      <c r="D150" s="11">
        <v>3</v>
      </c>
      <c r="E150" s="11" t="s">
        <v>90</v>
      </c>
      <c r="F150" s="5" t="s">
        <v>32</v>
      </c>
      <c r="G150" s="11">
        <v>8</v>
      </c>
      <c r="H150" s="11">
        <v>7.5</v>
      </c>
      <c r="I150" s="11">
        <v>4.25</v>
      </c>
      <c r="J150" s="11">
        <v>9</v>
      </c>
      <c r="K150" s="11">
        <v>7.5</v>
      </c>
      <c r="L150" s="11">
        <v>4</v>
      </c>
      <c r="M150" s="11">
        <v>4.5</v>
      </c>
      <c r="N150" s="11">
        <v>6</v>
      </c>
      <c r="O150" s="11">
        <v>6</v>
      </c>
      <c r="P150" s="11">
        <v>7.5</v>
      </c>
      <c r="Q150" s="11">
        <v>7</v>
      </c>
      <c r="R150" s="11">
        <v>9</v>
      </c>
      <c r="S150" s="11">
        <v>8</v>
      </c>
      <c r="T150" s="11">
        <v>9</v>
      </c>
      <c r="U150" s="11">
        <v>4.75</v>
      </c>
      <c r="V150" s="11">
        <v>5.5</v>
      </c>
      <c r="W150" s="11">
        <v>5.5</v>
      </c>
      <c r="X150" s="11">
        <v>7</v>
      </c>
      <c r="Y150" s="11">
        <v>8.5</v>
      </c>
      <c r="Z150" s="11">
        <v>8</v>
      </c>
      <c r="AA150" s="14">
        <f t="shared" si="8"/>
        <v>6.8250000000000002</v>
      </c>
      <c r="AB150" s="12">
        <f>(0.0006*AA150^2.77)*0.95</f>
        <v>0.11650356420978729</v>
      </c>
      <c r="AD150" s="11">
        <v>119</v>
      </c>
      <c r="AE150" s="13">
        <f t="shared" si="9"/>
        <v>1280.9472551130248</v>
      </c>
      <c r="AF150" s="12">
        <f t="shared" si="10"/>
        <v>149.23492078541105</v>
      </c>
    </row>
    <row r="151" spans="1:33" x14ac:dyDescent="0.2">
      <c r="A151" s="5" t="s">
        <v>88</v>
      </c>
      <c r="B151" s="5" t="s">
        <v>89</v>
      </c>
      <c r="C151" s="5" t="s">
        <v>110</v>
      </c>
      <c r="D151" s="11">
        <v>3</v>
      </c>
      <c r="E151" s="11" t="s">
        <v>90</v>
      </c>
      <c r="F151" s="5" t="s">
        <v>111</v>
      </c>
      <c r="G151" s="11">
        <v>7</v>
      </c>
      <c r="AA151" s="14">
        <f t="shared" si="8"/>
        <v>7</v>
      </c>
      <c r="AB151" s="12">
        <f>0.0099*AA151^2.48</f>
        <v>1.2344637284692821</v>
      </c>
      <c r="AD151" s="11">
        <v>1</v>
      </c>
      <c r="AE151" s="13">
        <f t="shared" si="9"/>
        <v>10.764262648008613</v>
      </c>
      <c r="AF151" s="12">
        <f t="shared" si="10"/>
        <v>13.28809180268334</v>
      </c>
    </row>
    <row r="152" spans="1:33" x14ac:dyDescent="0.2">
      <c r="A152" s="5" t="s">
        <v>88</v>
      </c>
      <c r="B152" s="5" t="s">
        <v>89</v>
      </c>
      <c r="C152" s="5" t="s">
        <v>110</v>
      </c>
      <c r="D152" s="11">
        <v>2</v>
      </c>
      <c r="E152" s="11" t="s">
        <v>94</v>
      </c>
      <c r="F152" s="5" t="s">
        <v>32</v>
      </c>
      <c r="G152" s="11">
        <v>7.5</v>
      </c>
      <c r="H152" s="11">
        <v>4</v>
      </c>
      <c r="I152" s="11">
        <v>3</v>
      </c>
      <c r="J152" s="11">
        <v>5</v>
      </c>
      <c r="K152" s="11">
        <v>4</v>
      </c>
      <c r="L152" s="11">
        <v>3</v>
      </c>
      <c r="M152" s="11">
        <v>4.5</v>
      </c>
      <c r="N152" s="11">
        <v>2.75</v>
      </c>
      <c r="O152" s="11">
        <v>2.5</v>
      </c>
      <c r="P152" s="11">
        <v>3</v>
      </c>
      <c r="Q152" s="11">
        <v>3.5</v>
      </c>
      <c r="R152" s="11">
        <v>6.5</v>
      </c>
      <c r="S152" s="11">
        <v>4.5</v>
      </c>
      <c r="T152" s="11">
        <v>3.5</v>
      </c>
      <c r="U152" s="11">
        <v>5</v>
      </c>
      <c r="V152" s="11">
        <v>3</v>
      </c>
      <c r="W152" s="11">
        <v>1.75</v>
      </c>
      <c r="X152" s="11">
        <v>4</v>
      </c>
      <c r="Y152" s="11">
        <v>4</v>
      </c>
      <c r="Z152" s="11">
        <v>2</v>
      </c>
      <c r="AA152" s="14">
        <f t="shared" si="8"/>
        <v>3.85</v>
      </c>
      <c r="AB152" s="12">
        <f>(0.0006*AA152^2.77)*0.95</f>
        <v>2.3856189527469814E-2</v>
      </c>
      <c r="AD152" s="11">
        <v>120</v>
      </c>
      <c r="AE152" s="13">
        <f t="shared" si="9"/>
        <v>1291.7115177610335</v>
      </c>
      <c r="AF152" s="12">
        <f t="shared" si="10"/>
        <v>30.815314782522908</v>
      </c>
    </row>
    <row r="153" spans="1:33" x14ac:dyDescent="0.2">
      <c r="A153" s="5" t="s">
        <v>88</v>
      </c>
      <c r="B153" s="5" t="s">
        <v>89</v>
      </c>
      <c r="C153" s="5" t="s">
        <v>110</v>
      </c>
      <c r="D153" s="11">
        <v>2</v>
      </c>
      <c r="E153" s="11" t="s">
        <v>94</v>
      </c>
      <c r="F153" s="5" t="s">
        <v>93</v>
      </c>
      <c r="G153" s="11">
        <v>5</v>
      </c>
      <c r="AA153" s="14">
        <f t="shared" si="8"/>
        <v>5</v>
      </c>
      <c r="AD153" s="11">
        <v>1</v>
      </c>
      <c r="AE153" s="13">
        <f t="shared" si="9"/>
        <v>10.764262648008613</v>
      </c>
      <c r="AF153" s="12">
        <f t="shared" si="10"/>
        <v>0</v>
      </c>
      <c r="AG153" s="5" t="s">
        <v>131</v>
      </c>
    </row>
    <row r="154" spans="1:33" x14ac:dyDescent="0.2">
      <c r="A154" s="5" t="s">
        <v>88</v>
      </c>
      <c r="B154" s="5" t="s">
        <v>89</v>
      </c>
      <c r="C154" s="5" t="s">
        <v>110</v>
      </c>
      <c r="D154" s="11">
        <v>2</v>
      </c>
      <c r="E154" s="11" t="s">
        <v>94</v>
      </c>
      <c r="F154" s="5" t="s">
        <v>95</v>
      </c>
      <c r="G154" s="11">
        <v>2</v>
      </c>
      <c r="AA154" s="14">
        <f t="shared" si="8"/>
        <v>2</v>
      </c>
      <c r="AD154" s="11">
        <v>1</v>
      </c>
      <c r="AE154" s="13">
        <f t="shared" si="9"/>
        <v>10.764262648008613</v>
      </c>
      <c r="AF154" s="12">
        <f t="shared" si="10"/>
        <v>0</v>
      </c>
      <c r="AG154" s="5" t="s">
        <v>132</v>
      </c>
    </row>
    <row r="155" spans="1:33" x14ac:dyDescent="0.2">
      <c r="A155" s="5" t="s">
        <v>88</v>
      </c>
      <c r="B155" s="5" t="s">
        <v>89</v>
      </c>
      <c r="C155" s="5" t="s">
        <v>110</v>
      </c>
      <c r="D155" s="11">
        <v>2</v>
      </c>
      <c r="E155" s="11" t="s">
        <v>90</v>
      </c>
      <c r="F155" s="5" t="s">
        <v>32</v>
      </c>
      <c r="G155" s="11">
        <v>4.5</v>
      </c>
      <c r="H155" s="11">
        <v>7</v>
      </c>
      <c r="I155" s="11">
        <v>7</v>
      </c>
      <c r="J155" s="11">
        <v>5</v>
      </c>
      <c r="K155" s="11">
        <v>6</v>
      </c>
      <c r="L155" s="11">
        <v>6.5</v>
      </c>
      <c r="M155" s="11">
        <v>4</v>
      </c>
      <c r="N155" s="11">
        <v>7.5</v>
      </c>
      <c r="O155" s="11">
        <v>7.75</v>
      </c>
      <c r="P155" s="11">
        <v>7</v>
      </c>
      <c r="Q155" s="11">
        <v>4.5</v>
      </c>
      <c r="R155" s="11">
        <v>4.25</v>
      </c>
      <c r="S155" s="11">
        <v>5</v>
      </c>
      <c r="T155" s="11">
        <v>7.25</v>
      </c>
      <c r="U155" s="11">
        <v>7.5</v>
      </c>
      <c r="V155" s="11">
        <v>8</v>
      </c>
      <c r="W155" s="11">
        <v>8</v>
      </c>
      <c r="X155" s="11">
        <v>8.75</v>
      </c>
      <c r="Y155" s="11">
        <v>7.5</v>
      </c>
      <c r="Z155" s="11">
        <v>7</v>
      </c>
      <c r="AA155" s="14">
        <f t="shared" si="8"/>
        <v>6.5</v>
      </c>
      <c r="AB155" s="12">
        <f t="shared" ref="AB155:AB156" si="12">(0.0006*AA155^2.77)*0.95</f>
        <v>0.10177587704727917</v>
      </c>
      <c r="AD155" s="11">
        <v>143</v>
      </c>
      <c r="AE155" s="13">
        <f t="shared" si="9"/>
        <v>1539.2895586652314</v>
      </c>
      <c r="AF155" s="12">
        <f t="shared" si="10"/>
        <v>156.6625448628732</v>
      </c>
    </row>
    <row r="156" spans="1:33" x14ac:dyDescent="0.2">
      <c r="A156" s="5" t="s">
        <v>88</v>
      </c>
      <c r="B156" s="5" t="s">
        <v>89</v>
      </c>
      <c r="C156" s="5" t="s">
        <v>110</v>
      </c>
      <c r="D156" s="11">
        <v>1</v>
      </c>
      <c r="E156" s="11" t="s">
        <v>94</v>
      </c>
      <c r="F156" s="5" t="s">
        <v>32</v>
      </c>
      <c r="G156" s="11">
        <v>5.75</v>
      </c>
      <c r="H156" s="11">
        <v>3.25</v>
      </c>
      <c r="I156" s="11">
        <v>8</v>
      </c>
      <c r="J156" s="11">
        <v>4</v>
      </c>
      <c r="K156" s="11">
        <v>3.25</v>
      </c>
      <c r="L156" s="11">
        <v>4</v>
      </c>
      <c r="M156" s="11">
        <v>4.25</v>
      </c>
      <c r="N156" s="11">
        <v>3.75</v>
      </c>
      <c r="O156" s="11">
        <v>3</v>
      </c>
      <c r="P156" s="11">
        <v>6</v>
      </c>
      <c r="Q156" s="11">
        <v>2.75</v>
      </c>
      <c r="R156" s="11">
        <v>3.5</v>
      </c>
      <c r="S156" s="11">
        <v>4</v>
      </c>
      <c r="T156" s="11">
        <v>4.5</v>
      </c>
      <c r="U156" s="11">
        <v>3</v>
      </c>
      <c r="V156" s="11">
        <v>7</v>
      </c>
      <c r="W156" s="11">
        <v>3.25</v>
      </c>
      <c r="X156" s="11">
        <v>2.5</v>
      </c>
      <c r="Y156" s="11">
        <v>3</v>
      </c>
      <c r="Z156" s="11">
        <v>3.5</v>
      </c>
      <c r="AA156" s="14">
        <f t="shared" si="8"/>
        <v>4.1124999999999998</v>
      </c>
      <c r="AB156" s="12">
        <f t="shared" si="12"/>
        <v>2.8638365599854897E-2</v>
      </c>
      <c r="AD156" s="11">
        <v>397</v>
      </c>
      <c r="AE156" s="13">
        <f t="shared" si="9"/>
        <v>4273.412271259419</v>
      </c>
      <c r="AF156" s="12">
        <f t="shared" si="10"/>
        <v>122.38354298323353</v>
      </c>
    </row>
    <row r="157" spans="1:33" x14ac:dyDescent="0.2">
      <c r="A157" s="5" t="s">
        <v>88</v>
      </c>
      <c r="B157" s="5" t="s">
        <v>89</v>
      </c>
      <c r="C157" s="5" t="s">
        <v>110</v>
      </c>
      <c r="D157" s="11">
        <v>1</v>
      </c>
      <c r="E157" s="11" t="s">
        <v>94</v>
      </c>
      <c r="F157" s="5" t="s">
        <v>53</v>
      </c>
      <c r="G157" s="11">
        <v>4</v>
      </c>
      <c r="H157" s="11">
        <v>3.25</v>
      </c>
      <c r="I157" s="11">
        <v>4</v>
      </c>
      <c r="J157" s="11">
        <v>4</v>
      </c>
      <c r="K157" s="11">
        <v>4</v>
      </c>
      <c r="AA157" s="14">
        <f t="shared" si="8"/>
        <v>3.85</v>
      </c>
      <c r="AB157" s="12">
        <f>0.0055*AA157^2.633</f>
        <v>0.19137305520616255</v>
      </c>
      <c r="AD157" s="11">
        <v>6</v>
      </c>
      <c r="AE157" s="13">
        <f t="shared" si="9"/>
        <v>64.585575888051665</v>
      </c>
      <c r="AF157" s="12">
        <f t="shared" si="10"/>
        <v>12.359938979945913</v>
      </c>
    </row>
    <row r="158" spans="1:33" x14ac:dyDescent="0.2">
      <c r="A158" s="5" t="s">
        <v>88</v>
      </c>
      <c r="B158" s="5" t="s">
        <v>89</v>
      </c>
      <c r="C158" s="5" t="s">
        <v>110</v>
      </c>
      <c r="D158" s="11">
        <v>1</v>
      </c>
      <c r="E158" s="11" t="s">
        <v>94</v>
      </c>
      <c r="F158" s="5" t="s">
        <v>93</v>
      </c>
      <c r="G158" s="11">
        <v>3.75</v>
      </c>
      <c r="H158" s="11">
        <v>4</v>
      </c>
      <c r="I158" s="11">
        <v>3</v>
      </c>
      <c r="AA158" s="14">
        <f t="shared" si="8"/>
        <v>3.5833333333333335</v>
      </c>
      <c r="AD158" s="11">
        <v>3</v>
      </c>
      <c r="AE158" s="13">
        <f t="shared" si="9"/>
        <v>32.292787944025832</v>
      </c>
      <c r="AF158" s="12">
        <f t="shared" si="10"/>
        <v>0</v>
      </c>
      <c r="AG158" s="5" t="s">
        <v>131</v>
      </c>
    </row>
    <row r="159" spans="1:33" x14ac:dyDescent="0.2">
      <c r="A159" s="5" t="s">
        <v>88</v>
      </c>
      <c r="B159" s="5" t="s">
        <v>89</v>
      </c>
      <c r="C159" s="5" t="s">
        <v>110</v>
      </c>
      <c r="D159" s="11">
        <v>1</v>
      </c>
      <c r="E159" s="11" t="s">
        <v>94</v>
      </c>
      <c r="F159" s="5" t="s">
        <v>111</v>
      </c>
      <c r="G159" s="11">
        <v>5</v>
      </c>
      <c r="AA159" s="14">
        <f t="shared" si="8"/>
        <v>5</v>
      </c>
      <c r="AB159" s="12">
        <f>0.0099*AA159^2.48</f>
        <v>0.53589635775533095</v>
      </c>
      <c r="AD159" s="11">
        <v>1</v>
      </c>
      <c r="AE159" s="13">
        <f t="shared" si="9"/>
        <v>10.764262648008613</v>
      </c>
      <c r="AF159" s="12">
        <f t="shared" si="10"/>
        <v>5.7685291469895699</v>
      </c>
    </row>
    <row r="160" spans="1:33" x14ac:dyDescent="0.2">
      <c r="A160" s="5" t="s">
        <v>88</v>
      </c>
      <c r="B160" s="5" t="s">
        <v>89</v>
      </c>
      <c r="C160" s="5" t="s">
        <v>110</v>
      </c>
      <c r="D160" s="11">
        <v>1</v>
      </c>
      <c r="E160" s="11" t="s">
        <v>90</v>
      </c>
      <c r="F160" s="5" t="s">
        <v>83</v>
      </c>
      <c r="G160" s="11">
        <v>26</v>
      </c>
      <c r="AA160" s="14">
        <f t="shared" si="8"/>
        <v>26</v>
      </c>
      <c r="AB160" s="12">
        <f>(0.01*AA160^2.658)*0.95</f>
        <v>54.792707905698592</v>
      </c>
      <c r="AF160" s="12">
        <f t="shared" si="10"/>
        <v>0</v>
      </c>
    </row>
    <row r="161" spans="1:34" x14ac:dyDescent="0.2">
      <c r="A161" s="5" t="s">
        <v>88</v>
      </c>
      <c r="B161" s="5" t="s">
        <v>89</v>
      </c>
      <c r="C161" s="5" t="s">
        <v>110</v>
      </c>
      <c r="D161" s="11">
        <v>1</v>
      </c>
      <c r="E161" s="11" t="s">
        <v>90</v>
      </c>
      <c r="F161" s="5" t="s">
        <v>82</v>
      </c>
      <c r="G161" s="11">
        <v>7</v>
      </c>
      <c r="H161" s="11">
        <v>7</v>
      </c>
      <c r="AA161" s="14">
        <f t="shared" si="8"/>
        <v>7</v>
      </c>
      <c r="AB161" s="12">
        <f>(0.01*AA161^2.658)*0.95</f>
        <v>1.6749204905355379</v>
      </c>
      <c r="AD161" s="11">
        <v>3</v>
      </c>
      <c r="AE161" s="13">
        <f t="shared" si="9"/>
        <v>32.292787944025832</v>
      </c>
      <c r="AF161" s="12">
        <f t="shared" si="10"/>
        <v>54.08785222396785</v>
      </c>
      <c r="AH161" s="5" t="s">
        <v>153</v>
      </c>
    </row>
    <row r="162" spans="1:34" x14ac:dyDescent="0.2">
      <c r="A162" s="5" t="s">
        <v>88</v>
      </c>
      <c r="B162" s="5" t="s">
        <v>89</v>
      </c>
      <c r="C162" s="5" t="s">
        <v>110</v>
      </c>
      <c r="D162" s="11">
        <v>1</v>
      </c>
      <c r="E162" s="11" t="s">
        <v>90</v>
      </c>
      <c r="F162" s="5" t="s">
        <v>113</v>
      </c>
      <c r="G162" s="11">
        <v>10.5</v>
      </c>
      <c r="AA162" s="14">
        <f t="shared" si="8"/>
        <v>10.5</v>
      </c>
      <c r="AB162" s="12">
        <f>0.0099*AA162^2.48</f>
        <v>3.3743074927043555</v>
      </c>
      <c r="AD162" s="11">
        <v>1</v>
      </c>
      <c r="AE162" s="13">
        <f t="shared" si="9"/>
        <v>10.764262648008613</v>
      </c>
      <c r="AF162" s="12">
        <f t="shared" si="10"/>
        <v>36.32193210661309</v>
      </c>
    </row>
    <row r="163" spans="1:34" x14ac:dyDescent="0.2">
      <c r="A163" s="5" t="s">
        <v>88</v>
      </c>
      <c r="B163" s="5" t="s">
        <v>89</v>
      </c>
      <c r="C163" s="5" t="s">
        <v>110</v>
      </c>
      <c r="D163" s="11">
        <v>1</v>
      </c>
      <c r="E163" s="11" t="s">
        <v>90</v>
      </c>
      <c r="F163" s="5" t="s">
        <v>32</v>
      </c>
      <c r="G163" s="11">
        <v>4.5</v>
      </c>
      <c r="H163" s="11">
        <v>9.5</v>
      </c>
      <c r="I163" s="11">
        <v>7</v>
      </c>
      <c r="J163" s="11">
        <v>9</v>
      </c>
      <c r="K163" s="11">
        <v>7</v>
      </c>
      <c r="L163" s="11">
        <v>3</v>
      </c>
      <c r="M163" s="11">
        <v>9.5</v>
      </c>
      <c r="N163" s="11">
        <v>5.25</v>
      </c>
      <c r="O163" s="11">
        <v>8</v>
      </c>
      <c r="P163" s="11">
        <v>4</v>
      </c>
      <c r="Q163" s="11">
        <v>2.5</v>
      </c>
      <c r="R163" s="11">
        <v>5</v>
      </c>
      <c r="S163" s="11">
        <v>4.75</v>
      </c>
      <c r="T163" s="11">
        <v>9</v>
      </c>
      <c r="U163" s="11">
        <v>8.5</v>
      </c>
      <c r="V163" s="11">
        <v>5.5</v>
      </c>
      <c r="W163" s="11">
        <v>10</v>
      </c>
      <c r="X163" s="11">
        <v>4.5</v>
      </c>
      <c r="Y163" s="11">
        <v>7</v>
      </c>
      <c r="Z163" s="11">
        <v>4.5</v>
      </c>
      <c r="AA163" s="14">
        <f t="shared" si="8"/>
        <v>6.4</v>
      </c>
      <c r="AB163" s="12">
        <f>(0.0006*AA163^2.77)*0.95</f>
        <v>9.7497478405263516E-2</v>
      </c>
      <c r="AD163" s="11">
        <v>98</v>
      </c>
      <c r="AE163" s="13">
        <f t="shared" si="9"/>
        <v>1054.8977395048439</v>
      </c>
      <c r="AF163" s="12">
        <f t="shared" si="10"/>
        <v>102.84986957713481</v>
      </c>
    </row>
    <row r="164" spans="1:34" x14ac:dyDescent="0.2">
      <c r="A164" s="5" t="s">
        <v>88</v>
      </c>
      <c r="B164" s="5" t="s">
        <v>89</v>
      </c>
      <c r="C164" s="5" t="s">
        <v>110</v>
      </c>
      <c r="D164" s="11">
        <v>1</v>
      </c>
      <c r="E164" s="11" t="s">
        <v>90</v>
      </c>
      <c r="F164" s="5" t="s">
        <v>53</v>
      </c>
      <c r="G164" s="11">
        <v>5.5</v>
      </c>
      <c r="H164" s="11">
        <v>5.5</v>
      </c>
      <c r="I164" s="11">
        <v>5.5</v>
      </c>
      <c r="AA164" s="14">
        <f t="shared" si="8"/>
        <v>5.5</v>
      </c>
      <c r="AB164" s="12">
        <f>0.0055*AA164^2.633</f>
        <v>0.4894830426096628</v>
      </c>
      <c r="AD164" s="11">
        <v>3</v>
      </c>
      <c r="AE164" s="13">
        <f t="shared" si="9"/>
        <v>32.292787944025832</v>
      </c>
      <c r="AF164" s="12">
        <f t="shared" si="10"/>
        <v>15.806772097190402</v>
      </c>
    </row>
    <row r="165" spans="1:34" x14ac:dyDescent="0.2">
      <c r="A165" s="5" t="s">
        <v>88</v>
      </c>
      <c r="B165" s="5" t="s">
        <v>89</v>
      </c>
      <c r="C165" s="5" t="s">
        <v>110</v>
      </c>
      <c r="D165" s="11">
        <v>1</v>
      </c>
      <c r="E165" s="11" t="s">
        <v>90</v>
      </c>
      <c r="F165" s="5" t="s">
        <v>111</v>
      </c>
      <c r="G165" s="11">
        <v>9</v>
      </c>
      <c r="AA165" s="14">
        <f t="shared" si="8"/>
        <v>9</v>
      </c>
      <c r="AB165" s="12">
        <f>0.0099*AA165^2.48</f>
        <v>2.3022719274998233</v>
      </c>
      <c r="AD165" s="11">
        <v>1</v>
      </c>
      <c r="AE165" s="13">
        <f t="shared" si="9"/>
        <v>10.764262648008613</v>
      </c>
      <c r="AF165" s="12">
        <f t="shared" si="10"/>
        <v>24.782259714745141</v>
      </c>
    </row>
    <row r="166" spans="1:34" x14ac:dyDescent="0.2">
      <c r="A166" s="5" t="s">
        <v>88</v>
      </c>
      <c r="B166" s="5" t="s">
        <v>89</v>
      </c>
      <c r="C166" s="5" t="s">
        <v>114</v>
      </c>
      <c r="D166" s="11">
        <v>3</v>
      </c>
      <c r="E166" s="11" t="s">
        <v>94</v>
      </c>
      <c r="F166" s="5" t="s">
        <v>32</v>
      </c>
      <c r="G166" s="11">
        <v>3</v>
      </c>
      <c r="H166" s="11">
        <v>2.75</v>
      </c>
      <c r="I166" s="11">
        <v>4</v>
      </c>
      <c r="J166" s="11">
        <v>3</v>
      </c>
      <c r="K166" s="11">
        <v>2.75</v>
      </c>
      <c r="L166" s="11">
        <v>3.25</v>
      </c>
      <c r="AA166" s="14">
        <f t="shared" si="8"/>
        <v>3.125</v>
      </c>
      <c r="AB166" s="12">
        <f t="shared" ref="AB166:AB169" si="13">(0.0006*AA166^2.77)*0.95</f>
        <v>1.3384723861008131E-2</v>
      </c>
      <c r="AD166" s="11">
        <v>6</v>
      </c>
      <c r="AE166" s="13">
        <f t="shared" si="9"/>
        <v>64.585575888051665</v>
      </c>
      <c r="AF166" s="12">
        <f t="shared" si="10"/>
        <v>0.86446009866575646</v>
      </c>
    </row>
    <row r="167" spans="1:34" x14ac:dyDescent="0.2">
      <c r="A167" s="5" t="s">
        <v>88</v>
      </c>
      <c r="B167" s="5" t="s">
        <v>89</v>
      </c>
      <c r="C167" s="5" t="s">
        <v>114</v>
      </c>
      <c r="D167" s="11">
        <v>3</v>
      </c>
      <c r="E167" s="11" t="s">
        <v>90</v>
      </c>
      <c r="F167" s="5" t="s">
        <v>32</v>
      </c>
      <c r="G167" s="11">
        <v>5.5</v>
      </c>
      <c r="H167" s="11">
        <v>5</v>
      </c>
      <c r="AA167" s="14">
        <f t="shared" si="8"/>
        <v>5.25</v>
      </c>
      <c r="AB167" s="12">
        <f t="shared" si="13"/>
        <v>5.6326935795089607E-2</v>
      </c>
      <c r="AD167" s="11">
        <v>2</v>
      </c>
      <c r="AE167" s="13">
        <f t="shared" si="9"/>
        <v>21.528525296017225</v>
      </c>
      <c r="AF167" s="12">
        <f t="shared" si="10"/>
        <v>1.2126358621117248</v>
      </c>
    </row>
    <row r="168" spans="1:34" x14ac:dyDescent="0.2">
      <c r="A168" s="5" t="s">
        <v>88</v>
      </c>
      <c r="B168" s="5" t="s">
        <v>89</v>
      </c>
      <c r="C168" s="5" t="s">
        <v>114</v>
      </c>
      <c r="D168" s="11">
        <v>2</v>
      </c>
      <c r="E168" s="11" t="s">
        <v>94</v>
      </c>
      <c r="F168" s="5" t="s">
        <v>32</v>
      </c>
      <c r="G168" s="11">
        <v>4.25</v>
      </c>
      <c r="H168" s="11">
        <v>4</v>
      </c>
      <c r="I168" s="11">
        <v>5</v>
      </c>
      <c r="J168" s="11">
        <v>3.5</v>
      </c>
      <c r="K168" s="11">
        <v>3.5</v>
      </c>
      <c r="L168" s="11">
        <v>3.75</v>
      </c>
      <c r="M168" s="11">
        <v>7.5</v>
      </c>
      <c r="N168" s="11">
        <v>3</v>
      </c>
      <c r="O168" s="11">
        <v>3.5</v>
      </c>
      <c r="P168" s="11">
        <v>3.5</v>
      </c>
      <c r="Q168" s="11">
        <v>3.25</v>
      </c>
      <c r="R168" s="11">
        <v>3.5</v>
      </c>
      <c r="S168" s="11">
        <v>3.5</v>
      </c>
      <c r="T168" s="11">
        <v>4</v>
      </c>
      <c r="U168" s="11">
        <v>3.75</v>
      </c>
      <c r="V168" s="11">
        <v>5.25</v>
      </c>
      <c r="W168" s="11">
        <v>4.25</v>
      </c>
      <c r="X168" s="11">
        <v>2.75</v>
      </c>
      <c r="Y168" s="11">
        <v>5.5</v>
      </c>
      <c r="Z168" s="11">
        <v>4</v>
      </c>
      <c r="AA168" s="14">
        <f t="shared" si="8"/>
        <v>4.0625</v>
      </c>
      <c r="AB168" s="12">
        <f t="shared" si="13"/>
        <v>2.7684233373603359E-2</v>
      </c>
      <c r="AD168" s="11">
        <v>36</v>
      </c>
      <c r="AE168" s="13">
        <f t="shared" si="9"/>
        <v>387.51345532831004</v>
      </c>
      <c r="AF168" s="12">
        <f t="shared" si="10"/>
        <v>10.728012932720356</v>
      </c>
    </row>
    <row r="169" spans="1:34" x14ac:dyDescent="0.2">
      <c r="A169" s="5" t="s">
        <v>88</v>
      </c>
      <c r="B169" s="5" t="s">
        <v>89</v>
      </c>
      <c r="C169" s="5" t="s">
        <v>114</v>
      </c>
      <c r="D169" s="11">
        <v>2</v>
      </c>
      <c r="E169" s="11" t="s">
        <v>90</v>
      </c>
      <c r="F169" s="5" t="s">
        <v>32</v>
      </c>
      <c r="G169" s="11">
        <v>4.5</v>
      </c>
      <c r="H169" s="11">
        <v>7</v>
      </c>
      <c r="I169" s="11">
        <v>4.5</v>
      </c>
      <c r="J169" s="11">
        <v>7</v>
      </c>
      <c r="K169" s="11">
        <v>7</v>
      </c>
      <c r="L169" s="11">
        <v>5.25</v>
      </c>
      <c r="M169" s="11">
        <v>7.25</v>
      </c>
      <c r="AA169" s="14">
        <f t="shared" si="8"/>
        <v>6.0714285714285712</v>
      </c>
      <c r="AB169" s="12">
        <f t="shared" si="13"/>
        <v>8.4254017983186089E-2</v>
      </c>
      <c r="AD169" s="11">
        <v>8</v>
      </c>
      <c r="AE169" s="13">
        <f t="shared" si="9"/>
        <v>86.1141011840689</v>
      </c>
      <c r="AF169" s="12">
        <f t="shared" si="10"/>
        <v>7.2554590297684474</v>
      </c>
    </row>
    <row r="170" spans="1:34" x14ac:dyDescent="0.2">
      <c r="A170" s="5" t="s">
        <v>88</v>
      </c>
      <c r="B170" s="5" t="s">
        <v>89</v>
      </c>
      <c r="C170" s="5" t="s">
        <v>114</v>
      </c>
      <c r="D170" s="11">
        <v>1</v>
      </c>
      <c r="E170" s="11" t="s">
        <v>94</v>
      </c>
      <c r="F170" s="5" t="s">
        <v>54</v>
      </c>
      <c r="G170" s="11">
        <v>6</v>
      </c>
      <c r="AA170" s="14">
        <f t="shared" si="8"/>
        <v>6</v>
      </c>
      <c r="AB170" s="12">
        <f>0.0055*AA170^2.633</f>
        <v>0.61550974288285798</v>
      </c>
      <c r="AD170" s="11">
        <v>1</v>
      </c>
      <c r="AE170" s="13">
        <f t="shared" si="9"/>
        <v>10.764262648008613</v>
      </c>
      <c r="AF170" s="12">
        <f t="shared" si="10"/>
        <v>6.6255085347993328</v>
      </c>
    </row>
    <row r="171" spans="1:34" x14ac:dyDescent="0.2">
      <c r="A171" s="5" t="s">
        <v>88</v>
      </c>
      <c r="B171" s="5" t="s">
        <v>89</v>
      </c>
      <c r="C171" s="5" t="s">
        <v>114</v>
      </c>
      <c r="D171" s="11">
        <v>1</v>
      </c>
      <c r="E171" s="11" t="s">
        <v>94</v>
      </c>
      <c r="F171" s="5" t="s">
        <v>32</v>
      </c>
      <c r="G171" s="11">
        <v>6</v>
      </c>
      <c r="H171" s="11">
        <v>5</v>
      </c>
      <c r="I171" s="11">
        <v>3.5</v>
      </c>
      <c r="J171" s="11">
        <v>4.5</v>
      </c>
      <c r="K171" s="11">
        <v>4.5</v>
      </c>
      <c r="L171" s="11">
        <v>6.5</v>
      </c>
      <c r="M171" s="11">
        <v>3</v>
      </c>
      <c r="N171" s="11">
        <v>1.5</v>
      </c>
      <c r="O171" s="11">
        <v>3</v>
      </c>
      <c r="P171" s="11">
        <v>6</v>
      </c>
      <c r="Q171" s="11">
        <v>4</v>
      </c>
      <c r="R171" s="11">
        <v>4</v>
      </c>
      <c r="S171" s="11">
        <v>4.5</v>
      </c>
      <c r="AA171" s="14">
        <f t="shared" si="8"/>
        <v>4.3076923076923075</v>
      </c>
      <c r="AB171" s="12">
        <f t="shared" ref="AB171:AB173" si="14">(0.0006*AA171^2.77)*0.95</f>
        <v>3.2563614486940944E-2</v>
      </c>
      <c r="AD171" s="11">
        <v>13</v>
      </c>
      <c r="AE171" s="13">
        <f t="shared" si="9"/>
        <v>139.93541442411194</v>
      </c>
      <c r="AF171" s="12">
        <f t="shared" si="10"/>
        <v>4.5568028883770966</v>
      </c>
    </row>
    <row r="172" spans="1:34" x14ac:dyDescent="0.2">
      <c r="A172" s="5" t="s">
        <v>88</v>
      </c>
      <c r="B172" s="5" t="s">
        <v>89</v>
      </c>
      <c r="C172" s="5" t="s">
        <v>114</v>
      </c>
      <c r="D172" s="11">
        <v>1</v>
      </c>
      <c r="E172" s="11" t="s">
        <v>90</v>
      </c>
      <c r="F172" s="5" t="s">
        <v>32</v>
      </c>
      <c r="G172" s="11">
        <v>8</v>
      </c>
      <c r="H172" s="11">
        <v>4</v>
      </c>
      <c r="I172" s="11">
        <v>7</v>
      </c>
      <c r="J172" s="11">
        <v>9</v>
      </c>
      <c r="K172" s="11">
        <v>7</v>
      </c>
      <c r="L172" s="11">
        <v>7</v>
      </c>
      <c r="M172" s="11">
        <v>8</v>
      </c>
      <c r="N172" s="11">
        <v>6.5</v>
      </c>
      <c r="O172" s="11">
        <v>8</v>
      </c>
      <c r="P172" s="11">
        <v>4.5</v>
      </c>
      <c r="Q172" s="11">
        <v>4</v>
      </c>
      <c r="AA172" s="14">
        <f t="shared" si="8"/>
        <v>6.6363636363636367</v>
      </c>
      <c r="AB172" s="12">
        <f t="shared" si="14"/>
        <v>0.10780066509583239</v>
      </c>
      <c r="AD172" s="11">
        <v>11</v>
      </c>
      <c r="AE172" s="13">
        <f t="shared" si="9"/>
        <v>118.40688912809473</v>
      </c>
      <c r="AF172" s="12">
        <f t="shared" si="10"/>
        <v>12.764341399937097</v>
      </c>
    </row>
    <row r="173" spans="1:34" x14ac:dyDescent="0.2">
      <c r="A173" s="5" t="s">
        <v>88</v>
      </c>
      <c r="B173" s="5" t="s">
        <v>89</v>
      </c>
      <c r="C173" s="5" t="s">
        <v>115</v>
      </c>
      <c r="D173" s="11">
        <v>3</v>
      </c>
      <c r="E173" s="11" t="s">
        <v>94</v>
      </c>
      <c r="F173" s="5" t="s">
        <v>32</v>
      </c>
      <c r="G173" s="11">
        <v>5.5</v>
      </c>
      <c r="H173" s="11">
        <v>4.75</v>
      </c>
      <c r="I173" s="11">
        <v>3.5</v>
      </c>
      <c r="J173" s="11">
        <v>5</v>
      </c>
      <c r="K173" s="11">
        <v>3.5</v>
      </c>
      <c r="L173" s="11">
        <v>5</v>
      </c>
      <c r="M173" s="11">
        <v>4</v>
      </c>
      <c r="N173" s="11">
        <v>3.5</v>
      </c>
      <c r="O173" s="11">
        <v>3.25</v>
      </c>
      <c r="P173" s="11">
        <v>5</v>
      </c>
      <c r="Q173" s="11">
        <v>3.5</v>
      </c>
      <c r="R173" s="11">
        <v>5</v>
      </c>
      <c r="S173" s="11">
        <v>2.25</v>
      </c>
      <c r="T173" s="11">
        <v>4.75</v>
      </c>
      <c r="U173" s="11">
        <v>4</v>
      </c>
      <c r="V173" s="11">
        <v>4.5</v>
      </c>
      <c r="W173" s="11">
        <v>4.75</v>
      </c>
      <c r="X173" s="11">
        <v>5.5</v>
      </c>
      <c r="Y173" s="11">
        <v>6</v>
      </c>
      <c r="Z173" s="11">
        <v>5</v>
      </c>
      <c r="AA173" s="14">
        <f t="shared" si="8"/>
        <v>4.4124999999999996</v>
      </c>
      <c r="AB173" s="12">
        <f t="shared" si="14"/>
        <v>3.4805792410432149E-2</v>
      </c>
      <c r="AD173" s="11">
        <v>100</v>
      </c>
      <c r="AE173" s="13">
        <f t="shared" si="9"/>
        <v>1076.4262648008612</v>
      </c>
      <c r="AF173" s="12">
        <f t="shared" si="10"/>
        <v>37.465869117795641</v>
      </c>
    </row>
    <row r="174" spans="1:34" x14ac:dyDescent="0.2">
      <c r="A174" s="5" t="s">
        <v>88</v>
      </c>
      <c r="B174" s="5" t="s">
        <v>89</v>
      </c>
      <c r="C174" s="5" t="s">
        <v>115</v>
      </c>
      <c r="D174" s="11">
        <v>3</v>
      </c>
      <c r="E174" s="11" t="s">
        <v>94</v>
      </c>
      <c r="F174" s="5" t="s">
        <v>116</v>
      </c>
      <c r="G174" s="11">
        <v>3.75</v>
      </c>
      <c r="AA174" s="14">
        <f t="shared" si="8"/>
        <v>3.75</v>
      </c>
      <c r="AB174" s="12">
        <f>0.0099*AA174^2.48</f>
        <v>0.26256252398957419</v>
      </c>
      <c r="AD174" s="11">
        <v>1</v>
      </c>
      <c r="AE174" s="13">
        <f t="shared" si="9"/>
        <v>10.764262648008613</v>
      </c>
      <c r="AF174" s="12">
        <f t="shared" si="10"/>
        <v>2.8262919697478388</v>
      </c>
    </row>
    <row r="175" spans="1:34" x14ac:dyDescent="0.2">
      <c r="A175" s="5" t="s">
        <v>88</v>
      </c>
      <c r="B175" s="5" t="s">
        <v>89</v>
      </c>
      <c r="C175" s="5" t="s">
        <v>115</v>
      </c>
      <c r="D175" s="11">
        <v>3</v>
      </c>
      <c r="E175" s="11" t="s">
        <v>94</v>
      </c>
      <c r="F175" s="5" t="s">
        <v>74</v>
      </c>
      <c r="G175" s="11">
        <v>4</v>
      </c>
      <c r="H175" s="11">
        <v>5.5</v>
      </c>
      <c r="I175" s="11">
        <v>6</v>
      </c>
      <c r="J175" s="11">
        <v>6</v>
      </c>
      <c r="K175" s="11">
        <v>4</v>
      </c>
      <c r="AA175" s="14">
        <f t="shared" si="8"/>
        <v>5.0999999999999996</v>
      </c>
      <c r="AB175" s="12">
        <f>0.0062*AA175^2.724</f>
        <v>0.52458135334233036</v>
      </c>
      <c r="AD175" s="11">
        <v>5</v>
      </c>
      <c r="AE175" s="13">
        <f t="shared" si="9"/>
        <v>53.821313240043061</v>
      </c>
      <c r="AF175" s="12">
        <f t="shared" si="10"/>
        <v>28.233657338123272</v>
      </c>
    </row>
    <row r="176" spans="1:34" x14ac:dyDescent="0.2">
      <c r="A176" s="5" t="s">
        <v>88</v>
      </c>
      <c r="B176" s="5" t="s">
        <v>89</v>
      </c>
      <c r="C176" s="5" t="s">
        <v>115</v>
      </c>
      <c r="D176" s="11">
        <v>3</v>
      </c>
      <c r="E176" s="11" t="s">
        <v>94</v>
      </c>
      <c r="F176" s="5" t="s">
        <v>82</v>
      </c>
      <c r="G176" s="11">
        <v>5.25</v>
      </c>
      <c r="H176" s="11">
        <v>2.5</v>
      </c>
      <c r="I176" s="11">
        <v>4.5</v>
      </c>
      <c r="J176" s="11">
        <v>5.5</v>
      </c>
      <c r="K176" s="11">
        <v>5</v>
      </c>
      <c r="L176" s="11">
        <v>4</v>
      </c>
      <c r="M176" s="11">
        <v>5</v>
      </c>
      <c r="N176" s="11">
        <v>4.5</v>
      </c>
      <c r="O176" s="11">
        <v>5</v>
      </c>
      <c r="AA176" s="14">
        <f t="shared" si="8"/>
        <v>4.583333333333333</v>
      </c>
      <c r="AB176" s="12">
        <f>(0.01*AA176^2.658)*0.95</f>
        <v>0.54343034040444582</v>
      </c>
      <c r="AD176" s="11">
        <v>10</v>
      </c>
      <c r="AE176" s="13">
        <f t="shared" si="9"/>
        <v>107.64262648008612</v>
      </c>
      <c r="AF176" s="12">
        <f t="shared" si="10"/>
        <v>58.496269150101817</v>
      </c>
    </row>
    <row r="177" spans="1:34" x14ac:dyDescent="0.2">
      <c r="A177" s="5" t="s">
        <v>88</v>
      </c>
      <c r="B177" s="5" t="s">
        <v>89</v>
      </c>
      <c r="C177" s="5" t="s">
        <v>115</v>
      </c>
      <c r="D177" s="11">
        <v>3</v>
      </c>
      <c r="E177" s="11" t="s">
        <v>94</v>
      </c>
      <c r="F177" s="5" t="s">
        <v>57</v>
      </c>
      <c r="G177" s="11">
        <v>5</v>
      </c>
      <c r="H177" s="11">
        <v>4</v>
      </c>
      <c r="I177" s="11">
        <v>4.5</v>
      </c>
      <c r="AA177" s="14">
        <f t="shared" si="8"/>
        <v>4.5</v>
      </c>
      <c r="AB177" s="12">
        <f>0.0056*AA177^2.926</f>
        <v>0.45654946932765061</v>
      </c>
      <c r="AD177" s="11">
        <v>3</v>
      </c>
      <c r="AE177" s="13">
        <f t="shared" si="9"/>
        <v>32.292787944025832</v>
      </c>
      <c r="AF177" s="12">
        <f t="shared" si="10"/>
        <v>14.743255198955348</v>
      </c>
    </row>
    <row r="178" spans="1:34" x14ac:dyDescent="0.2">
      <c r="A178" s="5" t="s">
        <v>88</v>
      </c>
      <c r="B178" s="5" t="s">
        <v>89</v>
      </c>
      <c r="C178" s="5" t="s">
        <v>115</v>
      </c>
      <c r="D178" s="11">
        <v>3</v>
      </c>
      <c r="E178" s="11" t="s">
        <v>94</v>
      </c>
      <c r="F178" s="5" t="s">
        <v>53</v>
      </c>
      <c r="G178" s="11">
        <v>3.25</v>
      </c>
      <c r="H178" s="11">
        <v>5</v>
      </c>
      <c r="I178" s="11">
        <v>4</v>
      </c>
      <c r="J178" s="11">
        <v>5</v>
      </c>
      <c r="K178" s="11">
        <v>1.75</v>
      </c>
      <c r="L178" s="11">
        <v>2.25</v>
      </c>
      <c r="M178" s="11">
        <v>2.5</v>
      </c>
      <c r="AA178" s="14">
        <f t="shared" si="8"/>
        <v>3.3928571428571428</v>
      </c>
      <c r="AB178" s="12">
        <f>0.0055*AA178^2.633</f>
        <v>0.13719612514798515</v>
      </c>
      <c r="AD178" s="11">
        <v>7</v>
      </c>
      <c r="AE178" s="13">
        <f t="shared" si="9"/>
        <v>75.34983853606029</v>
      </c>
      <c r="AF178" s="12">
        <f t="shared" si="10"/>
        <v>10.337705877673802</v>
      </c>
    </row>
    <row r="179" spans="1:34" x14ac:dyDescent="0.2">
      <c r="A179" s="5" t="s">
        <v>88</v>
      </c>
      <c r="B179" s="5" t="s">
        <v>89</v>
      </c>
      <c r="C179" s="5" t="s">
        <v>115</v>
      </c>
      <c r="D179" s="11">
        <v>3</v>
      </c>
      <c r="E179" s="11" t="s">
        <v>94</v>
      </c>
      <c r="F179" s="5" t="s">
        <v>67</v>
      </c>
      <c r="G179" s="11">
        <v>6</v>
      </c>
      <c r="H179" s="11">
        <v>3</v>
      </c>
      <c r="I179" s="11">
        <v>3</v>
      </c>
      <c r="J179" s="11">
        <v>6.5</v>
      </c>
      <c r="K179" s="11">
        <v>5</v>
      </c>
      <c r="L179" s="11">
        <v>6</v>
      </c>
      <c r="AA179" s="14">
        <f t="shared" si="8"/>
        <v>4.916666666666667</v>
      </c>
      <c r="AB179" s="12">
        <f>0.0249*AA179^2.73</f>
        <v>1.92513210706139</v>
      </c>
      <c r="AD179" s="11">
        <v>9</v>
      </c>
      <c r="AE179" s="13">
        <f t="shared" si="9"/>
        <v>96.878363832077511</v>
      </c>
      <c r="AF179" s="12">
        <f t="shared" si="10"/>
        <v>186.50364869270734</v>
      </c>
    </row>
    <row r="180" spans="1:34" x14ac:dyDescent="0.2">
      <c r="A180" s="5" t="s">
        <v>88</v>
      </c>
      <c r="B180" s="5" t="s">
        <v>89</v>
      </c>
      <c r="C180" s="5" t="s">
        <v>115</v>
      </c>
      <c r="D180" s="11">
        <v>3</v>
      </c>
      <c r="E180" s="11" t="s">
        <v>94</v>
      </c>
      <c r="F180" s="5" t="s">
        <v>95</v>
      </c>
      <c r="G180" s="11">
        <v>2</v>
      </c>
      <c r="AA180" s="14">
        <f t="shared" si="8"/>
        <v>2</v>
      </c>
      <c r="AD180" s="11">
        <v>1</v>
      </c>
      <c r="AE180" s="13">
        <f t="shared" si="9"/>
        <v>10.764262648008613</v>
      </c>
      <c r="AF180" s="12">
        <f t="shared" si="10"/>
        <v>0</v>
      </c>
      <c r="AG180" s="5" t="s">
        <v>132</v>
      </c>
    </row>
    <row r="181" spans="1:34" x14ac:dyDescent="0.2">
      <c r="A181" s="5" t="s">
        <v>88</v>
      </c>
      <c r="B181" s="5" t="s">
        <v>89</v>
      </c>
      <c r="C181" s="5" t="s">
        <v>115</v>
      </c>
      <c r="D181" s="11">
        <v>3</v>
      </c>
      <c r="E181" s="11" t="s">
        <v>90</v>
      </c>
      <c r="F181" s="5" t="s">
        <v>117</v>
      </c>
      <c r="G181" s="11">
        <v>38</v>
      </c>
      <c r="H181" s="11">
        <v>38</v>
      </c>
      <c r="I181" s="11">
        <v>33</v>
      </c>
      <c r="J181" s="11">
        <v>30</v>
      </c>
      <c r="K181" s="11">
        <v>28</v>
      </c>
      <c r="L181" s="11">
        <v>35</v>
      </c>
      <c r="M181" s="11">
        <v>32</v>
      </c>
      <c r="N181" s="11">
        <v>36</v>
      </c>
      <c r="O181" s="11">
        <v>31</v>
      </c>
      <c r="P181" s="11">
        <v>33</v>
      </c>
      <c r="Q181" s="11">
        <v>34</v>
      </c>
      <c r="R181" s="11">
        <v>38</v>
      </c>
      <c r="S181" s="11">
        <v>32</v>
      </c>
      <c r="T181" s="11">
        <v>38</v>
      </c>
      <c r="AA181" s="14">
        <f t="shared" si="8"/>
        <v>34</v>
      </c>
      <c r="AB181" s="12">
        <f>(0.0064*AA181^2.443)*0.95</f>
        <v>33.52019786979227</v>
      </c>
      <c r="AD181" s="11">
        <v>14</v>
      </c>
      <c r="AE181" s="13">
        <f t="shared" si="9"/>
        <v>150.69967707212058</v>
      </c>
      <c r="AF181" s="12">
        <f t="shared" si="10"/>
        <v>5051.4829943712793</v>
      </c>
    </row>
    <row r="182" spans="1:34" x14ac:dyDescent="0.2">
      <c r="A182" s="5" t="s">
        <v>88</v>
      </c>
      <c r="B182" s="5" t="s">
        <v>89</v>
      </c>
      <c r="C182" s="5" t="s">
        <v>115</v>
      </c>
      <c r="D182" s="11">
        <v>3</v>
      </c>
      <c r="E182" s="11" t="s">
        <v>90</v>
      </c>
      <c r="F182" s="5" t="s">
        <v>83</v>
      </c>
      <c r="G182" s="11">
        <v>21</v>
      </c>
      <c r="AA182" s="14">
        <f t="shared" si="8"/>
        <v>21</v>
      </c>
      <c r="AB182" s="12">
        <f>(0.01*AA182^2.658)*0.95</f>
        <v>31.058643992636224</v>
      </c>
      <c r="AF182" s="12">
        <f t="shared" si="10"/>
        <v>0</v>
      </c>
    </row>
    <row r="183" spans="1:34" x14ac:dyDescent="0.2">
      <c r="A183" s="5" t="s">
        <v>88</v>
      </c>
      <c r="B183" s="5" t="s">
        <v>89</v>
      </c>
      <c r="C183" s="5" t="s">
        <v>115</v>
      </c>
      <c r="D183" s="11">
        <v>3</v>
      </c>
      <c r="E183" s="11" t="s">
        <v>90</v>
      </c>
      <c r="F183" s="5" t="s">
        <v>82</v>
      </c>
      <c r="G183" s="11">
        <v>5.5</v>
      </c>
      <c r="H183" s="11">
        <v>4.75</v>
      </c>
      <c r="I183" s="11">
        <v>4.5</v>
      </c>
      <c r="AA183" s="14">
        <f t="shared" si="8"/>
        <v>4.916666666666667</v>
      </c>
      <c r="AB183" s="12">
        <f>(0.01*AA183^2.658)*0.95</f>
        <v>0.65491434059883058</v>
      </c>
      <c r="AD183" s="11">
        <v>4</v>
      </c>
      <c r="AE183" s="13">
        <f t="shared" si="9"/>
        <v>43.05705059203445</v>
      </c>
      <c r="AF183" s="12">
        <f t="shared" si="10"/>
        <v>28.198679896612731</v>
      </c>
      <c r="AH183" s="5" t="s">
        <v>155</v>
      </c>
    </row>
    <row r="184" spans="1:34" x14ac:dyDescent="0.2">
      <c r="A184" s="5" t="s">
        <v>88</v>
      </c>
      <c r="B184" s="5" t="s">
        <v>89</v>
      </c>
      <c r="C184" s="5" t="s">
        <v>115</v>
      </c>
      <c r="D184" s="11">
        <v>3</v>
      </c>
      <c r="E184" s="11" t="s">
        <v>90</v>
      </c>
      <c r="F184" s="5" t="s">
        <v>124</v>
      </c>
      <c r="G184" s="11">
        <v>3.5</v>
      </c>
      <c r="AA184" s="14">
        <f t="shared" si="8"/>
        <v>3.5</v>
      </c>
      <c r="AD184" s="11">
        <v>1</v>
      </c>
      <c r="AE184" s="13">
        <f t="shared" si="9"/>
        <v>10.764262648008613</v>
      </c>
      <c r="AF184" s="12">
        <f t="shared" si="10"/>
        <v>0</v>
      </c>
    </row>
    <row r="185" spans="1:34" x14ac:dyDescent="0.2">
      <c r="A185" s="5" t="s">
        <v>88</v>
      </c>
      <c r="B185" s="5" t="s">
        <v>89</v>
      </c>
      <c r="C185" s="5" t="s">
        <v>115</v>
      </c>
      <c r="D185" s="11">
        <v>3</v>
      </c>
      <c r="E185" s="11" t="s">
        <v>90</v>
      </c>
      <c r="F185" s="5" t="s">
        <v>57</v>
      </c>
      <c r="G185" s="11">
        <v>6.25</v>
      </c>
      <c r="H185" s="11">
        <v>7</v>
      </c>
      <c r="I185" s="11">
        <v>5.5</v>
      </c>
      <c r="J185" s="11">
        <v>7</v>
      </c>
      <c r="K185" s="11">
        <v>6</v>
      </c>
      <c r="L185" s="11">
        <v>5.5</v>
      </c>
      <c r="M185" s="11">
        <v>6.5</v>
      </c>
      <c r="N185" s="11">
        <v>5</v>
      </c>
      <c r="AA185" s="14">
        <f t="shared" si="8"/>
        <v>6.09375</v>
      </c>
      <c r="AB185" s="12">
        <f>0.0056*AA185^2.926</f>
        <v>1.1085632145140154</v>
      </c>
      <c r="AD185" s="11">
        <v>8</v>
      </c>
      <c r="AE185" s="13">
        <f t="shared" si="9"/>
        <v>86.1141011840689</v>
      </c>
      <c r="AF185" s="12">
        <f t="shared" si="10"/>
        <v>95.462924823596595</v>
      </c>
    </row>
    <row r="186" spans="1:34" x14ac:dyDescent="0.2">
      <c r="A186" s="5" t="s">
        <v>88</v>
      </c>
      <c r="B186" s="5" t="s">
        <v>89</v>
      </c>
      <c r="C186" s="5" t="s">
        <v>115</v>
      </c>
      <c r="D186" s="11">
        <v>3</v>
      </c>
      <c r="E186" s="11" t="s">
        <v>90</v>
      </c>
      <c r="F186" s="5" t="s">
        <v>32</v>
      </c>
      <c r="G186" s="11">
        <v>6</v>
      </c>
      <c r="H186" s="11">
        <v>5</v>
      </c>
      <c r="I186" s="11">
        <v>4.75</v>
      </c>
      <c r="J186" s="11">
        <v>4</v>
      </c>
      <c r="K186" s="11">
        <v>5.5</v>
      </c>
      <c r="L186" s="11">
        <v>3.5</v>
      </c>
      <c r="M186" s="11">
        <v>8.5</v>
      </c>
      <c r="N186" s="11">
        <v>4.75</v>
      </c>
      <c r="O186" s="11">
        <v>4.5</v>
      </c>
      <c r="P186" s="11">
        <v>6</v>
      </c>
      <c r="Q186" s="11">
        <v>3.75</v>
      </c>
      <c r="R186" s="11">
        <v>4</v>
      </c>
      <c r="S186" s="11">
        <v>3.25</v>
      </c>
      <c r="T186" s="11">
        <v>3.75</v>
      </c>
      <c r="U186" s="11">
        <v>3</v>
      </c>
      <c r="V186" s="11">
        <v>4</v>
      </c>
      <c r="W186" s="11">
        <v>4</v>
      </c>
      <c r="X186" s="11">
        <v>4.5</v>
      </c>
      <c r="Y186" s="11">
        <v>5.5</v>
      </c>
      <c r="Z186" s="11">
        <v>4</v>
      </c>
      <c r="AA186" s="14">
        <f t="shared" si="8"/>
        <v>4.6124999999999998</v>
      </c>
      <c r="AB186" s="12">
        <f>(0.0006*AA186^2.77)*0.95</f>
        <v>3.9353070715549464E-2</v>
      </c>
      <c r="AD186" s="11">
        <v>28</v>
      </c>
      <c r="AE186" s="13">
        <f t="shared" si="9"/>
        <v>301.39935414424116</v>
      </c>
      <c r="AF186" s="12">
        <f t="shared" si="10"/>
        <v>11.860990097259259</v>
      </c>
    </row>
    <row r="187" spans="1:34" x14ac:dyDescent="0.2">
      <c r="A187" s="5" t="s">
        <v>88</v>
      </c>
      <c r="B187" s="5" t="s">
        <v>89</v>
      </c>
      <c r="C187" s="5" t="s">
        <v>115</v>
      </c>
      <c r="D187" s="11">
        <v>3</v>
      </c>
      <c r="E187" s="11" t="s">
        <v>90</v>
      </c>
      <c r="F187" s="5" t="s">
        <v>67</v>
      </c>
      <c r="G187" s="11">
        <v>5.5</v>
      </c>
      <c r="H187" s="11">
        <v>6.5</v>
      </c>
      <c r="I187" s="11">
        <v>5.5</v>
      </c>
      <c r="AA187" s="14">
        <f t="shared" si="8"/>
        <v>5.833333333333333</v>
      </c>
      <c r="AB187" s="12">
        <f>0.0249*AA187^2.73</f>
        <v>3.0700976882263888</v>
      </c>
      <c r="AD187" s="11">
        <v>4</v>
      </c>
      <c r="AE187" s="13">
        <f t="shared" si="9"/>
        <v>43.05705059203445</v>
      </c>
      <c r="AF187" s="12">
        <f t="shared" si="10"/>
        <v>132.18935148445163</v>
      </c>
    </row>
    <row r="188" spans="1:34" x14ac:dyDescent="0.2">
      <c r="A188" s="5" t="s">
        <v>88</v>
      </c>
      <c r="B188" s="5" t="s">
        <v>89</v>
      </c>
      <c r="C188" s="5" t="s">
        <v>115</v>
      </c>
      <c r="D188" s="11">
        <v>3</v>
      </c>
      <c r="E188" s="11" t="s">
        <v>90</v>
      </c>
      <c r="F188" s="5" t="s">
        <v>53</v>
      </c>
      <c r="G188" s="11">
        <v>6</v>
      </c>
      <c r="H188" s="11">
        <v>4</v>
      </c>
      <c r="AA188" s="14">
        <f t="shared" si="8"/>
        <v>5</v>
      </c>
      <c r="AB188" s="12">
        <f>0.0055*AA188^2.633</f>
        <v>0.38084715081796083</v>
      </c>
      <c r="AD188" s="11">
        <v>2</v>
      </c>
      <c r="AE188" s="13">
        <f t="shared" si="9"/>
        <v>21.528525296017225</v>
      </c>
      <c r="AF188" s="12">
        <f t="shared" si="10"/>
        <v>8.1990775203005573</v>
      </c>
    </row>
    <row r="189" spans="1:34" x14ac:dyDescent="0.2">
      <c r="A189" s="5" t="s">
        <v>88</v>
      </c>
      <c r="B189" s="5" t="s">
        <v>89</v>
      </c>
      <c r="C189" s="5" t="s">
        <v>115</v>
      </c>
      <c r="D189" s="11">
        <v>3</v>
      </c>
      <c r="E189" s="11" t="s">
        <v>90</v>
      </c>
      <c r="F189" s="5" t="s">
        <v>74</v>
      </c>
      <c r="G189" s="11">
        <v>4.5</v>
      </c>
      <c r="H189" s="11">
        <v>7</v>
      </c>
      <c r="AA189" s="14">
        <f t="shared" si="8"/>
        <v>5.75</v>
      </c>
      <c r="AB189" s="12">
        <f>0.0062*AA189^2.724</f>
        <v>0.72732229164366535</v>
      </c>
      <c r="AD189" s="11">
        <v>2</v>
      </c>
      <c r="AE189" s="13">
        <f t="shared" si="9"/>
        <v>21.528525296017225</v>
      </c>
      <c r="AF189" s="12">
        <f t="shared" si="10"/>
        <v>15.658176354007868</v>
      </c>
    </row>
    <row r="190" spans="1:34" x14ac:dyDescent="0.2">
      <c r="A190" s="5" t="s">
        <v>88</v>
      </c>
      <c r="B190" s="5" t="s">
        <v>89</v>
      </c>
      <c r="C190" s="5" t="s">
        <v>115</v>
      </c>
      <c r="D190" s="11">
        <v>3</v>
      </c>
      <c r="E190" s="11" t="s">
        <v>90</v>
      </c>
      <c r="F190" s="5" t="s">
        <v>116</v>
      </c>
      <c r="G190" s="11">
        <v>5.5</v>
      </c>
      <c r="AA190" s="14">
        <f t="shared" si="8"/>
        <v>5.5</v>
      </c>
      <c r="AB190" s="12">
        <f>0.0099*AA190^2.48</f>
        <v>0.67878879482304855</v>
      </c>
      <c r="AD190" s="11">
        <v>1</v>
      </c>
      <c r="AE190" s="13">
        <f t="shared" si="9"/>
        <v>10.764262648008613</v>
      </c>
      <c r="AF190" s="12">
        <f t="shared" si="10"/>
        <v>7.3066608700005231</v>
      </c>
    </row>
    <row r="191" spans="1:34" x14ac:dyDescent="0.2">
      <c r="A191" s="5" t="s">
        <v>88</v>
      </c>
      <c r="B191" s="5" t="s">
        <v>89</v>
      </c>
      <c r="C191" s="5" t="s">
        <v>115</v>
      </c>
      <c r="D191" s="11">
        <v>3</v>
      </c>
      <c r="E191" s="11" t="s">
        <v>90</v>
      </c>
      <c r="F191" s="5" t="s">
        <v>96</v>
      </c>
      <c r="G191" s="11">
        <v>7</v>
      </c>
      <c r="H191" s="11">
        <v>5.5</v>
      </c>
      <c r="AA191" s="14">
        <f t="shared" si="8"/>
        <v>6.25</v>
      </c>
      <c r="AB191" s="12">
        <f>0.0048*AA191^2.55</f>
        <v>0.51373041861807067</v>
      </c>
      <c r="AD191" s="11">
        <v>2</v>
      </c>
      <c r="AE191" s="13">
        <f t="shared" si="9"/>
        <v>21.528525296017225</v>
      </c>
      <c r="AF191" s="12">
        <f t="shared" si="10"/>
        <v>11.059858312552652</v>
      </c>
    </row>
    <row r="192" spans="1:34" x14ac:dyDescent="0.2">
      <c r="A192" s="5" t="s">
        <v>88</v>
      </c>
      <c r="B192" s="5" t="s">
        <v>89</v>
      </c>
      <c r="C192" s="5" t="s">
        <v>115</v>
      </c>
      <c r="D192" s="11">
        <v>3</v>
      </c>
      <c r="E192" s="11" t="s">
        <v>90</v>
      </c>
      <c r="F192" s="5" t="s">
        <v>111</v>
      </c>
      <c r="G192" s="11">
        <v>8</v>
      </c>
      <c r="AA192" s="14">
        <f t="shared" si="8"/>
        <v>8</v>
      </c>
      <c r="AB192" s="12">
        <f>0.0099*AA192^2.48</f>
        <v>1.7190890037416899</v>
      </c>
      <c r="AD192" s="11">
        <v>1</v>
      </c>
      <c r="AE192" s="13">
        <f t="shared" si="9"/>
        <v>10.764262648008613</v>
      </c>
      <c r="AF192" s="12">
        <f t="shared" si="10"/>
        <v>18.504725551579011</v>
      </c>
    </row>
    <row r="193" spans="1:34" x14ac:dyDescent="0.2">
      <c r="A193" s="5" t="s">
        <v>88</v>
      </c>
      <c r="B193" s="5" t="s">
        <v>89</v>
      </c>
      <c r="C193" s="5" t="s">
        <v>115</v>
      </c>
      <c r="D193" s="11">
        <v>3</v>
      </c>
      <c r="E193" s="11" t="s">
        <v>90</v>
      </c>
      <c r="F193" s="5" t="s">
        <v>78</v>
      </c>
      <c r="G193" s="11">
        <v>4.25</v>
      </c>
      <c r="AA193" s="14">
        <f t="shared" si="8"/>
        <v>4.25</v>
      </c>
      <c r="AB193" s="12">
        <f>0.0052*AA193^2.721</f>
        <v>0.26659354047023259</v>
      </c>
      <c r="AD193" s="11">
        <v>1</v>
      </c>
      <c r="AE193" s="13">
        <f t="shared" si="9"/>
        <v>10.764262648008613</v>
      </c>
      <c r="AF193" s="12">
        <f t="shared" si="10"/>
        <v>2.8696828898840971</v>
      </c>
    </row>
    <row r="194" spans="1:34" x14ac:dyDescent="0.2">
      <c r="A194" s="5" t="s">
        <v>88</v>
      </c>
      <c r="B194" s="5" t="s">
        <v>89</v>
      </c>
      <c r="C194" s="5" t="s">
        <v>115</v>
      </c>
      <c r="D194" s="11">
        <v>2</v>
      </c>
      <c r="E194" s="11" t="s">
        <v>94</v>
      </c>
      <c r="F194" s="5" t="s">
        <v>53</v>
      </c>
      <c r="G194" s="11">
        <v>1.75</v>
      </c>
      <c r="H194" s="11">
        <v>1.5</v>
      </c>
      <c r="I194" s="11">
        <v>2</v>
      </c>
      <c r="J194" s="11">
        <v>3.5</v>
      </c>
      <c r="K194" s="11">
        <v>1.75</v>
      </c>
      <c r="L194" s="11">
        <v>2</v>
      </c>
      <c r="AA194" s="14">
        <f t="shared" si="8"/>
        <v>2.0833333333333335</v>
      </c>
      <c r="AB194" s="12">
        <f>0.0055*AA194^2.633</f>
        <v>3.7988706957327742E-2</v>
      </c>
      <c r="AD194" s="11">
        <v>6</v>
      </c>
      <c r="AE194" s="13">
        <f t="shared" si="9"/>
        <v>64.585575888051665</v>
      </c>
      <c r="AF194" s="12">
        <f t="shared" si="10"/>
        <v>2.4535225160814473</v>
      </c>
    </row>
    <row r="195" spans="1:34" x14ac:dyDescent="0.2">
      <c r="A195" s="5" t="s">
        <v>88</v>
      </c>
      <c r="B195" s="5" t="s">
        <v>89</v>
      </c>
      <c r="C195" s="5" t="s">
        <v>115</v>
      </c>
      <c r="D195" s="11">
        <v>2</v>
      </c>
      <c r="E195" s="11" t="s">
        <v>94</v>
      </c>
      <c r="F195" s="5" t="s">
        <v>67</v>
      </c>
      <c r="G195" s="11">
        <v>3.5</v>
      </c>
      <c r="H195" s="11">
        <v>2</v>
      </c>
      <c r="I195" s="11">
        <v>3.25</v>
      </c>
      <c r="J195" s="11">
        <v>2</v>
      </c>
      <c r="K195" s="11">
        <v>2.5</v>
      </c>
      <c r="L195" s="11">
        <v>3.25</v>
      </c>
      <c r="M195" s="11">
        <v>2</v>
      </c>
      <c r="N195" s="11">
        <v>4.75</v>
      </c>
      <c r="O195" s="11">
        <v>3</v>
      </c>
      <c r="P195" s="11">
        <v>3</v>
      </c>
      <c r="Q195" s="11">
        <v>3</v>
      </c>
      <c r="AA195" s="14">
        <f t="shared" ref="AA195:AA258" si="15">AVERAGE(G195:Z195)</f>
        <v>2.9318181818181817</v>
      </c>
      <c r="AB195" s="12">
        <f>0.0249*AA195^2.73</f>
        <v>0.46933554799644672</v>
      </c>
      <c r="AD195" s="11">
        <v>13</v>
      </c>
      <c r="AE195" s="13">
        <f t="shared" ref="AE195:AE258" si="16">AD195/0.0929</f>
        <v>139.93541442411194</v>
      </c>
      <c r="AF195" s="12">
        <f t="shared" ref="AF195:AF258" si="17">AB195*AE195</f>
        <v>65.676664412850457</v>
      </c>
    </row>
    <row r="196" spans="1:34" x14ac:dyDescent="0.2">
      <c r="A196" s="5" t="s">
        <v>88</v>
      </c>
      <c r="B196" s="5" t="s">
        <v>89</v>
      </c>
      <c r="C196" s="5" t="s">
        <v>115</v>
      </c>
      <c r="D196" s="11">
        <v>2</v>
      </c>
      <c r="E196" s="11" t="s">
        <v>94</v>
      </c>
      <c r="F196" s="5" t="s">
        <v>74</v>
      </c>
      <c r="G196" s="11">
        <v>4</v>
      </c>
      <c r="H196" s="11">
        <v>3.25</v>
      </c>
      <c r="I196" s="11">
        <v>4</v>
      </c>
      <c r="J196" s="11">
        <v>3</v>
      </c>
      <c r="K196" s="11">
        <v>5</v>
      </c>
      <c r="L196" s="11">
        <v>4.75</v>
      </c>
      <c r="M196" s="11">
        <v>3</v>
      </c>
      <c r="N196" s="11">
        <v>4</v>
      </c>
      <c r="O196" s="11">
        <v>4.75</v>
      </c>
      <c r="P196" s="11">
        <v>3</v>
      </c>
      <c r="Q196" s="11">
        <v>4</v>
      </c>
      <c r="R196" s="11">
        <v>2.5</v>
      </c>
      <c r="S196" s="11">
        <v>6.5</v>
      </c>
      <c r="T196" s="11">
        <v>3.5</v>
      </c>
      <c r="U196" s="11">
        <v>4.5</v>
      </c>
      <c r="V196" s="11">
        <v>4.5</v>
      </c>
      <c r="AA196" s="14">
        <f t="shared" si="15"/>
        <v>4.015625</v>
      </c>
      <c r="AB196" s="12">
        <f>0.0062*AA196^2.724</f>
        <v>0.27353648907658251</v>
      </c>
      <c r="AD196" s="11">
        <v>16</v>
      </c>
      <c r="AE196" s="13">
        <f t="shared" si="16"/>
        <v>172.2282023681378</v>
      </c>
      <c r="AF196" s="12">
        <f t="shared" si="17"/>
        <v>47.11069779575157</v>
      </c>
    </row>
    <row r="197" spans="1:34" x14ac:dyDescent="0.2">
      <c r="A197" s="5" t="s">
        <v>88</v>
      </c>
      <c r="B197" s="5" t="s">
        <v>89</v>
      </c>
      <c r="C197" s="5" t="s">
        <v>115</v>
      </c>
      <c r="D197" s="11">
        <v>2</v>
      </c>
      <c r="E197" s="11" t="s">
        <v>94</v>
      </c>
      <c r="F197" s="5" t="s">
        <v>32</v>
      </c>
      <c r="G197" s="11">
        <v>3.5</v>
      </c>
      <c r="H197" s="11">
        <v>2.5</v>
      </c>
      <c r="I197" s="11">
        <v>2.5</v>
      </c>
      <c r="J197" s="11">
        <v>3</v>
      </c>
      <c r="K197" s="11">
        <v>4</v>
      </c>
      <c r="L197" s="11">
        <v>4.25</v>
      </c>
      <c r="M197" s="11">
        <v>4.5</v>
      </c>
      <c r="N197" s="11">
        <v>5</v>
      </c>
      <c r="O197" s="11">
        <v>3</v>
      </c>
      <c r="P197" s="11">
        <v>2.25</v>
      </c>
      <c r="Q197" s="11">
        <v>3</v>
      </c>
      <c r="R197" s="11">
        <v>3.5</v>
      </c>
      <c r="S197" s="11">
        <v>1.75</v>
      </c>
      <c r="T197" s="11">
        <v>3.5</v>
      </c>
      <c r="U197" s="11">
        <v>3</v>
      </c>
      <c r="V197" s="11">
        <v>2</v>
      </c>
      <c r="W197" s="11">
        <v>1.5</v>
      </c>
      <c r="X197" s="11">
        <v>4.5</v>
      </c>
      <c r="Y197" s="11">
        <v>4</v>
      </c>
      <c r="Z197" s="11">
        <v>3</v>
      </c>
      <c r="AA197" s="14">
        <f t="shared" si="15"/>
        <v>3.2124999999999999</v>
      </c>
      <c r="AB197" s="12">
        <f>(0.0006*AA197^2.77)*0.95</f>
        <v>1.4448752215473613E-2</v>
      </c>
      <c r="AD197" s="11">
        <v>73</v>
      </c>
      <c r="AE197" s="13">
        <f t="shared" si="16"/>
        <v>785.79117330462861</v>
      </c>
      <c r="AF197" s="12">
        <f t="shared" si="17"/>
        <v>11.353701956184862</v>
      </c>
    </row>
    <row r="198" spans="1:34" x14ac:dyDescent="0.2">
      <c r="A198" s="5" t="s">
        <v>88</v>
      </c>
      <c r="B198" s="5" t="s">
        <v>89</v>
      </c>
      <c r="C198" s="5" t="s">
        <v>115</v>
      </c>
      <c r="D198" s="11">
        <v>2</v>
      </c>
      <c r="E198" s="11" t="s">
        <v>94</v>
      </c>
      <c r="F198" s="5" t="s">
        <v>82</v>
      </c>
      <c r="G198" s="11">
        <v>4.5</v>
      </c>
      <c r="H198" s="11">
        <v>4</v>
      </c>
      <c r="I198" s="11">
        <v>5.5</v>
      </c>
      <c r="J198" s="11">
        <v>6.25</v>
      </c>
      <c r="K198" s="11">
        <v>1.5</v>
      </c>
      <c r="L198" s="11">
        <v>5</v>
      </c>
      <c r="M198" s="11">
        <v>4.5</v>
      </c>
      <c r="N198" s="11">
        <v>4</v>
      </c>
      <c r="O198" s="11">
        <v>5.5</v>
      </c>
      <c r="AA198" s="14">
        <f t="shared" si="15"/>
        <v>4.5277777777777777</v>
      </c>
      <c r="AB198" s="12">
        <f>(0.01*AA198^2.658)*0.95</f>
        <v>0.52609746693864368</v>
      </c>
      <c r="AD198" s="11">
        <v>9</v>
      </c>
      <c r="AE198" s="13">
        <f t="shared" si="16"/>
        <v>96.878363832077511</v>
      </c>
      <c r="AF198" s="12">
        <f t="shared" si="17"/>
        <v>50.967461813216289</v>
      </c>
    </row>
    <row r="199" spans="1:34" x14ac:dyDescent="0.2">
      <c r="A199" s="5" t="s">
        <v>88</v>
      </c>
      <c r="B199" s="5" t="s">
        <v>89</v>
      </c>
      <c r="C199" s="5" t="s">
        <v>115</v>
      </c>
      <c r="D199" s="11">
        <v>2</v>
      </c>
      <c r="E199" s="11" t="s">
        <v>94</v>
      </c>
      <c r="F199" s="5" t="s">
        <v>93</v>
      </c>
      <c r="G199" s="11">
        <v>2.75</v>
      </c>
      <c r="H199" s="11">
        <v>3</v>
      </c>
      <c r="AA199" s="14">
        <f t="shared" si="15"/>
        <v>2.875</v>
      </c>
      <c r="AD199" s="11">
        <v>2</v>
      </c>
      <c r="AE199" s="13">
        <f t="shared" si="16"/>
        <v>21.528525296017225</v>
      </c>
      <c r="AF199" s="12">
        <f t="shared" si="17"/>
        <v>0</v>
      </c>
      <c r="AG199" s="5" t="s">
        <v>131</v>
      </c>
    </row>
    <row r="200" spans="1:34" x14ac:dyDescent="0.2">
      <c r="A200" s="5" t="s">
        <v>88</v>
      </c>
      <c r="B200" s="5" t="s">
        <v>89</v>
      </c>
      <c r="C200" s="5" t="s">
        <v>115</v>
      </c>
      <c r="D200" s="11">
        <v>2</v>
      </c>
      <c r="E200" s="11" t="s">
        <v>94</v>
      </c>
      <c r="F200" s="5" t="s">
        <v>57</v>
      </c>
      <c r="G200" s="11">
        <v>3</v>
      </c>
      <c r="H200" s="11">
        <v>5.5</v>
      </c>
      <c r="I200" s="11">
        <v>6</v>
      </c>
      <c r="AA200" s="14">
        <f t="shared" si="15"/>
        <v>4.833333333333333</v>
      </c>
      <c r="AB200" s="12">
        <f>0.0056*AA200^2.926</f>
        <v>0.56272214992908065</v>
      </c>
      <c r="AD200" s="11">
        <v>3</v>
      </c>
      <c r="AE200" s="13">
        <f t="shared" si="16"/>
        <v>32.292787944025832</v>
      </c>
      <c r="AF200" s="12">
        <f t="shared" si="17"/>
        <v>18.171867059066113</v>
      </c>
    </row>
    <row r="201" spans="1:34" x14ac:dyDescent="0.2">
      <c r="A201" s="5" t="s">
        <v>88</v>
      </c>
      <c r="B201" s="5" t="s">
        <v>89</v>
      </c>
      <c r="C201" s="5" t="s">
        <v>115</v>
      </c>
      <c r="D201" s="11">
        <v>2</v>
      </c>
      <c r="E201" s="11" t="s">
        <v>94</v>
      </c>
      <c r="F201" s="5" t="s">
        <v>116</v>
      </c>
      <c r="G201" s="11">
        <v>5</v>
      </c>
      <c r="AA201" s="14">
        <f t="shared" si="15"/>
        <v>5</v>
      </c>
      <c r="AB201" s="12">
        <f>0.0099*AA201^2.48</f>
        <v>0.53589635775533095</v>
      </c>
      <c r="AD201" s="11">
        <v>1</v>
      </c>
      <c r="AE201" s="13">
        <f t="shared" si="16"/>
        <v>10.764262648008613</v>
      </c>
      <c r="AF201" s="12">
        <f t="shared" si="17"/>
        <v>5.7685291469895699</v>
      </c>
    </row>
    <row r="202" spans="1:34" x14ac:dyDescent="0.2">
      <c r="A202" s="5" t="s">
        <v>88</v>
      </c>
      <c r="B202" s="5" t="s">
        <v>89</v>
      </c>
      <c r="C202" s="5" t="s">
        <v>115</v>
      </c>
      <c r="D202" s="11">
        <v>2</v>
      </c>
      <c r="E202" s="11" t="s">
        <v>94</v>
      </c>
      <c r="F202" s="5" t="s">
        <v>46</v>
      </c>
      <c r="G202" s="11">
        <v>3.5</v>
      </c>
      <c r="AA202" s="14">
        <f t="shared" si="15"/>
        <v>3.5</v>
      </c>
      <c r="AB202" s="12">
        <f>(0.0015*AA202^3.115)*0.95</f>
        <v>7.0564589998621682E-2</v>
      </c>
      <c r="AD202" s="11">
        <v>1</v>
      </c>
      <c r="AE202" s="13">
        <f t="shared" si="16"/>
        <v>10.764262648008613</v>
      </c>
      <c r="AF202" s="12">
        <f t="shared" si="17"/>
        <v>0.75957578039420548</v>
      </c>
    </row>
    <row r="203" spans="1:34" x14ac:dyDescent="0.2">
      <c r="A203" s="5" t="s">
        <v>88</v>
      </c>
      <c r="B203" s="5" t="s">
        <v>89</v>
      </c>
      <c r="C203" s="5" t="s">
        <v>115</v>
      </c>
      <c r="D203" s="11">
        <v>2</v>
      </c>
      <c r="E203" s="11" t="s">
        <v>90</v>
      </c>
      <c r="F203" s="5" t="s">
        <v>117</v>
      </c>
      <c r="G203" s="11">
        <v>37</v>
      </c>
      <c r="H203" s="11">
        <v>33</v>
      </c>
      <c r="I203" s="11">
        <v>34</v>
      </c>
      <c r="J203" s="11">
        <v>42</v>
      </c>
      <c r="K203" s="11">
        <v>35</v>
      </c>
      <c r="L203" s="11">
        <v>38</v>
      </c>
      <c r="M203" s="11">
        <v>34</v>
      </c>
      <c r="N203" s="11">
        <v>33</v>
      </c>
      <c r="O203" s="11">
        <v>39</v>
      </c>
      <c r="P203" s="11">
        <v>33</v>
      </c>
      <c r="Q203" s="11">
        <v>36</v>
      </c>
      <c r="R203" s="11">
        <v>35</v>
      </c>
      <c r="AA203" s="14">
        <f t="shared" si="15"/>
        <v>35.75</v>
      </c>
      <c r="AB203" s="12">
        <f>(0.0064*AA203^2.443)*0.95</f>
        <v>37.892822890239032</v>
      </c>
      <c r="AD203" s="11">
        <v>12</v>
      </c>
      <c r="AE203" s="13">
        <f t="shared" si="16"/>
        <v>129.17115177610333</v>
      </c>
      <c r="AF203" s="12">
        <f t="shared" si="17"/>
        <v>4894.6595767800682</v>
      </c>
    </row>
    <row r="204" spans="1:34" x14ac:dyDescent="0.2">
      <c r="A204" s="5" t="s">
        <v>88</v>
      </c>
      <c r="B204" s="5" t="s">
        <v>89</v>
      </c>
      <c r="C204" s="5" t="s">
        <v>115</v>
      </c>
      <c r="D204" s="11">
        <v>2</v>
      </c>
      <c r="E204" s="11" t="s">
        <v>90</v>
      </c>
      <c r="F204" s="5" t="s">
        <v>82</v>
      </c>
      <c r="G204" s="11">
        <v>6</v>
      </c>
      <c r="H204" s="11">
        <v>6</v>
      </c>
      <c r="I204" s="11">
        <v>7</v>
      </c>
      <c r="J204" s="11">
        <v>5</v>
      </c>
      <c r="K204" s="11">
        <v>5</v>
      </c>
      <c r="L204" s="11">
        <v>5</v>
      </c>
      <c r="M204" s="11">
        <v>5</v>
      </c>
      <c r="N204" s="11">
        <v>6</v>
      </c>
      <c r="AB204" s="12">
        <f>(0.01*AA204^2.658)*0.95</f>
        <v>0</v>
      </c>
      <c r="AF204" s="12">
        <f t="shared" si="17"/>
        <v>0</v>
      </c>
    </row>
    <row r="205" spans="1:34" x14ac:dyDescent="0.2">
      <c r="A205" s="5" t="s">
        <v>88</v>
      </c>
      <c r="B205" s="5" t="s">
        <v>89</v>
      </c>
      <c r="C205" s="5" t="s">
        <v>115</v>
      </c>
      <c r="D205" s="11">
        <v>2</v>
      </c>
      <c r="E205" s="11" t="s">
        <v>90</v>
      </c>
      <c r="F205" s="5" t="s">
        <v>83</v>
      </c>
      <c r="G205" s="11">
        <v>20</v>
      </c>
      <c r="H205" s="11">
        <v>21</v>
      </c>
      <c r="I205" s="11">
        <v>23</v>
      </c>
      <c r="J205" s="11">
        <v>17</v>
      </c>
      <c r="K205" s="11">
        <v>18</v>
      </c>
      <c r="L205" s="5"/>
      <c r="M205" s="5"/>
      <c r="N205" s="5"/>
      <c r="O205" s="5"/>
      <c r="P205" s="5"/>
      <c r="Q205" s="5"/>
      <c r="R205" s="5"/>
      <c r="S205" s="5"/>
      <c r="AA205" s="14">
        <f t="shared" si="15"/>
        <v>19.8</v>
      </c>
      <c r="AB205" s="12">
        <f>(0.01*AA205^2.658)*0.95</f>
        <v>26.561933251217532</v>
      </c>
      <c r="AD205" s="11">
        <v>13</v>
      </c>
      <c r="AE205" s="13">
        <f t="shared" si="16"/>
        <v>139.93541442411194</v>
      </c>
      <c r="AF205" s="12">
        <f t="shared" si="17"/>
        <v>3716.9551374147245</v>
      </c>
      <c r="AH205" s="5" t="s">
        <v>154</v>
      </c>
    </row>
    <row r="206" spans="1:34" x14ac:dyDescent="0.2">
      <c r="A206" s="5" t="s">
        <v>88</v>
      </c>
      <c r="B206" s="5" t="s">
        <v>89</v>
      </c>
      <c r="C206" s="5" t="s">
        <v>115</v>
      </c>
      <c r="D206" s="11">
        <v>2</v>
      </c>
      <c r="E206" s="11" t="s">
        <v>90</v>
      </c>
      <c r="F206" s="5" t="s">
        <v>67</v>
      </c>
      <c r="G206" s="11">
        <v>6.5</v>
      </c>
      <c r="H206" s="11">
        <v>7</v>
      </c>
      <c r="I206" s="11">
        <v>6</v>
      </c>
      <c r="J206" s="11">
        <v>6.5</v>
      </c>
      <c r="AA206" s="14">
        <f t="shared" si="15"/>
        <v>6.5</v>
      </c>
      <c r="AB206" s="12">
        <f>0.0249*AA206^2.73</f>
        <v>4.1252741056350368</v>
      </c>
      <c r="AD206" s="11">
        <v>6</v>
      </c>
      <c r="AE206" s="13">
        <f t="shared" si="16"/>
        <v>64.585575888051665</v>
      </c>
      <c r="AF206" s="12">
        <f t="shared" si="17"/>
        <v>266.43320380850611</v>
      </c>
    </row>
    <row r="207" spans="1:34" x14ac:dyDescent="0.2">
      <c r="A207" s="5" t="s">
        <v>88</v>
      </c>
      <c r="B207" s="5" t="s">
        <v>89</v>
      </c>
      <c r="C207" s="5" t="s">
        <v>115</v>
      </c>
      <c r="D207" s="11">
        <v>2</v>
      </c>
      <c r="E207" s="11" t="s">
        <v>90</v>
      </c>
      <c r="F207" s="5" t="s">
        <v>96</v>
      </c>
      <c r="G207" s="11">
        <v>7.5</v>
      </c>
      <c r="AA207" s="14">
        <f t="shared" si="15"/>
        <v>7.5</v>
      </c>
      <c r="AB207" s="12">
        <f>0.0048*AA207^2.55</f>
        <v>0.81780066435324816</v>
      </c>
      <c r="AD207" s="11">
        <v>1</v>
      </c>
      <c r="AE207" s="13">
        <f t="shared" si="16"/>
        <v>10.764262648008613</v>
      </c>
      <c r="AF207" s="12">
        <f t="shared" si="17"/>
        <v>8.8030211448142968</v>
      </c>
    </row>
    <row r="208" spans="1:34" x14ac:dyDescent="0.2">
      <c r="A208" s="5" t="s">
        <v>88</v>
      </c>
      <c r="B208" s="5" t="s">
        <v>89</v>
      </c>
      <c r="C208" s="5" t="s">
        <v>115</v>
      </c>
      <c r="D208" s="11">
        <v>2</v>
      </c>
      <c r="E208" s="11" t="s">
        <v>90</v>
      </c>
      <c r="F208" s="5" t="s">
        <v>74</v>
      </c>
      <c r="G208" s="11">
        <v>6</v>
      </c>
      <c r="H208" s="11">
        <v>7</v>
      </c>
      <c r="I208" s="11">
        <v>7</v>
      </c>
      <c r="AA208" s="14">
        <f t="shared" si="15"/>
        <v>6.666666666666667</v>
      </c>
      <c r="AB208" s="12">
        <f>0.0062*AA208^2.724</f>
        <v>1.0882260048393386</v>
      </c>
      <c r="AD208" s="11">
        <v>4</v>
      </c>
      <c r="AE208" s="13">
        <f t="shared" si="16"/>
        <v>43.05705059203445</v>
      </c>
      <c r="AF208" s="12">
        <f t="shared" si="17"/>
        <v>46.855802145934931</v>
      </c>
    </row>
    <row r="209" spans="1:33" x14ac:dyDescent="0.2">
      <c r="A209" s="5" t="s">
        <v>88</v>
      </c>
      <c r="B209" s="5" t="s">
        <v>89</v>
      </c>
      <c r="C209" s="5" t="s">
        <v>115</v>
      </c>
      <c r="D209" s="11">
        <v>2</v>
      </c>
      <c r="E209" s="11" t="s">
        <v>90</v>
      </c>
      <c r="F209" s="5" t="s">
        <v>57</v>
      </c>
      <c r="G209" s="11">
        <v>5.25</v>
      </c>
      <c r="H209" s="11">
        <v>5</v>
      </c>
      <c r="I209" s="11">
        <v>8.5</v>
      </c>
      <c r="J209" s="11">
        <v>7</v>
      </c>
      <c r="K209" s="11">
        <v>7</v>
      </c>
      <c r="L209" s="11">
        <v>8</v>
      </c>
      <c r="M209" s="11">
        <v>7</v>
      </c>
      <c r="N209" s="11">
        <v>7</v>
      </c>
      <c r="O209" s="11">
        <v>7</v>
      </c>
      <c r="AA209" s="14">
        <f t="shared" si="15"/>
        <v>6.8611111111111107</v>
      </c>
      <c r="AB209" s="12">
        <f>0.0056*AA209^2.926</f>
        <v>1.5684771458059295</v>
      </c>
      <c r="AD209" s="11">
        <v>10</v>
      </c>
      <c r="AE209" s="13">
        <f t="shared" si="16"/>
        <v>107.64262648008612</v>
      </c>
      <c r="AF209" s="12">
        <f t="shared" si="17"/>
        <v>168.83499954853923</v>
      </c>
    </row>
    <row r="210" spans="1:33" x14ac:dyDescent="0.2">
      <c r="A210" s="5" t="s">
        <v>88</v>
      </c>
      <c r="B210" s="5" t="s">
        <v>89</v>
      </c>
      <c r="C210" s="5" t="s">
        <v>115</v>
      </c>
      <c r="D210" s="11">
        <v>2</v>
      </c>
      <c r="E210" s="11" t="s">
        <v>90</v>
      </c>
      <c r="F210" s="5" t="s">
        <v>32</v>
      </c>
      <c r="G210" s="11">
        <v>4.75</v>
      </c>
      <c r="H210" s="11">
        <v>4.5</v>
      </c>
      <c r="I210" s="11">
        <v>4</v>
      </c>
      <c r="J210" s="11">
        <v>4</v>
      </c>
      <c r="K210" s="11">
        <v>4</v>
      </c>
      <c r="L210" s="11">
        <v>5.25</v>
      </c>
      <c r="M210" s="11">
        <v>5</v>
      </c>
      <c r="N210" s="11">
        <v>5</v>
      </c>
      <c r="O210" s="11">
        <v>4.5</v>
      </c>
      <c r="AA210" s="14">
        <f t="shared" si="15"/>
        <v>4.5555555555555554</v>
      </c>
      <c r="AB210" s="12">
        <f>(0.0006*AA210^2.77)*0.95</f>
        <v>3.8021950108576813E-2</v>
      </c>
      <c r="AD210" s="11">
        <v>9</v>
      </c>
      <c r="AE210" s="13">
        <f t="shared" si="16"/>
        <v>96.878363832077511</v>
      </c>
      <c r="AF210" s="12">
        <f t="shared" si="17"/>
        <v>3.6835043162238037</v>
      </c>
    </row>
    <row r="211" spans="1:33" x14ac:dyDescent="0.2">
      <c r="A211" s="5" t="s">
        <v>88</v>
      </c>
      <c r="B211" s="5" t="s">
        <v>89</v>
      </c>
      <c r="C211" s="5" t="s">
        <v>115</v>
      </c>
      <c r="D211" s="11">
        <v>2</v>
      </c>
      <c r="E211" s="11" t="s">
        <v>90</v>
      </c>
      <c r="F211" s="5" t="s">
        <v>53</v>
      </c>
      <c r="G211" s="11">
        <v>4.25</v>
      </c>
      <c r="AA211" s="14">
        <f t="shared" si="15"/>
        <v>4.25</v>
      </c>
      <c r="AB211" s="12">
        <f>0.0055*AA211^2.633</f>
        <v>0.24826228157498992</v>
      </c>
      <c r="AD211" s="11">
        <v>1</v>
      </c>
      <c r="AE211" s="13">
        <f t="shared" si="16"/>
        <v>10.764262648008613</v>
      </c>
      <c r="AF211" s="12">
        <f t="shared" si="17"/>
        <v>2.6723604044670606</v>
      </c>
    </row>
    <row r="212" spans="1:33" x14ac:dyDescent="0.2">
      <c r="A212" s="5" t="s">
        <v>88</v>
      </c>
      <c r="B212" s="5" t="s">
        <v>89</v>
      </c>
      <c r="C212" s="5" t="s">
        <v>115</v>
      </c>
      <c r="D212" s="11">
        <v>2</v>
      </c>
      <c r="E212" s="11" t="s">
        <v>90</v>
      </c>
      <c r="F212" s="5" t="s">
        <v>116</v>
      </c>
      <c r="G212" s="11">
        <v>4</v>
      </c>
      <c r="AA212" s="14">
        <f t="shared" si="15"/>
        <v>4</v>
      </c>
      <c r="AB212" s="12">
        <f>0.0099*AA212^2.48</f>
        <v>0.308137087340212</v>
      </c>
      <c r="AD212" s="11">
        <v>1</v>
      </c>
      <c r="AE212" s="13">
        <f t="shared" si="16"/>
        <v>10.764262648008613</v>
      </c>
      <c r="AF212" s="12">
        <f t="shared" si="17"/>
        <v>3.3168685397224116</v>
      </c>
    </row>
    <row r="213" spans="1:33" x14ac:dyDescent="0.2">
      <c r="A213" s="5" t="s">
        <v>88</v>
      </c>
      <c r="B213" s="5" t="s">
        <v>89</v>
      </c>
      <c r="C213" s="5" t="s">
        <v>115</v>
      </c>
      <c r="D213" s="11">
        <v>1</v>
      </c>
      <c r="E213" s="11" t="s">
        <v>94</v>
      </c>
      <c r="F213" s="5" t="s">
        <v>67</v>
      </c>
      <c r="G213" s="11">
        <v>4.5</v>
      </c>
      <c r="H213" s="11">
        <v>6.5</v>
      </c>
      <c r="I213" s="11">
        <v>2.5</v>
      </c>
      <c r="J213" s="11">
        <v>2.5</v>
      </c>
      <c r="K213" s="11">
        <v>3.5</v>
      </c>
      <c r="L213" s="11">
        <v>4.25</v>
      </c>
      <c r="M213" s="11">
        <v>3.25</v>
      </c>
      <c r="AA213" s="14">
        <f t="shared" si="15"/>
        <v>3.8571428571428572</v>
      </c>
      <c r="AB213" s="12">
        <f>0.0249*AA213^2.73</f>
        <v>0.99244117446214442</v>
      </c>
      <c r="AD213" s="11">
        <v>10</v>
      </c>
      <c r="AE213" s="13">
        <f t="shared" si="16"/>
        <v>107.64262648008612</v>
      </c>
      <c r="AF213" s="12">
        <f t="shared" si="17"/>
        <v>106.82897464608659</v>
      </c>
    </row>
    <row r="214" spans="1:33" x14ac:dyDescent="0.2">
      <c r="A214" s="5" t="s">
        <v>88</v>
      </c>
      <c r="B214" s="5" t="s">
        <v>89</v>
      </c>
      <c r="C214" s="5" t="s">
        <v>115</v>
      </c>
      <c r="D214" s="11">
        <v>1</v>
      </c>
      <c r="E214" s="11" t="s">
        <v>94</v>
      </c>
      <c r="F214" s="5" t="s">
        <v>57</v>
      </c>
      <c r="G214" s="11">
        <v>5</v>
      </c>
      <c r="H214" s="11">
        <v>4.75</v>
      </c>
      <c r="AA214" s="14">
        <f t="shared" si="15"/>
        <v>4.875</v>
      </c>
      <c r="AB214" s="12">
        <f>0.0056*AA214^2.926</f>
        <v>0.57703448073448749</v>
      </c>
      <c r="AD214" s="11">
        <v>2</v>
      </c>
      <c r="AE214" s="13">
        <f t="shared" si="16"/>
        <v>21.528525296017225</v>
      </c>
      <c r="AF214" s="12">
        <f t="shared" si="17"/>
        <v>12.422701415166578</v>
      </c>
    </row>
    <row r="215" spans="1:33" x14ac:dyDescent="0.2">
      <c r="A215" s="5" t="s">
        <v>88</v>
      </c>
      <c r="B215" s="5" t="s">
        <v>89</v>
      </c>
      <c r="C215" s="5" t="s">
        <v>115</v>
      </c>
      <c r="D215" s="11">
        <v>1</v>
      </c>
      <c r="E215" s="11" t="s">
        <v>94</v>
      </c>
      <c r="F215" s="5" t="s">
        <v>95</v>
      </c>
      <c r="G215" s="11">
        <v>2</v>
      </c>
      <c r="AA215" s="14">
        <f t="shared" si="15"/>
        <v>2</v>
      </c>
      <c r="AD215" s="11">
        <v>1</v>
      </c>
      <c r="AE215" s="13">
        <f t="shared" si="16"/>
        <v>10.764262648008613</v>
      </c>
      <c r="AF215" s="12">
        <f t="shared" si="17"/>
        <v>0</v>
      </c>
      <c r="AG215" s="5" t="s">
        <v>132</v>
      </c>
    </row>
    <row r="216" spans="1:33" x14ac:dyDescent="0.2">
      <c r="A216" s="5" t="s">
        <v>88</v>
      </c>
      <c r="B216" s="5" t="s">
        <v>89</v>
      </c>
      <c r="C216" s="5" t="s">
        <v>115</v>
      </c>
      <c r="D216" s="11">
        <v>1</v>
      </c>
      <c r="E216" s="11" t="s">
        <v>94</v>
      </c>
      <c r="F216" s="5" t="s">
        <v>74</v>
      </c>
      <c r="G216" s="11">
        <v>5</v>
      </c>
      <c r="H216" s="11">
        <v>3.5</v>
      </c>
      <c r="I216" s="11">
        <v>3</v>
      </c>
      <c r="J216" s="11">
        <v>4</v>
      </c>
      <c r="K216" s="11">
        <v>3.75</v>
      </c>
      <c r="L216" s="11">
        <v>3.5</v>
      </c>
      <c r="M216" s="11">
        <v>4</v>
      </c>
      <c r="N216" s="11">
        <v>4</v>
      </c>
      <c r="AA216" s="14">
        <f t="shared" si="15"/>
        <v>3.84375</v>
      </c>
      <c r="AB216" s="12">
        <f>0.0062*AA216^2.724</f>
        <v>0.24280893949574223</v>
      </c>
      <c r="AD216" s="11">
        <v>8</v>
      </c>
      <c r="AE216" s="13">
        <f t="shared" si="16"/>
        <v>86.1141011840689</v>
      </c>
      <c r="AF216" s="12">
        <f t="shared" si="17"/>
        <v>20.909273584132809</v>
      </c>
    </row>
    <row r="217" spans="1:33" x14ac:dyDescent="0.2">
      <c r="A217" s="5" t="s">
        <v>88</v>
      </c>
      <c r="B217" s="5" t="s">
        <v>89</v>
      </c>
      <c r="C217" s="5" t="s">
        <v>115</v>
      </c>
      <c r="D217" s="11">
        <v>1</v>
      </c>
      <c r="E217" s="11" t="s">
        <v>94</v>
      </c>
      <c r="F217" s="5" t="s">
        <v>116</v>
      </c>
      <c r="G217" s="11">
        <v>3.5</v>
      </c>
      <c r="AA217" s="14">
        <f t="shared" si="15"/>
        <v>3.5</v>
      </c>
      <c r="AB217" s="12">
        <f>0.0099*AA217^2.48</f>
        <v>0.2212707177404642</v>
      </c>
      <c r="AD217" s="11">
        <v>1</v>
      </c>
      <c r="AE217" s="13">
        <f t="shared" si="16"/>
        <v>10.764262648008613</v>
      </c>
      <c r="AF217" s="12">
        <f t="shared" si="17"/>
        <v>2.3818161220717355</v>
      </c>
    </row>
    <row r="218" spans="1:33" x14ac:dyDescent="0.2">
      <c r="A218" s="5" t="s">
        <v>88</v>
      </c>
      <c r="B218" s="5" t="s">
        <v>89</v>
      </c>
      <c r="C218" s="5" t="s">
        <v>115</v>
      </c>
      <c r="D218" s="11">
        <v>1</v>
      </c>
      <c r="E218" s="11" t="s">
        <v>94</v>
      </c>
      <c r="F218" s="5" t="s">
        <v>53</v>
      </c>
      <c r="G218" s="11">
        <v>3.5</v>
      </c>
      <c r="AA218" s="14">
        <f t="shared" si="15"/>
        <v>3.5</v>
      </c>
      <c r="AB218" s="12">
        <f>0.0055*AA218^2.633</f>
        <v>0.14889970943634193</v>
      </c>
      <c r="AD218" s="11">
        <v>1</v>
      </c>
      <c r="AE218" s="13">
        <f t="shared" si="16"/>
        <v>10.764262648008613</v>
      </c>
      <c r="AF218" s="12">
        <f t="shared" si="17"/>
        <v>1.602795580584951</v>
      </c>
    </row>
    <row r="219" spans="1:33" x14ac:dyDescent="0.2">
      <c r="A219" s="5" t="s">
        <v>88</v>
      </c>
      <c r="B219" s="5" t="s">
        <v>89</v>
      </c>
      <c r="C219" s="5" t="s">
        <v>115</v>
      </c>
      <c r="D219" s="11">
        <v>1</v>
      </c>
      <c r="E219" s="11" t="s">
        <v>94</v>
      </c>
      <c r="F219" s="5" t="s">
        <v>32</v>
      </c>
      <c r="G219" s="11">
        <v>4.5</v>
      </c>
      <c r="H219" s="11">
        <v>3</v>
      </c>
      <c r="I219" s="11">
        <v>3.5</v>
      </c>
      <c r="J219" s="11">
        <v>4</v>
      </c>
      <c r="K219" s="11">
        <v>3</v>
      </c>
      <c r="L219" s="11">
        <v>5</v>
      </c>
      <c r="M219" s="11">
        <v>3</v>
      </c>
      <c r="N219" s="11">
        <v>4.5</v>
      </c>
      <c r="O219" s="11">
        <v>4.25</v>
      </c>
      <c r="P219" s="11">
        <v>3</v>
      </c>
      <c r="Q219" s="11">
        <v>5</v>
      </c>
      <c r="R219" s="11">
        <v>3.25</v>
      </c>
      <c r="S219" s="11">
        <v>4</v>
      </c>
      <c r="T219" s="11">
        <v>5</v>
      </c>
      <c r="U219" s="11">
        <v>4</v>
      </c>
      <c r="V219" s="11">
        <v>5</v>
      </c>
      <c r="W219" s="11">
        <v>4</v>
      </c>
      <c r="X219" s="11">
        <v>4</v>
      </c>
      <c r="Y219" s="11">
        <v>5</v>
      </c>
      <c r="Z219" s="11">
        <v>4</v>
      </c>
      <c r="AA219" s="14">
        <f t="shared" si="15"/>
        <v>4.05</v>
      </c>
      <c r="AB219" s="12">
        <f>(0.0006*AA219^2.77)*0.95</f>
        <v>2.7448920538693859E-2</v>
      </c>
      <c r="AD219" s="11">
        <v>57</v>
      </c>
      <c r="AE219" s="13">
        <f t="shared" si="16"/>
        <v>613.56297093649084</v>
      </c>
      <c r="AF219" s="12">
        <f t="shared" si="17"/>
        <v>16.841641234720665</v>
      </c>
    </row>
    <row r="220" spans="1:33" x14ac:dyDescent="0.2">
      <c r="A220" s="5" t="s">
        <v>88</v>
      </c>
      <c r="B220" s="5" t="s">
        <v>89</v>
      </c>
      <c r="C220" s="5" t="s">
        <v>115</v>
      </c>
      <c r="D220" s="11">
        <v>1</v>
      </c>
      <c r="E220" s="11" t="s">
        <v>90</v>
      </c>
      <c r="F220" s="5" t="s">
        <v>74</v>
      </c>
      <c r="G220" s="11">
        <v>5</v>
      </c>
      <c r="H220" s="11">
        <v>5</v>
      </c>
      <c r="AA220" s="14">
        <f t="shared" si="15"/>
        <v>5</v>
      </c>
      <c r="AB220" s="12">
        <f>0.0062*AA220^2.724</f>
        <v>0.49703386644798547</v>
      </c>
      <c r="AD220" s="11">
        <v>2</v>
      </c>
      <c r="AE220" s="13">
        <f t="shared" si="16"/>
        <v>21.528525296017225</v>
      </c>
      <c r="AF220" s="12">
        <f t="shared" si="17"/>
        <v>10.700406166802702</v>
      </c>
    </row>
    <row r="221" spans="1:33" x14ac:dyDescent="0.2">
      <c r="A221" s="5" t="s">
        <v>88</v>
      </c>
      <c r="B221" s="5" t="s">
        <v>89</v>
      </c>
      <c r="C221" s="5" t="s">
        <v>115</v>
      </c>
      <c r="D221" s="11">
        <v>1</v>
      </c>
      <c r="E221" s="11" t="s">
        <v>90</v>
      </c>
      <c r="F221" s="5" t="s">
        <v>57</v>
      </c>
      <c r="G221" s="11">
        <v>7</v>
      </c>
      <c r="H221" s="11">
        <v>7</v>
      </c>
      <c r="I221" s="11">
        <v>7</v>
      </c>
      <c r="J221" s="11">
        <v>7.5</v>
      </c>
      <c r="K221" s="11">
        <v>6</v>
      </c>
      <c r="AA221" s="14">
        <f t="shared" si="15"/>
        <v>6.9</v>
      </c>
      <c r="AB221" s="12">
        <f>0.0056*AA221^2.926</f>
        <v>1.594631968899068</v>
      </c>
      <c r="AD221" s="11">
        <v>6</v>
      </c>
      <c r="AE221" s="13">
        <f t="shared" si="16"/>
        <v>64.585575888051665</v>
      </c>
      <c r="AF221" s="12">
        <f t="shared" si="17"/>
        <v>102.990224040844</v>
      </c>
    </row>
    <row r="222" spans="1:33" x14ac:dyDescent="0.2">
      <c r="A222" s="5" t="s">
        <v>88</v>
      </c>
      <c r="B222" s="5" t="s">
        <v>89</v>
      </c>
      <c r="C222" s="5" t="s">
        <v>115</v>
      </c>
      <c r="D222" s="11">
        <v>1</v>
      </c>
      <c r="E222" s="11" t="s">
        <v>90</v>
      </c>
      <c r="F222" s="5" t="s">
        <v>67</v>
      </c>
      <c r="G222" s="11">
        <v>6</v>
      </c>
      <c r="H222" s="11">
        <v>9</v>
      </c>
      <c r="I222" s="11">
        <v>7</v>
      </c>
      <c r="J222" s="11">
        <v>5.5</v>
      </c>
      <c r="AA222" s="14">
        <f t="shared" si="15"/>
        <v>6.875</v>
      </c>
      <c r="AB222" s="12">
        <f>0.0249*AA222^2.73</f>
        <v>4.8078822734952533</v>
      </c>
      <c r="AD222" s="11">
        <v>4</v>
      </c>
      <c r="AE222" s="13">
        <f t="shared" si="16"/>
        <v>43.05705059203445</v>
      </c>
      <c r="AF222" s="12">
        <f t="shared" si="17"/>
        <v>207.01323029043073</v>
      </c>
    </row>
    <row r="223" spans="1:33" x14ac:dyDescent="0.2">
      <c r="A223" s="5" t="s">
        <v>88</v>
      </c>
      <c r="B223" s="5" t="s">
        <v>89</v>
      </c>
      <c r="C223" s="5" t="s">
        <v>115</v>
      </c>
      <c r="D223" s="11">
        <v>1</v>
      </c>
      <c r="E223" s="11" t="s">
        <v>90</v>
      </c>
      <c r="F223" s="5" t="s">
        <v>32</v>
      </c>
      <c r="G223" s="11">
        <v>6.5</v>
      </c>
      <c r="H223" s="11">
        <v>5</v>
      </c>
      <c r="I223" s="11">
        <v>7</v>
      </c>
      <c r="J223" s="11">
        <v>4.5</v>
      </c>
      <c r="K223" s="11">
        <v>5</v>
      </c>
      <c r="L223" s="11">
        <v>3.5</v>
      </c>
      <c r="AA223" s="14">
        <f t="shared" si="15"/>
        <v>5.25</v>
      </c>
      <c r="AB223" s="12">
        <f>(0.0006*AA223^2.77)*0.95</f>
        <v>5.6326935795089607E-2</v>
      </c>
      <c r="AD223" s="11">
        <v>6</v>
      </c>
      <c r="AE223" s="13">
        <f t="shared" si="16"/>
        <v>64.585575888051665</v>
      </c>
      <c r="AF223" s="12">
        <f t="shared" si="17"/>
        <v>3.6379075863351735</v>
      </c>
    </row>
    <row r="224" spans="1:33" x14ac:dyDescent="0.2">
      <c r="A224" s="5" t="s">
        <v>88</v>
      </c>
      <c r="B224" s="5" t="s">
        <v>89</v>
      </c>
      <c r="C224" s="5" t="s">
        <v>115</v>
      </c>
      <c r="D224" s="11">
        <v>1</v>
      </c>
      <c r="E224" s="11" t="s">
        <v>90</v>
      </c>
      <c r="F224" s="5" t="s">
        <v>118</v>
      </c>
      <c r="G224" s="11">
        <v>9</v>
      </c>
      <c r="AA224" s="14">
        <f t="shared" si="15"/>
        <v>9</v>
      </c>
      <c r="AB224" s="12">
        <f>0.0099*AA224^2.48</f>
        <v>2.3022719274998233</v>
      </c>
      <c r="AD224" s="11">
        <v>1</v>
      </c>
      <c r="AE224" s="13">
        <f t="shared" si="16"/>
        <v>10.764262648008613</v>
      </c>
      <c r="AF224" s="12">
        <f t="shared" si="17"/>
        <v>24.782259714745141</v>
      </c>
    </row>
    <row r="225" spans="1:35" x14ac:dyDescent="0.2">
      <c r="A225" s="5" t="s">
        <v>88</v>
      </c>
      <c r="B225" s="5" t="s">
        <v>89</v>
      </c>
      <c r="C225" s="5" t="s">
        <v>115</v>
      </c>
      <c r="D225" s="11">
        <v>1</v>
      </c>
      <c r="E225" s="11" t="s">
        <v>90</v>
      </c>
      <c r="F225" s="5" t="s">
        <v>117</v>
      </c>
      <c r="G225" s="11">
        <v>34</v>
      </c>
      <c r="H225" s="11">
        <v>42</v>
      </c>
      <c r="I225" s="11">
        <v>33</v>
      </c>
      <c r="J225" s="11">
        <v>32</v>
      </c>
      <c r="K225" s="11">
        <v>30</v>
      </c>
      <c r="AA225" s="14">
        <f t="shared" si="15"/>
        <v>34.200000000000003</v>
      </c>
      <c r="AB225" s="12">
        <f>(0.0064*AA225^2.443)*0.95</f>
        <v>34.003949017851816</v>
      </c>
      <c r="AD225" s="11">
        <v>5</v>
      </c>
      <c r="AE225" s="13">
        <f t="shared" si="16"/>
        <v>53.821313240043061</v>
      </c>
      <c r="AF225" s="12">
        <f t="shared" si="17"/>
        <v>1830.1371914882573</v>
      </c>
    </row>
    <row r="226" spans="1:35" x14ac:dyDescent="0.2">
      <c r="A226" s="5" t="s">
        <v>88</v>
      </c>
      <c r="B226" s="5" t="s">
        <v>89</v>
      </c>
      <c r="C226" s="5" t="s">
        <v>119</v>
      </c>
      <c r="D226" s="11">
        <v>3</v>
      </c>
      <c r="E226" s="11" t="s">
        <v>94</v>
      </c>
      <c r="F226" s="5" t="s">
        <v>67</v>
      </c>
      <c r="G226" s="11">
        <v>3.25</v>
      </c>
      <c r="H226" s="11">
        <v>4.5</v>
      </c>
      <c r="AA226" s="14">
        <f t="shared" si="15"/>
        <v>3.875</v>
      </c>
      <c r="AB226" s="12">
        <f>0.0249*AA226^2.73</f>
        <v>1.0050348162512193</v>
      </c>
      <c r="AD226" s="11">
        <v>2</v>
      </c>
      <c r="AE226" s="13">
        <f t="shared" si="16"/>
        <v>21.528525296017225</v>
      </c>
      <c r="AF226" s="12">
        <f t="shared" si="17"/>
        <v>21.636917465042398</v>
      </c>
    </row>
    <row r="227" spans="1:35" x14ac:dyDescent="0.2">
      <c r="A227" s="5" t="s">
        <v>88</v>
      </c>
      <c r="B227" s="5" t="s">
        <v>89</v>
      </c>
      <c r="C227" s="5" t="s">
        <v>119</v>
      </c>
      <c r="D227" s="11">
        <v>3</v>
      </c>
      <c r="E227" s="11" t="s">
        <v>94</v>
      </c>
      <c r="F227" s="5" t="s">
        <v>32</v>
      </c>
      <c r="G227" s="11">
        <v>2.75</v>
      </c>
      <c r="H227" s="11">
        <v>3</v>
      </c>
      <c r="I227" s="11">
        <v>3</v>
      </c>
      <c r="J227" s="11">
        <v>2.75</v>
      </c>
      <c r="K227" s="11">
        <v>3</v>
      </c>
      <c r="L227" s="11">
        <v>2.5</v>
      </c>
      <c r="M227" s="11">
        <v>3</v>
      </c>
      <c r="N227" s="11">
        <v>3.5</v>
      </c>
      <c r="O227" s="11">
        <v>2.5</v>
      </c>
      <c r="P227" s="11">
        <v>2</v>
      </c>
      <c r="Q227" s="11">
        <v>2.5</v>
      </c>
      <c r="R227" s="11">
        <v>2.5</v>
      </c>
      <c r="S227" s="11">
        <v>2.75</v>
      </c>
      <c r="T227" s="11">
        <v>2.5</v>
      </c>
      <c r="U227" s="11">
        <v>3</v>
      </c>
      <c r="V227" s="11">
        <v>3</v>
      </c>
      <c r="W227" s="11">
        <v>3</v>
      </c>
      <c r="X227" s="11">
        <v>3</v>
      </c>
      <c r="Y227" s="11">
        <v>2.25</v>
      </c>
      <c r="Z227" s="11">
        <v>3.25</v>
      </c>
      <c r="AA227" s="14">
        <f t="shared" si="15"/>
        <v>2.7875000000000001</v>
      </c>
      <c r="AB227" s="12">
        <f>(0.0006*AA227^2.77)*0.95</f>
        <v>9.7525921454263715E-3</v>
      </c>
      <c r="AD227" s="11">
        <v>157</v>
      </c>
      <c r="AE227" s="13">
        <f t="shared" si="16"/>
        <v>1689.9892357373521</v>
      </c>
      <c r="AF227" s="12">
        <f t="shared" si="17"/>
        <v>16.481775746307218</v>
      </c>
    </row>
    <row r="228" spans="1:35" x14ac:dyDescent="0.2">
      <c r="A228" s="5" t="s">
        <v>88</v>
      </c>
      <c r="B228" s="5" t="s">
        <v>89</v>
      </c>
      <c r="C228" s="5" t="s">
        <v>119</v>
      </c>
      <c r="D228" s="11">
        <v>3</v>
      </c>
      <c r="E228" s="11" t="s">
        <v>94</v>
      </c>
      <c r="F228" s="5" t="s">
        <v>53</v>
      </c>
      <c r="G228" s="11">
        <v>4.5</v>
      </c>
      <c r="H228" s="11">
        <v>4.5</v>
      </c>
      <c r="I228" s="11">
        <v>3.5</v>
      </c>
      <c r="J228" s="11">
        <v>4</v>
      </c>
      <c r="K228" s="11">
        <v>4</v>
      </c>
      <c r="AA228" s="14">
        <f t="shared" si="15"/>
        <v>4.0999999999999996</v>
      </c>
      <c r="AB228" s="12">
        <f>0.0055*AA228^2.633</f>
        <v>0.22585129455714925</v>
      </c>
      <c r="AD228" s="11">
        <v>5</v>
      </c>
      <c r="AE228" s="13">
        <f t="shared" si="16"/>
        <v>53.821313240043061</v>
      </c>
      <c r="AF228" s="12">
        <f t="shared" si="17"/>
        <v>12.155613270029562</v>
      </c>
    </row>
    <row r="229" spans="1:35" x14ac:dyDescent="0.2">
      <c r="A229" s="5" t="s">
        <v>88</v>
      </c>
      <c r="B229" s="5" t="s">
        <v>89</v>
      </c>
      <c r="C229" s="5" t="s">
        <v>119</v>
      </c>
      <c r="D229" s="11">
        <v>3</v>
      </c>
      <c r="E229" s="11" t="s">
        <v>94</v>
      </c>
      <c r="F229" s="5" t="s">
        <v>82</v>
      </c>
      <c r="G229" s="11">
        <v>3.5</v>
      </c>
      <c r="H229" s="11">
        <v>3.5</v>
      </c>
      <c r="I229" s="11">
        <v>3.5</v>
      </c>
      <c r="J229" s="11">
        <v>4</v>
      </c>
      <c r="AA229" s="14">
        <f t="shared" si="15"/>
        <v>3.625</v>
      </c>
      <c r="AB229" s="12">
        <f>(0.01*AA229^2.658)*0.95</f>
        <v>0.29131597327921893</v>
      </c>
      <c r="AD229" s="11">
        <v>4</v>
      </c>
      <c r="AE229" s="13">
        <f t="shared" si="16"/>
        <v>43.05705059203445</v>
      </c>
      <c r="AF229" s="12">
        <f t="shared" si="17"/>
        <v>12.543206599751086</v>
      </c>
    </row>
    <row r="230" spans="1:35" x14ac:dyDescent="0.2">
      <c r="A230" s="5" t="s">
        <v>88</v>
      </c>
      <c r="B230" s="5" t="s">
        <v>89</v>
      </c>
      <c r="C230" s="5" t="s">
        <v>119</v>
      </c>
      <c r="D230" s="11">
        <v>3</v>
      </c>
      <c r="E230" s="11" t="s">
        <v>94</v>
      </c>
      <c r="F230" s="5" t="s">
        <v>95</v>
      </c>
      <c r="G230" s="11">
        <v>2.75</v>
      </c>
      <c r="AA230" s="14">
        <f t="shared" si="15"/>
        <v>2.75</v>
      </c>
      <c r="AD230" s="11">
        <v>1</v>
      </c>
      <c r="AE230" s="13">
        <f t="shared" si="16"/>
        <v>10.764262648008613</v>
      </c>
      <c r="AF230" s="12">
        <f t="shared" si="17"/>
        <v>0</v>
      </c>
      <c r="AG230" s="5" t="s">
        <v>132</v>
      </c>
    </row>
    <row r="231" spans="1:35" x14ac:dyDescent="0.2">
      <c r="A231" s="5" t="s">
        <v>88</v>
      </c>
      <c r="B231" s="5" t="s">
        <v>89</v>
      </c>
      <c r="C231" s="5" t="s">
        <v>119</v>
      </c>
      <c r="D231" s="11">
        <v>3</v>
      </c>
      <c r="E231" s="11" t="s">
        <v>94</v>
      </c>
      <c r="F231" s="5" t="s">
        <v>93</v>
      </c>
      <c r="G231" s="11">
        <v>5.25</v>
      </c>
      <c r="AA231" s="14">
        <f t="shared" si="15"/>
        <v>5.25</v>
      </c>
      <c r="AD231" s="11">
        <v>2</v>
      </c>
      <c r="AE231" s="13">
        <f t="shared" si="16"/>
        <v>21.528525296017225</v>
      </c>
      <c r="AF231" s="12">
        <f t="shared" si="17"/>
        <v>0</v>
      </c>
      <c r="AG231" s="5" t="s">
        <v>131</v>
      </c>
    </row>
    <row r="232" spans="1:35" x14ac:dyDescent="0.2">
      <c r="A232" s="5" t="s">
        <v>88</v>
      </c>
      <c r="B232" s="5" t="s">
        <v>89</v>
      </c>
      <c r="C232" s="5" t="s">
        <v>119</v>
      </c>
      <c r="D232" s="11">
        <v>3</v>
      </c>
      <c r="E232" s="11" t="s">
        <v>94</v>
      </c>
      <c r="F232" s="5" t="s">
        <v>74</v>
      </c>
      <c r="G232" s="11">
        <v>3</v>
      </c>
      <c r="AA232" s="14">
        <f t="shared" si="15"/>
        <v>3</v>
      </c>
      <c r="AB232" s="12">
        <f>0.0062*AA232^2.724</f>
        <v>0.12361466246964403</v>
      </c>
      <c r="AD232" s="11">
        <v>1</v>
      </c>
      <c r="AE232" s="13">
        <f t="shared" si="16"/>
        <v>10.764262648008613</v>
      </c>
      <c r="AF232" s="12">
        <f t="shared" si="17"/>
        <v>1.3306206939681813</v>
      </c>
    </row>
    <row r="233" spans="1:35" x14ac:dyDescent="0.2">
      <c r="A233" s="5" t="s">
        <v>88</v>
      </c>
      <c r="B233" s="5" t="s">
        <v>89</v>
      </c>
      <c r="C233" s="5" t="s">
        <v>119</v>
      </c>
      <c r="D233" s="11">
        <v>3</v>
      </c>
      <c r="E233" s="11" t="s">
        <v>94</v>
      </c>
      <c r="F233" s="5" t="s">
        <v>68</v>
      </c>
      <c r="G233" s="11">
        <v>3</v>
      </c>
      <c r="AA233" s="14">
        <f t="shared" si="15"/>
        <v>3</v>
      </c>
      <c r="AB233" s="12">
        <f>0.0068*AA233^2.72</f>
        <v>0.13498289103854719</v>
      </c>
      <c r="AD233" s="11">
        <v>1</v>
      </c>
      <c r="AE233" s="13">
        <f t="shared" si="16"/>
        <v>10.764262648008613</v>
      </c>
      <c r="AF233" s="12">
        <f t="shared" si="17"/>
        <v>1.4529912921264501</v>
      </c>
    </row>
    <row r="234" spans="1:35" x14ac:dyDescent="0.2">
      <c r="A234" s="5" t="s">
        <v>88</v>
      </c>
      <c r="B234" s="5" t="s">
        <v>89</v>
      </c>
      <c r="C234" s="5" t="s">
        <v>119</v>
      </c>
      <c r="D234" s="11">
        <v>3</v>
      </c>
      <c r="E234" s="11" t="s">
        <v>94</v>
      </c>
      <c r="F234" s="5" t="s">
        <v>63</v>
      </c>
      <c r="G234" s="11">
        <v>2</v>
      </c>
      <c r="AA234" s="14">
        <f t="shared" si="15"/>
        <v>2</v>
      </c>
      <c r="AB234" s="12">
        <f>(((PI()*0.3^2)*AA234)*1.13)*0.25</f>
        <v>0.15974998643504096</v>
      </c>
      <c r="AD234" s="11">
        <v>1</v>
      </c>
      <c r="AE234" s="13">
        <f t="shared" si="16"/>
        <v>10.764262648008613</v>
      </c>
      <c r="AF234" s="12">
        <f t="shared" si="17"/>
        <v>1.719590812002594</v>
      </c>
    </row>
    <row r="235" spans="1:35" x14ac:dyDescent="0.2">
      <c r="A235" s="5" t="s">
        <v>88</v>
      </c>
      <c r="B235" s="5" t="s">
        <v>89</v>
      </c>
      <c r="C235" s="5" t="s">
        <v>119</v>
      </c>
      <c r="D235" s="11">
        <v>3</v>
      </c>
      <c r="E235" s="11" t="s">
        <v>90</v>
      </c>
      <c r="F235" s="5" t="s">
        <v>83</v>
      </c>
      <c r="G235" s="11">
        <v>20</v>
      </c>
      <c r="H235" s="11">
        <v>19</v>
      </c>
      <c r="I235" s="11">
        <v>17</v>
      </c>
      <c r="J235" s="11">
        <v>19</v>
      </c>
      <c r="K235" s="11">
        <v>18</v>
      </c>
      <c r="AA235" s="14">
        <f t="shared" si="15"/>
        <v>18.600000000000001</v>
      </c>
      <c r="AB235" s="12">
        <f>(0.01*AA235^2.658)*0.95</f>
        <v>22.495156090708758</v>
      </c>
      <c r="AD235" s="11">
        <v>5</v>
      </c>
      <c r="AE235" s="13">
        <f t="shared" si="16"/>
        <v>53.821313240043061</v>
      </c>
      <c r="AF235" s="12">
        <f t="shared" si="17"/>
        <v>1210.7188423416985</v>
      </c>
    </row>
    <row r="236" spans="1:35" x14ac:dyDescent="0.2">
      <c r="A236" s="5" t="s">
        <v>88</v>
      </c>
      <c r="B236" s="5" t="s">
        <v>89</v>
      </c>
      <c r="C236" s="5" t="s">
        <v>119</v>
      </c>
      <c r="D236" s="11">
        <v>3</v>
      </c>
      <c r="E236" s="11" t="s">
        <v>90</v>
      </c>
      <c r="F236" s="5" t="s">
        <v>95</v>
      </c>
      <c r="G236" s="11">
        <v>4</v>
      </c>
      <c r="H236" s="11">
        <v>5</v>
      </c>
      <c r="AA236" s="14">
        <f t="shared" si="15"/>
        <v>4.5</v>
      </c>
      <c r="AD236" s="11">
        <v>2</v>
      </c>
      <c r="AE236" s="13">
        <f t="shared" si="16"/>
        <v>21.528525296017225</v>
      </c>
      <c r="AF236" s="12">
        <f t="shared" si="17"/>
        <v>0</v>
      </c>
      <c r="AG236" s="5" t="s">
        <v>132</v>
      </c>
    </row>
    <row r="237" spans="1:35" x14ac:dyDescent="0.2">
      <c r="A237" s="5" t="s">
        <v>88</v>
      </c>
      <c r="B237" s="5" t="s">
        <v>89</v>
      </c>
      <c r="C237" s="5" t="s">
        <v>119</v>
      </c>
      <c r="D237" s="11">
        <v>3</v>
      </c>
      <c r="E237" s="11" t="s">
        <v>90</v>
      </c>
      <c r="F237" s="5" t="s">
        <v>35</v>
      </c>
      <c r="G237" s="11">
        <v>1.4</v>
      </c>
      <c r="AA237" s="14">
        <f t="shared" si="15"/>
        <v>1.4</v>
      </c>
      <c r="AB237" s="12">
        <f>(0.0064*AA237^2.443)*0.95</f>
        <v>1.3832299074071823E-2</v>
      </c>
      <c r="AD237" s="11">
        <v>1</v>
      </c>
      <c r="AE237" s="13">
        <f t="shared" si="16"/>
        <v>10.764262648008613</v>
      </c>
      <c r="AF237" s="12">
        <f t="shared" si="17"/>
        <v>0.14889450025911544</v>
      </c>
    </row>
    <row r="238" spans="1:35" x14ac:dyDescent="0.2">
      <c r="A238" s="5" t="s">
        <v>88</v>
      </c>
      <c r="B238" s="5" t="s">
        <v>89</v>
      </c>
      <c r="C238" s="5" t="s">
        <v>119</v>
      </c>
      <c r="D238" s="11">
        <v>3</v>
      </c>
      <c r="E238" s="11" t="s">
        <v>90</v>
      </c>
      <c r="F238" s="5" t="s">
        <v>63</v>
      </c>
      <c r="G238" s="11">
        <v>5.5</v>
      </c>
      <c r="AA238" s="14">
        <f t="shared" si="15"/>
        <v>5.5</v>
      </c>
      <c r="AB238" s="12">
        <f>(((PI()*0.3^2)*AA238)*1.13)*0.25</f>
        <v>0.4393124626963627</v>
      </c>
      <c r="AD238" s="11">
        <v>1</v>
      </c>
      <c r="AE238" s="13">
        <f t="shared" si="16"/>
        <v>10.764262648008613</v>
      </c>
      <c r="AF238" s="12">
        <f t="shared" si="17"/>
        <v>4.7288747330071343</v>
      </c>
      <c r="AI238" s="5">
        <v>0.25</v>
      </c>
    </row>
    <row r="239" spans="1:35" x14ac:dyDescent="0.2">
      <c r="A239" s="5" t="s">
        <v>88</v>
      </c>
      <c r="B239" s="5" t="s">
        <v>89</v>
      </c>
      <c r="C239" s="5" t="s">
        <v>119</v>
      </c>
      <c r="D239" s="11">
        <v>3</v>
      </c>
      <c r="E239" s="11" t="s">
        <v>90</v>
      </c>
      <c r="F239" s="5" t="s">
        <v>74</v>
      </c>
      <c r="G239" s="11">
        <v>7</v>
      </c>
      <c r="AA239" s="14">
        <f t="shared" si="15"/>
        <v>7</v>
      </c>
      <c r="AB239" s="12">
        <f>0.0062*AA239^2.724</f>
        <v>1.2429073335371355</v>
      </c>
      <c r="AD239" s="11">
        <v>1</v>
      </c>
      <c r="AE239" s="13">
        <f t="shared" si="16"/>
        <v>10.764262648008613</v>
      </c>
      <c r="AF239" s="12">
        <f t="shared" si="17"/>
        <v>13.37898098532977</v>
      </c>
    </row>
    <row r="240" spans="1:35" x14ac:dyDescent="0.2">
      <c r="A240" s="5" t="s">
        <v>88</v>
      </c>
      <c r="B240" s="5" t="s">
        <v>89</v>
      </c>
      <c r="C240" s="5" t="s">
        <v>119</v>
      </c>
      <c r="D240" s="11">
        <v>3</v>
      </c>
      <c r="E240" s="11" t="s">
        <v>90</v>
      </c>
      <c r="F240" s="5" t="s">
        <v>53</v>
      </c>
      <c r="G240" s="11">
        <v>6</v>
      </c>
      <c r="H240" s="11">
        <v>5.5</v>
      </c>
      <c r="AA240" s="14">
        <f t="shared" si="15"/>
        <v>5.75</v>
      </c>
      <c r="AB240" s="12">
        <f>0.0055*AA240^2.633</f>
        <v>0.55026022899201033</v>
      </c>
      <c r="AD240" s="11">
        <v>2</v>
      </c>
      <c r="AE240" s="13">
        <f t="shared" si="16"/>
        <v>21.528525296017225</v>
      </c>
      <c r="AF240" s="12">
        <f t="shared" si="17"/>
        <v>11.846291259246724</v>
      </c>
    </row>
    <row r="241" spans="1:38" x14ac:dyDescent="0.2">
      <c r="A241" s="5" t="s">
        <v>88</v>
      </c>
      <c r="B241" s="5" t="s">
        <v>89</v>
      </c>
      <c r="C241" s="5" t="s">
        <v>119</v>
      </c>
      <c r="D241" s="11">
        <v>3</v>
      </c>
      <c r="E241" s="11" t="s">
        <v>90</v>
      </c>
      <c r="F241" s="5" t="s">
        <v>67</v>
      </c>
      <c r="G241" s="11">
        <v>4</v>
      </c>
      <c r="AA241" s="14">
        <f t="shared" si="15"/>
        <v>4</v>
      </c>
      <c r="AB241" s="12">
        <f>0.0249*AA241^2.73</f>
        <v>1.0960317206937478</v>
      </c>
      <c r="AD241" s="11">
        <v>1</v>
      </c>
      <c r="AE241" s="13">
        <f t="shared" si="16"/>
        <v>10.764262648008613</v>
      </c>
      <c r="AF241" s="12">
        <f t="shared" si="17"/>
        <v>11.797973312096317</v>
      </c>
    </row>
    <row r="242" spans="1:38" x14ac:dyDescent="0.2">
      <c r="A242" s="5" t="s">
        <v>88</v>
      </c>
      <c r="B242" s="5" t="s">
        <v>89</v>
      </c>
      <c r="C242" s="5" t="s">
        <v>119</v>
      </c>
      <c r="D242" s="11">
        <v>3</v>
      </c>
      <c r="E242" s="11" t="s">
        <v>90</v>
      </c>
      <c r="F242" s="5" t="s">
        <v>32</v>
      </c>
      <c r="G242" s="11">
        <v>8</v>
      </c>
      <c r="H242" s="11">
        <v>3.5</v>
      </c>
      <c r="I242" s="11">
        <v>3.25</v>
      </c>
      <c r="AA242" s="14">
        <f t="shared" si="15"/>
        <v>4.916666666666667</v>
      </c>
      <c r="AB242" s="12">
        <f>(0.0006*AA242^2.77)*0.95</f>
        <v>4.6968087491633011E-2</v>
      </c>
      <c r="AD242" s="11">
        <v>4</v>
      </c>
      <c r="AE242" s="13">
        <f t="shared" si="16"/>
        <v>43.05705059203445</v>
      </c>
      <c r="AF242" s="12">
        <f t="shared" si="17"/>
        <v>2.022307319338343</v>
      </c>
    </row>
    <row r="243" spans="1:38" x14ac:dyDescent="0.2">
      <c r="A243" s="5" t="s">
        <v>88</v>
      </c>
      <c r="B243" s="5" t="s">
        <v>89</v>
      </c>
      <c r="C243" s="5" t="s">
        <v>119</v>
      </c>
      <c r="D243" s="11">
        <v>2</v>
      </c>
      <c r="E243" s="11" t="s">
        <v>94</v>
      </c>
      <c r="F243" s="5" t="s">
        <v>53</v>
      </c>
      <c r="G243" s="11">
        <v>5</v>
      </c>
      <c r="H243" s="11">
        <v>5.5</v>
      </c>
      <c r="I243" s="11">
        <v>4</v>
      </c>
      <c r="J243" s="11">
        <v>4.75</v>
      </c>
      <c r="K243" s="11">
        <v>2.5</v>
      </c>
      <c r="L243" s="11">
        <v>4</v>
      </c>
      <c r="M243" s="11">
        <v>4.25</v>
      </c>
      <c r="N243" s="11">
        <v>1</v>
      </c>
      <c r="O243" s="11">
        <v>3</v>
      </c>
      <c r="P243" s="11">
        <v>2.5</v>
      </c>
      <c r="AA243" s="14">
        <f t="shared" si="15"/>
        <v>3.65</v>
      </c>
      <c r="AB243" s="12">
        <f>0.0055*AA243^2.633</f>
        <v>0.16629523363019047</v>
      </c>
      <c r="AD243" s="11">
        <v>10</v>
      </c>
      <c r="AE243" s="13">
        <f t="shared" si="16"/>
        <v>107.64262648008612</v>
      </c>
      <c r="AF243" s="12">
        <f t="shared" si="17"/>
        <v>17.90045571907325</v>
      </c>
    </row>
    <row r="244" spans="1:38" x14ac:dyDescent="0.2">
      <c r="A244" s="5" t="s">
        <v>88</v>
      </c>
      <c r="B244" s="5" t="s">
        <v>89</v>
      </c>
      <c r="C244" s="5" t="s">
        <v>119</v>
      </c>
      <c r="D244" s="11">
        <v>2</v>
      </c>
      <c r="E244" s="11" t="s">
        <v>94</v>
      </c>
      <c r="F244" s="5" t="s">
        <v>103</v>
      </c>
      <c r="AA244" s="14" t="e">
        <f t="shared" si="15"/>
        <v>#DIV/0!</v>
      </c>
      <c r="AD244" s="11">
        <v>1</v>
      </c>
      <c r="AE244" s="13">
        <f t="shared" si="16"/>
        <v>10.764262648008613</v>
      </c>
      <c r="AF244" s="12">
        <f t="shared" si="17"/>
        <v>0</v>
      </c>
    </row>
    <row r="245" spans="1:38" x14ac:dyDescent="0.2">
      <c r="A245" s="5" t="s">
        <v>88</v>
      </c>
      <c r="B245" s="5" t="s">
        <v>89</v>
      </c>
      <c r="C245" s="5" t="s">
        <v>119</v>
      </c>
      <c r="D245" s="11">
        <v>2</v>
      </c>
      <c r="E245" s="11" t="s">
        <v>94</v>
      </c>
      <c r="F245" s="5" t="s">
        <v>67</v>
      </c>
      <c r="G245" s="11">
        <v>3</v>
      </c>
      <c r="H245" s="11">
        <v>4</v>
      </c>
      <c r="AA245" s="14">
        <f t="shared" si="15"/>
        <v>3.5</v>
      </c>
      <c r="AB245" s="12">
        <f>0.0249*AA245^2.73</f>
        <v>0.76121109231844486</v>
      </c>
      <c r="AD245" s="11">
        <v>2</v>
      </c>
      <c r="AE245" s="13">
        <f t="shared" si="16"/>
        <v>21.528525296017225</v>
      </c>
      <c r="AF245" s="12">
        <f t="shared" si="17"/>
        <v>16.387752256586545</v>
      </c>
    </row>
    <row r="246" spans="1:38" x14ac:dyDescent="0.2">
      <c r="A246" s="5" t="s">
        <v>88</v>
      </c>
      <c r="B246" s="5" t="s">
        <v>89</v>
      </c>
      <c r="C246" s="5" t="s">
        <v>119</v>
      </c>
      <c r="D246" s="11">
        <v>2</v>
      </c>
      <c r="E246" s="11" t="s">
        <v>94</v>
      </c>
      <c r="F246" s="5" t="s">
        <v>32</v>
      </c>
      <c r="G246" s="11">
        <v>3</v>
      </c>
      <c r="H246" s="11">
        <v>2.5</v>
      </c>
      <c r="I246" s="11">
        <v>2.5</v>
      </c>
      <c r="J246" s="11">
        <v>3.5</v>
      </c>
      <c r="K246" s="11">
        <v>2.75</v>
      </c>
      <c r="L246" s="11">
        <v>4</v>
      </c>
      <c r="M246" s="11">
        <v>2.25</v>
      </c>
      <c r="N246" s="11">
        <v>3</v>
      </c>
      <c r="O246" s="11">
        <v>3</v>
      </c>
      <c r="P246" s="11">
        <v>4</v>
      </c>
      <c r="Q246" s="11">
        <v>3.5</v>
      </c>
      <c r="R246" s="11">
        <v>3</v>
      </c>
      <c r="S246" s="11">
        <v>3.5</v>
      </c>
      <c r="T246" s="11">
        <v>3</v>
      </c>
      <c r="U246" s="11">
        <v>4</v>
      </c>
      <c r="V246" s="11">
        <v>4</v>
      </c>
      <c r="W246" s="11">
        <v>3.75</v>
      </c>
      <c r="X246" s="11">
        <v>3.5</v>
      </c>
      <c r="Y246" s="11">
        <v>2.25</v>
      </c>
      <c r="Z246" s="11">
        <v>2.5</v>
      </c>
      <c r="AA246" s="14">
        <f t="shared" si="15"/>
        <v>3.1749999999999998</v>
      </c>
      <c r="AB246" s="12">
        <f>(0.0006*AA246^2.77)*0.95</f>
        <v>1.3986369153586184E-2</v>
      </c>
      <c r="AD246" s="11">
        <v>254</v>
      </c>
      <c r="AE246" s="13">
        <f t="shared" si="16"/>
        <v>2734.1227125941873</v>
      </c>
      <c r="AF246" s="12">
        <f t="shared" si="17"/>
        <v>38.240449569546726</v>
      </c>
    </row>
    <row r="247" spans="1:38" x14ac:dyDescent="0.2">
      <c r="A247" s="5" t="s">
        <v>88</v>
      </c>
      <c r="B247" s="5" t="s">
        <v>89</v>
      </c>
      <c r="C247" s="5" t="s">
        <v>119</v>
      </c>
      <c r="D247" s="11">
        <v>2</v>
      </c>
      <c r="E247" s="11" t="s">
        <v>94</v>
      </c>
      <c r="F247" s="5" t="s">
        <v>63</v>
      </c>
      <c r="G247" s="11">
        <v>3</v>
      </c>
      <c r="H247" s="11">
        <v>5</v>
      </c>
      <c r="I247" s="11">
        <v>3.5</v>
      </c>
      <c r="J247" s="11">
        <v>3</v>
      </c>
      <c r="AA247" s="14">
        <f t="shared" si="15"/>
        <v>3.625</v>
      </c>
      <c r="AB247" s="12">
        <f>(((PI()*0.3^2)*AA247)*1.13)*0.25</f>
        <v>0.28954685041351175</v>
      </c>
      <c r="AD247" s="11">
        <v>6</v>
      </c>
      <c r="AE247" s="13">
        <f t="shared" si="16"/>
        <v>64.585575888051665</v>
      </c>
      <c r="AF247" s="12">
        <f t="shared" si="17"/>
        <v>18.700550080528206</v>
      </c>
      <c r="AI247" s="5">
        <v>0.25</v>
      </c>
      <c r="AJ247" s="5">
        <v>0.25</v>
      </c>
      <c r="AK247" s="5">
        <v>0.25</v>
      </c>
      <c r="AL247" s="5">
        <v>0.25</v>
      </c>
    </row>
    <row r="248" spans="1:38" x14ac:dyDescent="0.2">
      <c r="A248" s="5" t="s">
        <v>88</v>
      </c>
      <c r="B248" s="5" t="s">
        <v>89</v>
      </c>
      <c r="C248" s="5" t="s">
        <v>119</v>
      </c>
      <c r="D248" s="11">
        <v>2</v>
      </c>
      <c r="E248" s="11" t="s">
        <v>94</v>
      </c>
      <c r="F248" s="5" t="s">
        <v>42</v>
      </c>
      <c r="G248" s="11">
        <v>3.5</v>
      </c>
      <c r="AA248" s="14">
        <f t="shared" si="15"/>
        <v>3.5</v>
      </c>
      <c r="AB248" s="12">
        <f>0.0066*AA248^2.436</f>
        <v>0.1396026593995825</v>
      </c>
      <c r="AD248" s="11">
        <v>1</v>
      </c>
      <c r="AE248" s="13">
        <f t="shared" si="16"/>
        <v>10.764262648008613</v>
      </c>
      <c r="AF248" s="12">
        <f t="shared" si="17"/>
        <v>1.5027196921375943</v>
      </c>
    </row>
    <row r="249" spans="1:38" x14ac:dyDescent="0.2">
      <c r="A249" s="5" t="s">
        <v>88</v>
      </c>
      <c r="B249" s="5" t="s">
        <v>89</v>
      </c>
      <c r="C249" s="5" t="s">
        <v>119</v>
      </c>
      <c r="D249" s="11">
        <v>2</v>
      </c>
      <c r="E249" s="11" t="s">
        <v>94</v>
      </c>
      <c r="F249" s="5" t="s">
        <v>46</v>
      </c>
      <c r="G249" s="11">
        <v>2.75</v>
      </c>
      <c r="H249" s="11">
        <v>2</v>
      </c>
      <c r="AA249" s="14">
        <f t="shared" si="15"/>
        <v>2.375</v>
      </c>
      <c r="AB249" s="12">
        <f>(0.0015*AA249^3.115)*0.95</f>
        <v>2.1086622432832706E-2</v>
      </c>
      <c r="AD249" s="11">
        <v>2</v>
      </c>
      <c r="AE249" s="13">
        <f t="shared" si="16"/>
        <v>21.528525296017225</v>
      </c>
      <c r="AF249" s="12">
        <f t="shared" si="17"/>
        <v>0.45396388445280322</v>
      </c>
    </row>
    <row r="250" spans="1:38" x14ac:dyDescent="0.2">
      <c r="A250" s="5" t="s">
        <v>88</v>
      </c>
      <c r="B250" s="5" t="s">
        <v>89</v>
      </c>
      <c r="C250" s="5" t="s">
        <v>119</v>
      </c>
      <c r="D250" s="11">
        <v>2</v>
      </c>
      <c r="E250" s="11" t="s">
        <v>90</v>
      </c>
      <c r="F250" s="5" t="s">
        <v>53</v>
      </c>
      <c r="G250" s="11">
        <v>3.5</v>
      </c>
      <c r="H250" s="11">
        <v>3.75</v>
      </c>
      <c r="AA250" s="14">
        <f t="shared" si="15"/>
        <v>3.625</v>
      </c>
      <c r="AB250" s="12">
        <f>0.0055*AA250^2.633</f>
        <v>0.16331297198507103</v>
      </c>
      <c r="AD250" s="11">
        <v>2</v>
      </c>
      <c r="AE250" s="13">
        <f t="shared" si="16"/>
        <v>21.528525296017225</v>
      </c>
      <c r="AF250" s="12">
        <f t="shared" si="17"/>
        <v>3.5158874485483538</v>
      </c>
    </row>
    <row r="251" spans="1:38" x14ac:dyDescent="0.2">
      <c r="A251" s="5" t="s">
        <v>88</v>
      </c>
      <c r="B251" s="5" t="s">
        <v>89</v>
      </c>
      <c r="C251" s="5" t="s">
        <v>119</v>
      </c>
      <c r="D251" s="11">
        <v>2</v>
      </c>
      <c r="E251" s="11" t="s">
        <v>90</v>
      </c>
      <c r="F251" s="5" t="s">
        <v>32</v>
      </c>
      <c r="G251" s="11">
        <v>7</v>
      </c>
      <c r="H251" s="11">
        <v>3</v>
      </c>
      <c r="I251" s="11">
        <v>3.75</v>
      </c>
      <c r="J251" s="11">
        <v>8</v>
      </c>
      <c r="K251" s="11">
        <v>3</v>
      </c>
      <c r="L251" s="11">
        <v>3</v>
      </c>
      <c r="M251" s="11">
        <v>3.5</v>
      </c>
      <c r="N251" s="11">
        <v>3</v>
      </c>
      <c r="O251" s="11">
        <v>3</v>
      </c>
      <c r="P251" s="11">
        <v>3.5</v>
      </c>
      <c r="Q251" s="11">
        <v>7.5</v>
      </c>
      <c r="R251" s="11">
        <v>3</v>
      </c>
      <c r="S251" s="11">
        <v>2.5</v>
      </c>
      <c r="T251" s="11">
        <v>8</v>
      </c>
      <c r="U251" s="11">
        <v>4</v>
      </c>
      <c r="V251" s="11">
        <v>3.5</v>
      </c>
      <c r="W251" s="11">
        <v>5</v>
      </c>
      <c r="X251" s="11">
        <v>3</v>
      </c>
      <c r="Y251" s="11">
        <v>3.75</v>
      </c>
      <c r="Z251" s="11">
        <v>3</v>
      </c>
      <c r="AA251" s="14">
        <f t="shared" si="15"/>
        <v>4.2</v>
      </c>
      <c r="AB251" s="12">
        <f>(0.0006*AA251^2.77)*0.95</f>
        <v>3.0358156122282064E-2</v>
      </c>
      <c r="AD251" s="11">
        <v>26</v>
      </c>
      <c r="AE251" s="13">
        <f t="shared" si="16"/>
        <v>279.87082884822388</v>
      </c>
      <c r="AF251" s="12">
        <f t="shared" si="17"/>
        <v>8.4963623162468629</v>
      </c>
    </row>
    <row r="252" spans="1:38" x14ac:dyDescent="0.2">
      <c r="A252" s="5" t="s">
        <v>88</v>
      </c>
      <c r="B252" s="5" t="s">
        <v>89</v>
      </c>
      <c r="C252" s="5" t="s">
        <v>119</v>
      </c>
      <c r="D252" s="11">
        <v>2</v>
      </c>
      <c r="E252" s="11" t="s">
        <v>90</v>
      </c>
      <c r="F252" s="5" t="s">
        <v>63</v>
      </c>
      <c r="G252" s="11">
        <v>4</v>
      </c>
      <c r="H252" s="11">
        <v>4.25</v>
      </c>
      <c r="AA252" s="14">
        <f t="shared" si="15"/>
        <v>4.125</v>
      </c>
      <c r="AB252" s="12">
        <f>(((PI()*0.3^2)*AA252)*1.13)*0.25</f>
        <v>0.32948434702227203</v>
      </c>
      <c r="AD252" s="11">
        <v>2</v>
      </c>
      <c r="AE252" s="13">
        <f t="shared" si="16"/>
        <v>21.528525296017225</v>
      </c>
      <c r="AF252" s="12">
        <f t="shared" si="17"/>
        <v>7.0933120995107011</v>
      </c>
    </row>
    <row r="253" spans="1:38" x14ac:dyDescent="0.2">
      <c r="A253" s="5" t="s">
        <v>88</v>
      </c>
      <c r="B253" s="5" t="s">
        <v>89</v>
      </c>
      <c r="C253" s="5" t="s">
        <v>119</v>
      </c>
      <c r="D253" s="11">
        <v>1</v>
      </c>
      <c r="E253" s="11" t="s">
        <v>94</v>
      </c>
      <c r="F253" s="5" t="s">
        <v>32</v>
      </c>
      <c r="G253" s="11">
        <v>3.5</v>
      </c>
      <c r="H253" s="11">
        <v>1.75</v>
      </c>
      <c r="I253" s="11">
        <v>4</v>
      </c>
      <c r="J253" s="11">
        <v>5</v>
      </c>
      <c r="K253" s="11">
        <v>3</v>
      </c>
      <c r="L253" s="11">
        <v>3</v>
      </c>
      <c r="M253" s="11">
        <v>3.75</v>
      </c>
      <c r="N253" s="11">
        <v>3</v>
      </c>
      <c r="O253" s="11">
        <v>2</v>
      </c>
      <c r="P253" s="11">
        <v>4</v>
      </c>
      <c r="Q253" s="11">
        <v>3</v>
      </c>
      <c r="R253" s="11">
        <v>3</v>
      </c>
      <c r="S253" s="11">
        <v>3.25</v>
      </c>
      <c r="T253" s="11">
        <v>3.5</v>
      </c>
      <c r="U253" s="11">
        <v>4</v>
      </c>
      <c r="V253" s="11">
        <v>4</v>
      </c>
      <c r="W253" s="11">
        <v>2.75</v>
      </c>
      <c r="X253" s="11">
        <v>2.5</v>
      </c>
      <c r="Y253" s="11">
        <v>3</v>
      </c>
      <c r="Z253" s="11">
        <v>2.75</v>
      </c>
      <c r="AA253" s="14">
        <f t="shared" si="15"/>
        <v>3.2374999999999998</v>
      </c>
      <c r="AB253" s="12">
        <f>(0.0006*AA253^2.77)*0.95</f>
        <v>1.4762364970747019E-2</v>
      </c>
      <c r="AD253" s="11">
        <v>107</v>
      </c>
      <c r="AE253" s="13">
        <f t="shared" si="16"/>
        <v>1151.7761033369216</v>
      </c>
      <c r="AF253" s="12">
        <f t="shared" si="17"/>
        <v>17.00293920204447</v>
      </c>
    </row>
    <row r="254" spans="1:38" x14ac:dyDescent="0.2">
      <c r="A254" s="5" t="s">
        <v>88</v>
      </c>
      <c r="B254" s="5" t="s">
        <v>89</v>
      </c>
      <c r="C254" s="5" t="s">
        <v>119</v>
      </c>
      <c r="D254" s="11">
        <v>1</v>
      </c>
      <c r="E254" s="11" t="s">
        <v>94</v>
      </c>
      <c r="F254" s="5" t="s">
        <v>68</v>
      </c>
      <c r="G254" s="11">
        <v>5</v>
      </c>
      <c r="H254" s="11">
        <v>3</v>
      </c>
      <c r="I254" s="11">
        <v>3</v>
      </c>
      <c r="J254" s="11">
        <v>4.25</v>
      </c>
      <c r="K254" s="11">
        <v>3</v>
      </c>
      <c r="L254" s="11">
        <v>2.5</v>
      </c>
      <c r="M254" s="11">
        <v>3</v>
      </c>
      <c r="AA254" s="14">
        <f t="shared" si="15"/>
        <v>3.3928571428571428</v>
      </c>
      <c r="AB254" s="12">
        <f>0.0068*AA254^2.72</f>
        <v>0.18864585790433303</v>
      </c>
      <c r="AD254" s="11">
        <v>7</v>
      </c>
      <c r="AE254" s="13">
        <f t="shared" si="16"/>
        <v>75.34983853606029</v>
      </c>
      <c r="AF254" s="12">
        <f t="shared" si="17"/>
        <v>14.214434933588066</v>
      </c>
    </row>
    <row r="255" spans="1:38" x14ac:dyDescent="0.2">
      <c r="A255" s="5" t="s">
        <v>88</v>
      </c>
      <c r="B255" s="5" t="s">
        <v>89</v>
      </c>
      <c r="C255" s="5" t="s">
        <v>119</v>
      </c>
      <c r="D255" s="11">
        <v>1</v>
      </c>
      <c r="E255" s="11" t="s">
        <v>94</v>
      </c>
      <c r="F255" s="5" t="s">
        <v>74</v>
      </c>
      <c r="G255" s="11">
        <v>5</v>
      </c>
      <c r="AA255" s="14">
        <f t="shared" si="15"/>
        <v>5</v>
      </c>
      <c r="AB255" s="12">
        <f>0.0062*AA255^2.724</f>
        <v>0.49703386644798547</v>
      </c>
      <c r="AD255" s="11">
        <v>1</v>
      </c>
      <c r="AE255" s="13">
        <f t="shared" si="16"/>
        <v>10.764262648008613</v>
      </c>
      <c r="AF255" s="12">
        <f t="shared" si="17"/>
        <v>5.3502030834013512</v>
      </c>
    </row>
    <row r="256" spans="1:38" x14ac:dyDescent="0.2">
      <c r="A256" s="5" t="s">
        <v>88</v>
      </c>
      <c r="B256" s="5" t="s">
        <v>89</v>
      </c>
      <c r="C256" s="5" t="s">
        <v>119</v>
      </c>
      <c r="D256" s="11">
        <v>1</v>
      </c>
      <c r="E256" s="11" t="s">
        <v>94</v>
      </c>
      <c r="F256" s="5" t="s">
        <v>67</v>
      </c>
      <c r="G256" s="11">
        <v>2.75</v>
      </c>
      <c r="AA256" s="14">
        <f t="shared" si="15"/>
        <v>2.75</v>
      </c>
      <c r="AB256" s="12">
        <f>0.0249*AA256^2.73</f>
        <v>0.39407383584123801</v>
      </c>
      <c r="AD256" s="11">
        <v>1</v>
      </c>
      <c r="AE256" s="13">
        <f t="shared" si="16"/>
        <v>10.764262648008613</v>
      </c>
      <c r="AF256" s="12">
        <f t="shared" si="17"/>
        <v>4.2419142717033163</v>
      </c>
    </row>
    <row r="257" spans="1:44" x14ac:dyDescent="0.2">
      <c r="A257" s="5" t="s">
        <v>88</v>
      </c>
      <c r="B257" s="5" t="s">
        <v>89</v>
      </c>
      <c r="C257" s="5" t="s">
        <v>119</v>
      </c>
      <c r="D257" s="11">
        <v>1</v>
      </c>
      <c r="E257" s="11" t="s">
        <v>94</v>
      </c>
      <c r="F257" s="5" t="s">
        <v>57</v>
      </c>
      <c r="G257" s="11">
        <v>3</v>
      </c>
      <c r="AA257" s="14">
        <f t="shared" si="15"/>
        <v>3</v>
      </c>
      <c r="AB257" s="12">
        <f>0.0056*AA257^2.926</f>
        <v>0.13939423677356325</v>
      </c>
      <c r="AD257" s="11">
        <v>1</v>
      </c>
      <c r="AE257" s="13">
        <f t="shared" si="16"/>
        <v>10.764262648008613</v>
      </c>
      <c r="AF257" s="12">
        <f t="shared" si="17"/>
        <v>1.5004761762493355</v>
      </c>
    </row>
    <row r="258" spans="1:44" x14ac:dyDescent="0.2">
      <c r="A258" s="5" t="s">
        <v>88</v>
      </c>
      <c r="B258" s="5" t="s">
        <v>89</v>
      </c>
      <c r="C258" s="5" t="s">
        <v>119</v>
      </c>
      <c r="D258" s="11">
        <v>1</v>
      </c>
      <c r="E258" s="11" t="s">
        <v>94</v>
      </c>
      <c r="F258" s="5" t="s">
        <v>120</v>
      </c>
      <c r="G258" s="11">
        <v>3</v>
      </c>
      <c r="AA258" s="14">
        <f t="shared" si="15"/>
        <v>3</v>
      </c>
      <c r="AB258" s="12">
        <f>0.0019*AA258^3.46</f>
        <v>8.5034104460286489E-2</v>
      </c>
      <c r="AD258" s="11">
        <v>1</v>
      </c>
      <c r="AE258" s="13">
        <f t="shared" si="16"/>
        <v>10.764262648008613</v>
      </c>
      <c r="AF258" s="12">
        <f t="shared" si="17"/>
        <v>0.91532943444872439</v>
      </c>
    </row>
    <row r="259" spans="1:44" x14ac:dyDescent="0.2">
      <c r="A259" s="5" t="s">
        <v>88</v>
      </c>
      <c r="B259" s="5" t="s">
        <v>89</v>
      </c>
      <c r="C259" s="5" t="s">
        <v>119</v>
      </c>
      <c r="D259" s="11">
        <v>1</v>
      </c>
      <c r="E259" s="11" t="s">
        <v>94</v>
      </c>
      <c r="F259" s="5" t="s">
        <v>82</v>
      </c>
      <c r="G259" s="11">
        <v>3</v>
      </c>
      <c r="AA259" s="14">
        <f t="shared" ref="AA259:AA320" si="18">AVERAGE(G259:Z259)</f>
        <v>3</v>
      </c>
      <c r="AB259" s="12">
        <f>(0.01*AA259^2.658)*0.95</f>
        <v>0.17616186535260706</v>
      </c>
      <c r="AD259" s="11">
        <v>1</v>
      </c>
      <c r="AE259" s="13">
        <f t="shared" ref="AE259:AE322" si="19">AD259/0.0929</f>
        <v>10.764262648008613</v>
      </c>
      <c r="AF259" s="12">
        <f t="shared" ref="AF259:AF322" si="20">AB259*AE259</f>
        <v>1.8962525872185907</v>
      </c>
    </row>
    <row r="260" spans="1:44" x14ac:dyDescent="0.2">
      <c r="A260" s="5" t="s">
        <v>88</v>
      </c>
      <c r="B260" s="5" t="s">
        <v>89</v>
      </c>
      <c r="C260" s="5" t="s">
        <v>119</v>
      </c>
      <c r="D260" s="11">
        <v>1</v>
      </c>
      <c r="E260" s="11" t="s">
        <v>90</v>
      </c>
      <c r="F260" s="5" t="s">
        <v>53</v>
      </c>
      <c r="G260" s="11">
        <v>4</v>
      </c>
      <c r="AA260" s="14">
        <f t="shared" si="18"/>
        <v>4</v>
      </c>
      <c r="AB260" s="12">
        <f>0.0055*AA260^2.633</f>
        <v>0.21163458780607922</v>
      </c>
      <c r="AD260" s="11">
        <v>1</v>
      </c>
      <c r="AE260" s="13">
        <f t="shared" si="19"/>
        <v>10.764262648008613</v>
      </c>
      <c r="AF260" s="12">
        <f t="shared" si="20"/>
        <v>2.2780902885476775</v>
      </c>
    </row>
    <row r="261" spans="1:44" x14ac:dyDescent="0.2">
      <c r="A261" s="5" t="s">
        <v>88</v>
      </c>
      <c r="B261" s="5" t="s">
        <v>89</v>
      </c>
      <c r="C261" s="5" t="s">
        <v>119</v>
      </c>
      <c r="D261" s="11">
        <v>1</v>
      </c>
      <c r="E261" s="11" t="s">
        <v>90</v>
      </c>
      <c r="F261" s="5" t="s">
        <v>68</v>
      </c>
      <c r="G261" s="11">
        <v>9</v>
      </c>
      <c r="H261" s="11">
        <v>8</v>
      </c>
      <c r="I261" s="11">
        <v>8.5</v>
      </c>
      <c r="AA261" s="14">
        <f t="shared" si="18"/>
        <v>8.5</v>
      </c>
      <c r="AB261" s="12">
        <f>0.0068*AA261^2.72</f>
        <v>2.293656566201002</v>
      </c>
      <c r="AD261" s="11">
        <v>3</v>
      </c>
      <c r="AE261" s="13">
        <f t="shared" si="19"/>
        <v>32.292787944025832</v>
      </c>
      <c r="AF261" s="12">
        <f t="shared" si="20"/>
        <v>74.0685651087514</v>
      </c>
    </row>
    <row r="262" spans="1:44" x14ac:dyDescent="0.2">
      <c r="A262" s="5" t="s">
        <v>88</v>
      </c>
      <c r="B262" s="5" t="s">
        <v>89</v>
      </c>
      <c r="C262" s="5" t="s">
        <v>119</v>
      </c>
      <c r="D262" s="11">
        <v>1</v>
      </c>
      <c r="E262" s="11" t="s">
        <v>90</v>
      </c>
      <c r="F262" s="5" t="s">
        <v>67</v>
      </c>
      <c r="G262" s="11">
        <v>4</v>
      </c>
      <c r="H262" s="11">
        <v>6</v>
      </c>
      <c r="I262" s="11">
        <v>5.25</v>
      </c>
      <c r="J262" s="11">
        <v>6</v>
      </c>
      <c r="AA262" s="14">
        <f t="shared" si="18"/>
        <v>5.3125</v>
      </c>
      <c r="AB262" s="12">
        <f>0.0249*AA262^2.73</f>
        <v>2.3782935696728646</v>
      </c>
      <c r="AD262" s="11">
        <v>5</v>
      </c>
      <c r="AE262" s="13">
        <f t="shared" si="19"/>
        <v>53.821313240043061</v>
      </c>
      <c r="AF262" s="12">
        <f t="shared" si="20"/>
        <v>128.00288319014342</v>
      </c>
    </row>
    <row r="263" spans="1:44" x14ac:dyDescent="0.2">
      <c r="A263" s="5" t="s">
        <v>88</v>
      </c>
      <c r="B263" s="5" t="s">
        <v>89</v>
      </c>
      <c r="C263" s="5" t="s">
        <v>119</v>
      </c>
      <c r="D263" s="11">
        <v>1</v>
      </c>
      <c r="E263" s="11" t="s">
        <v>90</v>
      </c>
      <c r="F263" s="5" t="s">
        <v>32</v>
      </c>
      <c r="G263" s="11">
        <v>4</v>
      </c>
      <c r="H263" s="11">
        <v>4.25</v>
      </c>
      <c r="I263" s="11">
        <v>3</v>
      </c>
      <c r="J263" s="11">
        <v>2.5</v>
      </c>
      <c r="K263" s="11">
        <v>2.25</v>
      </c>
      <c r="L263" s="11">
        <v>3.5</v>
      </c>
      <c r="M263" s="11">
        <v>4</v>
      </c>
      <c r="N263" s="11">
        <v>4.25</v>
      </c>
      <c r="AA263" s="14">
        <f t="shared" si="18"/>
        <v>3.46875</v>
      </c>
      <c r="AB263" s="12">
        <f t="shared" ref="AB263:AB264" si="21">(0.0006*AA263^2.77)*0.95</f>
        <v>1.7871214478515897E-2</v>
      </c>
      <c r="AD263" s="11">
        <v>8</v>
      </c>
      <c r="AE263" s="13">
        <f t="shared" si="19"/>
        <v>86.1141011840689</v>
      </c>
      <c r="AF263" s="12">
        <f t="shared" si="20"/>
        <v>1.5389635718851151</v>
      </c>
    </row>
    <row r="264" spans="1:44" x14ac:dyDescent="0.2">
      <c r="A264" s="5" t="s">
        <v>88</v>
      </c>
      <c r="B264" s="5" t="s">
        <v>89</v>
      </c>
      <c r="C264" s="5" t="s">
        <v>121</v>
      </c>
      <c r="D264" s="11">
        <v>3</v>
      </c>
      <c r="E264" s="11" t="s">
        <v>94</v>
      </c>
      <c r="F264" s="5" t="s">
        <v>32</v>
      </c>
      <c r="G264" s="11">
        <v>5</v>
      </c>
      <c r="H264" s="11">
        <v>3.75</v>
      </c>
      <c r="I264" s="11">
        <v>4.25</v>
      </c>
      <c r="J264" s="11">
        <v>3.25</v>
      </c>
      <c r="K264" s="11">
        <v>5</v>
      </c>
      <c r="L264" s="11">
        <v>2</v>
      </c>
      <c r="M264" s="11">
        <v>5.5</v>
      </c>
      <c r="N264" s="11">
        <v>3</v>
      </c>
      <c r="O264" s="11">
        <v>3</v>
      </c>
      <c r="P264" s="11">
        <v>4</v>
      </c>
      <c r="Q264" s="11">
        <v>4.75</v>
      </c>
      <c r="R264" s="11">
        <v>5</v>
      </c>
      <c r="S264" s="11">
        <v>3.25</v>
      </c>
      <c r="T264" s="11">
        <v>5.5</v>
      </c>
      <c r="U264" s="11">
        <v>4.5</v>
      </c>
      <c r="V264" s="11">
        <v>3.5</v>
      </c>
      <c r="W264" s="11">
        <v>5</v>
      </c>
      <c r="X264" s="11">
        <v>4</v>
      </c>
      <c r="Y264" s="11">
        <v>4.25</v>
      </c>
      <c r="Z264" s="11">
        <v>4.5</v>
      </c>
      <c r="AA264" s="14">
        <f t="shared" si="18"/>
        <v>4.1500000000000004</v>
      </c>
      <c r="AB264" s="12">
        <f t="shared" si="21"/>
        <v>2.9367574798606053E-2</v>
      </c>
      <c r="AD264" s="11">
        <v>572</v>
      </c>
      <c r="AE264" s="13">
        <f t="shared" si="19"/>
        <v>6157.1582346609257</v>
      </c>
      <c r="AF264" s="12">
        <f t="shared" si="20"/>
        <v>180.82080500325793</v>
      </c>
    </row>
    <row r="265" spans="1:44" x14ac:dyDescent="0.2">
      <c r="A265" s="5" t="s">
        <v>88</v>
      </c>
      <c r="B265" s="5" t="s">
        <v>89</v>
      </c>
      <c r="C265" s="5" t="s">
        <v>121</v>
      </c>
      <c r="D265" s="11">
        <v>3</v>
      </c>
      <c r="E265" s="11" t="s">
        <v>94</v>
      </c>
      <c r="F265" s="5" t="s">
        <v>63</v>
      </c>
      <c r="G265" s="11">
        <v>5.5</v>
      </c>
      <c r="H265" s="11">
        <v>4</v>
      </c>
      <c r="I265" s="11">
        <v>3.25</v>
      </c>
      <c r="J265" s="11">
        <v>4</v>
      </c>
      <c r="K265" s="11">
        <v>3.5</v>
      </c>
      <c r="L265" s="11">
        <v>2.75</v>
      </c>
      <c r="M265" s="11">
        <v>6</v>
      </c>
      <c r="N265" s="11">
        <v>5</v>
      </c>
      <c r="O265" s="11">
        <v>6</v>
      </c>
      <c r="P265" s="11">
        <v>5</v>
      </c>
      <c r="AA265" s="14">
        <f t="shared" si="18"/>
        <v>4.5</v>
      </c>
      <c r="AB265" s="12">
        <f>(((PI()*0.3^2)*AA265)*1.13)*0.25</f>
        <v>0.3594374694788422</v>
      </c>
      <c r="AD265" s="11">
        <v>20</v>
      </c>
      <c r="AE265" s="13">
        <f t="shared" si="19"/>
        <v>215.28525296017224</v>
      </c>
      <c r="AF265" s="12">
        <f t="shared" si="20"/>
        <v>77.381586540116729</v>
      </c>
      <c r="AI265" s="5">
        <v>0.25</v>
      </c>
      <c r="AJ265" s="5">
        <v>0.25</v>
      </c>
      <c r="AK265" s="5">
        <v>0.25</v>
      </c>
      <c r="AL265" s="5">
        <v>0.25</v>
      </c>
      <c r="AM265" s="5">
        <v>0.25</v>
      </c>
      <c r="AN265" s="5">
        <v>0.25</v>
      </c>
      <c r="AO265" s="5">
        <v>0.25</v>
      </c>
      <c r="AP265" s="5">
        <v>0.25</v>
      </c>
      <c r="AQ265" s="5">
        <v>0.25</v>
      </c>
      <c r="AR265" s="5">
        <v>0.25</v>
      </c>
    </row>
    <row r="266" spans="1:44" x14ac:dyDescent="0.2">
      <c r="A266" s="5" t="s">
        <v>88</v>
      </c>
      <c r="B266" s="5" t="s">
        <v>89</v>
      </c>
      <c r="C266" s="5" t="s">
        <v>121</v>
      </c>
      <c r="D266" s="11">
        <v>3</v>
      </c>
      <c r="E266" s="11" t="s">
        <v>94</v>
      </c>
      <c r="F266" s="5" t="s">
        <v>122</v>
      </c>
      <c r="G266" s="11">
        <v>7</v>
      </c>
      <c r="AA266" s="14">
        <f t="shared" si="18"/>
        <v>7</v>
      </c>
      <c r="AD266" s="11">
        <v>1</v>
      </c>
      <c r="AE266" s="13">
        <f t="shared" si="19"/>
        <v>10.764262648008613</v>
      </c>
      <c r="AF266" s="12">
        <f t="shared" si="20"/>
        <v>0</v>
      </c>
    </row>
    <row r="267" spans="1:44" x14ac:dyDescent="0.2">
      <c r="A267" s="5" t="s">
        <v>88</v>
      </c>
      <c r="B267" s="5" t="s">
        <v>89</v>
      </c>
      <c r="C267" s="5" t="s">
        <v>121</v>
      </c>
      <c r="D267" s="11">
        <v>3</v>
      </c>
      <c r="E267" s="11" t="s">
        <v>94</v>
      </c>
      <c r="F267" s="5" t="s">
        <v>93</v>
      </c>
      <c r="G267" s="11">
        <v>2.25</v>
      </c>
      <c r="H267" s="11">
        <v>4</v>
      </c>
      <c r="I267" s="11">
        <v>3</v>
      </c>
      <c r="J267" s="11">
        <v>2</v>
      </c>
      <c r="K267" s="11">
        <v>3.5</v>
      </c>
      <c r="AA267" s="14">
        <f t="shared" si="18"/>
        <v>2.95</v>
      </c>
      <c r="AD267" s="11">
        <v>5</v>
      </c>
      <c r="AE267" s="13">
        <f t="shared" si="19"/>
        <v>53.821313240043061</v>
      </c>
      <c r="AF267" s="12">
        <f t="shared" si="20"/>
        <v>0</v>
      </c>
      <c r="AG267" s="5" t="s">
        <v>131</v>
      </c>
    </row>
    <row r="268" spans="1:44" x14ac:dyDescent="0.2">
      <c r="A268" s="5" t="s">
        <v>88</v>
      </c>
      <c r="B268" s="5" t="s">
        <v>89</v>
      </c>
      <c r="C268" s="5" t="s">
        <v>121</v>
      </c>
      <c r="D268" s="11">
        <v>3</v>
      </c>
      <c r="E268" s="11" t="s">
        <v>94</v>
      </c>
      <c r="F268" s="5" t="s">
        <v>95</v>
      </c>
      <c r="G268" s="11">
        <v>1.5</v>
      </c>
      <c r="H268" s="11">
        <v>2</v>
      </c>
      <c r="I268" s="11">
        <v>2</v>
      </c>
      <c r="AA268" s="14">
        <f t="shared" si="18"/>
        <v>1.8333333333333333</v>
      </c>
      <c r="AD268" s="11">
        <v>3</v>
      </c>
      <c r="AE268" s="13">
        <f t="shared" si="19"/>
        <v>32.292787944025832</v>
      </c>
      <c r="AF268" s="12">
        <f t="shared" si="20"/>
        <v>0</v>
      </c>
      <c r="AG268" s="5" t="s">
        <v>132</v>
      </c>
    </row>
    <row r="269" spans="1:44" x14ac:dyDescent="0.2">
      <c r="A269" s="5" t="s">
        <v>88</v>
      </c>
      <c r="B269" s="5" t="s">
        <v>89</v>
      </c>
      <c r="C269" s="5" t="s">
        <v>121</v>
      </c>
      <c r="D269" s="11">
        <v>3</v>
      </c>
      <c r="E269" s="11" t="s">
        <v>94</v>
      </c>
      <c r="F269" s="5" t="s">
        <v>96</v>
      </c>
      <c r="G269" s="11">
        <v>7</v>
      </c>
      <c r="H269" s="11">
        <v>6</v>
      </c>
      <c r="I269" s="11">
        <v>5</v>
      </c>
      <c r="J269" s="11">
        <v>6</v>
      </c>
      <c r="K269" s="11">
        <v>4.5</v>
      </c>
      <c r="L269" s="11">
        <v>5.5</v>
      </c>
      <c r="M269" s="11">
        <v>6</v>
      </c>
      <c r="N269" s="11">
        <v>6</v>
      </c>
      <c r="O269" s="11">
        <v>4.75</v>
      </c>
      <c r="P269" s="11">
        <v>4</v>
      </c>
      <c r="AA269" s="14">
        <f t="shared" si="18"/>
        <v>5.4749999999999996</v>
      </c>
      <c r="AB269" s="12">
        <f>0.0048*AA269^2.55</f>
        <v>0.36653947403954218</v>
      </c>
      <c r="AD269" s="11">
        <v>10</v>
      </c>
      <c r="AE269" s="13">
        <f t="shared" si="19"/>
        <v>107.64262648008612</v>
      </c>
      <c r="AF269" s="12">
        <f t="shared" si="20"/>
        <v>39.45527169424566</v>
      </c>
    </row>
    <row r="270" spans="1:44" x14ac:dyDescent="0.2">
      <c r="A270" s="5" t="s">
        <v>88</v>
      </c>
      <c r="B270" s="5" t="s">
        <v>89</v>
      </c>
      <c r="C270" s="5" t="s">
        <v>121</v>
      </c>
      <c r="D270" s="11">
        <v>3</v>
      </c>
      <c r="E270" s="11" t="s">
        <v>94</v>
      </c>
      <c r="F270" s="5" t="s">
        <v>38</v>
      </c>
      <c r="G270" s="11">
        <v>3</v>
      </c>
      <c r="H270" s="11">
        <v>3.5</v>
      </c>
      <c r="I270" s="11">
        <v>4</v>
      </c>
      <c r="J270" s="11">
        <v>3.25</v>
      </c>
      <c r="K270" s="11">
        <v>3.25</v>
      </c>
      <c r="L270" s="11">
        <v>3</v>
      </c>
      <c r="M270" s="11">
        <v>3</v>
      </c>
      <c r="N270" s="11">
        <v>4</v>
      </c>
      <c r="AA270" s="14">
        <f t="shared" si="18"/>
        <v>3.375</v>
      </c>
      <c r="AB270" s="12">
        <f>0.0048*AA270^2.55</f>
        <v>0.10674299132746401</v>
      </c>
      <c r="AD270" s="11">
        <v>8</v>
      </c>
      <c r="AE270" s="13">
        <f t="shared" si="19"/>
        <v>86.1141011840689</v>
      </c>
      <c r="AF270" s="12">
        <f t="shared" si="20"/>
        <v>9.1920767558634253</v>
      </c>
    </row>
    <row r="271" spans="1:44" x14ac:dyDescent="0.2">
      <c r="A271" s="5" t="s">
        <v>88</v>
      </c>
      <c r="B271" s="5" t="s">
        <v>89</v>
      </c>
      <c r="C271" s="5" t="s">
        <v>121</v>
      </c>
      <c r="D271" s="11">
        <v>3</v>
      </c>
      <c r="E271" s="11" t="s">
        <v>90</v>
      </c>
      <c r="F271" s="5" t="s">
        <v>97</v>
      </c>
      <c r="G271" s="11">
        <v>12.5</v>
      </c>
      <c r="AA271" s="14">
        <f t="shared" si="18"/>
        <v>12.5</v>
      </c>
      <c r="AB271" s="12">
        <f>0.0052*AA271^2.832</f>
        <v>6.6443499854734593</v>
      </c>
      <c r="AD271" s="11">
        <v>1</v>
      </c>
      <c r="AE271" s="13">
        <f t="shared" si="19"/>
        <v>10.764262648008613</v>
      </c>
      <c r="AF271" s="12">
        <f t="shared" si="20"/>
        <v>71.521528368928529</v>
      </c>
    </row>
    <row r="272" spans="1:44" x14ac:dyDescent="0.2">
      <c r="A272" s="5" t="s">
        <v>88</v>
      </c>
      <c r="B272" s="5" t="s">
        <v>89</v>
      </c>
      <c r="C272" s="5" t="s">
        <v>121</v>
      </c>
      <c r="D272" s="11">
        <v>3</v>
      </c>
      <c r="E272" s="11" t="s">
        <v>90</v>
      </c>
      <c r="F272" s="5" t="s">
        <v>32</v>
      </c>
      <c r="G272" s="11">
        <v>5.5</v>
      </c>
      <c r="H272" s="11">
        <v>3.75</v>
      </c>
      <c r="I272" s="11">
        <v>5</v>
      </c>
      <c r="J272" s="11">
        <v>4.5</v>
      </c>
      <c r="K272" s="11">
        <v>3</v>
      </c>
      <c r="L272" s="11">
        <v>3.5</v>
      </c>
      <c r="M272" s="11">
        <v>5</v>
      </c>
      <c r="N272" s="11">
        <v>5</v>
      </c>
      <c r="O272" s="11">
        <v>4.25</v>
      </c>
      <c r="P272" s="11">
        <v>5</v>
      </c>
      <c r="Q272" s="11">
        <v>4.25</v>
      </c>
      <c r="R272" s="11">
        <v>4</v>
      </c>
      <c r="S272" s="11">
        <v>4</v>
      </c>
      <c r="T272" s="11">
        <v>4</v>
      </c>
      <c r="U272" s="11">
        <v>4.5</v>
      </c>
      <c r="V272" s="11">
        <v>4</v>
      </c>
      <c r="W272" s="11">
        <v>4.75</v>
      </c>
      <c r="X272" s="11">
        <v>2.5</v>
      </c>
      <c r="Y272" s="11">
        <v>5</v>
      </c>
      <c r="Z272" s="11">
        <v>4</v>
      </c>
      <c r="AA272" s="14">
        <f t="shared" si="18"/>
        <v>4.2750000000000004</v>
      </c>
      <c r="AB272" s="12">
        <f>(0.0006*AA272^2.77)*0.95</f>
        <v>3.188364063419459E-2</v>
      </c>
      <c r="AD272" s="11">
        <v>143</v>
      </c>
      <c r="AE272" s="13">
        <f t="shared" si="19"/>
        <v>1539.2895586652314</v>
      </c>
      <c r="AF272" s="12">
        <f t="shared" si="20"/>
        <v>49.078155120450234</v>
      </c>
    </row>
    <row r="273" spans="1:44" x14ac:dyDescent="0.2">
      <c r="A273" s="5" t="s">
        <v>88</v>
      </c>
      <c r="B273" s="5" t="s">
        <v>89</v>
      </c>
      <c r="C273" s="5" t="s">
        <v>121</v>
      </c>
      <c r="D273" s="11">
        <v>3</v>
      </c>
      <c r="E273" s="11" t="s">
        <v>90</v>
      </c>
      <c r="F273" s="5" t="s">
        <v>93</v>
      </c>
      <c r="G273" s="11">
        <v>5</v>
      </c>
      <c r="AA273" s="14">
        <f t="shared" si="18"/>
        <v>5</v>
      </c>
      <c r="AD273" s="11">
        <v>1</v>
      </c>
      <c r="AE273" s="13">
        <f t="shared" si="19"/>
        <v>10.764262648008613</v>
      </c>
      <c r="AF273" s="12">
        <f t="shared" si="20"/>
        <v>0</v>
      </c>
      <c r="AG273" s="5" t="s">
        <v>131</v>
      </c>
    </row>
    <row r="274" spans="1:44" x14ac:dyDescent="0.2">
      <c r="A274" s="5" t="s">
        <v>88</v>
      </c>
      <c r="B274" s="5" t="s">
        <v>89</v>
      </c>
      <c r="C274" s="5" t="s">
        <v>121</v>
      </c>
      <c r="D274" s="11">
        <v>3</v>
      </c>
      <c r="E274" s="11" t="s">
        <v>90</v>
      </c>
      <c r="F274" s="5" t="s">
        <v>96</v>
      </c>
      <c r="G274" s="11">
        <v>7.5</v>
      </c>
      <c r="H274" s="11">
        <v>5.75</v>
      </c>
      <c r="I274" s="11">
        <v>5.75</v>
      </c>
      <c r="J274" s="11">
        <v>5.5</v>
      </c>
      <c r="K274" s="11">
        <v>4.5</v>
      </c>
      <c r="L274" s="11">
        <v>5.5</v>
      </c>
      <c r="M274" s="11">
        <v>5.5</v>
      </c>
      <c r="N274" s="11">
        <v>5.5</v>
      </c>
      <c r="O274" s="11">
        <v>6.75</v>
      </c>
      <c r="P274" s="11">
        <v>6.75</v>
      </c>
      <c r="Q274" s="11">
        <v>6</v>
      </c>
      <c r="R274" s="11">
        <v>7.75</v>
      </c>
      <c r="S274" s="11">
        <v>6.25</v>
      </c>
      <c r="T274" s="11">
        <v>5</v>
      </c>
      <c r="U274" s="11">
        <v>6</v>
      </c>
      <c r="V274" s="11">
        <v>5.5</v>
      </c>
      <c r="W274" s="11">
        <v>6.5</v>
      </c>
      <c r="X274" s="11">
        <v>6.5</v>
      </c>
      <c r="Y274" s="11">
        <v>7</v>
      </c>
      <c r="Z274" s="11">
        <v>6</v>
      </c>
      <c r="AA274" s="14">
        <f t="shared" si="18"/>
        <v>6.0750000000000002</v>
      </c>
      <c r="AB274" s="12">
        <f>0.0048*AA274^2.55</f>
        <v>0.47784193144162007</v>
      </c>
      <c r="AD274" s="11">
        <v>38</v>
      </c>
      <c r="AE274" s="13">
        <f t="shared" si="19"/>
        <v>409.04198062432727</v>
      </c>
      <c r="AF274" s="12">
        <f t="shared" si="20"/>
        <v>195.45741006223429</v>
      </c>
    </row>
    <row r="275" spans="1:44" x14ac:dyDescent="0.2">
      <c r="A275" s="5" t="s">
        <v>88</v>
      </c>
      <c r="B275" s="5" t="s">
        <v>89</v>
      </c>
      <c r="C275" s="5" t="s">
        <v>121</v>
      </c>
      <c r="D275" s="11">
        <v>3</v>
      </c>
      <c r="E275" s="11" t="s">
        <v>90</v>
      </c>
      <c r="F275" s="5" t="s">
        <v>38</v>
      </c>
      <c r="G275" s="11">
        <v>4</v>
      </c>
      <c r="H275" s="11">
        <v>3.5</v>
      </c>
      <c r="I275" s="11">
        <v>3.5</v>
      </c>
      <c r="J275" s="11">
        <v>3.5</v>
      </c>
      <c r="K275" s="11">
        <v>3.5</v>
      </c>
      <c r="L275" s="11">
        <v>3.5</v>
      </c>
      <c r="M275" s="11">
        <v>3.75</v>
      </c>
      <c r="N275" s="11">
        <v>3.75</v>
      </c>
      <c r="AA275" s="14">
        <f t="shared" si="18"/>
        <v>3.625</v>
      </c>
      <c r="AB275" s="12">
        <f>0.0048*AA275^2.55</f>
        <v>0.12807862755424196</v>
      </c>
      <c r="AD275" s="11">
        <v>8</v>
      </c>
      <c r="AE275" s="13">
        <f t="shared" si="19"/>
        <v>86.1141011840689</v>
      </c>
      <c r="AF275" s="12">
        <f t="shared" si="20"/>
        <v>11.029375892722667</v>
      </c>
    </row>
    <row r="276" spans="1:44" x14ac:dyDescent="0.2">
      <c r="A276" s="5" t="s">
        <v>88</v>
      </c>
      <c r="B276" s="5" t="s">
        <v>89</v>
      </c>
      <c r="C276" s="5" t="s">
        <v>121</v>
      </c>
      <c r="D276" s="11">
        <v>3</v>
      </c>
      <c r="E276" s="11" t="s">
        <v>90</v>
      </c>
      <c r="F276" s="5" t="s">
        <v>123</v>
      </c>
      <c r="G276" s="11">
        <v>5.5</v>
      </c>
      <c r="AA276" s="14">
        <f t="shared" si="18"/>
        <v>5.5</v>
      </c>
      <c r="AD276" s="11">
        <v>1</v>
      </c>
      <c r="AE276" s="13">
        <f t="shared" si="19"/>
        <v>10.764262648008613</v>
      </c>
      <c r="AF276" s="12">
        <f t="shared" si="20"/>
        <v>0</v>
      </c>
    </row>
    <row r="277" spans="1:44" x14ac:dyDescent="0.2">
      <c r="A277" s="5" t="s">
        <v>88</v>
      </c>
      <c r="B277" s="5" t="s">
        <v>89</v>
      </c>
      <c r="C277" s="5" t="s">
        <v>121</v>
      </c>
      <c r="D277" s="11">
        <v>2</v>
      </c>
      <c r="E277" s="11" t="s">
        <v>94</v>
      </c>
      <c r="F277" s="5" t="s">
        <v>32</v>
      </c>
      <c r="G277" s="11">
        <v>2</v>
      </c>
      <c r="H277" s="11">
        <v>4.25</v>
      </c>
      <c r="I277" s="11">
        <v>2</v>
      </c>
      <c r="J277" s="11">
        <v>4</v>
      </c>
      <c r="K277" s="11">
        <v>4</v>
      </c>
      <c r="L277" s="11">
        <v>4</v>
      </c>
      <c r="M277" s="11">
        <v>3</v>
      </c>
      <c r="N277" s="11">
        <v>5</v>
      </c>
      <c r="O277" s="11">
        <v>4.5</v>
      </c>
      <c r="P277" s="11">
        <v>3.5</v>
      </c>
      <c r="Q277" s="11">
        <v>4</v>
      </c>
      <c r="R277" s="11">
        <v>4</v>
      </c>
      <c r="S277" s="11">
        <v>4</v>
      </c>
      <c r="T277" s="11">
        <v>3.75</v>
      </c>
      <c r="U277" s="11">
        <v>4</v>
      </c>
      <c r="V277" s="11">
        <v>4.5</v>
      </c>
      <c r="W277" s="11">
        <v>4</v>
      </c>
      <c r="X277" s="11">
        <v>4</v>
      </c>
      <c r="Y277" s="11">
        <v>4.5</v>
      </c>
      <c r="Z277" s="11">
        <v>5.25</v>
      </c>
      <c r="AA277" s="14">
        <f t="shared" si="18"/>
        <v>3.9125000000000001</v>
      </c>
      <c r="AB277" s="12">
        <f>(0.0006*AA277^2.77)*0.95</f>
        <v>2.4944419793107953E-2</v>
      </c>
      <c r="AD277" s="11">
        <v>466</v>
      </c>
      <c r="AE277" s="13">
        <f t="shared" si="19"/>
        <v>5016.1463939720134</v>
      </c>
      <c r="AF277" s="12">
        <f t="shared" si="20"/>
        <v>125.12486139492258</v>
      </c>
    </row>
    <row r="278" spans="1:44" x14ac:dyDescent="0.2">
      <c r="A278" s="5" t="s">
        <v>88</v>
      </c>
      <c r="B278" s="5" t="s">
        <v>89</v>
      </c>
      <c r="C278" s="5" t="s">
        <v>121</v>
      </c>
      <c r="D278" s="11">
        <v>2</v>
      </c>
      <c r="E278" s="11" t="s">
        <v>94</v>
      </c>
      <c r="F278" s="5" t="s">
        <v>93</v>
      </c>
      <c r="G278" s="11">
        <v>2.5</v>
      </c>
      <c r="H278" s="11">
        <v>2.5</v>
      </c>
      <c r="I278" s="11">
        <v>3</v>
      </c>
      <c r="J278" s="11">
        <v>3.25</v>
      </c>
      <c r="K278" s="11">
        <v>3.25</v>
      </c>
      <c r="L278" s="11">
        <v>3</v>
      </c>
      <c r="M278" s="11">
        <v>3</v>
      </c>
      <c r="N278" s="11">
        <v>3</v>
      </c>
      <c r="AA278" s="14">
        <f t="shared" si="18"/>
        <v>2.9375</v>
      </c>
      <c r="AD278" s="11">
        <v>8</v>
      </c>
      <c r="AE278" s="13">
        <f t="shared" si="19"/>
        <v>86.1141011840689</v>
      </c>
      <c r="AF278" s="12">
        <f t="shared" si="20"/>
        <v>0</v>
      </c>
      <c r="AG278" s="5" t="s">
        <v>131</v>
      </c>
    </row>
    <row r="279" spans="1:44" x14ac:dyDescent="0.2">
      <c r="A279" s="5" t="s">
        <v>88</v>
      </c>
      <c r="B279" s="5" t="s">
        <v>89</v>
      </c>
      <c r="C279" s="5" t="s">
        <v>121</v>
      </c>
      <c r="D279" s="11">
        <v>2</v>
      </c>
      <c r="E279" s="11" t="s">
        <v>94</v>
      </c>
      <c r="F279" s="5" t="s">
        <v>61</v>
      </c>
      <c r="G279" s="11">
        <v>0.5</v>
      </c>
      <c r="AA279" s="14">
        <f t="shared" si="18"/>
        <v>0.5</v>
      </c>
      <c r="AB279" s="12">
        <f>(((4/3)*PI()*AA279^3)*1.13)*0.25</f>
        <v>0.14791665410651941</v>
      </c>
      <c r="AD279" s="11">
        <v>1</v>
      </c>
      <c r="AE279" s="13">
        <f t="shared" si="19"/>
        <v>10.764262648008613</v>
      </c>
      <c r="AF279" s="12">
        <f t="shared" si="20"/>
        <v>1.5922137148172166</v>
      </c>
    </row>
    <row r="280" spans="1:44" x14ac:dyDescent="0.2">
      <c r="A280" s="5" t="s">
        <v>88</v>
      </c>
      <c r="B280" s="5" t="s">
        <v>89</v>
      </c>
      <c r="C280" s="5" t="s">
        <v>121</v>
      </c>
      <c r="D280" s="11">
        <v>2</v>
      </c>
      <c r="E280" s="11" t="s">
        <v>94</v>
      </c>
      <c r="F280" s="5" t="s">
        <v>63</v>
      </c>
      <c r="G280" s="11">
        <v>4.5</v>
      </c>
      <c r="H280" s="11">
        <v>5</v>
      </c>
      <c r="I280" s="11">
        <v>3</v>
      </c>
      <c r="J280" s="11">
        <v>6.5</v>
      </c>
      <c r="K280" s="11">
        <v>3</v>
      </c>
      <c r="L280" s="11">
        <v>2.5</v>
      </c>
      <c r="M280" s="11">
        <v>5</v>
      </c>
      <c r="N280" s="11">
        <v>6</v>
      </c>
      <c r="O280" s="11">
        <v>4</v>
      </c>
      <c r="P280" s="11">
        <v>3</v>
      </c>
      <c r="AA280" s="14">
        <f t="shared" si="18"/>
        <v>4.25</v>
      </c>
      <c r="AB280" s="12">
        <f>(((PI()*0.3^2)*AA280)*1.13)*0.25</f>
        <v>0.33946872117446208</v>
      </c>
      <c r="AD280" s="11">
        <v>17</v>
      </c>
      <c r="AE280" s="13">
        <f t="shared" si="19"/>
        <v>182.99246501614641</v>
      </c>
      <c r="AF280" s="12">
        <f t="shared" si="20"/>
        <v>62.120218083593713</v>
      </c>
      <c r="AI280" s="5">
        <v>0.25</v>
      </c>
      <c r="AJ280" s="5">
        <v>0.25</v>
      </c>
      <c r="AK280" s="5">
        <v>0.25</v>
      </c>
      <c r="AL280" s="5">
        <v>0.25</v>
      </c>
      <c r="AM280" s="5">
        <v>0.25</v>
      </c>
      <c r="AN280" s="5">
        <v>0.25</v>
      </c>
      <c r="AO280" s="5">
        <v>0.25</v>
      </c>
      <c r="AP280" s="5">
        <v>0.25</v>
      </c>
      <c r="AQ280" s="5">
        <v>0.25</v>
      </c>
      <c r="AR280" s="5">
        <v>0.25</v>
      </c>
    </row>
    <row r="281" spans="1:44" x14ac:dyDescent="0.2">
      <c r="A281" s="5" t="s">
        <v>88</v>
      </c>
      <c r="B281" s="5" t="s">
        <v>89</v>
      </c>
      <c r="C281" s="5" t="s">
        <v>121</v>
      </c>
      <c r="D281" s="11">
        <v>2</v>
      </c>
      <c r="E281" s="11" t="s">
        <v>94</v>
      </c>
      <c r="F281" s="5" t="s">
        <v>96</v>
      </c>
      <c r="G281" s="11">
        <v>5.5</v>
      </c>
      <c r="H281" s="11">
        <v>5.5</v>
      </c>
      <c r="I281" s="11">
        <v>6</v>
      </c>
      <c r="J281" s="11">
        <v>6</v>
      </c>
      <c r="K281" s="11">
        <v>6</v>
      </c>
      <c r="L281" s="11">
        <v>5</v>
      </c>
      <c r="M281" s="11">
        <v>4.5</v>
      </c>
      <c r="N281" s="11">
        <v>4</v>
      </c>
      <c r="O281" s="11">
        <v>7</v>
      </c>
      <c r="P281" s="11">
        <v>5.75</v>
      </c>
      <c r="Q281" s="11">
        <v>5</v>
      </c>
      <c r="R281" s="11">
        <v>5.75</v>
      </c>
      <c r="S281" s="11">
        <v>5.75</v>
      </c>
      <c r="T281" s="11">
        <v>6</v>
      </c>
      <c r="U281" s="11">
        <v>5.5</v>
      </c>
      <c r="V281" s="11">
        <v>4.75</v>
      </c>
      <c r="W281" s="11">
        <v>5</v>
      </c>
      <c r="X281" s="11">
        <v>4</v>
      </c>
      <c r="Y281" s="11">
        <v>5.5</v>
      </c>
      <c r="Z281" s="11">
        <v>7.25</v>
      </c>
      <c r="AA281" s="14">
        <f t="shared" si="18"/>
        <v>5.4874999999999998</v>
      </c>
      <c r="AB281" s="12">
        <f>0.0048*AA281^2.55</f>
        <v>0.36867721415814397</v>
      </c>
      <c r="AD281" s="11">
        <v>51</v>
      </c>
      <c r="AE281" s="13">
        <f t="shared" si="19"/>
        <v>548.97739504843923</v>
      </c>
      <c r="AF281" s="12">
        <f t="shared" si="20"/>
        <v>202.39545664225344</v>
      </c>
    </row>
    <row r="282" spans="1:44" x14ac:dyDescent="0.2">
      <c r="A282" s="5" t="s">
        <v>88</v>
      </c>
      <c r="B282" s="5" t="s">
        <v>89</v>
      </c>
      <c r="C282" s="5" t="s">
        <v>121</v>
      </c>
      <c r="D282" s="11">
        <v>2</v>
      </c>
      <c r="E282" s="11" t="s">
        <v>94</v>
      </c>
      <c r="F282" s="5" t="s">
        <v>38</v>
      </c>
      <c r="G282" s="11">
        <v>3.75</v>
      </c>
      <c r="H282" s="11">
        <v>2.5</v>
      </c>
      <c r="I282" s="11">
        <v>2</v>
      </c>
      <c r="J282" s="11">
        <v>3</v>
      </c>
      <c r="K282" s="11">
        <v>3</v>
      </c>
      <c r="L282" s="11">
        <v>2.5</v>
      </c>
      <c r="M282" s="11">
        <v>3</v>
      </c>
      <c r="N282" s="11">
        <v>3.5</v>
      </c>
      <c r="O282" s="11">
        <v>2.25</v>
      </c>
      <c r="AA282" s="14">
        <f t="shared" si="18"/>
        <v>2.8333333333333335</v>
      </c>
      <c r="AB282" s="12">
        <f>0.0048*AA282^2.55</f>
        <v>6.8328250086527584E-2</v>
      </c>
      <c r="AD282" s="11">
        <v>9</v>
      </c>
      <c r="AE282" s="13">
        <f t="shared" si="19"/>
        <v>96.878363832077511</v>
      </c>
      <c r="AF282" s="12">
        <f t="shared" si="20"/>
        <v>6.619529071891801</v>
      </c>
    </row>
    <row r="283" spans="1:44" x14ac:dyDescent="0.2">
      <c r="A283" s="5" t="s">
        <v>88</v>
      </c>
      <c r="B283" s="5" t="s">
        <v>89</v>
      </c>
      <c r="C283" s="5" t="s">
        <v>121</v>
      </c>
      <c r="D283" s="11">
        <v>2</v>
      </c>
      <c r="E283" s="11" t="s">
        <v>90</v>
      </c>
      <c r="F283" s="5" t="s">
        <v>97</v>
      </c>
      <c r="G283" s="11">
        <v>13</v>
      </c>
      <c r="H283" s="11">
        <v>9.5</v>
      </c>
      <c r="I283" s="11">
        <v>14.5</v>
      </c>
      <c r="AA283" s="14">
        <f t="shared" si="18"/>
        <v>12.333333333333334</v>
      </c>
      <c r="AB283" s="12">
        <f>0.0052*AA283^2.832</f>
        <v>6.396512204090036</v>
      </c>
      <c r="AD283" s="11">
        <v>3</v>
      </c>
      <c r="AE283" s="13">
        <f t="shared" si="19"/>
        <v>32.292787944025832</v>
      </c>
      <c r="AF283" s="12">
        <f t="shared" si="20"/>
        <v>206.56121218805282</v>
      </c>
    </row>
    <row r="284" spans="1:44" x14ac:dyDescent="0.2">
      <c r="A284" s="5" t="s">
        <v>88</v>
      </c>
      <c r="B284" s="5" t="s">
        <v>89</v>
      </c>
      <c r="C284" s="5" t="s">
        <v>121</v>
      </c>
      <c r="D284" s="11">
        <v>2</v>
      </c>
      <c r="E284" s="11" t="s">
        <v>90</v>
      </c>
      <c r="F284" s="5" t="s">
        <v>32</v>
      </c>
      <c r="G284" s="11">
        <v>4</v>
      </c>
      <c r="H284" s="11">
        <v>4.5</v>
      </c>
      <c r="I284" s="11">
        <v>3.5</v>
      </c>
      <c r="J284" s="11">
        <v>4</v>
      </c>
      <c r="K284" s="11">
        <v>3</v>
      </c>
      <c r="L284" s="11">
        <v>2</v>
      </c>
      <c r="M284" s="11">
        <v>2.25</v>
      </c>
      <c r="N284" s="11">
        <v>3.25</v>
      </c>
      <c r="O284" s="11">
        <v>4</v>
      </c>
      <c r="P284" s="11">
        <v>4.5</v>
      </c>
      <c r="Q284" s="11">
        <v>5</v>
      </c>
      <c r="R284" s="11">
        <v>4</v>
      </c>
      <c r="S284" s="11">
        <v>3.5</v>
      </c>
      <c r="T284" s="11">
        <v>2.25</v>
      </c>
      <c r="U284" s="11">
        <v>3.5</v>
      </c>
      <c r="V284" s="11">
        <v>4.25</v>
      </c>
      <c r="W284" s="11">
        <v>4</v>
      </c>
      <c r="X284" s="11">
        <v>3.5</v>
      </c>
      <c r="Y284" s="11">
        <v>4</v>
      </c>
      <c r="Z284" s="11">
        <v>5</v>
      </c>
      <c r="AA284" s="14">
        <f t="shared" si="18"/>
        <v>3.7</v>
      </c>
      <c r="AB284" s="12">
        <f>(0.0006*AA284^2.77)*0.95</f>
        <v>2.1369464110083815E-2</v>
      </c>
      <c r="AD284" s="11">
        <v>92</v>
      </c>
      <c r="AE284" s="13">
        <f t="shared" si="19"/>
        <v>990.3121636167923</v>
      </c>
      <c r="AF284" s="12">
        <f t="shared" si="20"/>
        <v>21.162440238188495</v>
      </c>
    </row>
    <row r="285" spans="1:44" x14ac:dyDescent="0.2">
      <c r="A285" s="5" t="s">
        <v>88</v>
      </c>
      <c r="B285" s="5" t="s">
        <v>89</v>
      </c>
      <c r="C285" s="5" t="s">
        <v>121</v>
      </c>
      <c r="D285" s="11">
        <v>2</v>
      </c>
      <c r="E285" s="11" t="s">
        <v>90</v>
      </c>
      <c r="F285" s="5" t="s">
        <v>96</v>
      </c>
      <c r="G285" s="11">
        <v>6</v>
      </c>
      <c r="H285" s="11">
        <v>6</v>
      </c>
      <c r="I285" s="11">
        <v>6</v>
      </c>
      <c r="J285" s="11">
        <v>6.25</v>
      </c>
      <c r="K285" s="11">
        <v>6.5</v>
      </c>
      <c r="L285" s="11">
        <v>5.5</v>
      </c>
      <c r="M285" s="11">
        <v>6</v>
      </c>
      <c r="N285" s="11">
        <v>6.5</v>
      </c>
      <c r="O285" s="11">
        <v>5.5</v>
      </c>
      <c r="P285" s="11">
        <v>5</v>
      </c>
      <c r="Q285" s="11">
        <v>5.5</v>
      </c>
      <c r="R285" s="11">
        <v>6.75</v>
      </c>
      <c r="S285" s="11">
        <v>4.75</v>
      </c>
      <c r="T285" s="11">
        <v>6.5</v>
      </c>
      <c r="U285" s="11">
        <v>5.75</v>
      </c>
      <c r="V285" s="11">
        <v>7.5</v>
      </c>
      <c r="W285" s="11">
        <v>6.25</v>
      </c>
      <c r="X285" s="11">
        <v>7</v>
      </c>
      <c r="Y285" s="11">
        <v>6</v>
      </c>
      <c r="Z285" s="11">
        <v>5.5</v>
      </c>
      <c r="AA285" s="14">
        <f t="shared" si="18"/>
        <v>6.0374999999999996</v>
      </c>
      <c r="AB285" s="12">
        <f>0.0048*AA285^2.55</f>
        <v>0.47035628762981485</v>
      </c>
      <c r="AD285" s="11">
        <v>64</v>
      </c>
      <c r="AE285" s="13">
        <f t="shared" si="19"/>
        <v>688.9128094725512</v>
      </c>
      <c r="AF285" s="12">
        <f t="shared" si="20"/>
        <v>324.03447156413512</v>
      </c>
    </row>
    <row r="286" spans="1:44" x14ac:dyDescent="0.2">
      <c r="A286" s="5" t="s">
        <v>88</v>
      </c>
      <c r="B286" s="5" t="s">
        <v>89</v>
      </c>
      <c r="C286" s="5" t="s">
        <v>121</v>
      </c>
      <c r="D286" s="11">
        <v>2</v>
      </c>
      <c r="E286" s="11" t="s">
        <v>90</v>
      </c>
      <c r="F286" s="5" t="s">
        <v>38</v>
      </c>
      <c r="G286" s="11">
        <v>3.25</v>
      </c>
      <c r="H286" s="11">
        <v>3</v>
      </c>
      <c r="I286" s="11">
        <v>4</v>
      </c>
      <c r="J286" s="11">
        <v>2.75</v>
      </c>
      <c r="AA286" s="14">
        <f t="shared" si="18"/>
        <v>3.25</v>
      </c>
      <c r="AB286" s="12">
        <f>0.0048*AA286^2.55</f>
        <v>9.6949105824227777E-2</v>
      </c>
      <c r="AD286" s="11">
        <v>4</v>
      </c>
      <c r="AE286" s="13">
        <f t="shared" si="19"/>
        <v>43.05705059203445</v>
      </c>
      <c r="AF286" s="12">
        <f t="shared" si="20"/>
        <v>4.1743425543262775</v>
      </c>
    </row>
    <row r="287" spans="1:44" x14ac:dyDescent="0.2">
      <c r="A287" s="5" t="s">
        <v>88</v>
      </c>
      <c r="B287" s="5" t="s">
        <v>89</v>
      </c>
      <c r="C287" s="5" t="s">
        <v>121</v>
      </c>
      <c r="D287" s="11">
        <v>2</v>
      </c>
      <c r="E287" s="11" t="s">
        <v>90</v>
      </c>
      <c r="F287" s="5" t="s">
        <v>93</v>
      </c>
      <c r="G287" s="11">
        <v>3.5</v>
      </c>
      <c r="AA287" s="14">
        <f t="shared" si="18"/>
        <v>3.5</v>
      </c>
      <c r="AD287" s="11">
        <v>1</v>
      </c>
      <c r="AE287" s="13">
        <f t="shared" si="19"/>
        <v>10.764262648008613</v>
      </c>
      <c r="AF287" s="12">
        <f t="shared" si="20"/>
        <v>0</v>
      </c>
      <c r="AG287" s="5" t="s">
        <v>131</v>
      </c>
    </row>
    <row r="288" spans="1:44" x14ac:dyDescent="0.2">
      <c r="A288" s="5" t="s">
        <v>88</v>
      </c>
      <c r="B288" s="5" t="s">
        <v>89</v>
      </c>
      <c r="C288" s="5" t="s">
        <v>121</v>
      </c>
      <c r="D288" s="11">
        <v>1</v>
      </c>
      <c r="E288" s="11" t="s">
        <v>94</v>
      </c>
      <c r="F288" s="5" t="s">
        <v>95</v>
      </c>
      <c r="G288" s="11">
        <v>3</v>
      </c>
      <c r="H288" s="11">
        <v>2</v>
      </c>
      <c r="I288" s="11">
        <v>2.5</v>
      </c>
      <c r="J288" s="11">
        <v>1.5</v>
      </c>
      <c r="K288" s="11">
        <v>2.5</v>
      </c>
      <c r="L288" s="11">
        <v>2</v>
      </c>
      <c r="M288" s="11">
        <v>2</v>
      </c>
      <c r="N288" s="11">
        <v>2.75</v>
      </c>
      <c r="AA288" s="14">
        <f t="shared" si="18"/>
        <v>2.28125</v>
      </c>
      <c r="AD288" s="11">
        <v>8</v>
      </c>
      <c r="AE288" s="13">
        <f t="shared" si="19"/>
        <v>86.1141011840689</v>
      </c>
      <c r="AF288" s="12">
        <f t="shared" si="20"/>
        <v>0</v>
      </c>
      <c r="AG288" s="5" t="s">
        <v>132</v>
      </c>
    </row>
    <row r="289" spans="1:33" x14ac:dyDescent="0.2">
      <c r="A289" s="5" t="s">
        <v>88</v>
      </c>
      <c r="B289" s="5" t="s">
        <v>89</v>
      </c>
      <c r="C289" s="5" t="s">
        <v>121</v>
      </c>
      <c r="D289" s="11">
        <v>1</v>
      </c>
      <c r="E289" s="11" t="s">
        <v>94</v>
      </c>
      <c r="F289" s="5" t="s">
        <v>32</v>
      </c>
      <c r="G289" s="11">
        <v>2</v>
      </c>
      <c r="H289" s="11">
        <v>2.75</v>
      </c>
      <c r="I289" s="11">
        <v>3.75</v>
      </c>
      <c r="J289" s="11">
        <v>4</v>
      </c>
      <c r="K289" s="11">
        <v>5</v>
      </c>
      <c r="L289" s="11">
        <v>4.25</v>
      </c>
      <c r="M289" s="11">
        <v>5</v>
      </c>
      <c r="N289" s="11">
        <v>4.5</v>
      </c>
      <c r="O289" s="11">
        <v>4</v>
      </c>
      <c r="P289" s="11">
        <v>4</v>
      </c>
      <c r="Q289" s="11">
        <v>5</v>
      </c>
      <c r="R289" s="11">
        <v>2.25</v>
      </c>
      <c r="S289" s="11">
        <v>4.25</v>
      </c>
      <c r="T289" s="11">
        <v>4</v>
      </c>
      <c r="U289" s="11">
        <v>2.25</v>
      </c>
      <c r="V289" s="11">
        <v>5</v>
      </c>
      <c r="W289" s="11">
        <v>3.5</v>
      </c>
      <c r="X289" s="11">
        <v>4</v>
      </c>
      <c r="Y289" s="11">
        <v>3.5</v>
      </c>
      <c r="Z289" s="11">
        <v>4.5</v>
      </c>
      <c r="AA289" s="14">
        <f t="shared" si="18"/>
        <v>3.875</v>
      </c>
      <c r="AB289" s="12">
        <f>(0.0006*AA289^2.77)*0.95</f>
        <v>2.4287761167650974E-2</v>
      </c>
      <c r="AD289" s="11">
        <v>161</v>
      </c>
      <c r="AE289" s="13">
        <f t="shared" si="19"/>
        <v>1733.0462863293865</v>
      </c>
      <c r="AF289" s="12">
        <f t="shared" si="20"/>
        <v>42.091814294852604</v>
      </c>
    </row>
    <row r="290" spans="1:33" x14ac:dyDescent="0.2">
      <c r="A290" s="5" t="s">
        <v>88</v>
      </c>
      <c r="B290" s="5" t="s">
        <v>89</v>
      </c>
      <c r="C290" s="5" t="s">
        <v>121</v>
      </c>
      <c r="D290" s="11">
        <v>1</v>
      </c>
      <c r="E290" s="11" t="s">
        <v>94</v>
      </c>
      <c r="F290" s="5" t="s">
        <v>93</v>
      </c>
      <c r="G290" s="11">
        <v>2.5</v>
      </c>
      <c r="AA290" s="14">
        <f t="shared" si="18"/>
        <v>2.5</v>
      </c>
      <c r="AD290" s="11">
        <v>1</v>
      </c>
      <c r="AE290" s="13">
        <f t="shared" si="19"/>
        <v>10.764262648008613</v>
      </c>
      <c r="AF290" s="12">
        <f t="shared" si="20"/>
        <v>0</v>
      </c>
      <c r="AG290" s="5" t="s">
        <v>131</v>
      </c>
    </row>
    <row r="291" spans="1:33" x14ac:dyDescent="0.2">
      <c r="A291" s="5" t="s">
        <v>88</v>
      </c>
      <c r="B291" s="5" t="s">
        <v>89</v>
      </c>
      <c r="C291" s="5" t="s">
        <v>121</v>
      </c>
      <c r="D291" s="11">
        <v>1</v>
      </c>
      <c r="E291" s="11" t="s">
        <v>94</v>
      </c>
      <c r="F291" s="5" t="s">
        <v>38</v>
      </c>
      <c r="G291" s="11">
        <v>3</v>
      </c>
      <c r="AA291" s="14">
        <f t="shared" si="18"/>
        <v>3</v>
      </c>
      <c r="AB291" s="12">
        <f>0.0048*AA291^2.55</f>
        <v>7.9049738373552517E-2</v>
      </c>
      <c r="AD291" s="11">
        <v>1</v>
      </c>
      <c r="AE291" s="13">
        <f t="shared" si="19"/>
        <v>10.764262648008613</v>
      </c>
      <c r="AF291" s="12">
        <f t="shared" si="20"/>
        <v>0.85091214610928445</v>
      </c>
    </row>
    <row r="292" spans="1:33" x14ac:dyDescent="0.2">
      <c r="A292" s="5" t="s">
        <v>88</v>
      </c>
      <c r="B292" s="5" t="s">
        <v>89</v>
      </c>
      <c r="C292" s="5" t="s">
        <v>121</v>
      </c>
      <c r="D292" s="11">
        <v>1</v>
      </c>
      <c r="E292" s="11" t="s">
        <v>94</v>
      </c>
      <c r="F292" s="5" t="s">
        <v>96</v>
      </c>
      <c r="G292" s="11">
        <v>4</v>
      </c>
      <c r="H292" s="11">
        <v>4</v>
      </c>
      <c r="AA292" s="14">
        <f t="shared" si="18"/>
        <v>4</v>
      </c>
      <c r="AB292" s="12">
        <f>0.0048*AA292^2.55</f>
        <v>0.16462440384557453</v>
      </c>
      <c r="AD292" s="11">
        <v>2</v>
      </c>
      <c r="AE292" s="13">
        <f t="shared" si="19"/>
        <v>21.528525296017225</v>
      </c>
      <c r="AF292" s="12">
        <f t="shared" si="20"/>
        <v>3.5441206425312064</v>
      </c>
    </row>
    <row r="293" spans="1:33" x14ac:dyDescent="0.2">
      <c r="A293" s="5" t="s">
        <v>88</v>
      </c>
      <c r="B293" s="5" t="s">
        <v>89</v>
      </c>
      <c r="C293" s="5" t="s">
        <v>121</v>
      </c>
      <c r="D293" s="11">
        <v>1</v>
      </c>
      <c r="E293" s="11" t="s">
        <v>94</v>
      </c>
      <c r="F293" s="5" t="s">
        <v>82</v>
      </c>
      <c r="G293" s="11">
        <v>6</v>
      </c>
      <c r="AA293" s="14">
        <f t="shared" si="18"/>
        <v>6</v>
      </c>
      <c r="AB293" s="12">
        <f>(0.01*AA293^2.658)*0.95</f>
        <v>1.1118587771889334</v>
      </c>
      <c r="AD293" s="11">
        <v>1</v>
      </c>
      <c r="AE293" s="13">
        <f t="shared" si="19"/>
        <v>10.764262648008613</v>
      </c>
      <c r="AF293" s="12">
        <f t="shared" si="20"/>
        <v>11.968339905155366</v>
      </c>
    </row>
    <row r="294" spans="1:33" x14ac:dyDescent="0.2">
      <c r="A294" s="5" t="s">
        <v>88</v>
      </c>
      <c r="B294" s="5" t="s">
        <v>89</v>
      </c>
      <c r="C294" s="5" t="s">
        <v>121</v>
      </c>
      <c r="D294" s="11">
        <v>1</v>
      </c>
      <c r="E294" s="11" t="s">
        <v>90</v>
      </c>
      <c r="F294" s="5" t="s">
        <v>96</v>
      </c>
      <c r="G294" s="11">
        <v>5</v>
      </c>
      <c r="H294" s="11">
        <v>6.25</v>
      </c>
      <c r="I294" s="11">
        <v>4.5</v>
      </c>
      <c r="J294" s="11">
        <v>5.75</v>
      </c>
      <c r="K294" s="11">
        <v>5</v>
      </c>
      <c r="L294" s="11">
        <v>4.75</v>
      </c>
      <c r="M294" s="11">
        <v>4.5</v>
      </c>
      <c r="N294" s="11">
        <v>5.25</v>
      </c>
      <c r="O294" s="11">
        <v>5</v>
      </c>
      <c r="P294" s="11">
        <v>4.25</v>
      </c>
      <c r="AA294" s="14">
        <f t="shared" si="18"/>
        <v>5.0250000000000004</v>
      </c>
      <c r="AB294" s="12">
        <f>0.0048*AA294^2.55</f>
        <v>0.29453587887697075</v>
      </c>
      <c r="AD294" s="11">
        <v>10</v>
      </c>
      <c r="AE294" s="13">
        <f t="shared" si="19"/>
        <v>107.64262648008612</v>
      </c>
      <c r="AF294" s="12">
        <f t="shared" si="20"/>
        <v>31.70461559493765</v>
      </c>
    </row>
    <row r="295" spans="1:33" x14ac:dyDescent="0.2">
      <c r="A295" s="5" t="s">
        <v>88</v>
      </c>
      <c r="B295" s="5" t="s">
        <v>89</v>
      </c>
      <c r="C295" s="5" t="s">
        <v>121</v>
      </c>
      <c r="D295" s="11">
        <v>1</v>
      </c>
      <c r="E295" s="11" t="s">
        <v>90</v>
      </c>
      <c r="F295" s="5" t="s">
        <v>124</v>
      </c>
      <c r="G295" s="11">
        <v>4</v>
      </c>
      <c r="AA295" s="14">
        <f t="shared" si="18"/>
        <v>4</v>
      </c>
      <c r="AD295" s="11">
        <v>1</v>
      </c>
      <c r="AE295" s="13">
        <f t="shared" si="19"/>
        <v>10.764262648008613</v>
      </c>
      <c r="AF295" s="12">
        <f t="shared" si="20"/>
        <v>0</v>
      </c>
    </row>
    <row r="296" spans="1:33" x14ac:dyDescent="0.2">
      <c r="A296" s="5" t="s">
        <v>88</v>
      </c>
      <c r="B296" s="5" t="s">
        <v>89</v>
      </c>
      <c r="C296" s="5" t="s">
        <v>121</v>
      </c>
      <c r="D296" s="11">
        <v>1</v>
      </c>
      <c r="E296" s="11" t="s">
        <v>90</v>
      </c>
      <c r="F296" s="5" t="s">
        <v>32</v>
      </c>
      <c r="G296" s="11">
        <v>4.5</v>
      </c>
      <c r="H296" s="11">
        <v>3.5</v>
      </c>
      <c r="I296" s="11">
        <v>4</v>
      </c>
      <c r="J296" s="11">
        <v>5</v>
      </c>
      <c r="K296" s="11">
        <v>4.5</v>
      </c>
      <c r="L296" s="11">
        <v>4.25</v>
      </c>
      <c r="M296" s="11">
        <v>5</v>
      </c>
      <c r="N296" s="11">
        <v>4.5</v>
      </c>
      <c r="O296" s="11">
        <v>3.5</v>
      </c>
      <c r="P296" s="11">
        <v>4.5</v>
      </c>
      <c r="Q296" s="11">
        <v>4</v>
      </c>
      <c r="R296" s="11">
        <v>3.5</v>
      </c>
      <c r="S296" s="11">
        <v>4</v>
      </c>
      <c r="T296" s="11">
        <v>4.25</v>
      </c>
      <c r="U296" s="11">
        <v>4</v>
      </c>
      <c r="V296" s="11">
        <v>4</v>
      </c>
      <c r="W296" s="11">
        <v>4.25</v>
      </c>
      <c r="X296" s="11">
        <v>4</v>
      </c>
      <c r="Y296" s="11">
        <v>4.25</v>
      </c>
      <c r="Z296" s="11">
        <v>2.5</v>
      </c>
      <c r="AA296" s="14">
        <f t="shared" si="18"/>
        <v>4.0999999999999996</v>
      </c>
      <c r="AB296" s="12">
        <f>(0.0006*AA296^2.77)*0.95</f>
        <v>2.839789432759568E-2</v>
      </c>
      <c r="AD296" s="11">
        <v>106</v>
      </c>
      <c r="AE296" s="13">
        <f t="shared" si="19"/>
        <v>1141.0118406889128</v>
      </c>
      <c r="AF296" s="12">
        <f t="shared" si="20"/>
        <v>32.402333678419183</v>
      </c>
    </row>
    <row r="297" spans="1:33" x14ac:dyDescent="0.2">
      <c r="A297" s="5" t="s">
        <v>88</v>
      </c>
      <c r="B297" s="5" t="s">
        <v>89</v>
      </c>
      <c r="C297" s="5" t="s">
        <v>121</v>
      </c>
      <c r="D297" s="11">
        <v>1</v>
      </c>
      <c r="E297" s="11" t="s">
        <v>90</v>
      </c>
      <c r="F297" s="5" t="s">
        <v>95</v>
      </c>
      <c r="G297" s="11">
        <v>1.5</v>
      </c>
      <c r="AA297" s="14">
        <f t="shared" si="18"/>
        <v>1.5</v>
      </c>
      <c r="AD297" s="11">
        <v>1</v>
      </c>
      <c r="AE297" s="13">
        <f t="shared" si="19"/>
        <v>10.764262648008613</v>
      </c>
      <c r="AF297" s="12">
        <f t="shared" si="20"/>
        <v>0</v>
      </c>
      <c r="AG297" s="5" t="s">
        <v>132</v>
      </c>
    </row>
    <row r="298" spans="1:33" x14ac:dyDescent="0.2">
      <c r="A298" s="5" t="s">
        <v>88</v>
      </c>
      <c r="B298" s="5" t="s">
        <v>89</v>
      </c>
      <c r="C298" s="5" t="s">
        <v>125</v>
      </c>
      <c r="D298" s="11">
        <v>3</v>
      </c>
      <c r="E298" s="11" t="s">
        <v>94</v>
      </c>
      <c r="F298" s="5" t="s">
        <v>96</v>
      </c>
      <c r="G298" s="11">
        <v>6</v>
      </c>
      <c r="AA298" s="14">
        <f t="shared" si="18"/>
        <v>6</v>
      </c>
      <c r="AB298" s="12">
        <f>0.0048*AA298^2.55</f>
        <v>0.46294236488384888</v>
      </c>
      <c r="AD298" s="11">
        <v>1</v>
      </c>
      <c r="AE298" s="13">
        <f t="shared" si="19"/>
        <v>10.764262648008613</v>
      </c>
      <c r="AF298" s="12">
        <f t="shared" si="20"/>
        <v>4.983233206499988</v>
      </c>
    </row>
    <row r="299" spans="1:33" x14ac:dyDescent="0.2">
      <c r="A299" s="5" t="s">
        <v>88</v>
      </c>
      <c r="B299" s="5" t="s">
        <v>89</v>
      </c>
      <c r="C299" s="5" t="s">
        <v>125</v>
      </c>
      <c r="D299" s="11">
        <v>3</v>
      </c>
      <c r="E299" s="11" t="s">
        <v>94</v>
      </c>
      <c r="F299" s="5" t="s">
        <v>32</v>
      </c>
      <c r="G299" s="11">
        <v>5</v>
      </c>
      <c r="H299" s="11">
        <v>5.5</v>
      </c>
      <c r="I299" s="11">
        <v>2.5</v>
      </c>
      <c r="J299" s="11">
        <v>2.75</v>
      </c>
      <c r="K299" s="11">
        <v>3</v>
      </c>
      <c r="L299" s="11">
        <v>5</v>
      </c>
      <c r="M299" s="11">
        <v>3</v>
      </c>
      <c r="N299" s="11">
        <v>7</v>
      </c>
      <c r="O299" s="11">
        <v>2.5</v>
      </c>
      <c r="P299" s="11">
        <v>3.75</v>
      </c>
      <c r="Q299" s="11">
        <v>3</v>
      </c>
      <c r="R299" s="11">
        <v>3.5</v>
      </c>
      <c r="S299" s="11">
        <v>3</v>
      </c>
      <c r="T299" s="11">
        <v>3</v>
      </c>
      <c r="U299" s="11">
        <v>2.25</v>
      </c>
      <c r="V299" s="11">
        <v>6.5</v>
      </c>
      <c r="W299" s="11">
        <v>4.25</v>
      </c>
      <c r="X299" s="11">
        <v>2</v>
      </c>
      <c r="Y299" s="11">
        <v>3.5</v>
      </c>
      <c r="Z299" s="11">
        <v>5</v>
      </c>
      <c r="AA299" s="14">
        <f t="shared" si="18"/>
        <v>3.8</v>
      </c>
      <c r="AB299" s="12">
        <f>(0.0006*AA299^2.77)*0.95</f>
        <v>2.300781720576469E-2</v>
      </c>
      <c r="AD299" s="11">
        <v>25</v>
      </c>
      <c r="AE299" s="13">
        <f t="shared" si="19"/>
        <v>269.1065662002153</v>
      </c>
      <c r="AF299" s="12">
        <f t="shared" si="20"/>
        <v>6.1915546840055677</v>
      </c>
    </row>
    <row r="300" spans="1:33" x14ac:dyDescent="0.2">
      <c r="A300" s="5" t="s">
        <v>88</v>
      </c>
      <c r="B300" s="5" t="s">
        <v>89</v>
      </c>
      <c r="C300" s="5" t="s">
        <v>125</v>
      </c>
      <c r="D300" s="11">
        <v>3</v>
      </c>
      <c r="E300" s="11" t="s">
        <v>94</v>
      </c>
      <c r="F300" s="5" t="s">
        <v>95</v>
      </c>
      <c r="G300" s="11">
        <v>1.5</v>
      </c>
      <c r="H300" s="11">
        <v>4</v>
      </c>
      <c r="AA300" s="14">
        <f t="shared" si="18"/>
        <v>2.75</v>
      </c>
      <c r="AD300" s="11">
        <v>2</v>
      </c>
      <c r="AE300" s="13">
        <f t="shared" si="19"/>
        <v>21.528525296017225</v>
      </c>
      <c r="AF300" s="12">
        <f t="shared" si="20"/>
        <v>0</v>
      </c>
      <c r="AG300" s="5" t="s">
        <v>132</v>
      </c>
    </row>
    <row r="301" spans="1:33" x14ac:dyDescent="0.2">
      <c r="A301" s="5" t="s">
        <v>88</v>
      </c>
      <c r="B301" s="5" t="s">
        <v>89</v>
      </c>
      <c r="C301" s="5" t="s">
        <v>125</v>
      </c>
      <c r="D301" s="11">
        <v>3</v>
      </c>
      <c r="E301" s="11" t="s">
        <v>94</v>
      </c>
      <c r="F301" s="5" t="s">
        <v>93</v>
      </c>
      <c r="G301" s="11">
        <v>5.75</v>
      </c>
      <c r="H301" s="11">
        <v>2</v>
      </c>
      <c r="AA301" s="14">
        <f t="shared" si="18"/>
        <v>3.875</v>
      </c>
      <c r="AD301" s="11">
        <v>2</v>
      </c>
      <c r="AE301" s="13">
        <f t="shared" si="19"/>
        <v>21.528525296017225</v>
      </c>
      <c r="AF301" s="12">
        <f t="shared" si="20"/>
        <v>0</v>
      </c>
      <c r="AG301" s="5" t="s">
        <v>131</v>
      </c>
    </row>
    <row r="302" spans="1:33" x14ac:dyDescent="0.2">
      <c r="A302" s="5" t="s">
        <v>88</v>
      </c>
      <c r="B302" s="5" t="s">
        <v>89</v>
      </c>
      <c r="C302" s="5" t="s">
        <v>125</v>
      </c>
      <c r="D302" s="11">
        <v>3</v>
      </c>
      <c r="E302" s="11" t="s">
        <v>94</v>
      </c>
      <c r="F302" s="5" t="s">
        <v>54</v>
      </c>
      <c r="G302" s="11">
        <v>6</v>
      </c>
      <c r="AA302" s="14">
        <f t="shared" si="18"/>
        <v>6</v>
      </c>
      <c r="AB302" s="12">
        <f>0.0055*AA302^2.633</f>
        <v>0.61550974288285798</v>
      </c>
      <c r="AD302" s="11">
        <v>1</v>
      </c>
      <c r="AE302" s="13">
        <f t="shared" si="19"/>
        <v>10.764262648008613</v>
      </c>
      <c r="AF302" s="12">
        <f t="shared" si="20"/>
        <v>6.6255085347993328</v>
      </c>
    </row>
    <row r="303" spans="1:33" x14ac:dyDescent="0.2">
      <c r="A303" s="5" t="s">
        <v>88</v>
      </c>
      <c r="B303" s="5" t="s">
        <v>89</v>
      </c>
      <c r="C303" s="5" t="s">
        <v>125</v>
      </c>
      <c r="D303" s="11">
        <v>3</v>
      </c>
      <c r="E303" s="11" t="s">
        <v>90</v>
      </c>
      <c r="F303" s="5" t="s">
        <v>96</v>
      </c>
      <c r="G303" s="11">
        <v>6.5</v>
      </c>
      <c r="H303" s="11">
        <v>5</v>
      </c>
      <c r="I303" s="11">
        <v>5</v>
      </c>
      <c r="AA303" s="14">
        <f t="shared" si="18"/>
        <v>5.5</v>
      </c>
      <c r="AB303" s="12">
        <f>0.0048*AA303^2.55</f>
        <v>0.37082251544824768</v>
      </c>
      <c r="AD303" s="11">
        <v>3</v>
      </c>
      <c r="AE303" s="13">
        <f t="shared" si="19"/>
        <v>32.292787944025832</v>
      </c>
      <c r="AF303" s="12">
        <f t="shared" si="20"/>
        <v>11.974892856240505</v>
      </c>
    </row>
    <row r="304" spans="1:33" x14ac:dyDescent="0.2">
      <c r="A304" s="5" t="s">
        <v>88</v>
      </c>
      <c r="B304" s="5" t="s">
        <v>89</v>
      </c>
      <c r="C304" s="5" t="s">
        <v>125</v>
      </c>
      <c r="D304" s="11">
        <v>3</v>
      </c>
      <c r="E304" s="11" t="s">
        <v>90</v>
      </c>
      <c r="F304" s="5" t="s">
        <v>54</v>
      </c>
      <c r="G304" s="11">
        <v>6</v>
      </c>
      <c r="AA304" s="14">
        <f t="shared" si="18"/>
        <v>6</v>
      </c>
      <c r="AB304" s="12">
        <f>0.0055*AA304^2.633</f>
        <v>0.61550974288285798</v>
      </c>
      <c r="AD304" s="11">
        <v>1</v>
      </c>
      <c r="AE304" s="13">
        <f t="shared" si="19"/>
        <v>10.764262648008613</v>
      </c>
      <c r="AF304" s="12">
        <f t="shared" si="20"/>
        <v>6.6255085347993328</v>
      </c>
    </row>
    <row r="305" spans="1:33" x14ac:dyDescent="0.2">
      <c r="A305" s="5" t="s">
        <v>88</v>
      </c>
      <c r="B305" s="5" t="s">
        <v>89</v>
      </c>
      <c r="C305" s="5" t="s">
        <v>125</v>
      </c>
      <c r="D305" s="11">
        <v>3</v>
      </c>
      <c r="E305" s="11" t="s">
        <v>90</v>
      </c>
      <c r="F305" s="5" t="s">
        <v>46</v>
      </c>
      <c r="G305" s="11">
        <v>7</v>
      </c>
      <c r="AA305" s="14">
        <f t="shared" si="18"/>
        <v>7</v>
      </c>
      <c r="AB305" s="12">
        <f>(0.0015*AA305^3.115)*0.95</f>
        <v>0.61135752053020387</v>
      </c>
      <c r="AD305" s="11">
        <v>1</v>
      </c>
      <c r="AE305" s="13">
        <f t="shared" si="19"/>
        <v>10.764262648008613</v>
      </c>
      <c r="AF305" s="12">
        <f t="shared" si="20"/>
        <v>6.5808129228224317</v>
      </c>
    </row>
    <row r="306" spans="1:33" x14ac:dyDescent="0.2">
      <c r="A306" s="5" t="s">
        <v>88</v>
      </c>
      <c r="B306" s="5" t="s">
        <v>89</v>
      </c>
      <c r="C306" s="5" t="s">
        <v>125</v>
      </c>
      <c r="D306" s="11">
        <v>3</v>
      </c>
      <c r="E306" s="11" t="s">
        <v>90</v>
      </c>
      <c r="F306" s="5" t="s">
        <v>126</v>
      </c>
      <c r="G306" s="11">
        <v>6</v>
      </c>
      <c r="H306" s="11">
        <v>7</v>
      </c>
      <c r="AA306" s="14">
        <f t="shared" si="18"/>
        <v>6.5</v>
      </c>
      <c r="AD306" s="11">
        <v>2</v>
      </c>
      <c r="AE306" s="13">
        <f t="shared" si="19"/>
        <v>21.528525296017225</v>
      </c>
      <c r="AF306" s="12">
        <f t="shared" si="20"/>
        <v>0</v>
      </c>
    </row>
    <row r="307" spans="1:33" x14ac:dyDescent="0.2">
      <c r="A307" s="5" t="s">
        <v>88</v>
      </c>
      <c r="B307" s="5" t="s">
        <v>89</v>
      </c>
      <c r="C307" s="5" t="s">
        <v>125</v>
      </c>
      <c r="D307" s="11">
        <v>3</v>
      </c>
      <c r="E307" s="11" t="s">
        <v>90</v>
      </c>
      <c r="F307" s="5" t="s">
        <v>32</v>
      </c>
      <c r="G307" s="11">
        <v>7</v>
      </c>
      <c r="H307" s="11">
        <v>6.25</v>
      </c>
      <c r="I307" s="11">
        <v>5</v>
      </c>
      <c r="J307" s="11">
        <v>5</v>
      </c>
      <c r="K307" s="11">
        <v>5.5</v>
      </c>
      <c r="L307" s="11">
        <v>7.25</v>
      </c>
      <c r="M307" s="11">
        <v>4</v>
      </c>
      <c r="N307" s="11">
        <v>6.25</v>
      </c>
      <c r="O307" s="11">
        <v>3</v>
      </c>
      <c r="AA307" s="14">
        <f t="shared" si="18"/>
        <v>5.4722222222222223</v>
      </c>
      <c r="AB307" s="12">
        <f t="shared" ref="AB307:AB308" si="22">(0.0006*AA307^2.77)*0.95</f>
        <v>6.3181273440692381E-2</v>
      </c>
      <c r="AD307" s="11">
        <v>9</v>
      </c>
      <c r="AE307" s="13">
        <f t="shared" si="19"/>
        <v>96.878363832077511</v>
      </c>
      <c r="AF307" s="12">
        <f t="shared" si="20"/>
        <v>6.1208983957613725</v>
      </c>
    </row>
    <row r="308" spans="1:33" x14ac:dyDescent="0.2">
      <c r="A308" s="5" t="s">
        <v>88</v>
      </c>
      <c r="B308" s="5" t="s">
        <v>89</v>
      </c>
      <c r="C308" s="5" t="s">
        <v>125</v>
      </c>
      <c r="D308" s="11">
        <v>2</v>
      </c>
      <c r="E308" s="11" t="s">
        <v>94</v>
      </c>
      <c r="F308" s="5" t="s">
        <v>32</v>
      </c>
      <c r="G308" s="11">
        <v>5</v>
      </c>
      <c r="H308" s="11">
        <v>4.25</v>
      </c>
      <c r="I308" s="11">
        <v>3</v>
      </c>
      <c r="J308" s="11">
        <v>4</v>
      </c>
      <c r="K308" s="11">
        <v>2.25</v>
      </c>
      <c r="L308" s="11">
        <v>7</v>
      </c>
      <c r="M308" s="11">
        <v>1</v>
      </c>
      <c r="N308" s="11">
        <v>3.5</v>
      </c>
      <c r="O308" s="11">
        <v>4</v>
      </c>
      <c r="P308" s="11">
        <v>6</v>
      </c>
      <c r="Q308" s="11">
        <v>3</v>
      </c>
      <c r="R308" s="11">
        <v>2</v>
      </c>
      <c r="S308" s="11">
        <v>5</v>
      </c>
      <c r="T308" s="11">
        <v>4</v>
      </c>
      <c r="U308" s="11">
        <v>2</v>
      </c>
      <c r="V308" s="11">
        <v>4.25</v>
      </c>
      <c r="W308" s="11">
        <v>5</v>
      </c>
      <c r="X308" s="11">
        <v>4</v>
      </c>
      <c r="Y308" s="11">
        <v>2.5</v>
      </c>
      <c r="Z308" s="11">
        <v>2</v>
      </c>
      <c r="AA308" s="14">
        <f t="shared" si="18"/>
        <v>3.6875</v>
      </c>
      <c r="AB308" s="12">
        <f t="shared" si="22"/>
        <v>2.1170083742638072E-2</v>
      </c>
      <c r="AD308" s="11">
        <v>62</v>
      </c>
      <c r="AE308" s="13">
        <f t="shared" si="19"/>
        <v>667.38428417653392</v>
      </c>
      <c r="AF308" s="12">
        <f t="shared" si="20"/>
        <v>14.128581184537788</v>
      </c>
    </row>
    <row r="309" spans="1:33" x14ac:dyDescent="0.2">
      <c r="A309" s="5" t="s">
        <v>88</v>
      </c>
      <c r="B309" s="5" t="s">
        <v>89</v>
      </c>
      <c r="C309" s="5" t="s">
        <v>125</v>
      </c>
      <c r="D309" s="11">
        <v>2</v>
      </c>
      <c r="E309" s="11" t="s">
        <v>94</v>
      </c>
      <c r="F309" s="5" t="s">
        <v>116</v>
      </c>
      <c r="G309" s="11">
        <v>3</v>
      </c>
      <c r="AA309" s="14">
        <f t="shared" si="18"/>
        <v>3</v>
      </c>
      <c r="AB309" s="12">
        <f>0.0099*AA309^2.48</f>
        <v>0.15097182545842205</v>
      </c>
      <c r="AD309" s="11">
        <v>1</v>
      </c>
      <c r="AE309" s="13">
        <f t="shared" si="19"/>
        <v>10.764262648008613</v>
      </c>
      <c r="AF309" s="12">
        <f t="shared" si="20"/>
        <v>1.6251003816837684</v>
      </c>
    </row>
    <row r="310" spans="1:33" x14ac:dyDescent="0.2">
      <c r="A310" s="5" t="s">
        <v>88</v>
      </c>
      <c r="B310" s="5" t="s">
        <v>89</v>
      </c>
      <c r="C310" s="5" t="s">
        <v>125</v>
      </c>
      <c r="D310" s="11">
        <v>2</v>
      </c>
      <c r="E310" s="11" t="s">
        <v>94</v>
      </c>
      <c r="F310" s="5" t="s">
        <v>95</v>
      </c>
      <c r="G310" s="11">
        <v>2</v>
      </c>
      <c r="H310" s="11">
        <v>1.25</v>
      </c>
      <c r="AA310" s="14">
        <f t="shared" si="18"/>
        <v>1.625</v>
      </c>
      <c r="AD310" s="11">
        <v>2</v>
      </c>
      <c r="AE310" s="13">
        <f t="shared" si="19"/>
        <v>21.528525296017225</v>
      </c>
      <c r="AF310" s="12">
        <f t="shared" si="20"/>
        <v>0</v>
      </c>
      <c r="AG310" s="5" t="s">
        <v>132</v>
      </c>
    </row>
    <row r="311" spans="1:33" x14ac:dyDescent="0.2">
      <c r="A311" s="5" t="s">
        <v>88</v>
      </c>
      <c r="B311" s="5" t="s">
        <v>89</v>
      </c>
      <c r="C311" s="5" t="s">
        <v>125</v>
      </c>
      <c r="D311" s="11">
        <v>2</v>
      </c>
      <c r="E311" s="11" t="s">
        <v>94</v>
      </c>
      <c r="F311" s="5" t="s">
        <v>96</v>
      </c>
      <c r="G311" s="11">
        <v>5.25</v>
      </c>
      <c r="AA311" s="14">
        <f t="shared" si="18"/>
        <v>5.25</v>
      </c>
      <c r="AB311" s="12">
        <f>0.0048*AA311^2.55</f>
        <v>0.32934225976197706</v>
      </c>
      <c r="AD311" s="11">
        <v>1</v>
      </c>
      <c r="AE311" s="13">
        <f t="shared" si="19"/>
        <v>10.764262648008613</v>
      </c>
      <c r="AF311" s="12">
        <f t="shared" si="20"/>
        <v>3.5451265851665994</v>
      </c>
    </row>
    <row r="312" spans="1:33" x14ac:dyDescent="0.2">
      <c r="A312" s="5" t="s">
        <v>88</v>
      </c>
      <c r="B312" s="5" t="s">
        <v>89</v>
      </c>
      <c r="C312" s="5" t="s">
        <v>125</v>
      </c>
      <c r="D312" s="11">
        <v>2</v>
      </c>
      <c r="E312" s="11" t="s">
        <v>90</v>
      </c>
      <c r="F312" s="5" t="s">
        <v>54</v>
      </c>
      <c r="AA312" s="14" t="e">
        <f t="shared" si="18"/>
        <v>#DIV/0!</v>
      </c>
      <c r="AB312" s="12" t="e">
        <f>0.0055*AA312^2.633</f>
        <v>#DIV/0!</v>
      </c>
      <c r="AD312" s="11">
        <v>1</v>
      </c>
      <c r="AE312" s="13">
        <f t="shared" si="19"/>
        <v>10.764262648008613</v>
      </c>
      <c r="AF312" s="12" t="e">
        <f t="shared" si="20"/>
        <v>#DIV/0!</v>
      </c>
    </row>
    <row r="313" spans="1:33" x14ac:dyDescent="0.2">
      <c r="A313" s="5" t="s">
        <v>88</v>
      </c>
      <c r="B313" s="5" t="s">
        <v>89</v>
      </c>
      <c r="C313" s="5" t="s">
        <v>125</v>
      </c>
      <c r="D313" s="11">
        <v>2</v>
      </c>
      <c r="E313" s="11" t="s">
        <v>90</v>
      </c>
      <c r="F313" s="5" t="s">
        <v>32</v>
      </c>
      <c r="G313" s="11">
        <v>5</v>
      </c>
      <c r="H313" s="11">
        <v>2.5</v>
      </c>
      <c r="I313" s="11">
        <v>3.5</v>
      </c>
      <c r="J313" s="11">
        <v>6</v>
      </c>
      <c r="K313" s="11">
        <v>3</v>
      </c>
      <c r="L313" s="11">
        <v>7</v>
      </c>
      <c r="M313" s="11">
        <v>5</v>
      </c>
      <c r="N313" s="11">
        <v>5.5</v>
      </c>
      <c r="O313" s="11">
        <v>5.5</v>
      </c>
      <c r="P313" s="11">
        <v>5.25</v>
      </c>
      <c r="Q313" s="11">
        <v>2</v>
      </c>
      <c r="R313" s="11">
        <v>3.5</v>
      </c>
      <c r="S313" s="11">
        <v>5.5</v>
      </c>
      <c r="T313" s="11">
        <v>5.5</v>
      </c>
      <c r="U313" s="11">
        <v>5.25</v>
      </c>
      <c r="V313" s="11">
        <v>6</v>
      </c>
      <c r="AA313" s="14">
        <f t="shared" si="18"/>
        <v>4.75</v>
      </c>
      <c r="AB313" s="12">
        <f t="shared" ref="AB313:AB314" si="23">(0.0006*AA313^2.77)*0.95</f>
        <v>4.2689016991485418E-2</v>
      </c>
      <c r="AD313" s="11">
        <v>16</v>
      </c>
      <c r="AE313" s="13">
        <f t="shared" si="19"/>
        <v>172.2282023681378</v>
      </c>
      <c r="AF313" s="12">
        <f t="shared" si="20"/>
        <v>7.3522526573064235</v>
      </c>
    </row>
    <row r="314" spans="1:33" x14ac:dyDescent="0.2">
      <c r="A314" s="5" t="s">
        <v>88</v>
      </c>
      <c r="B314" s="5" t="s">
        <v>89</v>
      </c>
      <c r="C314" s="5" t="s">
        <v>125</v>
      </c>
      <c r="D314" s="11">
        <v>1</v>
      </c>
      <c r="E314" s="11" t="s">
        <v>94</v>
      </c>
      <c r="F314" s="5" t="s">
        <v>32</v>
      </c>
      <c r="G314" s="11">
        <v>3.25</v>
      </c>
      <c r="H314" s="11">
        <v>7.5</v>
      </c>
      <c r="I314" s="11">
        <v>3.75</v>
      </c>
      <c r="J314" s="11">
        <v>4</v>
      </c>
      <c r="K314" s="11">
        <v>4.5</v>
      </c>
      <c r="L314" s="11">
        <v>1.75</v>
      </c>
      <c r="M314" s="11">
        <v>5</v>
      </c>
      <c r="N314" s="11">
        <v>3.25</v>
      </c>
      <c r="O314" s="11">
        <v>5.5</v>
      </c>
      <c r="P314" s="11">
        <v>3.5</v>
      </c>
      <c r="Q314" s="11">
        <v>5</v>
      </c>
      <c r="R314" s="11">
        <v>3.5</v>
      </c>
      <c r="S314" s="11">
        <v>4.5</v>
      </c>
      <c r="T314" s="11">
        <v>5</v>
      </c>
      <c r="U314" s="11">
        <v>2.75</v>
      </c>
      <c r="V314" s="11">
        <v>3.75</v>
      </c>
      <c r="W314" s="11">
        <v>5.5</v>
      </c>
      <c r="X314" s="11">
        <v>4.25</v>
      </c>
      <c r="Y314" s="11">
        <v>6</v>
      </c>
      <c r="Z314" s="11">
        <v>2.5</v>
      </c>
      <c r="AA314" s="14">
        <f t="shared" si="18"/>
        <v>4.2374999999999998</v>
      </c>
      <c r="AB314" s="12">
        <f t="shared" si="23"/>
        <v>3.1114924802058092E-2</v>
      </c>
      <c r="AD314" s="11">
        <v>100</v>
      </c>
      <c r="AE314" s="13">
        <f t="shared" si="19"/>
        <v>1076.4262648008612</v>
      </c>
      <c r="AF314" s="12">
        <f t="shared" si="20"/>
        <v>33.492922284239064</v>
      </c>
    </row>
    <row r="315" spans="1:33" x14ac:dyDescent="0.2">
      <c r="A315" s="5" t="s">
        <v>88</v>
      </c>
      <c r="B315" s="5" t="s">
        <v>89</v>
      </c>
      <c r="C315" s="5" t="s">
        <v>125</v>
      </c>
      <c r="D315" s="11">
        <v>1</v>
      </c>
      <c r="E315" s="11" t="s">
        <v>94</v>
      </c>
      <c r="F315" s="5" t="s">
        <v>54</v>
      </c>
      <c r="G315" s="11">
        <v>4.5</v>
      </c>
      <c r="AA315" s="14">
        <f t="shared" si="18"/>
        <v>4.5</v>
      </c>
      <c r="AB315" s="12">
        <f>0.0055*AA315^2.633</f>
        <v>0.28858332852436147</v>
      </c>
      <c r="AD315" s="11">
        <v>1</v>
      </c>
      <c r="AE315" s="13">
        <f t="shared" si="19"/>
        <v>10.764262648008613</v>
      </c>
      <c r="AF315" s="12">
        <f t="shared" si="20"/>
        <v>3.1063867440727826</v>
      </c>
    </row>
    <row r="316" spans="1:33" x14ac:dyDescent="0.2">
      <c r="A316" s="5" t="s">
        <v>88</v>
      </c>
      <c r="B316" s="5" t="s">
        <v>89</v>
      </c>
      <c r="C316" s="5" t="s">
        <v>125</v>
      </c>
      <c r="D316" s="11">
        <v>1</v>
      </c>
      <c r="E316" s="11" t="s">
        <v>94</v>
      </c>
      <c r="F316" s="5" t="s">
        <v>127</v>
      </c>
      <c r="G316" s="11">
        <v>3.5</v>
      </c>
      <c r="AA316" s="14">
        <f t="shared" si="18"/>
        <v>3.5</v>
      </c>
      <c r="AB316" s="12">
        <f>0.0099*AA316^2.48</f>
        <v>0.2212707177404642</v>
      </c>
      <c r="AD316" s="11">
        <v>1</v>
      </c>
      <c r="AE316" s="13">
        <f t="shared" si="19"/>
        <v>10.764262648008613</v>
      </c>
      <c r="AF316" s="12">
        <f t="shared" si="20"/>
        <v>2.3818161220717355</v>
      </c>
    </row>
    <row r="317" spans="1:33" x14ac:dyDescent="0.2">
      <c r="A317" s="5" t="s">
        <v>88</v>
      </c>
      <c r="B317" s="5" t="s">
        <v>89</v>
      </c>
      <c r="C317" s="5" t="s">
        <v>125</v>
      </c>
      <c r="D317" s="11">
        <v>1</v>
      </c>
      <c r="E317" s="11" t="s">
        <v>90</v>
      </c>
      <c r="F317" s="5" t="s">
        <v>32</v>
      </c>
      <c r="G317" s="11">
        <v>6.5</v>
      </c>
      <c r="H317" s="11">
        <v>4.75</v>
      </c>
      <c r="I317" s="11">
        <v>4.75</v>
      </c>
      <c r="J317" s="11">
        <v>5.5</v>
      </c>
      <c r="K317" s="11">
        <v>3.75</v>
      </c>
      <c r="L317" s="11">
        <v>7.75</v>
      </c>
      <c r="M317" s="11">
        <v>5.5</v>
      </c>
      <c r="N317" s="11">
        <v>5</v>
      </c>
      <c r="O317" s="11">
        <v>5</v>
      </c>
      <c r="P317" s="11">
        <v>6.5</v>
      </c>
      <c r="Q317" s="11">
        <v>4.75</v>
      </c>
      <c r="R317" s="11">
        <v>6</v>
      </c>
      <c r="S317" s="11">
        <v>6.25</v>
      </c>
      <c r="T317" s="11">
        <v>4.5</v>
      </c>
      <c r="U317" s="11">
        <v>4</v>
      </c>
      <c r="V317" s="11">
        <v>3.25</v>
      </c>
      <c r="W317" s="11">
        <v>3.5</v>
      </c>
      <c r="X317" s="11">
        <v>7.5</v>
      </c>
      <c r="Y317" s="11">
        <v>9</v>
      </c>
      <c r="Z317" s="11">
        <v>6</v>
      </c>
      <c r="AA317" s="14">
        <f t="shared" si="18"/>
        <v>5.4874999999999998</v>
      </c>
      <c r="AB317" s="12">
        <f>(0.0006*AA317^2.77)*0.95</f>
        <v>6.3671094113986387E-2</v>
      </c>
      <c r="AD317" s="11">
        <v>42</v>
      </c>
      <c r="AE317" s="13">
        <f t="shared" si="19"/>
        <v>452.09903121636171</v>
      </c>
      <c r="AF317" s="12">
        <f t="shared" si="20"/>
        <v>28.785639965419037</v>
      </c>
    </row>
    <row r="318" spans="1:33" x14ac:dyDescent="0.2">
      <c r="A318" s="5" t="s">
        <v>88</v>
      </c>
      <c r="B318" s="5" t="s">
        <v>89</v>
      </c>
      <c r="C318" s="5" t="s">
        <v>125</v>
      </c>
      <c r="D318" s="11">
        <v>1</v>
      </c>
      <c r="E318" s="11" t="s">
        <v>90</v>
      </c>
      <c r="F318" s="5" t="s">
        <v>108</v>
      </c>
      <c r="G318" s="11">
        <v>4.5</v>
      </c>
      <c r="AA318" s="14">
        <f t="shared" si="18"/>
        <v>4.5</v>
      </c>
      <c r="AB318" s="12">
        <f>0.0064*AA318^3.292</f>
        <v>0.90480620310495785</v>
      </c>
      <c r="AD318" s="11">
        <v>1</v>
      </c>
      <c r="AE318" s="13">
        <f t="shared" si="19"/>
        <v>10.764262648008613</v>
      </c>
      <c r="AF318" s="12">
        <f t="shared" si="20"/>
        <v>9.7395716157691918</v>
      </c>
    </row>
    <row r="319" spans="1:33" x14ac:dyDescent="0.2">
      <c r="A319" s="5" t="s">
        <v>88</v>
      </c>
      <c r="B319" s="5" t="s">
        <v>89</v>
      </c>
      <c r="C319" s="5" t="s">
        <v>125</v>
      </c>
      <c r="D319" s="11">
        <v>1</v>
      </c>
      <c r="E319" s="11" t="s">
        <v>90</v>
      </c>
      <c r="F319" s="5" t="s">
        <v>95</v>
      </c>
      <c r="AA319" s="14" t="e">
        <f t="shared" si="18"/>
        <v>#DIV/0!</v>
      </c>
      <c r="AD319" s="11">
        <v>1</v>
      </c>
      <c r="AE319" s="13">
        <f t="shared" si="19"/>
        <v>10.764262648008613</v>
      </c>
      <c r="AF319" s="12">
        <f t="shared" si="20"/>
        <v>0</v>
      </c>
      <c r="AG319" s="5" t="s">
        <v>132</v>
      </c>
    </row>
    <row r="320" spans="1:33" x14ac:dyDescent="0.2">
      <c r="A320" s="5" t="s">
        <v>88</v>
      </c>
      <c r="B320" s="5" t="s">
        <v>89</v>
      </c>
      <c r="C320" s="5" t="s">
        <v>125</v>
      </c>
      <c r="D320" s="11">
        <v>1</v>
      </c>
      <c r="E320" s="11" t="s">
        <v>90</v>
      </c>
      <c r="F320" s="5" t="s">
        <v>128</v>
      </c>
      <c r="G320" s="11">
        <v>9.5</v>
      </c>
      <c r="H320" s="11">
        <v>10</v>
      </c>
      <c r="I320" s="11">
        <v>11</v>
      </c>
      <c r="AA320" s="14">
        <f t="shared" si="18"/>
        <v>10.166666666666666</v>
      </c>
      <c r="AB320" s="12">
        <f t="shared" ref="AB320:AB322" si="24">0.0099*AA320^2.48</f>
        <v>3.114856792360734</v>
      </c>
      <c r="AD320" s="11">
        <v>3</v>
      </c>
      <c r="AE320" s="13">
        <f t="shared" si="19"/>
        <v>32.292787944025832</v>
      </c>
      <c r="AF320" s="12">
        <f t="shared" si="20"/>
        <v>100.58740987171369</v>
      </c>
    </row>
    <row r="321" spans="1:32" x14ac:dyDescent="0.2">
      <c r="A321" s="5" t="s">
        <v>88</v>
      </c>
      <c r="B321" s="5" t="s">
        <v>89</v>
      </c>
      <c r="C321" s="5" t="s">
        <v>125</v>
      </c>
      <c r="D321" s="11">
        <v>1</v>
      </c>
      <c r="E321" s="11" t="s">
        <v>90</v>
      </c>
      <c r="F321" s="5" t="s">
        <v>129</v>
      </c>
      <c r="G321" s="11">
        <v>7.5</v>
      </c>
      <c r="H321" s="11">
        <v>13</v>
      </c>
      <c r="I321" s="11">
        <v>5</v>
      </c>
      <c r="AA321" s="14">
        <f>AVERAGE(G321:Z321)</f>
        <v>8.5</v>
      </c>
      <c r="AB321" s="12">
        <f t="shared" si="24"/>
        <v>1.9979937730484911</v>
      </c>
      <c r="AD321" s="11">
        <v>3</v>
      </c>
      <c r="AE321" s="13">
        <f t="shared" si="19"/>
        <v>32.292787944025832</v>
      </c>
      <c r="AF321" s="12">
        <f t="shared" si="20"/>
        <v>64.520789226538994</v>
      </c>
    </row>
    <row r="322" spans="1:32" x14ac:dyDescent="0.2">
      <c r="A322" s="5" t="s">
        <v>88</v>
      </c>
      <c r="B322" s="5" t="s">
        <v>89</v>
      </c>
      <c r="C322" s="5" t="s">
        <v>125</v>
      </c>
      <c r="D322" s="11">
        <v>1</v>
      </c>
      <c r="E322" s="11" t="s">
        <v>90</v>
      </c>
      <c r="F322" s="5" t="s">
        <v>130</v>
      </c>
      <c r="G322" s="11">
        <v>4.5</v>
      </c>
      <c r="AA322" s="14">
        <f t="shared" ref="AA322" si="25">AVERAGE(G322:Z322)</f>
        <v>4.5</v>
      </c>
      <c r="AB322" s="12">
        <f t="shared" si="24"/>
        <v>0.4126693640997357</v>
      </c>
      <c r="AD322" s="11">
        <v>1</v>
      </c>
      <c r="AE322" s="13">
        <f t="shared" si="19"/>
        <v>10.764262648008613</v>
      </c>
      <c r="AF322" s="12">
        <f t="shared" si="20"/>
        <v>4.4420814219562512</v>
      </c>
    </row>
  </sheetData>
  <autoFilter ref="F1:F322" xr:uid="{00000000-0001-0000-0000-000000000000}"/>
  <sortState xmlns:xlrd2="http://schemas.microsoft.com/office/spreadsheetml/2017/richdata2" ref="A2:AJ292">
    <sortCondition ref="F2:F292"/>
  </sortState>
  <conditionalFormatting sqref="F1:F159 F161:F181 F183:F203 F206:F234 F236:F1048576">
    <cfRule type="containsText" priority="7" operator="containsText" text="Adult">
      <formula>NOT(ISERROR(SEARCH("Adult",F1)))</formula>
    </cfRule>
  </conditionalFormatting>
  <conditionalFormatting sqref="F160">
    <cfRule type="containsText" priority="6" operator="containsText" text="Adult">
      <formula>NOT(ISERROR(SEARCH("Adult",F160)))</formula>
    </cfRule>
  </conditionalFormatting>
  <conditionalFormatting sqref="F182">
    <cfRule type="containsText" priority="5" operator="containsText" text="Adult">
      <formula>NOT(ISERROR(SEARCH("Adult",F182)))</formula>
    </cfRule>
  </conditionalFormatting>
  <conditionalFormatting sqref="F204">
    <cfRule type="containsText" priority="3" operator="containsText" text="Adult">
      <formula>NOT(ISERROR(SEARCH("Adult",F204)))</formula>
    </cfRule>
  </conditionalFormatting>
  <conditionalFormatting sqref="F205">
    <cfRule type="containsText" priority="2" operator="containsText" text="Adult">
      <formula>NOT(ISERROR(SEARCH("Adult",F205)))</formula>
    </cfRule>
  </conditionalFormatting>
  <conditionalFormatting sqref="F235">
    <cfRule type="containsText" priority="1" operator="containsText" text="Adult">
      <formula>NOT(ISERROR(SEARCH("Adult",F235)))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Normal="100" workbookViewId="0">
      <selection activeCell="F32" sqref="F1:F32"/>
    </sheetView>
  </sheetViews>
  <sheetFormatPr defaultRowHeight="15" x14ac:dyDescent="0.25"/>
  <cols>
    <col min="1" max="2" width="14.5703125" style="4" bestFit="1" customWidth="1"/>
    <col min="3" max="3" width="15" style="4" bestFit="1" customWidth="1"/>
  </cols>
  <sheetData>
    <row r="1" spans="1:6" x14ac:dyDescent="0.25">
      <c r="A1" s="1" t="s">
        <v>29</v>
      </c>
      <c r="B1" s="2" t="s">
        <v>3</v>
      </c>
      <c r="C1" s="2" t="s">
        <v>75</v>
      </c>
      <c r="F1" s="15"/>
    </row>
    <row r="2" spans="1:6" x14ac:dyDescent="0.25">
      <c r="A2" s="7" t="s">
        <v>62</v>
      </c>
      <c r="B2" s="8" t="s">
        <v>63</v>
      </c>
      <c r="C2" s="8" t="s">
        <v>63</v>
      </c>
      <c r="F2" s="19"/>
    </row>
    <row r="3" spans="1:6" x14ac:dyDescent="0.25">
      <c r="A3" s="7" t="s">
        <v>60</v>
      </c>
      <c r="B3" s="8" t="s">
        <v>61</v>
      </c>
      <c r="C3" s="8" t="s">
        <v>61</v>
      </c>
      <c r="F3" s="20"/>
    </row>
    <row r="4" spans="1:6" x14ac:dyDescent="0.25">
      <c r="A4" s="3" t="s">
        <v>71</v>
      </c>
      <c r="B4" s="3" t="s">
        <v>72</v>
      </c>
      <c r="C4" s="3" t="s">
        <v>43</v>
      </c>
      <c r="F4" s="21"/>
    </row>
    <row r="5" spans="1:6" x14ac:dyDescent="0.25">
      <c r="A5" s="7" t="s">
        <v>65</v>
      </c>
      <c r="B5" s="9" t="s">
        <v>65</v>
      </c>
      <c r="C5" s="9" t="s">
        <v>65</v>
      </c>
      <c r="F5" s="19"/>
    </row>
    <row r="6" spans="1:6" x14ac:dyDescent="0.25">
      <c r="A6" s="3" t="s">
        <v>69</v>
      </c>
      <c r="B6" s="3" t="s">
        <v>70</v>
      </c>
      <c r="C6" s="3" t="s">
        <v>70</v>
      </c>
      <c r="F6" s="19"/>
    </row>
    <row r="7" spans="1:6" x14ac:dyDescent="0.25">
      <c r="A7" s="7" t="s">
        <v>30</v>
      </c>
      <c r="B7" s="8" t="s">
        <v>39</v>
      </c>
      <c r="C7" s="8" t="s">
        <v>40</v>
      </c>
      <c r="F7" s="21"/>
    </row>
    <row r="8" spans="1:6" x14ac:dyDescent="0.25">
      <c r="A8" s="7" t="s">
        <v>30</v>
      </c>
      <c r="B8" s="10" t="s">
        <v>31</v>
      </c>
      <c r="C8" s="10" t="s">
        <v>32</v>
      </c>
      <c r="F8" s="19"/>
    </row>
    <row r="9" spans="1:6" x14ac:dyDescent="0.25">
      <c r="A9" s="7" t="s">
        <v>30</v>
      </c>
      <c r="B9" s="8" t="s">
        <v>31</v>
      </c>
      <c r="C9" s="8" t="s">
        <v>86</v>
      </c>
      <c r="F9" s="21"/>
    </row>
    <row r="10" spans="1:6" x14ac:dyDescent="0.25">
      <c r="A10" s="7" t="s">
        <v>30</v>
      </c>
      <c r="B10" s="8" t="s">
        <v>41</v>
      </c>
      <c r="C10" s="8" t="s">
        <v>42</v>
      </c>
      <c r="F10" s="20"/>
    </row>
    <row r="11" spans="1:6" x14ac:dyDescent="0.25">
      <c r="A11" s="7" t="s">
        <v>30</v>
      </c>
      <c r="B11" s="8" t="s">
        <v>36</v>
      </c>
      <c r="C11" s="8" t="s">
        <v>38</v>
      </c>
      <c r="F11" s="21"/>
    </row>
    <row r="12" spans="1:6" x14ac:dyDescent="0.25">
      <c r="A12" s="7" t="s">
        <v>30</v>
      </c>
      <c r="B12" s="8" t="s">
        <v>36</v>
      </c>
      <c r="C12" s="8" t="s">
        <v>37</v>
      </c>
      <c r="F12" s="21"/>
    </row>
    <row r="13" spans="1:6" x14ac:dyDescent="0.25">
      <c r="A13" s="7" t="s">
        <v>30</v>
      </c>
      <c r="B13" s="8" t="s">
        <v>36</v>
      </c>
      <c r="C13" s="8" t="s">
        <v>84</v>
      </c>
      <c r="F13" s="21"/>
    </row>
    <row r="14" spans="1:6" x14ac:dyDescent="0.25">
      <c r="A14" s="7" t="s">
        <v>30</v>
      </c>
      <c r="B14" s="8" t="s">
        <v>33</v>
      </c>
      <c r="C14" s="8" t="s">
        <v>34</v>
      </c>
      <c r="F14" s="21"/>
    </row>
    <row r="15" spans="1:6" x14ac:dyDescent="0.25">
      <c r="A15" s="9" t="s">
        <v>30</v>
      </c>
      <c r="B15" s="10" t="s">
        <v>33</v>
      </c>
      <c r="C15" s="10" t="s">
        <v>77</v>
      </c>
      <c r="F15" s="21"/>
    </row>
    <row r="16" spans="1:6" x14ac:dyDescent="0.25">
      <c r="A16" s="9" t="s">
        <v>30</v>
      </c>
      <c r="B16" s="10" t="s">
        <v>33</v>
      </c>
      <c r="C16" s="10" t="s">
        <v>79</v>
      </c>
      <c r="F16" s="21"/>
    </row>
    <row r="17" spans="1:6" x14ac:dyDescent="0.25">
      <c r="A17" s="7" t="s">
        <v>30</v>
      </c>
      <c r="B17" s="10" t="s">
        <v>33</v>
      </c>
      <c r="C17" s="10" t="s">
        <v>35</v>
      </c>
      <c r="F17" s="19"/>
    </row>
    <row r="18" spans="1:6" x14ac:dyDescent="0.25">
      <c r="A18" s="9" t="s">
        <v>55</v>
      </c>
      <c r="B18" s="10" t="s">
        <v>59</v>
      </c>
      <c r="C18" s="10" t="s">
        <v>68</v>
      </c>
      <c r="F18" s="19"/>
    </row>
    <row r="19" spans="1:6" x14ac:dyDescent="0.25">
      <c r="A19" s="9" t="s">
        <v>55</v>
      </c>
      <c r="B19" s="10" t="s">
        <v>59</v>
      </c>
      <c r="C19" s="10" t="s">
        <v>78</v>
      </c>
      <c r="F19" s="21"/>
    </row>
    <row r="20" spans="1:6" x14ac:dyDescent="0.25">
      <c r="A20" s="9" t="s">
        <v>55</v>
      </c>
      <c r="B20" s="10" t="s">
        <v>56</v>
      </c>
      <c r="C20" s="10" t="s">
        <v>67</v>
      </c>
      <c r="F20" s="19"/>
    </row>
    <row r="21" spans="1:6" x14ac:dyDescent="0.25">
      <c r="A21" s="9" t="s">
        <v>55</v>
      </c>
      <c r="B21" s="10" t="s">
        <v>56</v>
      </c>
      <c r="C21" s="10" t="s">
        <v>57</v>
      </c>
      <c r="F21" s="21"/>
    </row>
    <row r="22" spans="1:6" x14ac:dyDescent="0.25">
      <c r="A22" s="7" t="s">
        <v>55</v>
      </c>
      <c r="B22" s="8" t="s">
        <v>56</v>
      </c>
      <c r="C22" s="8" t="s">
        <v>58</v>
      </c>
      <c r="F22" s="21"/>
    </row>
    <row r="23" spans="1:6" x14ac:dyDescent="0.25">
      <c r="A23" s="7" t="s">
        <v>49</v>
      </c>
      <c r="B23" s="8" t="s">
        <v>51</v>
      </c>
      <c r="C23" s="8" t="s">
        <v>73</v>
      </c>
      <c r="F23" s="21"/>
    </row>
    <row r="24" spans="1:6" x14ac:dyDescent="0.25">
      <c r="A24" s="7" t="s">
        <v>49</v>
      </c>
      <c r="B24" s="8" t="s">
        <v>51</v>
      </c>
      <c r="C24" s="8" t="s">
        <v>74</v>
      </c>
      <c r="F24" s="21"/>
    </row>
    <row r="25" spans="1:6" x14ac:dyDescent="0.25">
      <c r="A25" s="7" t="s">
        <v>49</v>
      </c>
      <c r="B25" s="10" t="s">
        <v>52</v>
      </c>
      <c r="C25" s="8" t="s">
        <v>54</v>
      </c>
      <c r="F25" s="21"/>
    </row>
    <row r="26" spans="1:6" x14ac:dyDescent="0.25">
      <c r="A26" s="7" t="s">
        <v>49</v>
      </c>
      <c r="B26" s="8" t="s">
        <v>52</v>
      </c>
      <c r="C26" s="8" t="s">
        <v>53</v>
      </c>
      <c r="F26" s="21"/>
    </row>
    <row r="27" spans="1:6" x14ac:dyDescent="0.25">
      <c r="A27" s="9" t="s">
        <v>49</v>
      </c>
      <c r="B27" s="10" t="s">
        <v>87</v>
      </c>
      <c r="C27" s="10" t="s">
        <v>85</v>
      </c>
      <c r="F27" s="21"/>
    </row>
    <row r="28" spans="1:6" x14ac:dyDescent="0.25">
      <c r="A28" s="7" t="s">
        <v>49</v>
      </c>
      <c r="B28" s="8" t="s">
        <v>50</v>
      </c>
      <c r="C28" s="8" t="s">
        <v>82</v>
      </c>
      <c r="F28" s="21"/>
    </row>
    <row r="29" spans="1:6" x14ac:dyDescent="0.25">
      <c r="A29" s="7" t="s">
        <v>49</v>
      </c>
      <c r="B29" s="8" t="s">
        <v>50</v>
      </c>
      <c r="C29" s="8" t="s">
        <v>83</v>
      </c>
      <c r="F29" s="21"/>
    </row>
    <row r="30" spans="1:6" x14ac:dyDescent="0.25">
      <c r="A30" s="7" t="s">
        <v>44</v>
      </c>
      <c r="B30" s="8" t="s">
        <v>45</v>
      </c>
      <c r="C30" s="8" t="s">
        <v>46</v>
      </c>
      <c r="F30" s="19"/>
    </row>
    <row r="31" spans="1:6" x14ac:dyDescent="0.25">
      <c r="A31" s="7" t="s">
        <v>44</v>
      </c>
      <c r="B31" s="8" t="s">
        <v>47</v>
      </c>
      <c r="C31" s="8" t="s">
        <v>48</v>
      </c>
      <c r="F31" s="19"/>
    </row>
    <row r="32" spans="1:6" x14ac:dyDescent="0.25">
      <c r="A32" s="10" t="s">
        <v>64</v>
      </c>
      <c r="B32" s="10" t="s">
        <v>64</v>
      </c>
      <c r="C32" s="8" t="s">
        <v>64</v>
      </c>
      <c r="F3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taxa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Wilmot</dc:creator>
  <cp:lastModifiedBy>Lusha Marguerite Tronstad</cp:lastModifiedBy>
  <dcterms:created xsi:type="dcterms:W3CDTF">2018-01-19T22:36:37Z</dcterms:created>
  <dcterms:modified xsi:type="dcterms:W3CDTF">2022-01-28T17:04:38Z</dcterms:modified>
</cp:coreProperties>
</file>