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ianc\Documents\2023 Bootcamp\Assignment-1.1\"/>
    </mc:Choice>
  </mc:AlternateContent>
  <xr:revisionPtr revIDLastSave="0" documentId="8_{B2851348-43AD-4EC6-8EAF-B065091D35DC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Crowdfunding" sheetId="1" r:id="rId1"/>
    <sheet name="Pivot Table 1" sheetId="4" r:id="rId2"/>
    <sheet name="Pivot Table 2" sheetId="6" r:id="rId3"/>
    <sheet name="Sheet3" sheetId="9" r:id="rId4"/>
    <sheet name="Sheet4" sheetId="10" r:id="rId5"/>
    <sheet name="Sheet5" sheetId="13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P2" i="13"/>
  <c r="Q2" i="13"/>
  <c r="N2" i="13"/>
  <c r="O2" i="13"/>
  <c r="D2" i="13" a="1"/>
  <c r="D2" i="13" s="1"/>
  <c r="A2" i="13" a="1"/>
  <c r="A2" i="13" s="1"/>
  <c r="D13" i="10"/>
  <c r="C13" i="10"/>
  <c r="B13" i="10"/>
  <c r="B2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E9" i="10" s="1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M2" i="13" l="1"/>
  <c r="L2" i="13"/>
  <c r="H2" i="13"/>
  <c r="G2" i="13"/>
  <c r="F2" i="13"/>
  <c r="I2" i="13"/>
  <c r="E11" i="10"/>
  <c r="F11" i="10" s="1"/>
  <c r="E7" i="10"/>
  <c r="G7" i="10" s="1"/>
  <c r="E12" i="10"/>
  <c r="E2" i="10"/>
  <c r="H2" i="10" s="1"/>
  <c r="E6" i="10"/>
  <c r="G6" i="10" s="1"/>
  <c r="G2" i="10"/>
  <c r="E10" i="10"/>
  <c r="F10" i="10" s="1"/>
  <c r="H12" i="10"/>
  <c r="E8" i="10"/>
  <c r="H8" i="10" s="1"/>
  <c r="E5" i="10"/>
  <c r="F5" i="10" s="1"/>
  <c r="H11" i="10"/>
  <c r="G12" i="10"/>
  <c r="H9" i="10"/>
  <c r="F9" i="10"/>
  <c r="G9" i="10"/>
  <c r="H7" i="10"/>
  <c r="E4" i="10"/>
  <c r="F4" i="10" s="1"/>
  <c r="E3" i="10"/>
  <c r="H3" i="10" s="1"/>
  <c r="F12" i="10"/>
  <c r="E13" i="10"/>
  <c r="H13" i="10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G10" i="10" l="1"/>
  <c r="G11" i="10"/>
  <c r="F7" i="10"/>
  <c r="G4" i="10"/>
  <c r="G8" i="10"/>
  <c r="G5" i="10"/>
  <c r="F8" i="10"/>
  <c r="G13" i="10"/>
  <c r="H6" i="10"/>
  <c r="F13" i="10"/>
  <c r="F2" i="10"/>
  <c r="F6" i="10"/>
  <c r="H5" i="10"/>
  <c r="H10" i="10"/>
  <c r="F3" i="10"/>
  <c r="G3" i="10"/>
  <c r="H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<sst xmlns="http://schemas.openxmlformats.org/spreadsheetml/2006/main" count="8133" uniqueCount="2116">
  <si>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</si>
  <si>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</si>
  <si>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</si>
  <si>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</si>
  <si>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</si>
  <si>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</si>
  <si>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</si>
  <si>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</si>
  <si>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</si>
  <si>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</si>
  <si>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</si>
  <si>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</si>
  <si>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</si>
  <si>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</si>
  <si>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</si>
  <si>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</si>
  <si>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</si>
  <si>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</si>
  <si>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</si>
  <si>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</si>
  <si>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</si>
  <si>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</si>
  <si>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</si>
  <si>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</si>
  <si>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</si>
  <si>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</si>
  <si>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</si>
  <si>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</si>
  <si>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</si>
  <si>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</si>
  <si>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</si>
  <si>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</si>
  <si>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</si>
  <si>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</si>
  <si>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</si>
  <si>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</si>
  <si>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</si>
  <si>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</si>
  <si>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</si>
  <si>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</si>
  <si>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</si>
  <si>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</si>
  <si>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</si>
  <si>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</si>
  <si>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</si>
  <si>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</si>
  <si>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</si>
  <si>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</si>
  <si>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</si>
  <si>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</si>
  <si>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</si>
  <si>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</si>
  <si>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</si>
  <si>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</si>
  <si>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</si>
  <si>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</si>
  <si>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</si>
  <si>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</si>
  <si>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</si>
  <si>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</si>
  <si>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</si>
  <si>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</si>
  <si>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</si>
  <si>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</si>
  <si>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</si>
  <si>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</si>
  <si>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</si>
  <si>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</si>
  <si>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</si>
  <si>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</si>
  <si>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</si>
  <si>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</si>
  <si>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</si>
  <si>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</si>
  <si>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</si>
  <si>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</si>
  <si>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</si>
  <si>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</si>
  <si>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</si>
  <si>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</si>
  <si>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</si>
  <si>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</si>
  <si>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</si>
  <si>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</si>
  <si>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</si>
  <si>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</si>
  <si>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</si>
  <si>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</si>
  <si>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</si>
  <si>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</si>
  <si>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</si>
  <si>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</si>
  <si>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</si>
  <si>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</si>
  <si>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</si>
  <si>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</si>
  <si>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</si>
  <si>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</si>
  <si>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</si>
  <si>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</si>
  <si>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</si>
  <si>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</si>
  <si>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</si>
  <si>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</si>
  <si>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</si>
  <si>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</si>
  <si>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</si>
  <si>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</si>
  <si>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</si>
  <si>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</si>
  <si>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</si>
  <si>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</si>
  <si>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</si>
  <si>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</si>
  <si>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</si>
  <si>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</si>
  <si>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</si>
  <si>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</si>
  <si>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</si>
  <si>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</si>
  <si>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</si>
  <si>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</si>
  <si>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</si>
  <si>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</si>
  <si>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</si>
  <si>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</si>
  <si>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</si>
  <si>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</si>
  <si>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</si>
  <si>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</si>
  <si>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</si>
  <si>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</si>
  <si>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</si>
  <si>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</si>
  <si>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</si>
  <si>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</si>
  <si>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</si>
  <si>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</si>
  <si>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</si>
  <si>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</si>
  <si>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</si>
  <si>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</si>
  <si>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</si>
  <si>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</si>
  <si>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</si>
  <si>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</si>
  <si>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</si>
  <si>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</si>
  <si>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</si>
  <si>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</si>
  <si>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</si>
  <si>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</si>
  <si>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</si>
  <si>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</si>
  <si>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</si>
  <si>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</si>
  <si>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</si>
  <si>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</si>
  <si>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</si>
  <si>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</si>
  <si>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</si>
  <si>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</si>
  <si>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</si>
  <si>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</si>
  <si>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</si>
  <si>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</si>
  <si>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</si>
  <si>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</si>
  <si>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</si>
  <si>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</si>
  <si>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</si>
  <si>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</si>
  <si>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</si>
  <si>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</si>
  <si>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</si>
  <si>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</si>
  <si>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</si>
  <si>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</si>
  <si>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</si>
  <si>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</si>
  <si>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</si>
  <si>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</si>
  <si>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</si>
  <si>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</si>
  <si>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</si>
  <si>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</si>
  <si>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</si>
  <si>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</si>
  <si>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</si>
  <si>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</si>
  <si>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</si>
  <si>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</si>
  <si>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</si>
  <si>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</si>
  <si>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</si>
  <si>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</si>
  <si>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</si>
  <si>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</si>
  <si>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</si>
  <si>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</si>
  <si>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</si>
  <si>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</si>
  <si>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</si>
  <si>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</si>
  <si>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</si>
  <si>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</si>
  <si>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</si>
  <si>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</si>
  <si>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</si>
  <si>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</si>
  <si>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</si>
  <si>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</si>
  <si>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</si>
  <si>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</si>
  <si>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</si>
  <si>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</si>
  <si>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</si>
  <si>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</si>
  <si>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</si>
  <si>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</si>
  <si>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</si>
  <si>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</si>
  <si>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</si>
  <si>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</si>
  <si>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</si>
  <si>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</si>
  <si>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</si>
  <si>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</si>
  <si>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</si>
  <si>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</si>
  <si>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</si>
  <si>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</si>
  <si>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</si>
  <si>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</si>
  <si>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</si>
  <si>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</si>
  <si>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</si>
  <si>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</si>
  <si>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</si>
  <si>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</si>
  <si>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</si>
  <si>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</si>
  <si>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</si>
  <si>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</si>
  <si>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</si>
  <si>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</si>
  <si>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</si>
  <si>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</si>
  <si>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</si>
  <si>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</si>
  <si>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</si>
  <si>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</si>
  <si>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</si>
  <si>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</si>
  <si>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</si>
  <si>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</si>
  <si>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</si>
  <si>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</si>
  <si>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</si>
  <si>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</si>
  <si>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</si>
  <si>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</si>
  <si>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</si>
  <si>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</si>
  <si>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</si>
  <si>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</si>
  <si>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</si>
  <si>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</si>
  <si>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</si>
  <si>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</si>
  <si>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</si>
  <si>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</si>
  <si>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</si>
  <si>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</si>
  <si>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</si>
  <si>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</si>
  <si>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</si>
  <si>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</si>
  <si>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</si>
  <si>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</si>
  <si>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</si>
  <si>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</si>
  <si>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</si>
  <si>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</si>
  <si>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</si>
  <si>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</si>
  <si>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</si>
  <si>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</si>
  <si>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</si>
  <si>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</si>
  <si>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</si>
  <si>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</si>
  <si>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</si>
  <si>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</si>
  <si>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</si>
  <si>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</si>
  <si>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</si>
  <si>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</si>
  <si>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</si>
  <si>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</si>
  <si>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</si>
  <si>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</si>
  <si>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</si>
  <si>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</si>
  <si>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</si>
  <si>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</si>
  <si>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</si>
  <si>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</si>
  <si>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</si>
  <si>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</si>
  <si>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</si>
  <si>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</si>
  <si>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</si>
  <si>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</si>
  <si>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</si>
  <si>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</si>
  <si>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</si>
  <si>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</si>
  <si>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</si>
  <si>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</si>
  <si>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</si>
  <si>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</si>
  <si>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</si>
  <si>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</si>
  <si>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</si>
  <si>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</si>
  <si>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</si>
  <si>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</si>
  <si>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</si>
  <si>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</si>
  <si>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</si>
  <si>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</si>
  <si>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</si>
  <si>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</si>
  <si>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</si>
  <si>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</si>
  <si>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</si>
  <si>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</si>
  <si>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</si>
  <si>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</si>
  <si>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</si>
  <si>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</si>
  <si>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</si>
  <si>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</si>
  <si>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</si>
  <si>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</si>
  <si>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</si>
  <si>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</si>
  <si>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</si>
  <si>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</si>
  <si>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</si>
  <si>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</si>
  <si>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</si>
  <si>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</si>
  <si>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</si>
  <si>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</si>
  <si>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</si>
  <si>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</si>
  <si>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</si>
  <si>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</si>
  <si>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</si>
  <si>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</si>
  <si>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</si>
  <si>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</si>
  <si>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</si>
  <si>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</si>
  <si>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</si>
  <si>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</si>
  <si>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</si>
  <si>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</si>
  <si>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</si>
  <si>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</si>
  <si>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</si>
  <si>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</si>
  <si>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</si>
  <si>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</si>
  <si>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</si>
  <si>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</si>
  <si>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</si>
  <si>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</si>
  <si>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</si>
  <si>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</si>
  <si>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</si>
  <si>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</si>
  <si>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</si>
  <si>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</si>
  <si>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</si>
  <si>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</si>
  <si>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</si>
  <si>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</si>
  <si>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</si>
  <si>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</si>
  <si>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</si>
  <si>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</si>
  <si>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</si>
  <si>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</si>
  <si>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</si>
  <si>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</si>
  <si>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</si>
  <si>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</si>
  <si>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</si>
  <si>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</si>
  <si>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</si>
  <si>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</si>
  <si>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</si>
  <si>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</si>
  <si>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</si>
  <si>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</si>
  <si>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</si>
  <si>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</si>
  <si>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</si>
  <si>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</si>
  <si>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</si>
  <si>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</si>
  <si>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</si>
  <si>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</si>
  <si>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</si>
  <si>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</si>
  <si>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</si>
  <si>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</si>
  <si>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</si>
  <si>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</si>
  <si>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</si>
  <si>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</si>
  <si>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</si>
  <si>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</si>
  <si>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</si>
  <si>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</si>
  <si>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</si>
  <si>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</si>
  <si>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</si>
  <si>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</si>
  <si>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</si>
  <si>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</si>
  <si>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</si>
  <si>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</si>
  <si>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</si>
  <si>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</si>
  <si>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</si>
  <si>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</si>
  <si>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</si>
  <si>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</si>
  <si>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</si>
  <si>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</si>
  <si>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</si>
  <si>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</si>
  <si>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</si>
  <si>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</si>
  <si>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</si>
  <si>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</si>
  <si>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</si>
  <si>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</si>
  <si>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</si>
  <si>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</si>
  <si>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</si>
  <si>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</si>
  <si>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</si>
  <si>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</si>
  <si>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</si>
  <si>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</si>
  <si>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</si>
  <si>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</si>
  <si>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</si>
  <si>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</si>
  <si>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</si>
  <si>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</si>
  <si>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</si>
  <si>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</si>
  <si>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</si>
  <si>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</si>
  <si>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</si>
  <si>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</si>
  <si>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</si>
  <si>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</si>
  <si>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</si>
  <si>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</si>
  <si>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</si>
  <si>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</si>
  <si>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</si>
  <si>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</si>
  <si>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</si>
  <si>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</si>
  <si>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</si>
  <si>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</si>
  <si>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</si>
  <si>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</si>
  <si>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</si>
  <si>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</si>
  <si>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</si>
  <si>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</si>
  <si>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</si>
  <si>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</si>
  <si>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</si>
  <si>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</si>
  <si>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</si>
  <si>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</si>
  <si>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</si>
  <si>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</si>
  <si>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</si>
  <si>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</si>
  <si>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</si>
  <si>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</si>
  <si>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</si>
  <si>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</si>
  <si>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</si>
  <si>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</si>
  <si>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</si>
  <si>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</si>
  <si>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</si>
  <si>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</si>
  <si>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</si>
  <si>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</si>
  <si>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</si>
  <si>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</si>
  <si>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</si>
  <si>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</si>
  <si>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</si>
  <si>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</si>
  <si>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</si>
  <si>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</si>
  <si>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</si>
  <si>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</si>
  <si>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</si>
  <si>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</si>
  <si>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</si>
  <si>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</si>
  <si>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</si>
  <si>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</si>
  <si>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</si>
  <si>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</si>
  <si>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</si>
  <si>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</si>
  <si>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</si>
  <si>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</si>
  <si>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</si>
  <si>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</si>
  <si>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</si>
  <si>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</si>
  <si>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</si>
  <si>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</si>
  <si>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</si>
  <si>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</si>
  <si>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</si>
  <si>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</si>
  <si>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</si>
  <si>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</si>
  <si>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</si>
  <si>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</si>
  <si>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</si>
  <si>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</si>
  <si>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</si>
  <si>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</si>
  <si>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</si>
  <si>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</si>
  <si>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</si>
  <si>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</si>
  <si>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</si>
  <si>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</si>
  <si>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</si>
  <si>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</si>
  <si>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</si>
  <si>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</si>
  <si>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</si>
  <si>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</si>
  <si>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</si>
  <si>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</si>
  <si>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</si>
  <si>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</si>
  <si>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</si>
  <si>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</si>
  <si>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</si>
  <si>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</si>
  <si>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</si>
  <si>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</si>
  <si>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</si>
  <si>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</si>
  <si>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</si>
  <si>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</si>
  <si>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</si>
  <si>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</si>
  <si>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</si>
  <si>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</si>
  <si>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</si>
  <si>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</si>
  <si>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</si>
  <si>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</si>
  <si>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</si>
  <si>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</si>
  <si>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</si>
  <si>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</si>
  <si>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</si>
  <si>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</si>
  <si>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</si>
  <si>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</si>
  <si>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</si>
  <si>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</si>
  <si>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</si>
  <si>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</si>
  <si>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</si>
  <si>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</si>
  <si>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</si>
  <si>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</si>
  <si>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</si>
  <si>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</si>
  <si>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</si>
  <si>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</si>
  <si>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</si>
  <si>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</si>
  <si>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</si>
  <si>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</si>
  <si>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</si>
  <si>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</si>
  <si>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</si>
  <si>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</si>
  <si>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</si>
  <si>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</si>
  <si>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</si>
  <si>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</si>
  <si>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</si>
  <si>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</si>
  <si>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</si>
  <si>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</si>
  <si>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</si>
  <si>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</si>
  <si>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</si>
  <si>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</si>
  <si>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</si>
  <si>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</si>
  <si>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</si>
  <si>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</si>
  <si>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</si>
  <si>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</si>
  <si>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</si>
  <si>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</si>
  <si>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</si>
  <si>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</si>
  <si>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</si>
  <si>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</si>
  <si>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</si>
  <si>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</si>
  <si>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</si>
  <si>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</si>
  <si>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</si>
  <si>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</si>
  <si>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</si>
  <si>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</si>
  <si>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</si>
  <si>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</si>
  <si>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</si>
  <si>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</si>
  <si>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</si>
  <si>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</si>
  <si>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</si>
  <si>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</si>
  <si>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</si>
  <si>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</si>
  <si>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</si>
  <si>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</si>
  <si>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</si>
  <si>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</si>
  <si>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</si>
  <si>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</si>
  <si>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</si>
  <si>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</si>
  <si>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</si>
  <si>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</si>
  <si>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</si>
  <si>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</si>
  <si>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</si>
  <si>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</si>
  <si>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</si>
  <si>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</si>
  <si>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</si>
  <si>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</si>
  <si>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</si>
  <si>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</si>
  <si>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</si>
  <si>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</si>
  <si>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</si>
  <si>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</si>
  <si>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</si>
  <si>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</si>
  <si>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</si>
  <si>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</si>
  <si>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</si>
  <si>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</si>
  <si>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</si>
  <si>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</si>
  <si>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</si>
  <si>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</si>
  <si>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</si>
  <si>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</si>
  <si>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</si>
  <si>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</si>
  <si>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</si>
  <si>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</si>
  <si>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</si>
  <si>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</si>
  <si>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</si>
  <si>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</si>
  <si>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</si>
  <si>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</si>
  <si>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</si>
  <si>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</si>
  <si>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</si>
  <si>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</si>
  <si>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</si>
  <si>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</si>
  <si>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</si>
  <si>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</si>
  <si>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</si>
  <si>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</si>
  <si>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</si>
  <si>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</si>
  <si>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</si>
  <si>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</si>
  <si>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</si>
  <si>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</si>
  <si>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</si>
  <si>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</si>
  <si>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</si>
  <si>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</si>
  <si>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</si>
  <si>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</si>
  <si>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</si>
  <si>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</si>
  <si>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</si>
  <si>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</si>
  <si>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</si>
  <si>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</si>
  <si>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</si>
  <si>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</si>
  <si>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</si>
  <si>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</si>
  <si>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</si>
  <si>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</si>
  <si>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</si>
  <si>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</si>
  <si>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</si>
  <si>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</si>
  <si>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</si>
  <si>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</si>
  <si>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</si>
  <si>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</si>
  <si>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</si>
  <si>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</si>
  <si>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</si>
  <si>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</si>
  <si>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</si>
  <si>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</si>
  <si>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</si>
  <si>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</si>
  <si>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</si>
  <si>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</si>
  <si>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</si>
  <si>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</si>
  <si>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</si>
  <si>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</si>
  <si>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</si>
  <si>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</si>
  <si>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</si>
  <si>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</si>
  <si>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</si>
  <si>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</si>
  <si>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</si>
  <si>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</si>
  <si>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</si>
  <si>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</si>
  <si>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</si>
  <si>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</si>
  <si>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</si>
  <si>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</si>
  <si>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</si>
  <si>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</si>
  <si>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</si>
  <si>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</si>
  <si>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</si>
  <si>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</si>
  <si>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</si>
  <si>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</si>
  <si>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</si>
  <si>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</si>
  <si>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</si>
  <si>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</si>
  <si>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</si>
  <si>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</si>
  <si>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</si>
  <si>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</si>
  <si>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</si>
  <si>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</si>
  <si>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</si>
  <si>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</si>
  <si>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</si>
  <si>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</si>
  <si>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</si>
  <si>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</si>
  <si>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</si>
  <si>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</si>
  <si>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</si>
  <si>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</si>
  <si>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</si>
  <si>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</si>
  <si>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</si>
  <si>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</si>
  <si>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</si>
  <si>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</si>
  <si>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</si>
  <si>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</si>
  <si>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</si>
  <si>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</si>
  <si>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</si>
  <si>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</si>
  <si>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</si>
  <si>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</si>
  <si>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</si>
  <si>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</si>
  <si>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</si>
  <si>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</si>
  <si>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</si>
  <si>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</si>
  <si>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</si>
  <si>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</si>
  <si>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</si>
  <si>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</si>
  <si>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</si>
  <si>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</si>
  <si>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</si>
  <si>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</si>
  <si>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</si>
  <si>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</si>
  <si>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</si>
  <si>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</si>
  <si>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</si>
  <si>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</si>
  <si>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</si>
  <si>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</si>
  <si>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</si>
  <si>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</si>
  <si>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</si>
  <si>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</si>
  <si>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</si>
  <si>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</si>
  <si>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</si>
  <si>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</si>
  <si>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</si>
  <si>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</si>
  <si>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</si>
  <si>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</si>
  <si>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</si>
  <si>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</si>
  <si>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</si>
  <si>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</si>
  <si>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</si>
  <si>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</si>
  <si>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</si>
  <si>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</si>
  <si>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</si>
  <si>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</si>
  <si>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</si>
  <si>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</si>
  <si>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</si>
  <si>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</si>
  <si>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</si>
  <si>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</si>
  <si>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</si>
  <si>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</si>
  <si>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</si>
  <si>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</si>
  <si>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</si>
  <si>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</si>
  <si>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</si>
  <si>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</si>
  <si>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</si>
  <si>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</si>
  <si>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</si>
  <si>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</si>
  <si>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</si>
  <si>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</si>
  <si>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</si>
  <si>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</si>
  <si>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</si>
  <si>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</si>
  <si>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</si>
  <si>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</si>
  <si>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</si>
  <si>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</si>
  <si>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</si>
  <si>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</si>
  <si>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</si>
  <si>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</si>
  <si>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</si>
  <si>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</si>
  <si>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</si>
  <si>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</si>
  <si>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</si>
  <si>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</si>
  <si>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</si>
  <si>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</si>
  <si>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</si>
  <si>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</si>
  <si>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</si>
  <si>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</si>
  <si>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</si>
  <si>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</si>
  <si>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</si>
  <si>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</si>
  <si>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</si>
  <si>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</si>
  <si>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</si>
  <si>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</si>
  <si>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</si>
  <si>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</si>
  <si>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</si>
  <si>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</si>
  <si>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</si>
  <si>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</si>
  <si>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</si>
  <si>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</si>
  <si>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</si>
  <si>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</si>
  <si>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</si>
  <si>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</si>
  <si>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</si>
  <si>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</si>
  <si>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</si>
  <si>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</si>
  <si>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</si>
  <si>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</si>
  <si>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</si>
  <si>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</si>
  <si>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</si>
  <si>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</si>
  <si>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</si>
  <si>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</si>
  <si>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</si>
  <si>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</si>
  <si>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</si>
  <si>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</si>
  <si>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</si>
  <si>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</si>
  <si>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</si>
  <si>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</si>
  <si>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</si>
  <si>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</si>
  <si>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</si>
  <si>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</si>
  <si>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</si>
  <si>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</si>
  <si>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</si>
  <si>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</si>
  <si>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</si>
  <si>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</si>
  <si>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</si>
  <si>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</si>
  <si>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</si>
  <si>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</si>
  <si>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</si>
  <si>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</si>
  <si>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</si>
  <si>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</si>
  <si>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</si>
  <si>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</si>
  <si>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</si>
  <si>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</si>
  <si>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</si>
  <si>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</si>
  <si>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</si>
  <si>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</si>
  <si>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</si>
  <si>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</si>
  <si>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</si>
  <si>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</si>
  <si>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</si>
  <si>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</si>
  <si>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</si>
  <si>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</si>
  <si>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</si>
  <si>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</si>
  <si>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</si>
  <si>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</si>
  <si>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</si>
  <si>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</si>
  <si>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</si>
  <si>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</si>
  <si>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</si>
  <si>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</si>
  <si>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</si>
  <si>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</si>
  <si>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</si>
  <si>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</si>
  <si>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</si>
  <si>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</si>
  <si>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</si>
  <si>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</si>
  <si>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</si>
  <si>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</si>
  <si>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</si>
  <si>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</si>
  <si>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</si>
  <si>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</si>
  <si>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</si>
  <si>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</si>
  <si>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</si>
  <si>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</si>
  <si>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</si>
  <si>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</si>
  <si>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</si>
  <si>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</si>
  <si>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</si>
  <si>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</si>
  <si>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</si>
  <si>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</si>
  <si>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</si>
  <si>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</si>
  <si>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</si>
  <si>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</si>
  <si>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</si>
  <si>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</si>
  <si>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</si>
  <si>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</si>
  <si>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</si>
  <si>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</si>
  <si>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</si>
  <si>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</si>
  <si>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</si>
  <si>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</si>
  <si>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</si>
  <si>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</si>
  <si>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</si>
  <si>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</si>
  <si>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</si>
  <si>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</si>
  <si>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</si>
  <si>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</si>
  <si>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</si>
  <si>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</si>
  <si>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</si>
  <si>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</si>
  <si>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</si>
  <si>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</si>
  <si>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</si>
  <si>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</si>
  <si>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</si>
  <si>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</si>
  <si>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</si>
  <si>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</si>
  <si>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</si>
  <si>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</si>
  <si>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</si>
  <si>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</si>
  <si>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</si>
  <si>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</si>
  <si>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</si>
  <si>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</si>
  <si>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</si>
  <si>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</si>
  <si>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</si>
  <si>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</si>
  <si>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</si>
  <si>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</si>
  <si>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</si>
  <si>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</si>
  <si>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</si>
  <si>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</si>
  <si>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</si>
  <si>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</si>
  <si>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</si>
  <si>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</si>
  <si>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</si>
  <si>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</si>
  <si>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</si>
  <si>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</si>
  <si>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</si>
  <si>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</si>
  <si>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</si>
  <si>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</si>
  <si>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</si>
  <si>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</si>
  <si>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</si>
  <si>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</si>
  <si>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</si>
  <si>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</si>
  <si>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</si>
  <si>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</si>
  <si>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</si>
  <si>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</si>
  <si>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</si>
  <si>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</si>
  <si>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</si>
  <si>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</si>
  <si>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</si>
  <si>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</si>
  <si>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</si>
  <si>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</si>
  <si>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</si>
  <si>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</si>
  <si>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</si>
  <si>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</si>
  <si>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</si>
  <si>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</si>
  <si>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</si>
  <si>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</si>
  <si>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</si>
  <si>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</si>
  <si>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</si>
  <si>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</si>
  <si>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</si>
  <si>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</si>
  <si>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</si>
  <si>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</si>
  <si>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</si>
  <si>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</si>
  <si>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</si>
  <si>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</si>
  <si>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</si>
  <si>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</si>
  <si>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</si>
  <si>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</si>
  <si>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</si>
  <si>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</si>
  <si>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</si>
  <si>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</si>
  <si>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</si>
  <si>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</si>
  <si>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</si>
  <si>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</si>
  <si>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</si>
  <si>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</si>
  <si>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</si>
  <si>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</si>
  <si>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</si>
  <si>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</si>
  <si>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</si>
  <si>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</si>
  <si>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</si>
  <si>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</si>
  <si>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</si>
  <si>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</si>
  <si>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</si>
  <si>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</si>
  <si>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</si>
  <si>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</si>
  <si>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</si>
  <si>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</si>
  <si>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</si>
  <si>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</si>
  <si>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</si>
  <si>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</si>
  <si>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</si>
  <si>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</si>
  <si>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</si>
  <si>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</si>
  <si>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</si>
  <si>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</si>
  <si>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</si>
  <si>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</si>
  <si>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</si>
  <si>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</si>
  <si>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</si>
  <si>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</si>
  <si>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</si>
  <si>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</si>
  <si>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</si>
  <si>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</si>
  <si>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</si>
  <si>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</si>
  <si>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</si>
  <si>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</si>
  <si>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</si>
  <si>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</si>
  <si>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</si>
  <si>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</si>
  <si>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</si>
  <si>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</si>
  <si>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</si>
  <si>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</si>
  <si>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</si>
  <si>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</si>
  <si>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</si>
  <si>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</si>
  <si>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</si>
  <si>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</si>
  <si>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</si>
  <si>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</si>
  <si>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</si>
  <si>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</si>
  <si>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</si>
  <si>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</si>
  <si>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</si>
  <si>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</si>
  <si>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</si>
  <si>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</si>
  <si>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</si>
  <si>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</si>
  <si>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</si>
  <si>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</si>
  <si>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</si>
  <si>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</si>
  <si>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</si>
  <si>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</si>
  <si>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</si>
  <si>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</si>
  <si>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</si>
  <si>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</si>
  <si>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</si>
  <si>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</si>
  <si>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</si>
  <si>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</si>
  <si>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</si>
  <si>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</si>
  <si>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</si>
  <si>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</si>
  <si>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</si>
  <si>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</si>
  <si>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</si>
  <si>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</si>
  <si>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</si>
  <si>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</si>
  <si>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</si>
  <si>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</si>
  <si>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</si>
  <si>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</si>
  <si>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</si>
  <si>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</si>
  <si>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</si>
  <si>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</si>
  <si>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</si>
  <si>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</si>
  <si>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</si>
  <si>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</si>
  <si>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</si>
  <si>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</si>
  <si>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</si>
  <si>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</si>
  <si>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</si>
  <si>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</si>
  <si>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</si>
  <si>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</si>
  <si>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</si>
  <si>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</si>
  <si>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</si>
  <si>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</si>
  <si>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</si>
  <si>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</si>
  <si>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</si>
  <si>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</si>
  <si>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</si>
  <si>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</si>
  <si>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</si>
  <si>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</si>
  <si>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</si>
  <si>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</si>
  <si>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</si>
  <si>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</si>
  <si>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</si>
  <si>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</si>
  <si>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</si>
  <si>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</si>
  <si>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</si>
  <si>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</si>
  <si>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</si>
  <si>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</si>
  <si>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</si>
  <si>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</si>
  <si>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</si>
  <si>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</si>
  <si>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</si>
  <si>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</si>
  <si>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</si>
  <si>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</si>
  <si>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</si>
  <si>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</si>
  <si>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</si>
  <si>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</si>
  <si>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</si>
  <si>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</si>
  <si>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</si>
  <si>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</si>
  <si>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</si>
  <si>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</si>
  <si>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</si>
  <si>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</si>
  <si>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</si>
  <si>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</si>
  <si>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</si>
  <si>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</si>
  <si>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</si>
  <si>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</si>
  <si>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</si>
  <si>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</si>
  <si>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</si>
  <si>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</si>
  <si>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</si>
  <si>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</si>
  <si>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</si>
  <si>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</si>
  <si>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</si>
  <si>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</si>
  <si>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</si>
  <si>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</si>
  <si>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</si>
  <si>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</si>
  <si>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</si>
  <si>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</si>
  <si>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</si>
  <si>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</si>
  <si>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</si>
  <si>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</si>
  <si>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</si>
  <si>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</si>
  <si>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</si>
  <si>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</si>
  <si>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</si>
  <si>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</si>
  <si>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</si>
  <si>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</si>
  <si>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</si>
  <si>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</si>
  <si>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</si>
  <si>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</si>
  <si>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</si>
  <si>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</si>
  <si>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</si>
  <si>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</si>
  <si>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</si>
  <si>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</si>
  <si>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</si>
  <si>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</si>
  <si>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</si>
  <si>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</si>
  <si>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</si>
  <si>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</si>
  <si>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</si>
  <si>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</si>
  <si>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</si>
  <si>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</si>
  <si>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</si>
  <si>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</si>
  <si>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</si>
  <si>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</si>
  <si>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</si>
  <si>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</si>
  <si>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</si>
  <si>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</si>
  <si>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</si>
  <si>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</si>
  <si>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</si>
  <si>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</si>
  <si>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</si>
  <si>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</si>
  <si>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</si>
  <si>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</si>
  <si>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</si>
  <si>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</si>
  <si>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</si>
  <si>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</si>
  <si>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</si>
  <si>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</si>
  <si>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</si>
  <si>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</si>
  <si>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</si>
  <si>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</si>
  <si>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</si>
  <si>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</si>
  <si>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</si>
  <si>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</si>
  <si>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</si>
  <si>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</si>
  <si>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</si>
  <si>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</si>
  <si>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</si>
  <si>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</si>
  <si>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</si>
  <si>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</si>
  <si>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</si>
  <si>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</si>
  <si>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</si>
  <si>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</si>
  <si>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</si>
  <si>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</si>
  <si>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</si>
  <si>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</si>
  <si>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</si>
  <si>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</si>
  <si>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</si>
  <si>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</si>
  <si>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</si>
  <si>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</si>
  <si>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</si>
  <si>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</si>
  <si>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</si>
  <si>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</si>
  <si>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</si>
  <si>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</si>
  <si>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</si>
  <si>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</si>
  <si>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</si>
  <si>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</si>
  <si>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</si>
  <si>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</si>
  <si>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</si>
  <si>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</si>
  <si>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</si>
  <si>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</si>
  <si>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</si>
  <si>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</si>
  <si>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</si>
  <si>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</si>
  <si>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</si>
  <si>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</si>
  <si>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</si>
  <si>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</si>
  <si>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</si>
  <si>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</si>
  <si>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</si>
  <si>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</si>
  <si>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</si>
  <si>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</si>
  <si>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</si>
  <si>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</si>
  <si>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</si>
  <si>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</si>
  <si>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</si>
  <si>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</si>
  <si>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</si>
  <si>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</si>
  <si>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</si>
  <si>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</si>
  <si>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</si>
  <si>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</si>
  <si>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</si>
  <si>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</si>
  <si>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</si>
  <si>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</si>
  <si>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</si>
  <si>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</si>
  <si>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</si>
  <si>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</si>
  <si>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</si>
  <si>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</si>
  <si>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</si>
  <si>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</si>
  <si>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</si>
  <si>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</si>
  <si>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</si>
  <si>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</si>
  <si>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</si>
  <si>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</si>
  <si>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</si>
  <si>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</si>
  <si>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</si>
  <si>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</si>
  <si>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</si>
  <si>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</si>
  <si>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</si>
  <si>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</si>
  <si>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</si>
  <si>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</si>
  <si>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</si>
  <si>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</si>
  <si>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</si>
  <si>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</si>
  <si>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</si>
  <si>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</si>
  <si>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</si>
  <si>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</si>
  <si>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</si>
  <si>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</si>
  <si>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</si>
  <si>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</si>
  <si>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</si>
  <si>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</si>
  <si>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</si>
  <si>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</si>
  <si>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</si>
  <si>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</si>
  <si>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</si>
  <si>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</si>
  <si>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</si>
  <si>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</si>
  <si>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</si>
  <si>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</si>
  <si>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</si>
  <si>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</si>
  <si>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</si>
  <si>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</si>
  <si>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</si>
  <si>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</si>
  <si>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</si>
  <si>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</si>
  <si>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</si>
  <si>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</si>
  <si>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</si>
  <si>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</si>
  <si>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</si>
  <si>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</si>
  <si>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</si>
  <si>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</si>
  <si>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</si>
  <si>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</si>
  <si>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</si>
  <si>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</si>
  <si>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</si>
  <si>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</si>
  <si>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</si>
  <si>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</si>
  <si>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</si>
  <si>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</si>
  <si>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</si>
  <si>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</si>
  <si>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</si>
  <si>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</si>
  <si>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</si>
  <si>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</si>
  <si>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</si>
  <si>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</si>
  <si>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</si>
  <si>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</si>
  <si>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</si>
  <si>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</si>
  <si>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</si>
  <si>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</si>
  <si>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</si>
  <si>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</si>
  <si>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</si>
  <si>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</si>
  <si>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</si>
  <si>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</si>
  <si>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</si>
  <si>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</si>
  <si>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</si>
  <si>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</si>
  <si>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</si>
  <si>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</si>
  <si>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</si>
  <si>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</si>
  <si>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</si>
  <si>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</si>
  <si>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</si>
  <si>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</si>
  <si>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</si>
  <si>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</si>
  <si>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</si>
  <si>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</si>
  <si>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</si>
  <si>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</si>
  <si>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</si>
  <si>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</si>
  <si>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</si>
  <si>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</si>
  <si>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</si>
  <si>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</si>
  <si>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</si>
  <si>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</si>
  <si>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</si>
  <si>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</si>
  <si>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</si>
  <si>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</si>
  <si>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</si>
  <si>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</si>
  <si>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</si>
  <si>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</si>
  <si>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</si>
  <si>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</si>
  <si>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</si>
  <si>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</si>
  <si>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</si>
  <si>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</si>
  <si>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</si>
  <si>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</si>
  <si>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</si>
  <si>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</si>
  <si>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</si>
  <si>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</si>
  <si>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</si>
  <si>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</si>
  <si>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</si>
  <si>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</si>
  <si>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</si>
  <si>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</si>
  <si>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</si>
  <si>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</si>
  <si>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</si>
  <si>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</si>
  <si>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</si>
  <si>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</si>
  <si>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</si>
  <si>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</si>
  <si>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</si>
  <si>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</si>
  <si>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</si>
  <si>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</si>
  <si>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</si>
  <si>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</si>
  <si>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</si>
  <si>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</si>
  <si>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</si>
  <si>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</si>
  <si>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</si>
  <si>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</si>
  <si>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</si>
  <si>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</si>
  <si>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</si>
  <si>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</si>
  <si>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</si>
  <si>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</si>
  <si>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</si>
  <si>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</si>
  <si>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</si>
  <si>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</si>
  <si>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</si>
  <si>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</si>
  <si>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</si>
  <si>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</si>
  <si>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</si>
  <si>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</si>
  <si>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</si>
  <si>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</si>
  <si>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</si>
  <si>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</si>
  <si>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</si>
  <si>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</si>
  <si>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</si>
  <si>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</si>
  <si>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</si>
  <si>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</si>
  <si>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</si>
  <si>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</si>
  <si>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</si>
  <si>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</si>
  <si>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</si>
  <si>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</si>
  <si>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</si>
  <si>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</si>
  <si>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</si>
  <si>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</si>
  <si>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</si>
  <si>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</si>
  <si>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</si>
  <si>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</si>
  <si>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</si>
  <si>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</si>
  <si>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</si>
  <si>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</si>
  <si>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</si>
  <si>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</si>
  <si>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</si>
  <si>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</si>
  <si>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</si>
  <si>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</si>
  <si>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</si>
  <si>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</si>
  <si>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</si>
  <si>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</si>
  <si>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</si>
  <si>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</si>
  <si>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</si>
  <si>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</si>
  <si>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</si>
  <si>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</si>
  <si>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</si>
  <si>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</si>
  <si>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</si>
  <si>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</si>
  <si>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</si>
  <si>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</si>
  <si>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</si>
  <si>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</si>
  <si>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</si>
  <si>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</si>
  <si>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</si>
  <si>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</si>
  <si>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</si>
  <si>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</si>
  <si>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</si>
  <si>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</si>
  <si>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</si>
  <si>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</si>
  <si>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</si>
  <si>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</si>
  <si>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</si>
  <si>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</si>
  <si>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</si>
  <si>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</si>
  <si>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</si>
  <si>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</si>
  <si>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</si>
  <si>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</si>
  <si>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</si>
  <si>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</si>
  <si>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</si>
  <si>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</si>
  <si>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</si>
  <si>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</si>
  <si>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</si>
  <si>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</si>
  <si>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</si>
  <si>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</si>
  <si>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</si>
  <si>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</si>
  <si>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</si>
  <si>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</si>
  <si>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</si>
  <si>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</si>
  <si>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</si>
  <si>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</si>
  <si>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</si>
  <si>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</si>
  <si>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</si>
  <si>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</si>
  <si>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</si>
  <si>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</si>
  <si>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</si>
  <si>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</si>
  <si>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</si>
  <si>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</si>
  <si>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</si>
  <si>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</si>
  <si>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</si>
  <si>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</si>
  <si>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</si>
  <si>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</si>
  <si>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</si>
  <si>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</si>
  <si>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</si>
  <si>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</si>
  <si>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</si>
  <si>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</si>
  <si>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</si>
  <si>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</si>
  <si>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</si>
  <si>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</si>
  <si>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</si>
  <si>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</si>
  <si>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</si>
  <si>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</si>
  <si>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</si>
  <si>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</si>
  <si>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</si>
  <si>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</si>
  <si>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</si>
  <si>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</si>
  <si>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</si>
  <si>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</si>
  <si>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</si>
  <si>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</si>
  <si>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</si>
  <si>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</si>
  <si>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</si>
  <si>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</si>
  <si>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</si>
  <si>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</si>
  <si>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</si>
  <si>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</si>
  <si>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</si>
  <si>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</si>
  <si>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</si>
  <si>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</si>
  <si>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</si>
  <si>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</si>
  <si>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</si>
  <si>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</si>
  <si>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</si>
  <si>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</si>
  <si>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</si>
  <si>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</si>
  <si>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</si>
  <si>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</si>
  <si>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</si>
  <si>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</si>
  <si>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</si>
  <si>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</si>
  <si>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</si>
  <si>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</si>
  <si>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</si>
  <si>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</si>
  <si>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</si>
  <si>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</si>
  <si>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</si>
  <si>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</si>
  <si>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</si>
  <si>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</si>
  <si>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</si>
  <si>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</si>
  <si>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</si>
  <si>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</si>
  <si>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</si>
  <si>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</si>
  <si>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</si>
  <si>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</si>
  <si>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</si>
  <si>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</si>
  <si>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</si>
  <si>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</si>
  <si>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</si>
  <si>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</si>
  <si>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</si>
  <si>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</si>
  <si>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</si>
  <si>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</si>
  <si>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</si>
  <si>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</si>
  <si>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</si>
  <si>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</si>
  <si>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</si>
  <si>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</si>
  <si>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</si>
  <si>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</si>
  <si>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</si>
  <si>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</si>
  <si>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</si>
  <si>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</si>
  <si>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</si>
  <si>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</si>
  <si>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</si>
  <si>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</si>
  <si>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</si>
  <si>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</si>
  <si>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</si>
  <si>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</si>
  <si>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</si>
  <si>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</si>
  <si>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</si>
  <si>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</si>
  <si>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</si>
  <si>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</si>
  <si>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</si>
  <si>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</si>
  <si>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</si>
  <si>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</si>
  <si>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</si>
  <si>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</si>
  <si>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</si>
  <si>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</si>
  <si>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</si>
  <si>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</si>
  <si>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</si>
  <si>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</si>
  <si>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</si>
  <si>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</si>
  <si>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</si>
  <si>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</si>
  <si>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</si>
  <si>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</si>
  <si>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</si>
  <si>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</si>
  <si>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</si>
  <si>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</si>
  <si>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</si>
  <si>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</si>
  <si>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</si>
  <si>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</si>
  <si>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</si>
  <si>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</si>
  <si>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</si>
  <si>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</si>
  <si>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</si>
  <si>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</si>
  <si>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</si>
  <si>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</si>
  <si>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</si>
  <si>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</si>
  <si>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</si>
  <si>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</si>
  <si>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</si>
  <si>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</si>
  <si>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</si>
  <si>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</si>
  <si>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</si>
  <si>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</si>
  <si>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</si>
  <si>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</si>
  <si>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</si>
  <si>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</si>
  <si>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</si>
  <si>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</si>
  <si>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</si>
  <si>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</si>
  <si>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</si>
  <si>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</si>
  <si>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</si>
  <si>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</si>
  <si>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</si>
  <si>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</si>
  <si>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</si>
  <si>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</si>
  <si>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</si>
  <si>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</si>
  <si>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</si>
  <si>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</si>
  <si>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</si>
  <si>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</si>
  <si>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</si>
  <si>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</si>
  <si>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</si>
  <si>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</si>
  <si>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</si>
  <si>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</si>
  <si>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</si>
  <si>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</si>
  <si>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</si>
  <si>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</si>
  <si>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</si>
  <si>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</si>
  <si>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</si>
  <si>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</si>
  <si>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</si>
  <si>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</si>
  <si>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</si>
  <si>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</si>
  <si>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</si>
  <si>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</si>
  <si>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</si>
  <si>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</si>
  <si>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</si>
  <si>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</si>
  <si>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</si>
  <si>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</si>
  <si>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</si>
  <si>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</si>
  <si>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</si>
  <si>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</si>
  <si>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</si>
  <si>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</si>
  <si>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</si>
  <si>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</si>
  <si>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</si>
  <si>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</si>
  <si>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</si>
  <si>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</si>
  <si>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</si>
  <si>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</si>
  <si>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</si>
  <si>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</si>
  <si>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</si>
  <si>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</si>
  <si>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</si>
  <si>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</si>
  <si>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</si>
  <si>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</si>
  <si>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</si>
  <si>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</si>
  <si>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</si>
  <si>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</si>
  <si>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</si>
  <si>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</si>
  <si>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</si>
  <si>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</si>
  <si>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</si>
  <si>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</si>
  <si>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</si>
  <si>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</si>
  <si>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</si>
  <si>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</si>
  <si>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</si>
  <si>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</si>
  <si>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</si>
  <si>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</si>
  <si>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</si>
  <si>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</si>
  <si>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</si>
  <si>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</si>
  <si>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</si>
  <si>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</si>
  <si>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</si>
  <si>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</si>
  <si>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</si>
  <si>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</si>
  <si>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</si>
  <si>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</si>
  <si>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</si>
  <si>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</si>
  <si>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</si>
  <si>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</si>
  <si>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</si>
  <si>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</si>
  <si>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</si>
  <si>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</si>
  <si>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</si>
  <si>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</si>
  <si>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</si>
  <si>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</si>
  <si>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</si>
  <si>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</si>
  <si>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</si>
  <si>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</si>
  <si>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</si>
  <si>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</si>
  <si>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</si>
  <si>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</si>
  <si>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</si>
  <si>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</si>
  <si>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</si>
  <si>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</si>
  <si>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</si>
  <si>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</si>
  <si>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</si>
  <si>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</si>
  <si>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</si>
  <si>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</si>
  <si>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</si>
  <si>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</si>
  <si>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</si>
  <si>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</si>
  <si>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</si>
  <si>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</si>
  <si>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</si>
  <si>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</si>
  <si>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</si>
  <si>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</si>
  <si>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</si>
  <si>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</si>
  <si>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</si>
  <si>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</si>
  <si>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</si>
  <si>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</si>
  <si>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</si>
  <si>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</si>
  <si>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</si>
  <si>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</si>
  <si>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</si>
  <si>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</si>
  <si>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</si>
  <si>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</si>
  <si>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</si>
  <si>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</si>
  <si>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</si>
  <si>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</si>
  <si>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</si>
  <si>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</si>
  <si>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</si>
  <si>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</si>
  <si>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</si>
  <si>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</si>
  <si>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</si>
  <si>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</si>
  <si>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</si>
  <si>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</si>
  <si>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</si>
  <si>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</si>
  <si>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</si>
  <si>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</si>
  <si>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</si>
  <si>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</si>
  <si>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</si>
  <si>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</si>
  <si>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</si>
  <si>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</si>
  <si>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</si>
  <si>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</si>
  <si>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</si>
  <si>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</si>
  <si>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</si>
  <si>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</si>
  <si>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</si>
  <si>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</si>
  <si>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</si>
  <si>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</si>
  <si>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</si>
  <si>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</si>
  <si>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</si>
  <si>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</si>
  <si>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</si>
  <si>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</si>
  <si>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</si>
  <si>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</si>
  <si>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</si>
  <si>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</si>
  <si>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</si>
  <si>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</si>
  <si>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</si>
  <si>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</si>
  <si>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</si>
  <si>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</si>
  <si>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</si>
  <si>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</si>
  <si>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</si>
  <si>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</si>
  <si>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</si>
  <si>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</si>
  <si>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</si>
  <si>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</si>
  <si>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</si>
  <si>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</si>
  <si>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</si>
  <si>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</si>
  <si>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</si>
  <si>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Succesful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</si>
  <si>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</si>
  <si>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</si>
  <si>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</si>
  <si>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</si>
  <si>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</si>
  <si>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</si>
  <si>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</si>
  <si>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</si>
  <si>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</si>
  <si>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</si>
  <si>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</si>
  <si>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</si>
  <si>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</si>
  <si>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</si>
  <si>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</si>
  <si>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</si>
  <si>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</si>
  <si>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</si>
  <si>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</si>
  <si>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</si>
  <si>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Mean</t>
  </si>
  <si>
    <t>Median</t>
  </si>
  <si>
    <t>Minimum</t>
  </si>
  <si>
    <t>Maximum</t>
  </si>
  <si>
    <t>Variance</t>
  </si>
  <si>
    <t>Standard Deviation</t>
  </si>
  <si>
    <t xml:space="preserve">The median would be a better measure point instead of the mean as the minimun value and maximum affect the mean heavily. </t>
  </si>
  <si>
    <t>the data indicates that successful campaigns have more variability compared to unsuccessful campaigns. It makes sense as unsuccedful campaigns are consistantly underperforming.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</si>
</sst>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B2B2B"/>
      <name val="Roboto"/>
    </font>
    <font>
      <sz val="12"/>
      <color theme="9"/>
      <name val="Calibri"/>
      <family val="2"/>
      <scheme val="minor"/>
    </font>
    <font>
      <sz val="12"/>
      <color rgb="FF92D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42" applyNumberFormat="1" applyFont="1"/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9" fontId="0" fillId="0" borderId="0" xfId="42" applyFont="1"/>
    <xf numFmtId="0" fontId="14" fillId="0" borderId="0" xfId="0" applyFont="1"/>
    <xf numFmtId="0" fontId="19" fillId="0" borderId="0" xfId="0" applyFont="1"/>
    <xf numFmtId="1" fontId="20" fillId="0" borderId="0" xfId="0" applyNumberFormat="1" applyFont="1"/>
    <xf numFmtId="1" fontId="14" fillId="0" borderId="0" xfId="0" applyNumberFormat="1" applyFont="1"/>
    <xf numFmtId="0" fontId="20" fillId="0" borderId="0" xfId="0" applyFont="1"/>
    <xf numFmtId="164" fontId="19" fillId="0" borderId="0" xfId="0" applyNumberFormat="1" applyFont="1"/>
    <xf numFmtId="164" fontId="14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1.xlsx]Pivot Table 1!PivotTable16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0.1469634317862166"/>
          <c:w val="0.72267825896762905"/>
          <c:h val="0.518959244677748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1-42F6-9A8B-FE6B3947B683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1-42F6-9A8B-FE6B3947B683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C1-42F6-9A8B-FE6B3947B683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C1-42F6-9A8B-FE6B3947B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7143199"/>
        <c:axId val="1757141279"/>
      </c:barChart>
      <c:catAx>
        <c:axId val="1757143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141279"/>
        <c:crosses val="autoZero"/>
        <c:auto val="1"/>
        <c:lblAlgn val="ctr"/>
        <c:lblOffset val="100"/>
        <c:noMultiLvlLbl val="0"/>
      </c:catAx>
      <c:valAx>
        <c:axId val="175714127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14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1.xlsx]Pivot Table 2!PivotTable17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1-47A3-AE1E-E5DA19BE1739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1-47A3-AE1E-E5DA19BE1739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1-47A3-AE1E-E5DA19BE1739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D-405D-8BD5-A2162F272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8895199"/>
        <c:axId val="1817709103"/>
      </c:barChart>
      <c:catAx>
        <c:axId val="148889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09103"/>
        <c:crosses val="autoZero"/>
        <c:auto val="1"/>
        <c:lblAlgn val="ctr"/>
        <c:lblOffset val="100"/>
        <c:noMultiLvlLbl val="0"/>
      </c:catAx>
      <c:valAx>
        <c:axId val="18177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8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1.xlsx]Sheet3!PivotTable2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2-4C47-9FC1-811D00B4A5A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2-4C47-9FC1-811D00B4A5AB}"/>
            </c:ext>
          </c:extLst>
        </c:ser>
        <c:ser>
          <c:idx val="4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E2-4C47-9FC1-811D00B4A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169104"/>
        <c:axId val="1450168624"/>
      </c:lineChart>
      <c:catAx>
        <c:axId val="14501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68624"/>
        <c:crosses val="autoZero"/>
        <c:auto val="1"/>
        <c:lblAlgn val="ctr"/>
        <c:lblOffset val="100"/>
        <c:noMultiLvlLbl val="0"/>
      </c:catAx>
      <c:valAx>
        <c:axId val="14501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66320245800401E-2"/>
          <c:y val="9.0671634710667137E-2"/>
          <c:w val="0.92304631880097032"/>
          <c:h val="0.61134534617476777"/>
        </c:manualLayout>
      </c:layout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A9-49F2-8F3E-4AEA74ABC3D0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A9-49F2-8F3E-4AEA74ABC3D0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A9-49F2-8F3E-4AEA74ABC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43599"/>
        <c:axId val="2398440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AA9-49F2-8F3E-4AEA74ABC3D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9-49F2-8F3E-4AEA74ABC3D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AA9-49F2-8F3E-4AEA74ABC3D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AA9-49F2-8F3E-4AEA74ABC3D0}"/>
                  </c:ext>
                </c:extLst>
              </c15:ser>
            </c15:filteredLineSeries>
          </c:ext>
        </c:extLst>
      </c:lineChart>
      <c:catAx>
        <c:axId val="23984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44079"/>
        <c:crosses val="autoZero"/>
        <c:auto val="1"/>
        <c:lblAlgn val="ctr"/>
        <c:lblOffset val="100"/>
        <c:noMultiLvlLbl val="0"/>
      </c:catAx>
      <c:valAx>
        <c:axId val="23984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4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1</xdr:row>
      <xdr:rowOff>0</xdr:rowOff>
    </xdr:from>
    <xdr:to>
      <xdr:col>17</xdr:col>
      <xdr:colOff>652463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9720B-D565-9216-906E-EB803DCB8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2</xdr:row>
      <xdr:rowOff>180974</xdr:rowOff>
    </xdr:from>
    <xdr:to>
      <xdr:col>25</xdr:col>
      <xdr:colOff>255134</xdr:colOff>
      <xdr:row>29</xdr:row>
      <xdr:rowOff>127567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170D3-1BF3-BD68-2BDB-8DE1C092E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2</xdr:row>
      <xdr:rowOff>104775</xdr:rowOff>
    </xdr:from>
    <xdr:to>
      <xdr:col>19</xdr:col>
      <xdr:colOff>19050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8AE4B-4254-D0C3-B32D-D4EC2CEEF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1053286</xdr:colOff>
      <xdr:row>15</xdr:row>
      <xdr:rowOff>43306</xdr:rowOff>
    </xdr:from>
    <xdr:to>
      <xdr:col>6</xdr:col>
      <xdr:colOff>415334</xdr:colOff>
      <xdr:row>34</xdr:row>
      <xdr:rowOff>49841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24881-7A72-D72A-E0FA-9215179D5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carlo giudice" refreshedDate="45130.582607523145" createdVersion="8" refreshedVersion="8" minRefreshableVersion="3" recordCount="1000" xr:uid="{3F81FDDB-9638-41B0-A676-E4F462E03F2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containsInteger="1" minValue="0" maxValue="0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carlo giudice" refreshedDate="45130.628930439816" createdVersion="8" refreshedVersion="8" minRefreshableVersion="3" recordCount="1001" xr:uid="{07588BA1-617C-4123-A7B0-22281D17EA73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containsInteger="1" minValue="0" maxValue="0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launched_at" numFmtId="0">
      <sharedItems containsString="0" containsBlank="1" containsNumber="1" containsInteger="1" minValue="1263016800" maxValue="1580104800"/>
    </cacheField>
    <cacheField name="Date Ended Conversion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0"/>
    <n v="158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0"/>
    <n v="1425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0"/>
    <n v="24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0"/>
    <n v="53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0"/>
    <n v="174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0"/>
    <n v="18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0"/>
    <n v="227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0"/>
    <n v="70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0"/>
    <n v="44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0"/>
    <n v="220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0"/>
    <n v="27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0"/>
    <n v="55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0"/>
    <n v="98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0"/>
    <n v="200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0"/>
    <n v="452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0"/>
    <n v="100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0"/>
    <n v="1249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0"/>
    <n v="135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0"/>
    <n v="674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0"/>
    <n v="1396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0"/>
    <n v="558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0"/>
    <n v="890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0"/>
    <n v="142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0"/>
    <n v="2673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0"/>
    <n v="163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0"/>
    <n v="1480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0"/>
    <n v="15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0"/>
    <n v="2220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0"/>
    <n v="1606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0"/>
    <n v="129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0"/>
    <n v="2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0"/>
    <n v="2307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0"/>
    <n v="5419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0"/>
    <n v="16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0"/>
    <n v="1965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0"/>
    <n v="16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0"/>
    <n v="107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0"/>
    <n v="134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0"/>
    <n v="88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0"/>
    <n v="198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0"/>
    <n v="111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0"/>
    <n v="222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0"/>
    <n v="6212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0"/>
    <n v="98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0"/>
    <n v="48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0"/>
    <n v="92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0"/>
    <n v="149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0"/>
    <n v="2431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0"/>
    <n v="303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0"/>
    <n v="1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0"/>
    <n v="1467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0"/>
    <n v="75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0"/>
    <n v="209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0"/>
    <n v="120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0"/>
    <n v="131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0"/>
    <n v="164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0"/>
    <n v="201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0"/>
    <n v="211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0"/>
    <n v="128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0"/>
    <n v="1600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0"/>
    <n v="2253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0"/>
    <n v="249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0"/>
    <n v="5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0"/>
    <n v="38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0"/>
    <n v="236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0"/>
    <n v="12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0"/>
    <n v="4065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0"/>
    <n v="246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0"/>
    <n v="17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0"/>
    <n v="247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0"/>
    <n v="76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0"/>
    <n v="54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0"/>
    <n v="88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0"/>
    <n v="85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0"/>
    <n v="170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0"/>
    <n v="168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0"/>
    <n v="56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0"/>
    <n v="330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0"/>
    <n v="838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0"/>
    <n v="127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0"/>
    <n v="411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0"/>
    <n v="180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0"/>
    <n v="1000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0"/>
    <n v="374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0"/>
    <n v="71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0"/>
    <n v="203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0"/>
    <n v="1482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0"/>
    <n v="113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0"/>
    <n v="96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0"/>
    <n v="106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0"/>
    <n v="679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0"/>
    <n v="498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0"/>
    <n v="610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0"/>
    <n v="180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0"/>
    <n v="27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0"/>
    <n v="2331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0"/>
    <n v="113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0"/>
    <n v="1220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0"/>
    <n v="164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0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0"/>
    <n v="164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0"/>
    <n v="336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0"/>
    <n v="37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0"/>
    <n v="1917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0"/>
    <n v="95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0"/>
    <n v="147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0"/>
    <n v="86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0"/>
    <n v="83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0"/>
    <n v="60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0"/>
    <n v="296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0"/>
    <n v="676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0"/>
    <n v="361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0"/>
    <n v="131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0"/>
    <n v="126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0"/>
    <n v="3304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0"/>
    <n v="73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0"/>
    <n v="275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0"/>
    <n v="67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0"/>
    <n v="154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0"/>
    <n v="1782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0"/>
    <n v="903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0"/>
    <n v="3387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0"/>
    <n v="662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0"/>
    <n v="94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0"/>
    <n v="180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0"/>
    <n v="774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0"/>
    <n v="672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0"/>
    <n v="532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0"/>
    <n v="55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0"/>
    <n v="533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0"/>
    <n v="2443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0"/>
    <n v="89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0"/>
    <n v="15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0"/>
    <n v="940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0"/>
    <n v="117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0"/>
    <n v="5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0"/>
    <n v="50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0"/>
    <n v="1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0"/>
    <n v="326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0"/>
    <n v="186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0"/>
    <n v="1071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0"/>
    <n v="11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0"/>
    <n v="70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0"/>
    <n v="135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0"/>
    <n v="768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0"/>
    <n v="51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0"/>
    <n v="199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0"/>
    <n v="107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0"/>
    <n v="195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0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0"/>
    <n v="1467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0"/>
    <n v="3376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0"/>
    <n v="5681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0"/>
    <n v="1059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0"/>
    <n v="1194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0"/>
    <n v="379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0"/>
    <n v="30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0"/>
    <n v="41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0"/>
    <n v="182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0"/>
    <n v="164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0"/>
    <n v="75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0"/>
    <n v="157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0"/>
    <n v="246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0"/>
    <n v="1396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0"/>
    <n v="250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0"/>
    <n v="244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0"/>
    <n v="146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0"/>
    <n v="955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0"/>
    <n v="1267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0"/>
    <n v="67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0"/>
    <n v="5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0"/>
    <n v="26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0"/>
    <n v="1561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0"/>
    <n v="48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0"/>
    <n v="1130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0"/>
    <n v="782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0"/>
    <n v="2739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0"/>
    <n v="210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0"/>
    <n v="3537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0"/>
    <n v="2107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0"/>
    <n v="136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0"/>
    <n v="3318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0"/>
    <n v="86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0"/>
    <n v="340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0"/>
    <n v="19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0"/>
    <n v="886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0"/>
    <n v="1442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0"/>
    <n v="3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0"/>
    <n v="441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0"/>
    <n v="24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0"/>
    <n v="86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0"/>
    <n v="243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0"/>
    <n v="65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0"/>
    <n v="126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0"/>
    <n v="524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0"/>
    <n v="100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0"/>
    <n v="1989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0"/>
    <n v="168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0"/>
    <n v="13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0"/>
    <n v="1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0"/>
    <n v="157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0"/>
    <n v="8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0"/>
    <n v="449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0"/>
    <n v="40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0"/>
    <n v="80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0"/>
    <n v="57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0"/>
    <n v="43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0"/>
    <n v="2053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0"/>
    <n v="808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0"/>
    <n v="226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0"/>
    <n v="1625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0"/>
    <n v="16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0"/>
    <n v="4289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0"/>
    <n v="165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0"/>
    <n v="143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0"/>
    <n v="1815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0"/>
    <n v="934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0"/>
    <n v="397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0"/>
    <n v="1539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0"/>
    <n v="17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0"/>
    <n v="2179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0"/>
    <n v="138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0"/>
    <n v="931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0"/>
    <n v="3594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0"/>
    <n v="5880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0"/>
    <n v="112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0"/>
    <n v="943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0"/>
    <n v="2468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0"/>
    <n v="2551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0"/>
    <n v="10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0"/>
    <n v="67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0"/>
    <n v="92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0"/>
    <n v="62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0"/>
    <n v="149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0"/>
    <n v="92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0"/>
    <n v="57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0"/>
    <n v="32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0"/>
    <n v="97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0"/>
    <n v="41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0"/>
    <n v="1784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0"/>
    <n v="1684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0"/>
    <n v="250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0"/>
    <n v="238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0"/>
    <n v="5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0"/>
    <n v="21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0"/>
    <n v="222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0"/>
    <n v="1884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0"/>
    <n v="218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0"/>
    <n v="6465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0"/>
    <n v="1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0"/>
    <n v="101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0"/>
    <n v="59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0"/>
    <n v="1335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0"/>
    <n v="88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0"/>
    <n v="1697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0"/>
    <n v="15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0"/>
    <n v="92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0"/>
    <n v="186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0"/>
    <n v="138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0"/>
    <n v="261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0"/>
    <n v="45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0"/>
    <n v="107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0"/>
    <n v="199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0"/>
    <n v="5512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0"/>
    <n v="86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0"/>
    <n v="318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0"/>
    <n v="2768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0"/>
    <n v="48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0"/>
    <n v="8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0"/>
    <n v="1890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0"/>
    <n v="61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0"/>
    <n v="1894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0"/>
    <n v="282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0"/>
    <n v="15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0"/>
    <n v="116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0"/>
    <n v="133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0"/>
    <n v="83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0"/>
    <n v="91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0"/>
    <n v="546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0"/>
    <n v="393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0"/>
    <n v="2062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0"/>
    <n v="13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0"/>
    <n v="29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0"/>
    <n v="132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0"/>
    <n v="254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0"/>
    <n v="184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0"/>
    <n v="176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0"/>
    <n v="137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0"/>
    <n v="337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0"/>
    <n v="908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0"/>
    <n v="107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0"/>
    <n v="10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0"/>
    <n v="32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0"/>
    <n v="183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0"/>
    <n v="1910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0"/>
    <n v="3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0"/>
    <n v="104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0"/>
    <n v="72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0"/>
    <n v="49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0"/>
    <n v="1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0"/>
    <n v="295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0"/>
    <n v="245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0"/>
    <n v="32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0"/>
    <n v="142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0"/>
    <n v="85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0"/>
    <n v="7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0"/>
    <n v="659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0"/>
    <n v="803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0"/>
    <n v="75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0"/>
    <n v="16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0"/>
    <n v="121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0"/>
    <n v="3742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0"/>
    <n v="223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0"/>
    <n v="133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0"/>
    <n v="31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0"/>
    <n v="108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0"/>
    <n v="30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0"/>
    <n v="17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0"/>
    <n v="64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0"/>
    <n v="80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0"/>
    <n v="2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0"/>
    <n v="5168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0"/>
    <n v="26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0"/>
    <n v="307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0"/>
    <n v="73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0"/>
    <n v="128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0"/>
    <n v="3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0"/>
    <n v="2441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0"/>
    <n v="21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0"/>
    <n v="1385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0"/>
    <n v="190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0"/>
    <n v="470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0"/>
    <n v="253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0"/>
    <n v="1113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0"/>
    <n v="2283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0"/>
    <n v="1072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0"/>
    <n v="1095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0"/>
    <n v="1690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0"/>
    <n v="1297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0"/>
    <n v="393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0"/>
    <n v="1257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0"/>
    <n v="328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0"/>
    <n v="147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0"/>
    <n v="830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0"/>
    <n v="331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0"/>
    <n v="25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0"/>
    <n v="191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0"/>
    <n v="3483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0"/>
    <n v="923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0"/>
    <n v="1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0"/>
    <n v="2013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0"/>
    <n v="33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0"/>
    <n v="1703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0"/>
    <n v="80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0"/>
    <n v="86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0"/>
    <n v="40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0"/>
    <n v="41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0"/>
    <n v="23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0"/>
    <n v="187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0"/>
    <n v="287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0"/>
    <n v="88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0"/>
    <n v="191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0"/>
    <n v="139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0"/>
    <n v="186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0"/>
    <n v="112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0"/>
    <n v="101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0"/>
    <n v="75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0"/>
    <n v="206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0"/>
    <n v="154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0"/>
    <n v="596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0"/>
    <n v="2176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0"/>
    <n v="169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0"/>
    <n v="210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0"/>
    <n v="441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0"/>
    <n v="25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0"/>
    <n v="131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0"/>
    <n v="12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0"/>
    <n v="355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0"/>
    <n v="44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0"/>
    <n v="84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0"/>
    <n v="155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0"/>
    <n v="67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0"/>
    <n v="189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0"/>
    <n v="4799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0"/>
    <n v="1137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0"/>
    <n v="1068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0"/>
    <n v="424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0"/>
    <n v="145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0"/>
    <n v="1152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0"/>
    <n v="50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0"/>
    <n v="151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0"/>
    <n v="1608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0"/>
    <n v="3059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0"/>
    <n v="34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0"/>
    <n v="220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0"/>
    <n v="1604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0"/>
    <n v="454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0"/>
    <n v="123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0"/>
    <n v="941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0"/>
    <n v="1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0"/>
    <n v="299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0"/>
    <n v="40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0"/>
    <n v="3015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0"/>
    <n v="2237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0"/>
    <n v="435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0"/>
    <n v="645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0"/>
    <n v="484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0"/>
    <n v="154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0"/>
    <n v="714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0"/>
    <n v="1111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0"/>
    <n v="82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0"/>
    <n v="134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0"/>
    <n v="1089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0"/>
    <n v="5497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0"/>
    <n v="418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0"/>
    <n v="1439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0"/>
    <n v="15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0"/>
    <n v="1999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0"/>
    <n v="5203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0"/>
    <n v="94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0"/>
    <n v="118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0"/>
    <n v="205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0"/>
    <n v="162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0"/>
    <n v="83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0"/>
    <n v="92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0"/>
    <n v="219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0"/>
    <n v="2526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0"/>
    <n v="747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0"/>
    <n v="2138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0"/>
    <n v="84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0"/>
    <n v="94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0"/>
    <n v="91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0"/>
    <n v="792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0"/>
    <n v="10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0"/>
    <n v="1713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0"/>
    <n v="24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0"/>
    <n v="192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0"/>
    <n v="247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0"/>
    <n v="2293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0"/>
    <n v="3131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0"/>
    <n v="32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0"/>
    <n v="143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0"/>
    <n v="90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0"/>
    <n v="296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0"/>
    <n v="170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0"/>
    <n v="186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0"/>
    <n v="439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0"/>
    <n v="60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0"/>
    <n v="86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0"/>
    <n v="1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0"/>
    <n v="6286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0"/>
    <n v="31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0"/>
    <n v="1181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0"/>
    <n v="39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0"/>
    <n v="3727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0"/>
    <n v="160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0"/>
    <n v="46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0"/>
    <n v="2120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0"/>
    <n v="105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0"/>
    <n v="50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0"/>
    <n v="2080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0"/>
    <n v="535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0"/>
    <n v="2105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0"/>
    <n v="2436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0"/>
    <n v="80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0"/>
    <n v="42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0"/>
    <n v="139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0"/>
    <n v="16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0"/>
    <n v="15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0"/>
    <n v="381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0"/>
    <n v="194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0"/>
    <n v="575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0"/>
    <n v="106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0"/>
    <n v="142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0"/>
    <n v="21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0"/>
    <n v="1120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0"/>
    <n v="113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0"/>
    <n v="2756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0"/>
    <n v="173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0"/>
    <n v="87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0"/>
    <n v="1538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0"/>
    <n v="9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0"/>
    <n v="55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0"/>
    <n v="1572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0"/>
    <n v="648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0"/>
    <n v="2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0"/>
    <n v="2346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0"/>
    <n v="115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0"/>
    <n v="85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0"/>
    <n v="144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0"/>
    <n v="244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0"/>
    <n v="595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0"/>
    <n v="64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0"/>
    <n v="268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0"/>
    <n v="195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0"/>
    <n v="54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0"/>
    <n v="120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0"/>
    <n v="579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0"/>
    <n v="2072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0"/>
    <n v="1796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0"/>
    <n v="186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0"/>
    <n v="460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0"/>
    <n v="62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0"/>
    <n v="347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0"/>
    <n v="252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0"/>
    <n v="19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0"/>
    <n v="3657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0"/>
    <n v="1258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0"/>
    <n v="131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0"/>
    <n v="362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0"/>
    <n v="239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0"/>
    <n v="35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0"/>
    <n v="52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0"/>
    <n v="133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0"/>
    <n v="84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0"/>
    <n v="78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0"/>
    <n v="10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0"/>
    <n v="1773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0"/>
    <n v="32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0"/>
    <n v="369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0"/>
    <n v="191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0"/>
    <n v="89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0"/>
    <n v="1979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0"/>
    <n v="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0"/>
    <n v="147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0"/>
    <n v="6080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0"/>
    <n v="80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0"/>
    <n v="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0"/>
    <n v="1784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0"/>
    <n v="3640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0"/>
    <n v="126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0"/>
    <n v="221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0"/>
    <n v="243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0"/>
    <n v="20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0"/>
    <n v="140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0"/>
    <n v="1052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0"/>
    <n v="1296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0"/>
    <n v="77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0"/>
    <n v="247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0"/>
    <n v="395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0"/>
    <n v="49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0"/>
    <n v="180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0"/>
    <n v="84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0"/>
    <n v="2690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0"/>
    <n v="88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0"/>
    <n v="156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0"/>
    <n v="2985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0"/>
    <n v="762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0"/>
    <n v="1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0"/>
    <n v="2779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0"/>
    <n v="92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0"/>
    <n v="102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0"/>
    <n v="554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0"/>
    <n v="135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0"/>
    <n v="122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0"/>
    <n v="221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0"/>
    <n v="126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0"/>
    <n v="1022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0"/>
    <n v="3177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0"/>
    <n v="198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0"/>
    <n v="26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0"/>
    <n v="85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0"/>
    <n v="1790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0"/>
    <n v="3596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0"/>
    <n v="37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0"/>
    <n v="244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0"/>
    <n v="5180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0"/>
    <n v="589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0"/>
    <n v="2725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0"/>
    <n v="35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0"/>
    <n v="94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0"/>
    <n v="300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0"/>
    <n v="144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0"/>
    <n v="558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0"/>
    <n v="64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0"/>
    <n v="37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0"/>
    <n v="245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0"/>
    <n v="87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0"/>
    <n v="3116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0"/>
    <n v="71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0"/>
    <n v="42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0"/>
    <n v="909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0"/>
    <n v="161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0"/>
    <n v="136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0"/>
    <n v="130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0"/>
    <n v="156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0"/>
    <n v="1368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0"/>
    <n v="102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0"/>
    <n v="8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0"/>
    <n v="102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0"/>
    <n v="253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0"/>
    <n v="4006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0"/>
    <n v="157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0"/>
    <n v="1629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0"/>
    <n v="183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0"/>
    <n v="2188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0"/>
    <n v="2409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0"/>
    <n v="82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0"/>
    <n v="1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0"/>
    <n v="194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0"/>
    <n v="1140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0"/>
    <n v="102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0"/>
    <n v="2857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0"/>
    <n v="107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0"/>
    <n v="160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0"/>
    <n v="2230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0"/>
    <n v="316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0"/>
    <n v="117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0"/>
    <n v="6406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0"/>
    <n v="15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0"/>
    <n v="192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0"/>
    <n v="26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0"/>
    <n v="723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0"/>
    <n v="170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0"/>
    <n v="238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0"/>
    <n v="55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0"/>
    <n v="1198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0"/>
    <n v="648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0"/>
    <n v="128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0"/>
    <n v="2144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0"/>
    <n v="64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0"/>
    <n v="2693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0"/>
    <n v="432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0"/>
    <n v="62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0"/>
    <n v="189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0"/>
    <n v="154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0"/>
    <n v="96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0"/>
    <n v="750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0"/>
    <n v="87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0"/>
    <n v="3063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0"/>
    <n v="278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0"/>
    <n v="105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0"/>
    <n v="1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0"/>
    <n v="2266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0"/>
    <n v="2604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0"/>
    <n v="65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0"/>
    <n v="94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0"/>
    <n v="45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0"/>
    <n v="257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0"/>
    <n v="194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0"/>
    <n v="129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0"/>
    <n v="375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0"/>
    <n v="29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0"/>
    <n v="4697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0"/>
    <n v="29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0"/>
    <n v="18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0"/>
    <n v="723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0"/>
    <n v="60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0"/>
    <n v="1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0"/>
    <n v="3868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0"/>
    <n v="409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0"/>
    <n v="234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0"/>
    <n v="3016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0"/>
    <n v="264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0"/>
    <n v="504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0"/>
    <n v="1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0"/>
    <n v="390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0"/>
    <n v="750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0"/>
    <n v="77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0"/>
    <n v="752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0"/>
    <n v="131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0"/>
    <n v="8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0"/>
    <n v="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0"/>
    <n v="272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0"/>
    <n v="25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0"/>
    <n v="419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0"/>
    <n v="76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0"/>
    <n v="162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0"/>
    <n v="1101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0"/>
    <n v="1073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0"/>
    <n v="442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0"/>
    <n v="58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0"/>
    <n v="1218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0"/>
    <n v="331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0"/>
    <n v="1170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0"/>
    <n v="111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0"/>
    <n v="215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0"/>
    <n v="363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0"/>
    <n v="2955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0"/>
    <n v="1657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0"/>
    <n v="103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0"/>
    <n v="14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0"/>
    <n v="110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0"/>
    <n v="92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0"/>
    <n v="134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0"/>
    <n v="269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0"/>
    <n v="175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0"/>
    <n v="69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0"/>
    <n v="190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0"/>
    <n v="237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0"/>
    <n v="77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0"/>
    <n v="1748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0"/>
    <n v="79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0"/>
    <n v="196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0"/>
    <n v="889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0"/>
    <n v="7295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0"/>
    <n v="2893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0"/>
    <n v="56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0"/>
    <n v="1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0"/>
    <n v="820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0"/>
    <n v="83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0"/>
    <n v="203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0"/>
    <n v="116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0"/>
    <n v="202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0"/>
    <n v="1345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0"/>
    <n v="168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0"/>
    <n v="137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0"/>
    <n v="186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0"/>
    <n v="125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0"/>
    <n v="14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0"/>
    <n v="202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0"/>
    <n v="103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0"/>
    <n v="1785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0"/>
    <n v="656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0"/>
    <n v="157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0"/>
    <n v="555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0"/>
    <n v="297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0"/>
    <n v="123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0"/>
    <n v="38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0"/>
    <n v="60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0"/>
    <n v="3036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0"/>
    <n v="144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0"/>
    <n v="121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0"/>
    <n v="1596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0"/>
    <n v="52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0"/>
    <n v="181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0"/>
    <n v="10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0"/>
    <n v="122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0"/>
    <n v="1071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0"/>
    <n v="21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0"/>
    <n v="1121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0"/>
    <n v="980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0"/>
    <n v="536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0"/>
    <n v="199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0"/>
    <n v="2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0"/>
    <n v="180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0"/>
    <n v="15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0"/>
    <n v="19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0"/>
    <n v="16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0"/>
    <n v="130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0"/>
    <n v="122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0"/>
    <n v="17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0"/>
    <n v="140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0"/>
    <n v="34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0"/>
    <n v="3388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0"/>
    <n v="280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0"/>
    <n v="614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0"/>
    <n v="366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0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0"/>
    <n v="270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0"/>
    <n v="114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0"/>
    <n v="137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0"/>
    <n v="3205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0"/>
    <n v="288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0"/>
    <n v="148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0"/>
    <n v="114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0"/>
    <n v="1518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0"/>
    <n v="127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0"/>
    <n v="210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0"/>
    <n v="166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0"/>
    <n v="100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0"/>
    <n v="23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0"/>
    <n v="148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0"/>
    <n v="198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0"/>
    <n v="248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0"/>
    <n v="513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0"/>
    <n v="150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0"/>
    <n v="3410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0"/>
    <n v="216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0"/>
    <n v="26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0"/>
    <n v="5139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0"/>
    <n v="2353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0"/>
    <n v="78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0"/>
    <n v="10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0"/>
    <n v="2201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0"/>
    <n v="676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0"/>
    <n v="174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0"/>
    <n v="831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0"/>
    <n v="164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0"/>
    <n v="56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0"/>
    <n v="161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0"/>
    <n v="138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0"/>
    <n v="3308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0"/>
    <n v="127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0"/>
    <n v="207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0"/>
    <n v="859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0"/>
    <n v="31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0"/>
    <n v="45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0"/>
    <n v="1113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0"/>
    <n v="6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0"/>
    <n v="7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0"/>
    <n v="181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0"/>
    <n v="110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0"/>
    <n v="31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0"/>
    <n v="78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0"/>
    <n v="185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0"/>
    <n v="121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0"/>
    <n v="1225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0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0"/>
    <n v="106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0"/>
    <n v="142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0"/>
    <n v="233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0"/>
    <n v="21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0"/>
    <n v="67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0"/>
    <n v="76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0"/>
    <n v="43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0"/>
    <n v="19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0"/>
    <n v="2108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0"/>
    <n v="22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0"/>
    <n v="679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0"/>
    <n v="2805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0"/>
    <n v="68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0"/>
    <n v="36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0"/>
    <n v="183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0"/>
    <n v="133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0"/>
    <n v="2489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0"/>
    <n v="69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0"/>
    <n v="47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0"/>
    <n v="279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0"/>
    <n v="210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0"/>
    <n v="2100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0"/>
    <n v="252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0"/>
    <n v="1280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0"/>
    <n v="157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0"/>
    <n v="194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0"/>
    <n v="82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0"/>
    <n v="70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0"/>
    <n v="154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0"/>
    <n v="22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0"/>
    <n v="4233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0"/>
    <n v="1297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0"/>
    <n v="16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0"/>
    <n v="119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0"/>
    <n v="1758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0"/>
    <n v="94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0"/>
    <n v="1797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0"/>
    <n v="261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0"/>
    <n v="157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0"/>
    <n v="3533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0"/>
    <n v="155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0"/>
    <n v="13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0"/>
    <n v="33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0"/>
    <n v="94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0"/>
    <n v="1354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0"/>
    <n v="48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0"/>
    <n v="110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0"/>
    <n v="172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0"/>
    <n v="307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0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0"/>
    <n v="160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0"/>
    <n v="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0"/>
    <n v="1467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0"/>
    <n v="2662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0"/>
    <n v="452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0"/>
    <n v="158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0"/>
    <n v="22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0"/>
    <n v="35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0"/>
    <n v="63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0"/>
    <n v="65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0"/>
    <n v="163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0"/>
    <n v="85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0"/>
    <n v="217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0"/>
    <n v="150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0"/>
    <n v="3272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0"/>
    <n v="898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0"/>
    <n v="300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0"/>
    <n v="126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0"/>
    <n v="526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0"/>
    <n v="121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0"/>
    <n v="2320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0"/>
    <n v="8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0"/>
    <n v="1887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0"/>
    <n v="4358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0"/>
    <n v="67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0"/>
    <n v="5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0"/>
    <n v="1229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0"/>
    <n v="12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0"/>
    <n v="53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0"/>
    <n v="2414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0"/>
    <n v="452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0"/>
    <n v="80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0"/>
    <n v="193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0"/>
    <n v="1886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0"/>
    <n v="52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0"/>
    <n v="1825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0"/>
    <n v="31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0"/>
    <n v="290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0"/>
    <n v="122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0"/>
    <n v="1470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0"/>
    <n v="165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0"/>
    <n v="182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0"/>
    <n v="199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0"/>
    <n v="56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0"/>
    <n v="107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0"/>
    <n v="1460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0"/>
    <n v="27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0"/>
    <n v="1221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0"/>
    <n v="123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0"/>
    <n v="1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0"/>
    <n v="159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0"/>
    <n v="110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0"/>
    <n v="14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0"/>
    <n v="16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0"/>
    <n v="23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0"/>
    <n v="191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0"/>
    <n v="41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0"/>
    <n v="3934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0"/>
    <n v="80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0"/>
    <n v="296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0"/>
    <n v="462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0"/>
    <n v="179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0"/>
    <n v="523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0"/>
    <n v="141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0"/>
    <n v="186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0"/>
    <n v="52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0"/>
    <n v="27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0"/>
    <n v="156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0"/>
    <n v="225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0"/>
    <n v="255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0"/>
    <n v="38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0"/>
    <n v="2261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0"/>
    <n v="40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0"/>
    <n v="2289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0"/>
    <n v="65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0"/>
    <n v="15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0"/>
    <n v="37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0"/>
    <n v="3777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0"/>
    <n v="184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0"/>
    <n v="85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0"/>
    <n v="112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0"/>
    <n v="144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0"/>
    <n v="190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0"/>
    <n v="105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0"/>
    <n v="132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0"/>
    <n v="21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0"/>
    <n v="9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0"/>
    <n v="96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0"/>
    <n v="67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0"/>
    <n v="66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0"/>
    <n v="78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0"/>
    <n v="67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0"/>
    <n v="11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0"/>
    <n v="263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0"/>
    <n v="1691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0"/>
    <n v="181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0"/>
    <n v="13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0"/>
    <n v="160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0"/>
    <n v="203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0"/>
    <n v="1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0"/>
    <n v="155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0"/>
    <n v="2266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0"/>
    <n v="21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0"/>
    <n v="15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0"/>
    <n v="80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0"/>
    <n v="830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0"/>
    <n v="13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0"/>
    <n v="112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0"/>
    <n v="130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0"/>
    <n v="55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0"/>
    <n v="155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0"/>
    <n v="266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0"/>
    <n v="114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0"/>
    <n v="155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0"/>
    <n v="207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0"/>
    <n v="245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0"/>
    <n v="157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0"/>
    <n v="114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0"/>
    <n v="93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0"/>
    <n v="594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0"/>
    <n v="2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0"/>
    <n v="1681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0"/>
    <n v="252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0"/>
    <n v="32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0"/>
    <n v="135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0"/>
    <n v="140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0"/>
    <n v="67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0"/>
    <n v="92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0"/>
    <n v="1015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0"/>
    <n v="742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0"/>
    <n v="323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0"/>
    <n v="75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0"/>
    <n v="2326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0"/>
    <n v="381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0"/>
    <n v="4405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0"/>
    <n v="92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0"/>
    <n v="480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0"/>
    <n v="64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0"/>
    <n v="226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0"/>
    <n v="64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0"/>
    <n v="241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0"/>
    <n v="13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0"/>
    <n v="75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0"/>
    <n v="842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0"/>
    <n v="2043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0"/>
    <n v="112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0"/>
    <n v="139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0"/>
    <n v="3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0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x v="0"/>
    <n v="1448690400"/>
    <d v="2015-12-15T06:00: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0"/>
    <n v="158"/>
    <s v="US"/>
    <s v="USD"/>
    <x v="1"/>
    <n v="1408424400"/>
    <d v="2014-08-21T05:00: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0"/>
    <n v="1425"/>
    <s v="AU"/>
    <s v="AUD"/>
    <x v="2"/>
    <n v="1384668000"/>
    <d v="2013-11-19T06:00: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0"/>
    <n v="24"/>
    <s v="US"/>
    <s v="USD"/>
    <x v="3"/>
    <n v="1565499600"/>
    <d v="2019-09-20T05:00: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0"/>
    <n v="53"/>
    <s v="US"/>
    <s v="USD"/>
    <x v="4"/>
    <n v="1547964000"/>
    <d v="2019-01-24T06:00: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0"/>
    <n v="174"/>
    <s v="DK"/>
    <s v="DKK"/>
    <x v="5"/>
    <n v="1346130000"/>
    <d v="2012-09-08T05:00: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0"/>
    <n v="18"/>
    <s v="GB"/>
    <s v="GBP"/>
    <x v="6"/>
    <n v="1505278800"/>
    <d v="2017-09-14T05:00: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0"/>
    <n v="227"/>
    <s v="DK"/>
    <s v="DKK"/>
    <x v="7"/>
    <n v="1439442000"/>
    <d v="2015-08-15T05:00: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0"/>
    <n v="708"/>
    <s v="DK"/>
    <s v="DKK"/>
    <x v="8"/>
    <n v="1281330000"/>
    <d v="2010-08-11T05:00: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0"/>
    <n v="44"/>
    <s v="US"/>
    <s v="USD"/>
    <x v="9"/>
    <n v="1379566800"/>
    <d v="2013-11-07T06:00: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0"/>
    <n v="220"/>
    <s v="US"/>
    <s v="USD"/>
    <x v="10"/>
    <n v="1281762000"/>
    <d v="2010-10-01T05:00: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0"/>
    <n v="27"/>
    <s v="US"/>
    <s v="USD"/>
    <x v="11"/>
    <n v="1285045200"/>
    <d v="2010-09-27T05:00: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0"/>
    <n v="55"/>
    <s v="US"/>
    <s v="USD"/>
    <x v="12"/>
    <n v="1571720400"/>
    <d v="2019-10-30T05:00: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0"/>
    <n v="98"/>
    <s v="US"/>
    <s v="USD"/>
    <x v="13"/>
    <n v="1465621200"/>
    <d v="2016-06-23T05:00: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0"/>
    <n v="200"/>
    <s v="US"/>
    <s v="USD"/>
    <x v="14"/>
    <n v="1331013600"/>
    <d v="2012-04-02T05:00: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0"/>
    <n v="452"/>
    <s v="US"/>
    <s v="USD"/>
    <x v="15"/>
    <n v="1575957600"/>
    <d v="2019-12-14T06:00: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0"/>
    <n v="100"/>
    <s v="US"/>
    <s v="USD"/>
    <x v="16"/>
    <n v="1390370400"/>
    <d v="2014-02-13T06:00: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0"/>
    <n v="1249"/>
    <s v="US"/>
    <s v="USD"/>
    <x v="17"/>
    <n v="1294812000"/>
    <d v="2011-01-13T06:00: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0"/>
    <n v="135"/>
    <s v="US"/>
    <s v="USD"/>
    <x v="18"/>
    <n v="1536382800"/>
    <d v="2018-09-16T05:00: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0"/>
    <n v="674"/>
    <s v="US"/>
    <s v="USD"/>
    <x v="19"/>
    <n v="1551679200"/>
    <d v="2019-03-25T05:00: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0"/>
    <n v="1396"/>
    <s v="US"/>
    <s v="USD"/>
    <x v="20"/>
    <n v="1406523600"/>
    <d v="2014-07-28T05:00: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0"/>
    <n v="558"/>
    <s v="US"/>
    <s v="USD"/>
    <x v="21"/>
    <n v="1313384400"/>
    <d v="2011-09-18T05:00: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0"/>
    <n v="890"/>
    <s v="US"/>
    <s v="USD"/>
    <x v="22"/>
    <n v="1522731600"/>
    <d v="2018-04-18T05:00: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0"/>
    <n v="142"/>
    <s v="GB"/>
    <s v="GBP"/>
    <x v="23"/>
    <n v="1550124000"/>
    <d v="2019-04-08T05:00: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0"/>
    <n v="2673"/>
    <s v="US"/>
    <s v="USD"/>
    <x v="24"/>
    <n v="1403326800"/>
    <d v="2014-06-23T05:00: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0"/>
    <n v="163"/>
    <s v="US"/>
    <s v="USD"/>
    <x v="25"/>
    <n v="1305694800"/>
    <d v="2011-06-07T05:00: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0"/>
    <n v="1480"/>
    <s v="US"/>
    <s v="USD"/>
    <x v="26"/>
    <n v="1533013200"/>
    <d v="2018-08-27T05:00: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0"/>
    <n v="15"/>
    <s v="US"/>
    <s v="USD"/>
    <x v="27"/>
    <n v="1443848400"/>
    <d v="2015-10-11T05:00: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0"/>
    <n v="2220"/>
    <s v="US"/>
    <s v="USD"/>
    <x v="28"/>
    <n v="1265695200"/>
    <d v="2010-03-04T06:00: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0"/>
    <n v="1606"/>
    <s v="CH"/>
    <s v="CHF"/>
    <x v="29"/>
    <n v="1532062800"/>
    <d v="2018-08-29T05:00: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0"/>
    <n v="129"/>
    <s v="US"/>
    <s v="USD"/>
    <x v="30"/>
    <n v="1558674000"/>
    <d v="2019-05-29T05:00: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0"/>
    <n v="226"/>
    <s v="GB"/>
    <s v="GBP"/>
    <x v="31"/>
    <n v="1451973600"/>
    <d v="2016-02-02T06:00: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0"/>
    <n v="2307"/>
    <s v="IT"/>
    <s v="EUR"/>
    <x v="32"/>
    <n v="1515564000"/>
    <d v="2018-02-06T06:00: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0"/>
    <n v="5419"/>
    <s v="US"/>
    <s v="USD"/>
    <x v="33"/>
    <n v="1412485200"/>
    <d v="2014-11-11T06:00: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0"/>
    <n v="165"/>
    <s v="US"/>
    <s v="USD"/>
    <x v="34"/>
    <n v="1490245200"/>
    <d v="2017-03-28T05:00: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0"/>
    <n v="1965"/>
    <s v="DK"/>
    <s v="DKK"/>
    <x v="35"/>
    <n v="1547877600"/>
    <d v="2019-03-02T06:00: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0"/>
    <n v="16"/>
    <s v="US"/>
    <s v="USD"/>
    <x v="36"/>
    <n v="1298700000"/>
    <d v="2011-03-23T05:00: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0"/>
    <n v="107"/>
    <s v="US"/>
    <s v="USD"/>
    <x v="37"/>
    <n v="1570338000"/>
    <d v="2019-11-08T06:00: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0"/>
    <n v="134"/>
    <s v="US"/>
    <s v="USD"/>
    <x v="38"/>
    <n v="1287378000"/>
    <d v="2010-10-23T05:00: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0"/>
    <n v="88"/>
    <s v="DK"/>
    <s v="DKK"/>
    <x v="39"/>
    <n v="1361772000"/>
    <d v="2013-03-11T05:00: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0"/>
    <n v="198"/>
    <s v="US"/>
    <s v="USD"/>
    <x v="40"/>
    <n v="1275714000"/>
    <d v="2010-06-24T05:00: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0"/>
    <n v="111"/>
    <s v="IT"/>
    <s v="EUR"/>
    <x v="41"/>
    <n v="1346734800"/>
    <d v="2012-09-30T05:00: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0"/>
    <n v="222"/>
    <s v="US"/>
    <s v="USD"/>
    <x v="42"/>
    <n v="1309755600"/>
    <d v="2011-07-13T05:00: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0"/>
    <n v="6212"/>
    <s v="US"/>
    <s v="USD"/>
    <x v="43"/>
    <n v="1406178000"/>
    <d v="2014-08-09T05:00: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0"/>
    <n v="98"/>
    <s v="DK"/>
    <s v="DKK"/>
    <x v="44"/>
    <n v="1552798800"/>
    <d v="2019-03-18T05:00: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0"/>
    <n v="48"/>
    <s v="US"/>
    <s v="USD"/>
    <x v="45"/>
    <n v="1478062800"/>
    <d v="2016-11-17T06:00: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0"/>
    <n v="92"/>
    <s v="US"/>
    <s v="USD"/>
    <x v="46"/>
    <n v="1278565200"/>
    <d v="2010-07-31T05:00: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0"/>
    <n v="149"/>
    <s v="US"/>
    <s v="USD"/>
    <x v="47"/>
    <n v="1396069200"/>
    <d v="2014-04-28T05:00: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0"/>
    <n v="2431"/>
    <s v="US"/>
    <s v="USD"/>
    <x v="48"/>
    <n v="1435208400"/>
    <d v="2015-07-07T05:00: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0"/>
    <n v="303"/>
    <s v="US"/>
    <s v="USD"/>
    <x v="49"/>
    <n v="1571547600"/>
    <d v="2019-12-04T06:00: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0"/>
    <n v="1"/>
    <s v="IT"/>
    <s v="EUR"/>
    <x v="50"/>
    <n v="1375333200"/>
    <d v="2013-08-29T05:00: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0"/>
    <n v="1467"/>
    <s v="GB"/>
    <s v="GBP"/>
    <x v="51"/>
    <n v="1332824400"/>
    <d v="2012-04-12T05:00: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0"/>
    <n v="75"/>
    <s v="US"/>
    <s v="USD"/>
    <x v="52"/>
    <n v="1284526800"/>
    <d v="2010-09-19T05:00: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0"/>
    <n v="209"/>
    <s v="US"/>
    <s v="USD"/>
    <x v="53"/>
    <n v="1400562000"/>
    <d v="2014-06-28T05:00: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0"/>
    <n v="120"/>
    <s v="US"/>
    <s v="USD"/>
    <x v="54"/>
    <n v="1520748000"/>
    <d v="2018-03-17T05:00: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0"/>
    <n v="131"/>
    <s v="US"/>
    <s v="USD"/>
    <x v="55"/>
    <n v="1532926800"/>
    <d v="2018-08-04T05:00: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0"/>
    <n v="164"/>
    <s v="US"/>
    <s v="USD"/>
    <x v="56"/>
    <n v="1420869600"/>
    <d v="2015-01-17T06:00: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0"/>
    <n v="201"/>
    <s v="US"/>
    <s v="USD"/>
    <x v="57"/>
    <n v="1504242000"/>
    <d v="2017-09-13T05:00: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0"/>
    <n v="211"/>
    <s v="US"/>
    <s v="USD"/>
    <x v="58"/>
    <n v="1442811600"/>
    <d v="2015-10-04T05:00: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0"/>
    <n v="128"/>
    <s v="US"/>
    <s v="USD"/>
    <x v="59"/>
    <n v="1497243600"/>
    <d v="2017-06-27T05:00: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0"/>
    <n v="1600"/>
    <s v="CA"/>
    <s v="CAD"/>
    <x v="60"/>
    <n v="1342501200"/>
    <d v="2012-07-20T05:00: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0"/>
    <n v="2253"/>
    <s v="CA"/>
    <s v="CAD"/>
    <x v="61"/>
    <n v="1298268000"/>
    <d v="2011-04-02T05:00: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0"/>
    <n v="249"/>
    <s v="US"/>
    <s v="USD"/>
    <x v="62"/>
    <n v="1433480400"/>
    <d v="2015-06-06T05:00: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0"/>
    <n v="5"/>
    <s v="US"/>
    <s v="USD"/>
    <x v="63"/>
    <n v="1493355600"/>
    <d v="2017-05-04T05:00: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0"/>
    <n v="38"/>
    <s v="US"/>
    <s v="USD"/>
    <x v="64"/>
    <n v="1530507600"/>
    <d v="2018-07-17T05:00: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0"/>
    <n v="236"/>
    <s v="US"/>
    <s v="USD"/>
    <x v="65"/>
    <n v="1296108000"/>
    <d v="2011-02-03T06:00: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0"/>
    <n v="12"/>
    <s v="US"/>
    <s v="USD"/>
    <x v="66"/>
    <n v="1428469200"/>
    <d v="2015-04-13T05:00: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0"/>
    <n v="4065"/>
    <s v="GB"/>
    <s v="GBP"/>
    <x v="67"/>
    <n v="1264399200"/>
    <d v="2010-01-30T06:00: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0"/>
    <n v="246"/>
    <s v="IT"/>
    <s v="EUR"/>
    <x v="68"/>
    <n v="1501131600"/>
    <d v="2017-09-12T05:00: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0"/>
    <n v="17"/>
    <s v="US"/>
    <s v="USD"/>
    <x v="69"/>
    <n v="1292738400"/>
    <d v="2011-01-22T06:00: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0"/>
    <n v="2475"/>
    <s v="IT"/>
    <s v="EUR"/>
    <x v="70"/>
    <n v="1288674000"/>
    <d v="2010-12-21T06:00: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0"/>
    <n v="76"/>
    <s v="US"/>
    <s v="USD"/>
    <x v="71"/>
    <n v="1575093600"/>
    <d v="2019-12-04T06:00: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0"/>
    <n v="54"/>
    <s v="US"/>
    <s v="USD"/>
    <x v="72"/>
    <n v="1435726800"/>
    <d v="2015-08-06T05:00: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0"/>
    <n v="88"/>
    <s v="US"/>
    <s v="USD"/>
    <x v="73"/>
    <n v="1480226400"/>
    <d v="2016-11-30T06:00: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0"/>
    <n v="85"/>
    <s v="GB"/>
    <s v="GBP"/>
    <x v="74"/>
    <n v="1459054800"/>
    <d v="2016-03-28T05:00: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0"/>
    <n v="170"/>
    <s v="US"/>
    <s v="USD"/>
    <x v="75"/>
    <n v="1531630800"/>
    <d v="2018-07-23T05:00: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0"/>
    <n v="1684"/>
    <s v="US"/>
    <s v="USD"/>
    <x v="76"/>
    <n v="1421992800"/>
    <d v="2015-03-13T05:00: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0"/>
    <n v="56"/>
    <s v="US"/>
    <s v="USD"/>
    <x v="77"/>
    <n v="1285563600"/>
    <d v="2010-10-11T05:00: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0"/>
    <n v="330"/>
    <s v="US"/>
    <s v="USD"/>
    <x v="78"/>
    <n v="1523854800"/>
    <d v="2018-04-17T05:00: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0"/>
    <n v="838"/>
    <s v="US"/>
    <s v="USD"/>
    <x v="79"/>
    <n v="1529125200"/>
    <d v="2018-06-21T05:00: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0"/>
    <n v="127"/>
    <s v="US"/>
    <s v="USD"/>
    <x v="80"/>
    <n v="1503982800"/>
    <d v="2017-09-28T05:00: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0"/>
    <n v="411"/>
    <s v="US"/>
    <s v="USD"/>
    <x v="81"/>
    <n v="1511416800"/>
    <d v="2017-12-18T06:00: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0"/>
    <n v="180"/>
    <s v="GB"/>
    <s v="GBP"/>
    <x v="82"/>
    <n v="1547704800"/>
    <d v="2019-01-24T06:00: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0"/>
    <n v="1000"/>
    <s v="US"/>
    <s v="USD"/>
    <x v="83"/>
    <n v="1469682000"/>
    <d v="2016-08-19T05:00: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0"/>
    <n v="374"/>
    <s v="US"/>
    <s v="USD"/>
    <x v="84"/>
    <n v="1343451600"/>
    <d v="2012-08-07T05:00: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0"/>
    <n v="71"/>
    <s v="AU"/>
    <s v="AUD"/>
    <x v="85"/>
    <n v="1315717200"/>
    <d v="2011-09-19T05:00: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0"/>
    <n v="203"/>
    <s v="US"/>
    <s v="USD"/>
    <x v="86"/>
    <n v="1430715600"/>
    <d v="2015-05-17T05:00: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0"/>
    <n v="1482"/>
    <s v="AU"/>
    <s v="AUD"/>
    <x v="87"/>
    <n v="1299564000"/>
    <d v="2011-03-19T05:00: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0"/>
    <n v="113"/>
    <s v="US"/>
    <s v="USD"/>
    <x v="88"/>
    <n v="1429160400"/>
    <d v="2015-05-08T05:00: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0"/>
    <n v="96"/>
    <s v="US"/>
    <s v="USD"/>
    <x v="89"/>
    <n v="1271307600"/>
    <d v="2010-04-17T05:00: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0"/>
    <n v="106"/>
    <s v="US"/>
    <s v="USD"/>
    <x v="90"/>
    <n v="1456380000"/>
    <d v="2016-02-25T06:00: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0"/>
    <n v="679"/>
    <s v="IT"/>
    <s v="EUR"/>
    <x v="91"/>
    <n v="1470459600"/>
    <d v="2016-09-03T05:00: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0"/>
    <n v="498"/>
    <s v="CH"/>
    <s v="CHF"/>
    <x v="92"/>
    <n v="1277269200"/>
    <d v="2010-06-24T05:00: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0"/>
    <n v="610"/>
    <s v="US"/>
    <s v="USD"/>
    <x v="93"/>
    <n v="1350709200"/>
    <d v="2012-10-24T05:00: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0"/>
    <n v="180"/>
    <s v="GB"/>
    <s v="GBP"/>
    <x v="94"/>
    <n v="1554613200"/>
    <d v="2019-04-18T05:00: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0"/>
    <n v="27"/>
    <s v="US"/>
    <s v="USD"/>
    <x v="95"/>
    <n v="1571029200"/>
    <d v="2019-10-21T05:00: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0"/>
    <n v="2331"/>
    <s v="US"/>
    <s v="USD"/>
    <x v="96"/>
    <n v="1299736800"/>
    <d v="2011-03-23T05:00: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0"/>
    <n v="113"/>
    <s v="US"/>
    <s v="USD"/>
    <x v="48"/>
    <n v="1435208400"/>
    <d v="2015-08-18T05:00: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0"/>
    <n v="1220"/>
    <s v="AU"/>
    <s v="AUD"/>
    <x v="97"/>
    <n v="1437973200"/>
    <d v="2015-07-31T05:00: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0"/>
    <n v="164"/>
    <s v="US"/>
    <s v="USD"/>
    <x v="98"/>
    <n v="1416895200"/>
    <d v="2014-12-24T06:00: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0"/>
    <n v="1"/>
    <s v="US"/>
    <s v="USD"/>
    <x v="99"/>
    <n v="1319000400"/>
    <d v="2011-11-06T05:00: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0"/>
    <n v="164"/>
    <s v="US"/>
    <s v="USD"/>
    <x v="100"/>
    <n v="1424498400"/>
    <d v="2015-02-28T06:00: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0"/>
    <n v="336"/>
    <s v="US"/>
    <s v="USD"/>
    <x v="101"/>
    <n v="1526274000"/>
    <d v="2018-05-21T05:00: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0"/>
    <n v="37"/>
    <s v="IT"/>
    <s v="EUR"/>
    <x v="102"/>
    <n v="1287896400"/>
    <d v="2010-11-02T05:00: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0"/>
    <n v="1917"/>
    <s v="US"/>
    <s v="USD"/>
    <x v="103"/>
    <n v="1495515600"/>
    <d v="2017-05-24T05:00: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0"/>
    <n v="95"/>
    <s v="US"/>
    <s v="USD"/>
    <x v="104"/>
    <n v="1364878800"/>
    <d v="2013-04-20T05:00: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0"/>
    <n v="147"/>
    <s v="US"/>
    <s v="USD"/>
    <x v="105"/>
    <n v="1567918800"/>
    <d v="2019-09-13T05:00: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0"/>
    <n v="86"/>
    <s v="US"/>
    <s v="USD"/>
    <x v="106"/>
    <n v="1524459600"/>
    <d v="2018-05-10T05:00: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0"/>
    <n v="83"/>
    <s v="US"/>
    <s v="USD"/>
    <x v="107"/>
    <n v="1333688400"/>
    <d v="2012-05-13T05:00: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0"/>
    <n v="60"/>
    <s v="US"/>
    <s v="USD"/>
    <x v="108"/>
    <n v="1389506400"/>
    <d v="2014-01-14T06:00: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0"/>
    <n v="296"/>
    <s v="US"/>
    <s v="USD"/>
    <x v="109"/>
    <n v="1536642000"/>
    <d v="2018-09-30T05:00: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0"/>
    <n v="676"/>
    <s v="US"/>
    <s v="USD"/>
    <x v="110"/>
    <n v="1348290000"/>
    <d v="2012-09-28T05:00: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0"/>
    <n v="361"/>
    <s v="AU"/>
    <s v="AUD"/>
    <x v="111"/>
    <n v="1408856400"/>
    <d v="2014-09-08T05:00: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0"/>
    <n v="131"/>
    <s v="US"/>
    <s v="USD"/>
    <x v="112"/>
    <n v="1505192400"/>
    <d v="2017-09-19T05:00: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0"/>
    <n v="126"/>
    <s v="US"/>
    <s v="USD"/>
    <x v="113"/>
    <n v="1554786000"/>
    <d v="2019-04-10T05:00: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0"/>
    <n v="3304"/>
    <s v="IT"/>
    <s v="EUR"/>
    <x v="114"/>
    <n v="1510898400"/>
    <d v="2017-12-22T06:00: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0"/>
    <n v="73"/>
    <s v="US"/>
    <s v="USD"/>
    <x v="115"/>
    <n v="1442552400"/>
    <d v="2015-09-19T05:00: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0"/>
    <n v="275"/>
    <s v="US"/>
    <s v="USD"/>
    <x v="116"/>
    <n v="1316667600"/>
    <d v="2011-09-28T05:00: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0"/>
    <n v="67"/>
    <s v="US"/>
    <s v="USD"/>
    <x v="117"/>
    <n v="1390716000"/>
    <d v="2014-02-01T06:00: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0"/>
    <n v="154"/>
    <s v="US"/>
    <s v="USD"/>
    <x v="118"/>
    <n v="1402894800"/>
    <d v="2014-07-03T05:00: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0"/>
    <n v="1782"/>
    <s v="US"/>
    <s v="USD"/>
    <x v="119"/>
    <n v="1429246800"/>
    <d v="2015-04-21T05:00: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0"/>
    <n v="903"/>
    <s v="US"/>
    <s v="USD"/>
    <x v="33"/>
    <n v="1412485200"/>
    <d v="2014-10-18T05:00: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0"/>
    <n v="3387"/>
    <s v="US"/>
    <s v="USD"/>
    <x v="120"/>
    <n v="1417068000"/>
    <d v="2014-12-24T06:00: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0"/>
    <n v="662"/>
    <s v="CA"/>
    <s v="CAD"/>
    <x v="121"/>
    <n v="1448344800"/>
    <d v="2015-11-27T06:00: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0"/>
    <n v="94"/>
    <s v="IT"/>
    <s v="EUR"/>
    <x v="122"/>
    <n v="1557723600"/>
    <d v="2019-07-05T05:00: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0"/>
    <n v="180"/>
    <s v="US"/>
    <s v="USD"/>
    <x v="123"/>
    <n v="1537333200"/>
    <d v="2018-09-23T05:00: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0"/>
    <n v="774"/>
    <s v="US"/>
    <s v="USD"/>
    <x v="124"/>
    <n v="1471150800"/>
    <d v="2016-09-11T05:00: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0"/>
    <n v="672"/>
    <s v="CA"/>
    <s v="CAD"/>
    <x v="125"/>
    <n v="1273640400"/>
    <d v="2010-05-15T05:00: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0"/>
    <n v="532"/>
    <s v="US"/>
    <s v="USD"/>
    <x v="126"/>
    <n v="1282885200"/>
    <d v="2010-09-09T05:00: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0"/>
    <n v="55"/>
    <s v="AU"/>
    <s v="AUD"/>
    <x v="127"/>
    <n v="1422943200"/>
    <d v="2015-02-28T06:00: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0"/>
    <n v="533"/>
    <s v="DK"/>
    <s v="DKK"/>
    <x v="128"/>
    <n v="1319605200"/>
    <d v="2011-11-11T06:00: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0"/>
    <n v="2443"/>
    <s v="GB"/>
    <s v="GBP"/>
    <x v="129"/>
    <n v="1385704800"/>
    <d v="2013-12-12T06:00: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0"/>
    <n v="89"/>
    <s v="US"/>
    <s v="USD"/>
    <x v="130"/>
    <n v="1515736800"/>
    <d v="2018-01-28T06:00: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0"/>
    <n v="159"/>
    <s v="US"/>
    <s v="USD"/>
    <x v="131"/>
    <n v="1313125200"/>
    <d v="2011-09-03T05:00: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0"/>
    <n v="940"/>
    <s v="CH"/>
    <s v="CHF"/>
    <x v="132"/>
    <n v="1308459600"/>
    <d v="2011-08-07T05:00: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0"/>
    <n v="117"/>
    <s v="US"/>
    <s v="USD"/>
    <x v="133"/>
    <n v="1362636000"/>
    <d v="2013-03-12T05:00: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0"/>
    <n v="58"/>
    <s v="US"/>
    <s v="USD"/>
    <x v="134"/>
    <n v="1402117200"/>
    <d v="2014-06-19T05:00: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0"/>
    <n v="50"/>
    <s v="US"/>
    <s v="USD"/>
    <x v="135"/>
    <n v="1286341200"/>
    <d v="2010-10-12T05:00: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0"/>
    <n v="115"/>
    <s v="US"/>
    <s v="USD"/>
    <x v="136"/>
    <n v="1348808400"/>
    <d v="2012-10-04T05:00: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0"/>
    <n v="326"/>
    <s v="US"/>
    <s v="USD"/>
    <x v="137"/>
    <n v="1429592400"/>
    <d v="2015-05-07T05:00: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0"/>
    <n v="186"/>
    <s v="US"/>
    <s v="USD"/>
    <x v="138"/>
    <n v="1519538400"/>
    <d v="2018-03-02T06:00: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0"/>
    <n v="1071"/>
    <s v="US"/>
    <s v="USD"/>
    <x v="139"/>
    <n v="1434085200"/>
    <d v="2015-06-18T05:00: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0"/>
    <n v="117"/>
    <s v="US"/>
    <s v="USD"/>
    <x v="107"/>
    <n v="1333688400"/>
    <d v="2012-05-17T05:00: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0"/>
    <n v="70"/>
    <s v="US"/>
    <s v="USD"/>
    <x v="140"/>
    <n v="1277701200"/>
    <d v="2010-07-18T05:00: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0"/>
    <n v="135"/>
    <s v="US"/>
    <s v="USD"/>
    <x v="141"/>
    <n v="1560747600"/>
    <d v="2019-06-25T05:00: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0"/>
    <n v="768"/>
    <s v="CH"/>
    <s v="CHF"/>
    <x v="142"/>
    <n v="1410066000"/>
    <d v="2014-09-12T05:00: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0"/>
    <n v="51"/>
    <s v="US"/>
    <s v="USD"/>
    <x v="143"/>
    <n v="1320732000"/>
    <d v="2011-11-28T06:00: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0"/>
    <n v="199"/>
    <s v="US"/>
    <s v="USD"/>
    <x v="144"/>
    <n v="1465794000"/>
    <d v="2016-06-19T05:00: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0"/>
    <n v="107"/>
    <s v="US"/>
    <s v="USD"/>
    <x v="145"/>
    <n v="1500958800"/>
    <d v="2017-08-03T05:00: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0"/>
    <n v="195"/>
    <s v="US"/>
    <s v="USD"/>
    <x v="146"/>
    <n v="1357020000"/>
    <d v="2013-02-22T06:00: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0"/>
    <n v="1"/>
    <s v="US"/>
    <s v="USD"/>
    <x v="147"/>
    <n v="1544940000"/>
    <d v="2018-12-17T06:00: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0"/>
    <n v="1467"/>
    <s v="US"/>
    <s v="USD"/>
    <x v="148"/>
    <n v="1402290000"/>
    <d v="2014-07-30T05:00: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0"/>
    <n v="3376"/>
    <s v="US"/>
    <s v="USD"/>
    <x v="149"/>
    <n v="1487311200"/>
    <d v="2017-02-24T06:00: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0"/>
    <n v="5681"/>
    <s v="US"/>
    <s v="USD"/>
    <x v="150"/>
    <n v="1350622800"/>
    <d v="2012-10-25T05:00: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0"/>
    <n v="1059"/>
    <s v="US"/>
    <s v="USD"/>
    <x v="151"/>
    <n v="1463029200"/>
    <d v="2016-06-04T05:00: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0"/>
    <n v="1194"/>
    <s v="US"/>
    <s v="USD"/>
    <x v="152"/>
    <n v="1269493200"/>
    <d v="2010-04-09T05:00: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0"/>
    <n v="379"/>
    <s v="AU"/>
    <s v="AUD"/>
    <x v="153"/>
    <n v="1570251600"/>
    <d v="2019-10-29T05:00: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0"/>
    <n v="30"/>
    <s v="AU"/>
    <s v="AUD"/>
    <x v="154"/>
    <n v="1388383200"/>
    <d v="2014-01-11T06:00: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0"/>
    <n v="41"/>
    <s v="US"/>
    <s v="USD"/>
    <x v="155"/>
    <n v="1449554400"/>
    <d v="2015-12-09T06:00: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0"/>
    <n v="1821"/>
    <s v="US"/>
    <s v="USD"/>
    <x v="156"/>
    <n v="1553662800"/>
    <d v="2019-04-14T05:00: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0"/>
    <n v="164"/>
    <s v="US"/>
    <s v="USD"/>
    <x v="157"/>
    <n v="1556341200"/>
    <d v="2019-05-13T05:00: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0"/>
    <n v="75"/>
    <s v="US"/>
    <s v="USD"/>
    <x v="158"/>
    <n v="1442984400"/>
    <d v="2015-09-29T05:00: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0"/>
    <n v="157"/>
    <s v="CH"/>
    <s v="CHF"/>
    <x v="159"/>
    <n v="1544248800"/>
    <d v="2019-01-07T06:00: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0"/>
    <n v="246"/>
    <s v="US"/>
    <s v="USD"/>
    <x v="160"/>
    <n v="1508475600"/>
    <d v="2017-12-08T06:00: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0"/>
    <n v="1396"/>
    <s v="US"/>
    <s v="USD"/>
    <x v="161"/>
    <n v="1507438800"/>
    <d v="2017-10-09T05:00: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0"/>
    <n v="2506"/>
    <s v="US"/>
    <s v="USD"/>
    <x v="162"/>
    <n v="1501563600"/>
    <d v="2017-09-02T05:00: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0"/>
    <n v="244"/>
    <s v="US"/>
    <s v="USD"/>
    <x v="163"/>
    <n v="1292997600"/>
    <d v="2010-12-26T06:00: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0"/>
    <n v="146"/>
    <s v="AU"/>
    <s v="AUD"/>
    <x v="164"/>
    <n v="1370840400"/>
    <d v="2013-06-20T05:00: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0"/>
    <n v="955"/>
    <s v="DK"/>
    <s v="DKK"/>
    <x v="165"/>
    <n v="1550815200"/>
    <d v="2019-03-17T05:00: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0"/>
    <n v="1267"/>
    <s v="US"/>
    <s v="USD"/>
    <x v="166"/>
    <n v="1339909200"/>
    <d v="2012-07-15T05:00: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0"/>
    <n v="67"/>
    <s v="US"/>
    <s v="USD"/>
    <x v="167"/>
    <n v="1501736400"/>
    <d v="2017-08-10T05:00: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0"/>
    <n v="5"/>
    <s v="US"/>
    <s v="USD"/>
    <x v="168"/>
    <n v="1395291600"/>
    <d v="2014-04-11T05:00: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0"/>
    <n v="26"/>
    <s v="US"/>
    <s v="USD"/>
    <x v="169"/>
    <n v="1405746000"/>
    <d v="2014-08-03T05:00: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0"/>
    <n v="1561"/>
    <s v="US"/>
    <s v="USD"/>
    <x v="170"/>
    <n v="1368853200"/>
    <d v="2013-05-24T05:00: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0"/>
    <n v="48"/>
    <s v="US"/>
    <s v="USD"/>
    <x v="171"/>
    <n v="1444021200"/>
    <d v="2015-10-06T05:00: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0"/>
    <n v="1130"/>
    <s v="US"/>
    <s v="USD"/>
    <x v="172"/>
    <n v="1472619600"/>
    <d v="2016-09-19T05:00: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0"/>
    <n v="782"/>
    <s v="US"/>
    <s v="USD"/>
    <x v="173"/>
    <n v="1472878800"/>
    <d v="2016-09-12T05:00: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0"/>
    <n v="2739"/>
    <s v="US"/>
    <s v="USD"/>
    <x v="174"/>
    <n v="1289800800"/>
    <d v="2010-12-10T06:00: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0"/>
    <n v="210"/>
    <s v="US"/>
    <s v="USD"/>
    <x v="175"/>
    <n v="1505970000"/>
    <d v="2017-09-30T05:00: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0"/>
    <n v="3537"/>
    <s v="CA"/>
    <s v="CAD"/>
    <x v="176"/>
    <n v="1363496400"/>
    <d v="2013-03-18T05:00: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0"/>
    <n v="2107"/>
    <s v="AU"/>
    <s v="AUD"/>
    <x v="177"/>
    <n v="1269234000"/>
    <d v="2010-03-27T05:00: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0"/>
    <n v="136"/>
    <s v="US"/>
    <s v="USD"/>
    <x v="178"/>
    <n v="1507093200"/>
    <d v="2017-10-22T05:00: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0"/>
    <n v="3318"/>
    <s v="DK"/>
    <s v="DKK"/>
    <x v="179"/>
    <n v="1560574800"/>
    <d v="2019-07-01T05:00: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0"/>
    <n v="86"/>
    <s v="CA"/>
    <s v="CAD"/>
    <x v="180"/>
    <n v="1284008400"/>
    <d v="2010-09-22T05:00: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0"/>
    <n v="340"/>
    <s v="US"/>
    <s v="USD"/>
    <x v="181"/>
    <n v="1556859600"/>
    <d v="2019-05-04T05:00: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0"/>
    <n v="19"/>
    <s v="US"/>
    <s v="USD"/>
    <x v="182"/>
    <n v="1526187600"/>
    <d v="2018-05-24T05:00: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0"/>
    <n v="886"/>
    <s v="US"/>
    <s v="USD"/>
    <x v="183"/>
    <n v="1400821200"/>
    <d v="2014-06-07T05:00: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0"/>
    <n v="1442"/>
    <s v="CA"/>
    <s v="CAD"/>
    <x v="184"/>
    <n v="1361599200"/>
    <d v="2013-03-23T05:00: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0"/>
    <n v="35"/>
    <s v="IT"/>
    <s v="EUR"/>
    <x v="185"/>
    <n v="1417500000"/>
    <d v="2014-12-03T06:00: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0"/>
    <n v="441"/>
    <s v="US"/>
    <s v="USD"/>
    <x v="186"/>
    <n v="1457071200"/>
    <d v="2016-03-04T06:00: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0"/>
    <n v="24"/>
    <s v="US"/>
    <s v="USD"/>
    <x v="187"/>
    <n v="1370322000"/>
    <d v="2013-06-05T05:00: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0"/>
    <n v="86"/>
    <s v="IT"/>
    <s v="EUR"/>
    <x v="188"/>
    <n v="1552366800"/>
    <d v="2019-03-15T05:00: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0"/>
    <n v="243"/>
    <s v="US"/>
    <s v="USD"/>
    <x v="189"/>
    <n v="1403845200"/>
    <d v="2014-07-01T05:00: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0"/>
    <n v="65"/>
    <s v="US"/>
    <s v="USD"/>
    <x v="190"/>
    <n v="1523163600"/>
    <d v="2018-04-12T05:00: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0"/>
    <n v="126"/>
    <s v="US"/>
    <s v="USD"/>
    <x v="191"/>
    <n v="1442206800"/>
    <d v="2015-09-30T05:00: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0"/>
    <n v="524"/>
    <s v="US"/>
    <s v="USD"/>
    <x v="192"/>
    <n v="1532840400"/>
    <d v="2018-08-05T05:00: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0"/>
    <n v="100"/>
    <s v="DK"/>
    <s v="DKK"/>
    <x v="173"/>
    <n v="1472878800"/>
    <d v="2016-09-22T05:00: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0"/>
    <n v="1989"/>
    <s v="US"/>
    <s v="USD"/>
    <x v="193"/>
    <n v="1498194000"/>
    <d v="2017-07-07T05:00: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0"/>
    <n v="168"/>
    <s v="US"/>
    <s v="USD"/>
    <x v="194"/>
    <n v="1281070800"/>
    <d v="2010-09-04T05:00: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0"/>
    <n v="13"/>
    <s v="US"/>
    <s v="USD"/>
    <x v="195"/>
    <n v="1436245200"/>
    <d v="2015-07-11T05:00: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0"/>
    <n v="1"/>
    <s v="CA"/>
    <s v="CAD"/>
    <x v="152"/>
    <n v="1269493200"/>
    <d v="2010-04-05T05:00: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0"/>
    <n v="157"/>
    <s v="US"/>
    <s v="USD"/>
    <x v="196"/>
    <n v="1406264400"/>
    <d v="2014-08-12T05:00: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0"/>
    <n v="82"/>
    <s v="US"/>
    <s v="USD"/>
    <x v="197"/>
    <n v="1317531600"/>
    <d v="2011-10-06T05:00: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0"/>
    <n v="4498"/>
    <s v="AU"/>
    <s v="AUD"/>
    <x v="198"/>
    <n v="1484632800"/>
    <d v="2017-01-19T06:00: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0"/>
    <n v="40"/>
    <s v="US"/>
    <s v="USD"/>
    <x v="199"/>
    <n v="1301806800"/>
    <d v="2011-04-13T05:00: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0"/>
    <n v="80"/>
    <s v="US"/>
    <s v="USD"/>
    <x v="200"/>
    <n v="1539752400"/>
    <d v="2018-10-29T05:00: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0"/>
    <n v="57"/>
    <s v="US"/>
    <s v="USD"/>
    <x v="201"/>
    <n v="1267250400"/>
    <d v="2010-03-08T06:00: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0"/>
    <n v="43"/>
    <s v="US"/>
    <s v="USD"/>
    <x v="202"/>
    <n v="1535432400"/>
    <d v="2018-09-17T05:00: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0"/>
    <n v="2053"/>
    <s v="US"/>
    <s v="USD"/>
    <x v="203"/>
    <n v="1510207200"/>
    <d v="2017-12-03T06:00: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0"/>
    <n v="808"/>
    <s v="AU"/>
    <s v="AUD"/>
    <x v="204"/>
    <n v="1462510800"/>
    <d v="2016-05-13T05:00: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0"/>
    <n v="226"/>
    <s v="DK"/>
    <s v="DKK"/>
    <x v="205"/>
    <n v="1488520800"/>
    <d v="2017-03-30T05:00: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0"/>
    <n v="1625"/>
    <s v="US"/>
    <s v="USD"/>
    <x v="206"/>
    <n v="1377579600"/>
    <d v="2013-09-20T05:00: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0"/>
    <n v="168"/>
    <s v="US"/>
    <s v="USD"/>
    <x v="207"/>
    <n v="1576389600"/>
    <d v="2020-01-30T06:00: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0"/>
    <n v="4289"/>
    <s v="US"/>
    <s v="USD"/>
    <x v="208"/>
    <n v="1289019600"/>
    <d v="2010-11-14T06:00: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0"/>
    <n v="165"/>
    <s v="US"/>
    <s v="USD"/>
    <x v="209"/>
    <n v="1282194000"/>
    <d v="2010-08-25T05:00: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0"/>
    <n v="143"/>
    <s v="US"/>
    <s v="USD"/>
    <x v="210"/>
    <n v="1550037600"/>
    <d v="2019-02-15T06:00: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0"/>
    <n v="1815"/>
    <s v="US"/>
    <s v="USD"/>
    <x v="211"/>
    <n v="1321941600"/>
    <d v="2011-11-24T06:00: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0"/>
    <n v="934"/>
    <s v="US"/>
    <s v="USD"/>
    <x v="212"/>
    <n v="1556427600"/>
    <d v="2019-05-07T05:00: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0"/>
    <n v="397"/>
    <s v="GB"/>
    <s v="GBP"/>
    <x v="213"/>
    <n v="1320991200"/>
    <d v="2011-12-15T06:00: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0"/>
    <n v="1539"/>
    <s v="US"/>
    <s v="USD"/>
    <x v="214"/>
    <n v="1345093200"/>
    <d v="2012-08-28T05:00: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0"/>
    <n v="17"/>
    <s v="US"/>
    <s v="USD"/>
    <x v="215"/>
    <n v="1309496400"/>
    <d v="2011-07-19T05:00: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0"/>
    <n v="2179"/>
    <s v="US"/>
    <s v="USD"/>
    <x v="216"/>
    <n v="1340254800"/>
    <d v="2012-06-23T05:00: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0"/>
    <n v="138"/>
    <s v="US"/>
    <s v="USD"/>
    <x v="217"/>
    <n v="1412226000"/>
    <d v="2014-10-03T05:00: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0"/>
    <n v="931"/>
    <s v="US"/>
    <s v="USD"/>
    <x v="218"/>
    <n v="1458104400"/>
    <d v="2016-03-30T05:00: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0"/>
    <n v="3594"/>
    <s v="US"/>
    <s v="USD"/>
    <x v="219"/>
    <n v="1411534800"/>
    <d v="2014-11-08T06:00: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0"/>
    <n v="5880"/>
    <s v="US"/>
    <s v="USD"/>
    <x v="220"/>
    <n v="1399093200"/>
    <d v="2014-05-03T05:00: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0"/>
    <n v="112"/>
    <s v="US"/>
    <s v="USD"/>
    <x v="221"/>
    <n v="1270702800"/>
    <d v="2010-05-15T05:00: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0"/>
    <n v="943"/>
    <s v="US"/>
    <s v="USD"/>
    <x v="222"/>
    <n v="1431666000"/>
    <d v="2015-05-21T05:00: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0"/>
    <n v="2468"/>
    <s v="US"/>
    <s v="USD"/>
    <x v="172"/>
    <n v="1472619600"/>
    <d v="2016-09-25T05:00: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0"/>
    <n v="2551"/>
    <s v="US"/>
    <s v="USD"/>
    <x v="223"/>
    <n v="1496293200"/>
    <d v="2017-07-19T05:00: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0"/>
    <n v="101"/>
    <s v="US"/>
    <s v="USD"/>
    <x v="224"/>
    <n v="1575612000"/>
    <d v="2019-12-06T06:00: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0"/>
    <n v="67"/>
    <s v="US"/>
    <s v="USD"/>
    <x v="225"/>
    <n v="1369112400"/>
    <d v="2013-07-18T05:00: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0"/>
    <n v="92"/>
    <s v="US"/>
    <s v="USD"/>
    <x v="226"/>
    <n v="1469422800"/>
    <d v="2016-07-26T05:00: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0"/>
    <n v="62"/>
    <s v="US"/>
    <s v="USD"/>
    <x v="227"/>
    <n v="1307854800"/>
    <d v="2011-06-28T05:00: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0"/>
    <n v="149"/>
    <s v="IT"/>
    <s v="EUR"/>
    <x v="228"/>
    <n v="1503378000"/>
    <d v="2017-08-29T05:00: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0"/>
    <n v="92"/>
    <s v="US"/>
    <s v="USD"/>
    <x v="229"/>
    <n v="1486965600"/>
    <d v="2017-02-18T06:00: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0"/>
    <n v="57"/>
    <s v="AU"/>
    <s v="AUD"/>
    <x v="230"/>
    <n v="1561438800"/>
    <d v="2019-07-02T05:00: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0"/>
    <n v="329"/>
    <s v="US"/>
    <s v="USD"/>
    <x v="231"/>
    <n v="1398402000"/>
    <d v="2014-04-27T05:00: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0"/>
    <n v="97"/>
    <s v="DK"/>
    <s v="DKK"/>
    <x v="232"/>
    <n v="1513231200"/>
    <d v="2018-01-08T06:00: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0"/>
    <n v="41"/>
    <s v="US"/>
    <s v="USD"/>
    <x v="233"/>
    <n v="1440824400"/>
    <d v="2015-09-02T05:00: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0"/>
    <n v="1784"/>
    <s v="US"/>
    <s v="USD"/>
    <x v="194"/>
    <n v="1281070800"/>
    <d v="2010-08-07T05:00: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0"/>
    <n v="1684"/>
    <s v="AU"/>
    <s v="AUD"/>
    <x v="234"/>
    <n v="1397365200"/>
    <d v="2014-04-23T05:00: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0"/>
    <n v="250"/>
    <s v="US"/>
    <s v="USD"/>
    <x v="235"/>
    <n v="1494392400"/>
    <d v="2017-05-20T05:00: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0"/>
    <n v="238"/>
    <s v="US"/>
    <s v="USD"/>
    <x v="236"/>
    <n v="1520143200"/>
    <d v="2018-03-07T06:00: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0"/>
    <n v="53"/>
    <s v="US"/>
    <s v="USD"/>
    <x v="237"/>
    <n v="1405314000"/>
    <d v="2014-09-04T05:00: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0"/>
    <n v="214"/>
    <s v="US"/>
    <s v="USD"/>
    <x v="238"/>
    <n v="1396846800"/>
    <d v="2014-04-08T05:00: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0"/>
    <n v="222"/>
    <s v="US"/>
    <s v="USD"/>
    <x v="239"/>
    <n v="1375678800"/>
    <d v="2013-08-09T05:00: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0"/>
    <n v="1884"/>
    <s v="US"/>
    <s v="USD"/>
    <x v="240"/>
    <n v="1482386400"/>
    <d v="2017-01-06T06:00: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0"/>
    <n v="218"/>
    <s v="AU"/>
    <s v="AUD"/>
    <x v="241"/>
    <n v="1420005600"/>
    <d v="2015-01-05T06:00: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0"/>
    <n v="6465"/>
    <s v="US"/>
    <s v="USD"/>
    <x v="242"/>
    <n v="1420178400"/>
    <d v="2015-01-09T06:00: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0"/>
    <n v="1"/>
    <s v="US"/>
    <s v="USD"/>
    <x v="67"/>
    <n v="1264399200"/>
    <d v="2010-03-01T06:00: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0"/>
    <n v="101"/>
    <s v="US"/>
    <s v="USD"/>
    <x v="243"/>
    <n v="1355032800"/>
    <d v="2012-12-11T06:00: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0"/>
    <n v="59"/>
    <s v="US"/>
    <s v="USD"/>
    <x v="244"/>
    <n v="1382677200"/>
    <d v="2013-10-30T05:00: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0"/>
    <n v="1335"/>
    <s v="CA"/>
    <s v="CAD"/>
    <x v="245"/>
    <n v="1302238800"/>
    <d v="2011-04-20T05:00: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0"/>
    <n v="88"/>
    <s v="US"/>
    <s v="USD"/>
    <x v="246"/>
    <n v="1487656800"/>
    <d v="2017-02-23T06:00: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0"/>
    <n v="1697"/>
    <s v="US"/>
    <s v="USD"/>
    <x v="247"/>
    <n v="1297836000"/>
    <d v="2011-02-21T06:00: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0"/>
    <n v="15"/>
    <s v="GB"/>
    <s v="GBP"/>
    <x v="248"/>
    <n v="1453615200"/>
    <d v="2016-03-01T06:00: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0"/>
    <n v="92"/>
    <s v="US"/>
    <s v="USD"/>
    <x v="249"/>
    <n v="1362463200"/>
    <d v="2013-03-19T05:00: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0"/>
    <n v="186"/>
    <s v="US"/>
    <s v="USD"/>
    <x v="250"/>
    <n v="1481176800"/>
    <d v="2016-12-28T06:00: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0"/>
    <n v="138"/>
    <s v="US"/>
    <s v="USD"/>
    <x v="251"/>
    <n v="1354946400"/>
    <d v="2012-12-27T06:00: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0"/>
    <n v="261"/>
    <s v="US"/>
    <s v="USD"/>
    <x v="136"/>
    <n v="1348808400"/>
    <d v="2012-10-10T05:00: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0"/>
    <n v="454"/>
    <s v="US"/>
    <s v="USD"/>
    <x v="252"/>
    <n v="1282712400"/>
    <d v="2010-08-29T05:00: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0"/>
    <n v="107"/>
    <s v="US"/>
    <s v="USD"/>
    <x v="253"/>
    <n v="1301979600"/>
    <d v="2011-05-01T05:00: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0"/>
    <n v="199"/>
    <s v="US"/>
    <s v="USD"/>
    <x v="254"/>
    <n v="1263016800"/>
    <d v="2010-01-09T06:00: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0"/>
    <n v="5512"/>
    <s v="US"/>
    <s v="USD"/>
    <x v="255"/>
    <n v="1360648800"/>
    <d v="2013-02-28T06:00: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0"/>
    <n v="86"/>
    <s v="US"/>
    <s v="USD"/>
    <x v="256"/>
    <n v="1451800800"/>
    <d v="2016-02-16T06:00: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0"/>
    <n v="3182"/>
    <s v="IT"/>
    <s v="EUR"/>
    <x v="257"/>
    <n v="1415340000"/>
    <d v="2014-12-10T06:00: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0"/>
    <n v="2768"/>
    <s v="AU"/>
    <s v="AUD"/>
    <x v="258"/>
    <n v="1351054800"/>
    <d v="2012-11-09T06:00: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0"/>
    <n v="48"/>
    <s v="US"/>
    <s v="USD"/>
    <x v="259"/>
    <n v="1349326800"/>
    <d v="2012-11-19T06:00: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0"/>
    <n v="87"/>
    <s v="US"/>
    <s v="USD"/>
    <x v="260"/>
    <n v="1548914400"/>
    <d v="2019-02-21T06:00: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0"/>
    <n v="1890"/>
    <s v="US"/>
    <s v="USD"/>
    <x v="261"/>
    <n v="1291269600"/>
    <d v="2010-12-04T06:00: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0"/>
    <n v="61"/>
    <s v="US"/>
    <s v="USD"/>
    <x v="262"/>
    <n v="1449468000"/>
    <d v="2016-01-07T06:00: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0"/>
    <n v="1894"/>
    <s v="US"/>
    <s v="USD"/>
    <x v="263"/>
    <n v="1562734800"/>
    <d v="2019-08-04T05:00: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0"/>
    <n v="282"/>
    <s v="CA"/>
    <s v="CAD"/>
    <x v="264"/>
    <n v="1505624400"/>
    <d v="2017-09-20T05:00: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0"/>
    <n v="15"/>
    <s v="US"/>
    <s v="USD"/>
    <x v="265"/>
    <n v="1509948000"/>
    <d v="2017-11-11T06:00: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0"/>
    <n v="116"/>
    <s v="US"/>
    <s v="USD"/>
    <x v="266"/>
    <n v="1554526800"/>
    <d v="2019-04-14T05:00: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0"/>
    <n v="133"/>
    <s v="US"/>
    <s v="USD"/>
    <x v="267"/>
    <n v="1334811600"/>
    <d v="2012-04-24T05:00: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0"/>
    <n v="83"/>
    <s v="US"/>
    <s v="USD"/>
    <x v="268"/>
    <n v="1279515600"/>
    <d v="2010-07-21T05:00: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0"/>
    <n v="91"/>
    <s v="US"/>
    <s v="USD"/>
    <x v="269"/>
    <n v="1353909600"/>
    <d v="2012-12-21T06:00: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0"/>
    <n v="546"/>
    <s v="US"/>
    <s v="USD"/>
    <x v="270"/>
    <n v="1535950800"/>
    <d v="2018-09-06T05:00: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0"/>
    <n v="393"/>
    <s v="US"/>
    <s v="USD"/>
    <x v="271"/>
    <n v="1511244000"/>
    <d v="2017-11-27T06:00: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0"/>
    <n v="2062"/>
    <s v="US"/>
    <s v="USD"/>
    <x v="272"/>
    <n v="1331445600"/>
    <d v="2012-04-01T05:00: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0"/>
    <n v="133"/>
    <s v="US"/>
    <s v="USD"/>
    <x v="73"/>
    <n v="1480226400"/>
    <d v="2016-12-03T06:00: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0"/>
    <n v="29"/>
    <s v="DK"/>
    <s v="DKK"/>
    <x v="273"/>
    <n v="1464584400"/>
    <d v="2016-06-04T05:00: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0"/>
    <n v="132"/>
    <s v="US"/>
    <s v="USD"/>
    <x v="274"/>
    <n v="1335848400"/>
    <d v="2012-05-06T05:00: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0"/>
    <n v="254"/>
    <s v="US"/>
    <s v="USD"/>
    <x v="275"/>
    <n v="1473483600"/>
    <d v="2016-10-18T05:00: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0"/>
    <n v="184"/>
    <s v="US"/>
    <s v="USD"/>
    <x v="276"/>
    <n v="1479880800"/>
    <d v="2016-11-30T06:00: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0"/>
    <n v="176"/>
    <s v="US"/>
    <s v="USD"/>
    <x v="277"/>
    <n v="1430197200"/>
    <d v="2015-04-28T05:00: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0"/>
    <n v="137"/>
    <s v="DK"/>
    <s v="DKK"/>
    <x v="278"/>
    <n v="1331701200"/>
    <d v="2012-03-15T05:00: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0"/>
    <n v="337"/>
    <s v="CA"/>
    <s v="CAD"/>
    <x v="279"/>
    <n v="1438578000"/>
    <d v="2015-08-06T05:00: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0"/>
    <n v="908"/>
    <s v="US"/>
    <s v="USD"/>
    <x v="280"/>
    <n v="1368162000"/>
    <d v="2013-06-11T05:00: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0"/>
    <n v="107"/>
    <s v="US"/>
    <s v="USD"/>
    <x v="281"/>
    <n v="1318654800"/>
    <d v="2011-10-19T05:00: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0"/>
    <n v="10"/>
    <s v="US"/>
    <s v="USD"/>
    <x v="282"/>
    <n v="1331874000"/>
    <d v="2012-04-03T05:00: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0"/>
    <n v="32"/>
    <s v="IT"/>
    <s v="EUR"/>
    <x v="283"/>
    <n v="1286254800"/>
    <d v="2010-10-14T05:00: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0"/>
    <n v="183"/>
    <s v="US"/>
    <s v="USD"/>
    <x v="284"/>
    <n v="1540530000"/>
    <d v="2018-11-07T06:00: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0"/>
    <n v="1910"/>
    <s v="CH"/>
    <s v="CHF"/>
    <x v="285"/>
    <n v="1381813200"/>
    <d v="2013-11-09T06:00: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0"/>
    <n v="38"/>
    <s v="AU"/>
    <s v="AUD"/>
    <x v="286"/>
    <n v="1548655200"/>
    <d v="2019-02-19T06:00: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0"/>
    <n v="104"/>
    <s v="AU"/>
    <s v="AUD"/>
    <x v="287"/>
    <n v="1389679200"/>
    <d v="2014-01-23T06:00: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0"/>
    <n v="72"/>
    <s v="US"/>
    <s v="USD"/>
    <x v="288"/>
    <n v="1456466400"/>
    <d v="2016-03-15T05:00: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0"/>
    <n v="49"/>
    <s v="US"/>
    <s v="USD"/>
    <x v="289"/>
    <n v="1456984800"/>
    <d v="2016-04-28T05:00: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0"/>
    <n v="1"/>
    <s v="DK"/>
    <s v="DKK"/>
    <x v="290"/>
    <n v="1504069200"/>
    <d v="2017-08-31T05:00: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0"/>
    <n v="295"/>
    <s v="US"/>
    <s v="USD"/>
    <x v="291"/>
    <n v="1424930400"/>
    <d v="2015-03-15T05:00: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0"/>
    <n v="245"/>
    <s v="US"/>
    <s v="USD"/>
    <x v="292"/>
    <n v="1535864400"/>
    <d v="2018-09-16T05:00: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0"/>
    <n v="32"/>
    <s v="US"/>
    <s v="USD"/>
    <x v="293"/>
    <n v="1452146400"/>
    <d v="2016-01-12T06:00: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0"/>
    <n v="142"/>
    <s v="US"/>
    <s v="USD"/>
    <x v="294"/>
    <n v="1470546000"/>
    <d v="2016-09-17T05:00: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0"/>
    <n v="85"/>
    <s v="US"/>
    <s v="USD"/>
    <x v="295"/>
    <n v="1458363600"/>
    <d v="2016-04-29T05:00: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0"/>
    <n v="7"/>
    <s v="US"/>
    <s v="USD"/>
    <x v="296"/>
    <n v="1500008400"/>
    <d v="2017-07-17T05:00: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0"/>
    <n v="659"/>
    <s v="DK"/>
    <s v="DKK"/>
    <x v="297"/>
    <n v="1338958800"/>
    <d v="2012-06-26T05:00: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0"/>
    <n v="803"/>
    <s v="US"/>
    <s v="USD"/>
    <x v="298"/>
    <n v="1303102800"/>
    <d v="2011-04-19T05:00: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0"/>
    <n v="75"/>
    <s v="US"/>
    <s v="USD"/>
    <x v="299"/>
    <n v="1316581200"/>
    <d v="2011-10-11T05:00: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0"/>
    <n v="16"/>
    <s v="US"/>
    <s v="USD"/>
    <x v="300"/>
    <n v="1270789200"/>
    <d v="2010-04-25T05:00: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0"/>
    <n v="121"/>
    <s v="US"/>
    <s v="USD"/>
    <x v="247"/>
    <n v="1297836000"/>
    <d v="2011-02-28T06:00: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0"/>
    <n v="3742"/>
    <s v="US"/>
    <s v="USD"/>
    <x v="244"/>
    <n v="1382677200"/>
    <d v="2013-11-01T05:00: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0"/>
    <n v="223"/>
    <s v="US"/>
    <s v="USD"/>
    <x v="301"/>
    <n v="1330322400"/>
    <d v="2012-02-29T06:00: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0"/>
    <n v="133"/>
    <s v="US"/>
    <s v="USD"/>
    <x v="188"/>
    <n v="1552366800"/>
    <d v="2019-03-17T05:00: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0"/>
    <n v="31"/>
    <s v="US"/>
    <s v="USD"/>
    <x v="302"/>
    <n v="1400907600"/>
    <d v="2014-06-22T05:00: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0"/>
    <n v="108"/>
    <s v="IT"/>
    <s v="EUR"/>
    <x v="303"/>
    <n v="1574143200"/>
    <d v="2019-11-20T06:00: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0"/>
    <n v="30"/>
    <s v="US"/>
    <s v="USD"/>
    <x v="304"/>
    <n v="1494738000"/>
    <d v="2017-05-27T05:00: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0"/>
    <n v="17"/>
    <s v="US"/>
    <s v="USD"/>
    <x v="305"/>
    <n v="1392357600"/>
    <d v="2014-02-16T06:00: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0"/>
    <n v="64"/>
    <s v="US"/>
    <s v="USD"/>
    <x v="306"/>
    <n v="1281589200"/>
    <d v="2010-09-05T05:00: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0"/>
    <n v="80"/>
    <s v="US"/>
    <s v="USD"/>
    <x v="307"/>
    <n v="1305003600"/>
    <d v="2011-05-19T05:00: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0"/>
    <n v="2468"/>
    <s v="US"/>
    <s v="USD"/>
    <x v="308"/>
    <n v="1301634000"/>
    <d v="2011-04-09T05:00: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0"/>
    <n v="5168"/>
    <s v="US"/>
    <s v="USD"/>
    <x v="309"/>
    <n v="1290664800"/>
    <d v="2010-12-08T06:00: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0"/>
    <n v="26"/>
    <s v="GB"/>
    <s v="GBP"/>
    <x v="310"/>
    <n v="1395896400"/>
    <d v="2014-03-29T05:00: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0"/>
    <n v="307"/>
    <s v="US"/>
    <s v="USD"/>
    <x v="311"/>
    <n v="1434862800"/>
    <d v="2015-07-03T05:00: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0"/>
    <n v="73"/>
    <s v="US"/>
    <s v="USD"/>
    <x v="79"/>
    <n v="1529125200"/>
    <d v="2018-07-09T05:00: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0"/>
    <n v="128"/>
    <s v="US"/>
    <s v="USD"/>
    <x v="312"/>
    <n v="1451109600"/>
    <d v="2016-01-01T06:00: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0"/>
    <n v="33"/>
    <s v="US"/>
    <s v="USD"/>
    <x v="313"/>
    <n v="1566968400"/>
    <d v="2019-09-01T05:00: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0"/>
    <n v="2441"/>
    <s v="US"/>
    <s v="USD"/>
    <x v="314"/>
    <n v="1543557600"/>
    <d v="2018-12-11T06:00: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0"/>
    <n v="211"/>
    <s v="US"/>
    <s v="USD"/>
    <x v="315"/>
    <n v="1481522400"/>
    <d v="2016-12-23T06:00: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0"/>
    <n v="1385"/>
    <s v="GB"/>
    <s v="GBP"/>
    <x v="316"/>
    <n v="1512712800"/>
    <d v="2017-12-09T06:00: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0"/>
    <n v="190"/>
    <s v="US"/>
    <s v="USD"/>
    <x v="317"/>
    <n v="1324274400"/>
    <d v="2011-12-20T06:00: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0"/>
    <n v="470"/>
    <s v="US"/>
    <s v="USD"/>
    <x v="318"/>
    <n v="1364446800"/>
    <d v="2013-03-29T05:00: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0"/>
    <n v="253"/>
    <s v="US"/>
    <s v="USD"/>
    <x v="319"/>
    <n v="1542693600"/>
    <d v="2018-12-18T06:00: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0"/>
    <n v="1113"/>
    <s v="US"/>
    <s v="USD"/>
    <x v="32"/>
    <n v="1515564000"/>
    <d v="2018-01-17T06:00: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0"/>
    <n v="2283"/>
    <s v="US"/>
    <s v="USD"/>
    <x v="320"/>
    <n v="1573797600"/>
    <d v="2019-11-28T06:00: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0"/>
    <n v="1072"/>
    <s v="US"/>
    <s v="USD"/>
    <x v="321"/>
    <n v="1292392800"/>
    <d v="2010-12-16T06:00: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0"/>
    <n v="1095"/>
    <s v="US"/>
    <s v="USD"/>
    <x v="322"/>
    <n v="1573452000"/>
    <d v="2019-11-12T06:00: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0"/>
    <n v="1690"/>
    <s v="US"/>
    <s v="USD"/>
    <x v="323"/>
    <n v="1317790800"/>
    <d v="2011-11-04T05:00: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0"/>
    <n v="1297"/>
    <s v="CA"/>
    <s v="CAD"/>
    <x v="324"/>
    <n v="1501650000"/>
    <d v="2017-08-16T05:00: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0"/>
    <n v="393"/>
    <s v="US"/>
    <s v="USD"/>
    <x v="325"/>
    <n v="1323669600"/>
    <d v="2011-12-13T06:00: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0"/>
    <n v="1257"/>
    <s v="US"/>
    <s v="USD"/>
    <x v="326"/>
    <n v="1440738000"/>
    <d v="2015-09-04T05:00: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0"/>
    <n v="328"/>
    <s v="US"/>
    <s v="USD"/>
    <x v="327"/>
    <n v="1374296400"/>
    <d v="2013-08-01T05:00: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0"/>
    <n v="147"/>
    <s v="US"/>
    <s v="USD"/>
    <x v="328"/>
    <n v="1384840800"/>
    <d v="2014-01-11T06:00: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0"/>
    <n v="830"/>
    <s v="US"/>
    <s v="USD"/>
    <x v="329"/>
    <n v="1516600800"/>
    <d v="2018-03-03T06:00: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0"/>
    <n v="331"/>
    <s v="GB"/>
    <s v="GBP"/>
    <x v="330"/>
    <n v="1436418000"/>
    <d v="2015-07-10T05:00: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0"/>
    <n v="25"/>
    <s v="US"/>
    <s v="USD"/>
    <x v="331"/>
    <n v="1503550800"/>
    <d v="2017-10-18T05:00: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0"/>
    <n v="191"/>
    <s v="US"/>
    <s v="USD"/>
    <x v="332"/>
    <n v="1423634400"/>
    <d v="2015-03-07T06:00: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0"/>
    <n v="3483"/>
    <s v="US"/>
    <s v="USD"/>
    <x v="333"/>
    <n v="1487224800"/>
    <d v="2017-03-01T06:00: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0"/>
    <n v="923"/>
    <s v="US"/>
    <s v="USD"/>
    <x v="296"/>
    <n v="1500008400"/>
    <d v="2017-08-13T05:00: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0"/>
    <n v="1"/>
    <s v="US"/>
    <s v="USD"/>
    <x v="334"/>
    <n v="1432098000"/>
    <d v="2015-06-07T05:00: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0"/>
    <n v="2013"/>
    <s v="US"/>
    <s v="USD"/>
    <x v="335"/>
    <n v="1440392400"/>
    <d v="2015-09-07T05:00: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0"/>
    <n v="33"/>
    <s v="CA"/>
    <s v="CAD"/>
    <x v="336"/>
    <n v="1446876000"/>
    <d v="2015-11-15T06:00: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0"/>
    <n v="1703"/>
    <s v="US"/>
    <s v="USD"/>
    <x v="337"/>
    <n v="1562302800"/>
    <d v="2019-07-06T05:00: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0"/>
    <n v="80"/>
    <s v="DK"/>
    <s v="DKK"/>
    <x v="338"/>
    <n v="1378184400"/>
    <d v="2013-09-10T05:00: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0"/>
    <n v="86"/>
    <s v="US"/>
    <s v="USD"/>
    <x v="339"/>
    <n v="1485064800"/>
    <d v="2017-03-03T06:00: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0"/>
    <n v="40"/>
    <s v="IT"/>
    <s v="EUR"/>
    <x v="340"/>
    <n v="1326520800"/>
    <d v="2012-01-23T06:00: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0"/>
    <n v="41"/>
    <s v="US"/>
    <s v="USD"/>
    <x v="341"/>
    <n v="1441256400"/>
    <d v="2015-09-28T05:00: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0"/>
    <n v="23"/>
    <s v="CA"/>
    <s v="CAD"/>
    <x v="342"/>
    <n v="1533877200"/>
    <d v="2018-08-13T05:00: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0"/>
    <n v="187"/>
    <s v="US"/>
    <s v="USD"/>
    <x v="343"/>
    <n v="1314421200"/>
    <d v="2011-09-03T05:00: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0"/>
    <n v="2875"/>
    <s v="GB"/>
    <s v="GBP"/>
    <x v="344"/>
    <n v="1293861600"/>
    <d v="2011-01-15T06:00: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0"/>
    <n v="88"/>
    <s v="US"/>
    <s v="USD"/>
    <x v="345"/>
    <n v="1507352400"/>
    <d v="2017-10-31T05:00: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0"/>
    <n v="191"/>
    <s v="US"/>
    <s v="USD"/>
    <x v="65"/>
    <n v="1296108000"/>
    <d v="2011-03-06T06:00: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0"/>
    <n v="139"/>
    <s v="US"/>
    <s v="USD"/>
    <x v="346"/>
    <n v="1324965600"/>
    <d v="2011-12-28T06:00: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0"/>
    <n v="186"/>
    <s v="US"/>
    <s v="USD"/>
    <x v="347"/>
    <n v="1520229600"/>
    <d v="2018-04-04T05:00: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0"/>
    <n v="112"/>
    <s v="AU"/>
    <s v="AUD"/>
    <x v="348"/>
    <n v="1482991200"/>
    <d v="2017-01-25T06:00: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0"/>
    <n v="101"/>
    <s v="US"/>
    <s v="USD"/>
    <x v="349"/>
    <n v="1294034400"/>
    <d v="2011-01-04T06:00: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0"/>
    <n v="75"/>
    <s v="US"/>
    <s v="USD"/>
    <x v="350"/>
    <n v="1413608400"/>
    <d v="2014-11-11T06:00: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0"/>
    <n v="206"/>
    <s v="GB"/>
    <s v="GBP"/>
    <x v="351"/>
    <n v="1286946000"/>
    <d v="2010-11-05T05:00: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0"/>
    <n v="154"/>
    <s v="US"/>
    <s v="USD"/>
    <x v="352"/>
    <n v="1359871200"/>
    <d v="2013-03-14T05:00: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0"/>
    <n v="5966"/>
    <s v="US"/>
    <s v="USD"/>
    <x v="353"/>
    <n v="1555304400"/>
    <d v="2019-04-21T05:00: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0"/>
    <n v="2176"/>
    <s v="US"/>
    <s v="USD"/>
    <x v="354"/>
    <n v="1423375200"/>
    <d v="2015-03-31T05:00: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0"/>
    <n v="169"/>
    <s v="US"/>
    <s v="USD"/>
    <x v="355"/>
    <n v="1420696800"/>
    <d v="2015-01-28T06:00: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0"/>
    <n v="2106"/>
    <s v="US"/>
    <s v="USD"/>
    <x v="356"/>
    <n v="1502946000"/>
    <d v="2017-08-25T05:00: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0"/>
    <n v="441"/>
    <s v="US"/>
    <s v="USD"/>
    <x v="357"/>
    <n v="1547186400"/>
    <d v="2019-01-16T06:00: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0"/>
    <n v="25"/>
    <s v="US"/>
    <s v="USD"/>
    <x v="358"/>
    <n v="1444971600"/>
    <d v="2015-12-12T06:00: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0"/>
    <n v="131"/>
    <s v="US"/>
    <s v="USD"/>
    <x v="359"/>
    <n v="1404622800"/>
    <d v="2014-07-12T05:00: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0"/>
    <n v="127"/>
    <s v="US"/>
    <s v="USD"/>
    <x v="12"/>
    <n v="1571720400"/>
    <d v="2019-11-05T06:00: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0"/>
    <n v="355"/>
    <s v="US"/>
    <s v="USD"/>
    <x v="360"/>
    <n v="1526878800"/>
    <d v="2018-06-28T05:00: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0"/>
    <n v="44"/>
    <s v="GB"/>
    <s v="GBP"/>
    <x v="361"/>
    <n v="1319691600"/>
    <d v="2011-11-10T06:00: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0"/>
    <n v="84"/>
    <s v="US"/>
    <s v="USD"/>
    <x v="362"/>
    <n v="1371963600"/>
    <d v="2013-06-28T05:00: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0"/>
    <n v="155"/>
    <s v="US"/>
    <s v="USD"/>
    <x v="363"/>
    <n v="1433739600"/>
    <d v="2015-07-24T05:00: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0"/>
    <n v="67"/>
    <s v="US"/>
    <s v="USD"/>
    <x v="364"/>
    <n v="1508130000"/>
    <d v="2017-11-04T05:00: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0"/>
    <n v="189"/>
    <s v="US"/>
    <s v="USD"/>
    <x v="210"/>
    <n v="1550037600"/>
    <d v="2019-02-19T06:00: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0"/>
    <n v="4799"/>
    <s v="US"/>
    <s v="USD"/>
    <x v="365"/>
    <n v="1486706400"/>
    <d v="2017-03-09T06:00: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0"/>
    <n v="1137"/>
    <s v="US"/>
    <s v="USD"/>
    <x v="366"/>
    <n v="1553835600"/>
    <d v="2019-04-30T05:00: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0"/>
    <n v="1068"/>
    <s v="US"/>
    <s v="USD"/>
    <x v="367"/>
    <n v="1277528400"/>
    <d v="2010-07-08T05:00: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0"/>
    <n v="424"/>
    <s v="US"/>
    <s v="USD"/>
    <x v="368"/>
    <n v="1339477200"/>
    <d v="2012-06-17T05:00: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0"/>
    <n v="145"/>
    <s v="CH"/>
    <s v="CHF"/>
    <x v="369"/>
    <n v="1325656800"/>
    <d v="2012-01-06T06:00: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0"/>
    <n v="1152"/>
    <s v="US"/>
    <s v="USD"/>
    <x v="370"/>
    <n v="1288242000"/>
    <d v="2010-11-24T06:00: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0"/>
    <n v="50"/>
    <s v="US"/>
    <s v="USD"/>
    <x v="371"/>
    <n v="1379048400"/>
    <d v="2013-09-28T05:00: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0"/>
    <n v="151"/>
    <s v="US"/>
    <s v="USD"/>
    <x v="287"/>
    <n v="1389679200"/>
    <d v="2014-01-16T06:00: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0"/>
    <n v="1608"/>
    <s v="US"/>
    <s v="USD"/>
    <x v="372"/>
    <n v="1294293600"/>
    <d v="2011-01-08T06:00: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0"/>
    <n v="3059"/>
    <s v="CA"/>
    <s v="CAD"/>
    <x v="373"/>
    <n v="1500267600"/>
    <d v="2017-07-18T05:00: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0"/>
    <n v="34"/>
    <s v="US"/>
    <s v="USD"/>
    <x v="374"/>
    <n v="1375074000"/>
    <d v="2013-08-08T05:00: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0"/>
    <n v="220"/>
    <s v="US"/>
    <s v="USD"/>
    <x v="375"/>
    <n v="1323324000"/>
    <d v="2011-12-09T06:00: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0"/>
    <n v="1604"/>
    <s v="AU"/>
    <s v="AUD"/>
    <x v="376"/>
    <n v="1538715600"/>
    <d v="2018-10-13T05:00: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0"/>
    <n v="454"/>
    <s v="US"/>
    <s v="USD"/>
    <x v="377"/>
    <n v="1369285200"/>
    <d v="2013-05-29T05:00: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0"/>
    <n v="123"/>
    <s v="IT"/>
    <s v="EUR"/>
    <x v="378"/>
    <n v="1525755600"/>
    <d v="2018-05-10T05:00: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0"/>
    <n v="941"/>
    <s v="US"/>
    <s v="USD"/>
    <x v="379"/>
    <n v="1296626400"/>
    <d v="2011-02-09T06:00: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0"/>
    <n v="1"/>
    <s v="US"/>
    <s v="USD"/>
    <x v="380"/>
    <n v="1376629200"/>
    <d v="2013-09-07T05:00: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0"/>
    <n v="299"/>
    <s v="US"/>
    <s v="USD"/>
    <x v="381"/>
    <n v="1572152400"/>
    <d v="2019-10-27T05:00: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0"/>
    <n v="40"/>
    <s v="US"/>
    <s v="USD"/>
    <x v="382"/>
    <n v="1325829600"/>
    <d v="2012-02-22T06:00: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0"/>
    <n v="3015"/>
    <s v="CA"/>
    <s v="CAD"/>
    <x v="125"/>
    <n v="1273640400"/>
    <d v="2010-06-17T05:00: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0"/>
    <n v="2237"/>
    <s v="US"/>
    <s v="USD"/>
    <x v="383"/>
    <n v="1510639200"/>
    <d v="2017-11-17T06:00: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0"/>
    <n v="435"/>
    <s v="US"/>
    <s v="USD"/>
    <x v="384"/>
    <n v="1528088400"/>
    <d v="2018-07-24T05:00: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0"/>
    <n v="645"/>
    <s v="US"/>
    <s v="USD"/>
    <x v="385"/>
    <n v="1359525600"/>
    <d v="2013-02-11T06:00: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0"/>
    <n v="484"/>
    <s v="DK"/>
    <s v="DKK"/>
    <x v="386"/>
    <n v="1570942800"/>
    <d v="2019-10-20T05:00: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0"/>
    <n v="154"/>
    <s v="CA"/>
    <s v="CAD"/>
    <x v="387"/>
    <n v="1466398800"/>
    <d v="2016-07-10T05:00: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0"/>
    <n v="714"/>
    <s v="US"/>
    <s v="USD"/>
    <x v="388"/>
    <n v="1492491600"/>
    <d v="2017-04-22T05:00: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0"/>
    <n v="1111"/>
    <s v="US"/>
    <s v="USD"/>
    <x v="277"/>
    <n v="1430197200"/>
    <d v="2015-04-28T05:00: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0"/>
    <n v="82"/>
    <s v="US"/>
    <s v="USD"/>
    <x v="389"/>
    <n v="1496034000"/>
    <d v="2017-05-31T05:00: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0"/>
    <n v="134"/>
    <s v="US"/>
    <s v="USD"/>
    <x v="390"/>
    <n v="1388728800"/>
    <d v="2014-01-13T06:00: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0"/>
    <n v="1089"/>
    <s v="US"/>
    <s v="USD"/>
    <x v="391"/>
    <n v="1543298400"/>
    <d v="2018-12-24T06:00: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0"/>
    <n v="5497"/>
    <s v="US"/>
    <s v="USD"/>
    <x v="392"/>
    <n v="1271739600"/>
    <d v="2010-04-28T05:00: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0"/>
    <n v="418"/>
    <s v="US"/>
    <s v="USD"/>
    <x v="393"/>
    <n v="1326434400"/>
    <d v="2012-01-30T06:00: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0"/>
    <n v="1439"/>
    <s v="US"/>
    <s v="USD"/>
    <x v="394"/>
    <n v="1295244000"/>
    <d v="2011-01-26T06:00: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0"/>
    <n v="15"/>
    <s v="US"/>
    <s v="USD"/>
    <x v="395"/>
    <n v="1541221200"/>
    <d v="2018-11-27T06:00: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0"/>
    <n v="1999"/>
    <s v="CA"/>
    <s v="CAD"/>
    <x v="396"/>
    <n v="1336280400"/>
    <d v="2012-05-07T05:00: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0"/>
    <n v="5203"/>
    <s v="US"/>
    <s v="USD"/>
    <x v="397"/>
    <n v="1324533600"/>
    <d v="2011-12-28T06:00: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0"/>
    <n v="94"/>
    <s v="US"/>
    <s v="USD"/>
    <x v="398"/>
    <n v="1498366800"/>
    <d v="2017-07-09T05:00: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0"/>
    <n v="118"/>
    <s v="US"/>
    <s v="USD"/>
    <x v="399"/>
    <n v="1498712400"/>
    <d v="2017-07-29T05:00: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0"/>
    <n v="205"/>
    <s v="US"/>
    <s v="USD"/>
    <x v="400"/>
    <n v="1271480400"/>
    <d v="2010-05-07T05:00: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0"/>
    <n v="162"/>
    <s v="US"/>
    <s v="USD"/>
    <x v="116"/>
    <n v="1316667600"/>
    <d v="2011-09-24T05:00: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0"/>
    <n v="83"/>
    <s v="US"/>
    <s v="USD"/>
    <x v="401"/>
    <n v="1524027600"/>
    <d v="2018-04-24T05:00: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0"/>
    <n v="92"/>
    <s v="US"/>
    <s v="USD"/>
    <x v="402"/>
    <n v="1438059600"/>
    <d v="2015-08-03T05:00: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0"/>
    <n v="219"/>
    <s v="US"/>
    <s v="USD"/>
    <x v="403"/>
    <n v="1361944800"/>
    <d v="2013-03-06T06:00: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0"/>
    <n v="2526"/>
    <s v="US"/>
    <s v="USD"/>
    <x v="404"/>
    <n v="1410584400"/>
    <d v="2014-10-15T05:00: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0"/>
    <n v="747"/>
    <s v="US"/>
    <s v="USD"/>
    <x v="405"/>
    <n v="1297404000"/>
    <d v="2011-02-18T06:00: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0"/>
    <n v="2138"/>
    <s v="US"/>
    <s v="USD"/>
    <x v="406"/>
    <n v="1392012000"/>
    <d v="2014-03-10T05:00: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0"/>
    <n v="84"/>
    <s v="US"/>
    <s v="USD"/>
    <x v="407"/>
    <n v="1569733200"/>
    <d v="2019-11-02T05:00: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0"/>
    <n v="94"/>
    <s v="US"/>
    <s v="USD"/>
    <x v="408"/>
    <n v="1529643600"/>
    <d v="2018-07-09T05:00: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0"/>
    <n v="91"/>
    <s v="US"/>
    <s v="USD"/>
    <x v="409"/>
    <n v="1399006800"/>
    <d v="2014-05-22T05:00: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0"/>
    <n v="792"/>
    <s v="US"/>
    <s v="USD"/>
    <x v="410"/>
    <n v="1385359200"/>
    <d v="2013-12-11T06:00: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0"/>
    <n v="10"/>
    <s v="CA"/>
    <s v="CAD"/>
    <x v="411"/>
    <n v="1480572000"/>
    <d v="2016-12-15T06:00: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0"/>
    <n v="1713"/>
    <s v="IT"/>
    <s v="EUR"/>
    <x v="412"/>
    <n v="1418623200"/>
    <d v="2014-12-27T06:00: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0"/>
    <n v="249"/>
    <s v="US"/>
    <s v="USD"/>
    <x v="413"/>
    <n v="1555736400"/>
    <d v="2019-04-21T05:00: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0"/>
    <n v="192"/>
    <s v="US"/>
    <s v="USD"/>
    <x v="414"/>
    <n v="1442120400"/>
    <d v="2015-09-16T05:00: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0"/>
    <n v="247"/>
    <s v="US"/>
    <s v="USD"/>
    <x v="415"/>
    <n v="1362376800"/>
    <d v="2013-04-03T05:00: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0"/>
    <n v="2293"/>
    <s v="US"/>
    <s v="USD"/>
    <x v="416"/>
    <n v="1478408400"/>
    <d v="2016-11-13T06:00: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0"/>
    <n v="3131"/>
    <s v="US"/>
    <s v="USD"/>
    <x v="417"/>
    <n v="1498798800"/>
    <d v="2017-07-10T05:00: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0"/>
    <n v="32"/>
    <s v="US"/>
    <s v="USD"/>
    <x v="418"/>
    <n v="1335416400"/>
    <d v="2012-05-24T05:00: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0"/>
    <n v="143"/>
    <s v="IT"/>
    <s v="EUR"/>
    <x v="419"/>
    <n v="1504328400"/>
    <d v="2017-09-18T05:00: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0"/>
    <n v="90"/>
    <s v="US"/>
    <s v="USD"/>
    <x v="420"/>
    <n v="1285822800"/>
    <d v="2010-10-19T05:00: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0"/>
    <n v="296"/>
    <s v="US"/>
    <s v="USD"/>
    <x v="421"/>
    <n v="1311483600"/>
    <d v="2011-07-26T05:00: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0"/>
    <n v="170"/>
    <s v="US"/>
    <s v="USD"/>
    <x v="422"/>
    <n v="1291356000"/>
    <d v="2010-12-24T06:00: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0"/>
    <n v="186"/>
    <s v="US"/>
    <s v="USD"/>
    <x v="423"/>
    <n v="1355810400"/>
    <d v="2012-12-20T06:00: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0"/>
    <n v="439"/>
    <s v="GB"/>
    <s v="GBP"/>
    <x v="424"/>
    <n v="1513663200"/>
    <d v="2018-01-04T06:00: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0"/>
    <n v="605"/>
    <s v="US"/>
    <s v="USD"/>
    <x v="425"/>
    <n v="1365915600"/>
    <d v="2013-04-16T05:00: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0"/>
    <n v="86"/>
    <s v="DK"/>
    <s v="DKK"/>
    <x v="426"/>
    <n v="1551852000"/>
    <d v="2019-03-23T05:00: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0"/>
    <n v="1"/>
    <s v="CA"/>
    <s v="CAD"/>
    <x v="427"/>
    <n v="1540098000"/>
    <d v="2018-11-13T06:00: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0"/>
    <n v="6286"/>
    <s v="US"/>
    <s v="USD"/>
    <x v="428"/>
    <n v="1500440400"/>
    <d v="2017-08-19T05:00: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0"/>
    <n v="31"/>
    <s v="US"/>
    <s v="USD"/>
    <x v="429"/>
    <n v="1278392400"/>
    <d v="2010-07-07T05:00: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0"/>
    <n v="1181"/>
    <s v="US"/>
    <s v="USD"/>
    <x v="411"/>
    <n v="1480572000"/>
    <d v="2017-01-11T06:00: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0"/>
    <n v="39"/>
    <s v="US"/>
    <s v="USD"/>
    <x v="430"/>
    <n v="1382331600"/>
    <d v="2013-11-26T06:00: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0"/>
    <n v="3727"/>
    <s v="US"/>
    <s v="USD"/>
    <x v="431"/>
    <n v="1316754000"/>
    <d v="2011-10-16T05:00: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0"/>
    <n v="1605"/>
    <s v="US"/>
    <s v="USD"/>
    <x v="432"/>
    <n v="1518242400"/>
    <d v="2018-02-10T06:00: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0"/>
    <n v="46"/>
    <s v="US"/>
    <s v="USD"/>
    <x v="433"/>
    <n v="1476421200"/>
    <d v="2016-10-16T05:00: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0"/>
    <n v="2120"/>
    <s v="US"/>
    <s v="USD"/>
    <x v="434"/>
    <n v="1269752400"/>
    <d v="2010-05-11T05:00: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0"/>
    <n v="105"/>
    <s v="US"/>
    <s v="USD"/>
    <x v="435"/>
    <n v="1419746400"/>
    <d v="2015-01-22T06:00: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0"/>
    <n v="50"/>
    <s v="US"/>
    <s v="USD"/>
    <x v="8"/>
    <n v="1281330000"/>
    <d v="2010-08-12T05:00: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0"/>
    <n v="2080"/>
    <s v="US"/>
    <s v="USD"/>
    <x v="436"/>
    <n v="1398661200"/>
    <d v="2014-05-18T05:00: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0"/>
    <n v="535"/>
    <s v="US"/>
    <s v="USD"/>
    <x v="385"/>
    <n v="1359525600"/>
    <d v="2013-03-09T06:00: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0"/>
    <n v="2105"/>
    <s v="US"/>
    <s v="USD"/>
    <x v="437"/>
    <n v="1388469600"/>
    <d v="2014-01-04T06:00: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0"/>
    <n v="2436"/>
    <s v="US"/>
    <s v="USD"/>
    <x v="438"/>
    <n v="1518328800"/>
    <d v="2018-02-25T06:00: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0"/>
    <n v="80"/>
    <s v="US"/>
    <s v="USD"/>
    <x v="439"/>
    <n v="1517032800"/>
    <d v="2018-02-05T06:00: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0"/>
    <n v="42"/>
    <s v="US"/>
    <s v="USD"/>
    <x v="440"/>
    <n v="1368594000"/>
    <d v="2013-06-07T05:00: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0"/>
    <n v="139"/>
    <s v="CA"/>
    <s v="CAD"/>
    <x v="441"/>
    <n v="1448258400"/>
    <d v="2015-11-30T06:00: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0"/>
    <n v="16"/>
    <s v="US"/>
    <s v="USD"/>
    <x v="442"/>
    <n v="1555218000"/>
    <d v="2019-04-30T05:00: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0"/>
    <n v="159"/>
    <s v="US"/>
    <s v="USD"/>
    <x v="443"/>
    <n v="1431925200"/>
    <d v="2015-05-20T05:00: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0"/>
    <n v="381"/>
    <s v="US"/>
    <s v="USD"/>
    <x v="315"/>
    <n v="1481522400"/>
    <d v="2016-12-19T06:00: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0"/>
    <n v="194"/>
    <s v="GB"/>
    <s v="GBP"/>
    <x v="444"/>
    <n v="1335934800"/>
    <d v="2012-05-02T05:00: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0"/>
    <n v="575"/>
    <s v="US"/>
    <s v="USD"/>
    <x v="445"/>
    <n v="1552280400"/>
    <d v="2019-05-04T05:00: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0"/>
    <n v="106"/>
    <s v="US"/>
    <s v="USD"/>
    <x v="446"/>
    <n v="1529989200"/>
    <d v="2018-06-27T05:00: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0"/>
    <n v="142"/>
    <s v="US"/>
    <s v="USD"/>
    <x v="447"/>
    <n v="1418709600"/>
    <d v="2014-12-17T06:00: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0"/>
    <n v="211"/>
    <s v="US"/>
    <s v="USD"/>
    <x v="448"/>
    <n v="1372136400"/>
    <d v="2013-06-29T05:00: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0"/>
    <n v="1120"/>
    <s v="US"/>
    <s v="USD"/>
    <x v="342"/>
    <n v="1533877200"/>
    <d v="2018-08-16T05:00: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0"/>
    <n v="113"/>
    <s v="US"/>
    <s v="USD"/>
    <x v="449"/>
    <n v="1309064400"/>
    <d v="2011-07-23T05:00: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0"/>
    <n v="2756"/>
    <s v="US"/>
    <s v="USD"/>
    <x v="450"/>
    <n v="1425877200"/>
    <d v="2015-03-21T05:00: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0"/>
    <n v="173"/>
    <s v="GB"/>
    <s v="GBP"/>
    <x v="451"/>
    <n v="1501304400"/>
    <d v="2017-07-31T05:00: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0"/>
    <n v="87"/>
    <s v="US"/>
    <s v="USD"/>
    <x v="452"/>
    <n v="1268287200"/>
    <d v="2010-03-20T05:00: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0"/>
    <n v="1538"/>
    <s v="US"/>
    <s v="USD"/>
    <x v="453"/>
    <n v="1412139600"/>
    <d v="2014-11-12T06:00: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0"/>
    <n v="9"/>
    <s v="US"/>
    <s v="USD"/>
    <x v="454"/>
    <n v="1330063200"/>
    <d v="2012-03-06T06:00: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0"/>
    <n v="554"/>
    <s v="US"/>
    <s v="USD"/>
    <x v="455"/>
    <n v="1576130400"/>
    <d v="2019-12-19T06:00: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0"/>
    <n v="1572"/>
    <s v="GB"/>
    <s v="GBP"/>
    <x v="456"/>
    <n v="1407128400"/>
    <d v="2014-09-22T05:00: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0"/>
    <n v="648"/>
    <s v="GB"/>
    <s v="GBP"/>
    <x v="457"/>
    <n v="1560142800"/>
    <d v="2019-07-21T05:00: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0"/>
    <n v="21"/>
    <s v="GB"/>
    <s v="GBP"/>
    <x v="458"/>
    <n v="1520575200"/>
    <d v="2018-03-24T05:00: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0"/>
    <n v="2346"/>
    <s v="US"/>
    <s v="USD"/>
    <x v="459"/>
    <n v="1492664400"/>
    <d v="2017-05-23T05:00: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0"/>
    <n v="115"/>
    <s v="US"/>
    <s v="USD"/>
    <x v="460"/>
    <n v="1454479200"/>
    <d v="2016-02-20T06:00: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0"/>
    <n v="85"/>
    <s v="IT"/>
    <s v="EUR"/>
    <x v="461"/>
    <n v="1281934800"/>
    <d v="2010-08-21T05:00: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0"/>
    <n v="144"/>
    <s v="US"/>
    <s v="USD"/>
    <x v="462"/>
    <n v="1573970400"/>
    <d v="2019-11-24T06:00: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0"/>
    <n v="2443"/>
    <s v="US"/>
    <s v="USD"/>
    <x v="463"/>
    <n v="1372654800"/>
    <d v="2013-07-27T05:00: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0"/>
    <n v="595"/>
    <s v="US"/>
    <s v="USD"/>
    <x v="464"/>
    <n v="1275886800"/>
    <d v="2010-07-12T05:00: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0"/>
    <n v="64"/>
    <s v="US"/>
    <s v="USD"/>
    <x v="465"/>
    <n v="1561784400"/>
    <d v="2019-07-12T05:00: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0"/>
    <n v="268"/>
    <s v="US"/>
    <s v="USD"/>
    <x v="466"/>
    <n v="1332392400"/>
    <d v="2012-03-23T05:00: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0"/>
    <n v="195"/>
    <s v="DK"/>
    <s v="DKK"/>
    <x v="467"/>
    <n v="1402376400"/>
    <d v="2014-06-14T05:00: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0"/>
    <n v="54"/>
    <s v="US"/>
    <s v="USD"/>
    <x v="468"/>
    <n v="1495342800"/>
    <d v="2017-06-07T05:00: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0"/>
    <n v="120"/>
    <s v="US"/>
    <s v="USD"/>
    <x v="469"/>
    <n v="1482213600"/>
    <d v="2016-12-20T06:00: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0"/>
    <n v="579"/>
    <s v="DK"/>
    <s v="DKK"/>
    <x v="470"/>
    <n v="1420092000"/>
    <d v="2015-01-03T06:00: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0"/>
    <n v="2072"/>
    <s v="US"/>
    <s v="USD"/>
    <x v="471"/>
    <n v="1458018000"/>
    <d v="2016-03-20T05:00: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x v="472"/>
    <n v="1367384400"/>
    <d v="2013-05-29T05:00: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0"/>
    <n v="1796"/>
    <s v="US"/>
    <s v="USD"/>
    <x v="473"/>
    <n v="1363064400"/>
    <d v="2013-03-14T05:00: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0"/>
    <n v="186"/>
    <s v="AU"/>
    <s v="AUD"/>
    <x v="474"/>
    <n v="1343365200"/>
    <d v="2012-08-25T05:00: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0"/>
    <n v="460"/>
    <s v="US"/>
    <s v="USD"/>
    <x v="72"/>
    <n v="1435726800"/>
    <d v="2015-07-21T05:00: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0"/>
    <n v="62"/>
    <s v="IT"/>
    <s v="EUR"/>
    <x v="443"/>
    <n v="1431925200"/>
    <d v="2015-05-19T05:00: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0"/>
    <n v="347"/>
    <s v="US"/>
    <s v="USD"/>
    <x v="475"/>
    <n v="1362722400"/>
    <d v="2013-04-19T05:00: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0"/>
    <n v="2528"/>
    <s v="US"/>
    <s v="USD"/>
    <x v="81"/>
    <n v="1511416800"/>
    <d v="2017-12-10T06:00: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0"/>
    <n v="19"/>
    <s v="US"/>
    <s v="USD"/>
    <x v="476"/>
    <n v="1365483600"/>
    <d v="2013-05-28T05:00: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0"/>
    <n v="3657"/>
    <s v="US"/>
    <s v="USD"/>
    <x v="192"/>
    <n v="1532840400"/>
    <d v="2018-08-19T05:00: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0"/>
    <n v="1258"/>
    <s v="US"/>
    <s v="USD"/>
    <x v="477"/>
    <n v="1336194000"/>
    <d v="2012-05-15T05:00: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0"/>
    <n v="131"/>
    <s v="AU"/>
    <s v="AUD"/>
    <x v="478"/>
    <n v="1527742800"/>
    <d v="2018-06-24T05:00: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0"/>
    <n v="362"/>
    <s v="US"/>
    <s v="USD"/>
    <x v="479"/>
    <n v="1564030800"/>
    <d v="2019-08-04T05:00: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0"/>
    <n v="239"/>
    <s v="US"/>
    <s v="USD"/>
    <x v="480"/>
    <n v="1404536400"/>
    <d v="2014-07-06T05:00: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0"/>
    <n v="35"/>
    <s v="US"/>
    <s v="USD"/>
    <x v="180"/>
    <n v="1284008400"/>
    <d v="2010-09-11T05:00: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0"/>
    <n v="528"/>
    <s v="CH"/>
    <s v="CHF"/>
    <x v="481"/>
    <n v="1386309600"/>
    <d v="2013-12-11T06:00: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0"/>
    <n v="133"/>
    <s v="CA"/>
    <s v="CAD"/>
    <x v="482"/>
    <n v="1324620000"/>
    <d v="2011-12-25T06:00: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0"/>
    <n v="846"/>
    <s v="US"/>
    <s v="USD"/>
    <x v="194"/>
    <n v="1281070800"/>
    <d v="2010-09-13T05:00: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0"/>
    <n v="78"/>
    <s v="US"/>
    <s v="USD"/>
    <x v="483"/>
    <n v="1493960400"/>
    <d v="2017-05-10T05:00: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0"/>
    <n v="10"/>
    <s v="US"/>
    <s v="USD"/>
    <x v="484"/>
    <n v="1519365600"/>
    <d v="2018-02-25T06:00: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0"/>
    <n v="1773"/>
    <s v="US"/>
    <s v="USD"/>
    <x v="355"/>
    <n v="1420696800"/>
    <d v="2015-01-22T06:00: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0"/>
    <n v="32"/>
    <s v="US"/>
    <s v="USD"/>
    <x v="485"/>
    <n v="1555650000"/>
    <d v="2019-04-22T05:00: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0"/>
    <n v="369"/>
    <s v="US"/>
    <s v="USD"/>
    <x v="486"/>
    <n v="1471928400"/>
    <d v="2016-08-29T05:00: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0"/>
    <n v="191"/>
    <s v="US"/>
    <s v="USD"/>
    <x v="487"/>
    <n v="1341291600"/>
    <d v="2012-07-15T05:00: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0"/>
    <n v="89"/>
    <s v="US"/>
    <s v="USD"/>
    <x v="488"/>
    <n v="1267682400"/>
    <d v="2010-03-09T06:00: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0"/>
    <n v="1979"/>
    <s v="US"/>
    <s v="USD"/>
    <x v="489"/>
    <n v="1272258000"/>
    <d v="2010-05-09T05:00: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0"/>
    <n v="63"/>
    <s v="US"/>
    <s v="USD"/>
    <x v="490"/>
    <n v="1290492000"/>
    <d v="2010-11-27T06:00: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0"/>
    <n v="147"/>
    <s v="US"/>
    <s v="USD"/>
    <x v="312"/>
    <n v="1451109600"/>
    <d v="2016-02-01T06:00: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0"/>
    <n v="6080"/>
    <s v="CA"/>
    <s v="CAD"/>
    <x v="491"/>
    <n v="1454652000"/>
    <d v="2016-03-12T06:00: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0"/>
    <n v="80"/>
    <s v="GB"/>
    <s v="GBP"/>
    <x v="492"/>
    <n v="1385186400"/>
    <d v="2014-01-07T06:00: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0"/>
    <n v="9"/>
    <s v="US"/>
    <s v="USD"/>
    <x v="493"/>
    <n v="1399698000"/>
    <d v="2014-06-07T05:00: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0"/>
    <n v="1784"/>
    <s v="US"/>
    <s v="USD"/>
    <x v="494"/>
    <n v="1283230800"/>
    <d v="2010-09-14T05:00: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0"/>
    <n v="3640"/>
    <s v="CH"/>
    <s v="CHF"/>
    <x v="495"/>
    <n v="1384149600"/>
    <d v="2014-01-06T06:00: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0"/>
    <n v="126"/>
    <s v="CA"/>
    <s v="CAD"/>
    <x v="496"/>
    <n v="1516860000"/>
    <d v="2018-01-26T06:00: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0"/>
    <n v="2218"/>
    <s v="GB"/>
    <s v="GBP"/>
    <x v="497"/>
    <n v="1374642000"/>
    <d v="2013-08-29T05:00: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0"/>
    <n v="243"/>
    <s v="US"/>
    <s v="USD"/>
    <x v="498"/>
    <n v="1534482000"/>
    <d v="2018-08-18T05:00: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0"/>
    <n v="202"/>
    <s v="IT"/>
    <s v="EUR"/>
    <x v="499"/>
    <n v="1528434000"/>
    <d v="2018-06-10T05:00: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0"/>
    <n v="140"/>
    <s v="IT"/>
    <s v="EUR"/>
    <x v="500"/>
    <n v="1282626000"/>
    <d v="2010-09-19T05:00: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0"/>
    <n v="1052"/>
    <s v="DK"/>
    <s v="DKK"/>
    <x v="501"/>
    <n v="1535605200"/>
    <d v="2018-09-22T05:00: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0"/>
    <n v="1296"/>
    <s v="US"/>
    <s v="USD"/>
    <x v="502"/>
    <n v="1379826000"/>
    <d v="2013-10-08T05:00: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0"/>
    <n v="77"/>
    <s v="US"/>
    <s v="USD"/>
    <x v="503"/>
    <n v="1561957200"/>
    <d v="2019-07-07T05:00: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0"/>
    <n v="247"/>
    <s v="US"/>
    <s v="USD"/>
    <x v="504"/>
    <n v="1525496400"/>
    <d v="2018-05-27T05:00: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0"/>
    <n v="395"/>
    <s v="IT"/>
    <s v="EUR"/>
    <x v="505"/>
    <n v="1433912400"/>
    <d v="2015-07-06T05:00: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0"/>
    <n v="49"/>
    <s v="GB"/>
    <s v="GBP"/>
    <x v="506"/>
    <n v="1453442400"/>
    <d v="2016-02-21T06:00: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0"/>
    <n v="180"/>
    <s v="US"/>
    <s v="USD"/>
    <x v="507"/>
    <n v="1378875600"/>
    <d v="2013-09-26T05:00: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0"/>
    <n v="84"/>
    <s v="US"/>
    <s v="USD"/>
    <x v="508"/>
    <n v="1452232800"/>
    <d v="2016-01-21T06:00: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0"/>
    <n v="2690"/>
    <s v="US"/>
    <s v="USD"/>
    <x v="509"/>
    <n v="1577253600"/>
    <d v="2020-01-14T06:00: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0"/>
    <n v="88"/>
    <s v="US"/>
    <s v="USD"/>
    <x v="510"/>
    <n v="1537160400"/>
    <d v="2018-09-20T05:00: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0"/>
    <n v="156"/>
    <s v="US"/>
    <s v="USD"/>
    <x v="511"/>
    <n v="1422165600"/>
    <d v="2015-02-06T06:00: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0"/>
    <n v="2985"/>
    <s v="US"/>
    <s v="USD"/>
    <x v="512"/>
    <n v="1459486800"/>
    <d v="2016-04-14T05:00: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0"/>
    <n v="762"/>
    <s v="US"/>
    <s v="USD"/>
    <x v="513"/>
    <n v="1369717200"/>
    <d v="2013-06-06T05:00: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0"/>
    <n v="1"/>
    <s v="CH"/>
    <s v="CHF"/>
    <x v="514"/>
    <n v="1330495200"/>
    <d v="2012-03-21T05:00: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0"/>
    <n v="2779"/>
    <s v="AU"/>
    <s v="AUD"/>
    <x v="515"/>
    <n v="1419055200"/>
    <d v="2015-01-29T06:00: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0"/>
    <n v="92"/>
    <s v="US"/>
    <s v="USD"/>
    <x v="516"/>
    <n v="1480140000"/>
    <d v="2016-11-28T06:00: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0"/>
    <n v="1028"/>
    <s v="US"/>
    <s v="USD"/>
    <x v="517"/>
    <n v="1293948000"/>
    <d v="2011-01-03T06:00: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0"/>
    <n v="554"/>
    <s v="CA"/>
    <s v="CAD"/>
    <x v="518"/>
    <n v="1482127200"/>
    <d v="2016-12-25T06:00: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0"/>
    <n v="135"/>
    <s v="DK"/>
    <s v="DKK"/>
    <x v="519"/>
    <n v="1396414800"/>
    <d v="2014-05-03T05:00: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0"/>
    <n v="122"/>
    <s v="US"/>
    <s v="USD"/>
    <x v="520"/>
    <n v="1315285200"/>
    <d v="2011-09-13T05:00: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0"/>
    <n v="221"/>
    <s v="US"/>
    <s v="USD"/>
    <x v="521"/>
    <n v="1443762000"/>
    <d v="2015-10-05T05:00: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0"/>
    <n v="126"/>
    <s v="US"/>
    <s v="USD"/>
    <x v="522"/>
    <n v="1456293600"/>
    <d v="2016-04-07T05:00: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0"/>
    <n v="1022"/>
    <s v="US"/>
    <s v="USD"/>
    <x v="523"/>
    <n v="1470114000"/>
    <d v="2016-08-09T05:00: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0"/>
    <n v="3177"/>
    <s v="US"/>
    <s v="USD"/>
    <x v="524"/>
    <n v="1321596000"/>
    <d v="2011-12-28T06:00: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0"/>
    <n v="198"/>
    <s v="CH"/>
    <s v="CHF"/>
    <x v="525"/>
    <n v="1318827600"/>
    <d v="2011-10-19T05:00: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0"/>
    <n v="26"/>
    <s v="CH"/>
    <s v="CHF"/>
    <x v="188"/>
    <n v="1552366800"/>
    <d v="2019-03-14T05:00: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0"/>
    <n v="85"/>
    <s v="AU"/>
    <s v="AUD"/>
    <x v="526"/>
    <n v="1542088800"/>
    <d v="2018-12-03T06:00: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0"/>
    <n v="1790"/>
    <s v="US"/>
    <s v="USD"/>
    <x v="527"/>
    <n v="1426395600"/>
    <d v="2015-03-23T05:00: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0"/>
    <n v="3596"/>
    <s v="US"/>
    <s v="USD"/>
    <x v="528"/>
    <n v="1321336800"/>
    <d v="2011-12-05T06:00: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0"/>
    <n v="37"/>
    <s v="US"/>
    <s v="USD"/>
    <x v="522"/>
    <n v="1456293600"/>
    <d v="2016-03-18T05:00: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0"/>
    <n v="244"/>
    <s v="US"/>
    <s v="USD"/>
    <x v="529"/>
    <n v="1404968400"/>
    <d v="2014-07-12T05:00: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0"/>
    <n v="5180"/>
    <s v="US"/>
    <s v="USD"/>
    <x v="530"/>
    <n v="1279170000"/>
    <d v="2010-08-29T05:00: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0"/>
    <n v="589"/>
    <s v="IT"/>
    <s v="EUR"/>
    <x v="531"/>
    <n v="1294725600"/>
    <d v="2011-01-23T06:00: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0"/>
    <n v="2725"/>
    <s v="US"/>
    <s v="USD"/>
    <x v="515"/>
    <n v="1419055200"/>
    <d v="2014-12-26T06:00: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0"/>
    <n v="35"/>
    <s v="IT"/>
    <s v="EUR"/>
    <x v="532"/>
    <n v="1434690000"/>
    <d v="2015-08-05T05:00: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0"/>
    <n v="94"/>
    <s v="US"/>
    <s v="USD"/>
    <x v="533"/>
    <n v="1443416400"/>
    <d v="2015-10-14T05:00: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0"/>
    <n v="300"/>
    <s v="US"/>
    <s v="USD"/>
    <x v="409"/>
    <n v="1399006800"/>
    <d v="2014-05-04T05:00: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0"/>
    <n v="144"/>
    <s v="US"/>
    <s v="USD"/>
    <x v="534"/>
    <n v="1575698400"/>
    <d v="2019-12-17T06:00: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0"/>
    <n v="558"/>
    <s v="US"/>
    <s v="USD"/>
    <x v="53"/>
    <n v="1400562000"/>
    <d v="2014-05-23T05:00: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0"/>
    <n v="64"/>
    <s v="US"/>
    <s v="USD"/>
    <x v="535"/>
    <n v="1509512400"/>
    <d v="2017-11-18T06:00: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0"/>
    <n v="37"/>
    <s v="US"/>
    <s v="USD"/>
    <x v="536"/>
    <n v="1299823200"/>
    <d v="2011-04-06T05:00: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0"/>
    <n v="245"/>
    <s v="US"/>
    <s v="USD"/>
    <x v="537"/>
    <n v="1322719200"/>
    <d v="2011-12-04T06:00: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0"/>
    <n v="87"/>
    <s v="US"/>
    <s v="USD"/>
    <x v="538"/>
    <n v="1312693200"/>
    <d v="2011-08-19T05:00: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0"/>
    <n v="3116"/>
    <s v="US"/>
    <s v="USD"/>
    <x v="539"/>
    <n v="1393394400"/>
    <d v="2014-03-06T06:00: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0"/>
    <n v="71"/>
    <s v="US"/>
    <s v="USD"/>
    <x v="540"/>
    <n v="1304053200"/>
    <d v="2011-05-14T05:00: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0"/>
    <n v="42"/>
    <s v="US"/>
    <s v="USD"/>
    <x v="505"/>
    <n v="1433912400"/>
    <d v="2015-06-15T05:00: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0"/>
    <n v="909"/>
    <s v="US"/>
    <s v="USD"/>
    <x v="541"/>
    <n v="1329717600"/>
    <d v="2012-03-08T06:00: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0"/>
    <n v="1613"/>
    <s v="US"/>
    <s v="USD"/>
    <x v="542"/>
    <n v="1335330000"/>
    <d v="2012-05-09T05:00: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0"/>
    <n v="136"/>
    <s v="US"/>
    <s v="USD"/>
    <x v="543"/>
    <n v="1268888400"/>
    <d v="2010-03-28T05:00: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0"/>
    <n v="130"/>
    <s v="US"/>
    <s v="USD"/>
    <x v="544"/>
    <n v="1289973600"/>
    <d v="2010-12-06T06:00: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0"/>
    <n v="156"/>
    <s v="CA"/>
    <s v="CAD"/>
    <x v="35"/>
    <n v="1547877600"/>
    <d v="2019-03-12T05:00: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0"/>
    <n v="1368"/>
    <s v="GB"/>
    <s v="GBP"/>
    <x v="152"/>
    <n v="1269493200"/>
    <d v="2010-04-25T05:00: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0"/>
    <n v="102"/>
    <s v="US"/>
    <s v="USD"/>
    <x v="545"/>
    <n v="1436072400"/>
    <d v="2015-07-12T05:00: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0"/>
    <n v="86"/>
    <s v="AU"/>
    <s v="AUD"/>
    <x v="546"/>
    <n v="1419141600"/>
    <d v="2015-01-01T06:00: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0"/>
    <n v="102"/>
    <s v="US"/>
    <s v="USD"/>
    <x v="547"/>
    <n v="1279083600"/>
    <d v="2010-07-24T05:00: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0"/>
    <n v="253"/>
    <s v="US"/>
    <s v="USD"/>
    <x v="548"/>
    <n v="1401426000"/>
    <d v="2014-06-08T05:00: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0"/>
    <n v="4006"/>
    <s v="US"/>
    <s v="USD"/>
    <x v="549"/>
    <n v="1395810000"/>
    <d v="2014-04-08T05:00: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0"/>
    <n v="157"/>
    <s v="US"/>
    <s v="USD"/>
    <x v="550"/>
    <n v="1467003600"/>
    <d v="2016-06-30T05:00: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0"/>
    <n v="1629"/>
    <s v="US"/>
    <s v="USD"/>
    <x v="551"/>
    <n v="1268715600"/>
    <d v="2010-04-06T05:00: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0"/>
    <n v="183"/>
    <s v="US"/>
    <s v="USD"/>
    <x v="552"/>
    <n v="1457157600"/>
    <d v="2016-03-12T06:00: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0"/>
    <n v="2188"/>
    <s v="US"/>
    <s v="USD"/>
    <x v="462"/>
    <n v="1573970400"/>
    <d v="2019-12-05T06:00: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0"/>
    <n v="2409"/>
    <s v="IT"/>
    <s v="EUR"/>
    <x v="553"/>
    <n v="1276578000"/>
    <d v="2010-07-14T05:00: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0"/>
    <n v="82"/>
    <s v="DK"/>
    <s v="DKK"/>
    <x v="554"/>
    <n v="1423720800"/>
    <d v="2015-02-20T06:00: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0"/>
    <n v="1"/>
    <s v="GB"/>
    <s v="GBP"/>
    <x v="555"/>
    <n v="1375160400"/>
    <d v="2013-08-11T05:00: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0"/>
    <n v="194"/>
    <s v="US"/>
    <s v="USD"/>
    <x v="548"/>
    <n v="1401426000"/>
    <d v="2014-06-16T05:00: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0"/>
    <n v="1140"/>
    <s v="US"/>
    <s v="USD"/>
    <x v="62"/>
    <n v="1433480400"/>
    <d v="2015-06-16T05:00: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0"/>
    <n v="102"/>
    <s v="US"/>
    <s v="USD"/>
    <x v="556"/>
    <n v="1555563600"/>
    <d v="2019-05-15T05:00: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0"/>
    <n v="2857"/>
    <s v="US"/>
    <s v="USD"/>
    <x v="557"/>
    <n v="1295676000"/>
    <d v="2011-02-12T06:00: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0"/>
    <n v="107"/>
    <s v="US"/>
    <s v="USD"/>
    <x v="27"/>
    <n v="1443848400"/>
    <d v="2015-11-13T06:00: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0"/>
    <n v="160"/>
    <s v="GB"/>
    <s v="GBP"/>
    <x v="558"/>
    <n v="1457330400"/>
    <d v="2016-03-18T05:00: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0"/>
    <n v="2230"/>
    <s v="US"/>
    <s v="USD"/>
    <x v="559"/>
    <n v="1395550800"/>
    <d v="2014-03-25T05:00: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0"/>
    <n v="316"/>
    <s v="US"/>
    <s v="USD"/>
    <x v="426"/>
    <n v="1551852000"/>
    <d v="2019-03-10T06:00: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0"/>
    <n v="117"/>
    <s v="US"/>
    <s v="USD"/>
    <x v="560"/>
    <n v="1547618400"/>
    <d v="2019-02-02T06:00: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0"/>
    <n v="6406"/>
    <s v="US"/>
    <s v="USD"/>
    <x v="561"/>
    <n v="1355637600"/>
    <d v="2012-12-30T06:00: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0"/>
    <n v="15"/>
    <s v="US"/>
    <s v="USD"/>
    <x v="562"/>
    <n v="1374728400"/>
    <d v="2013-08-06T05:00: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0"/>
    <n v="192"/>
    <s v="US"/>
    <s v="USD"/>
    <x v="563"/>
    <n v="1287810000"/>
    <d v="2010-11-15T06:00: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0"/>
    <n v="26"/>
    <s v="CA"/>
    <s v="CAD"/>
    <x v="564"/>
    <n v="1503723600"/>
    <d v="2017-09-04T05:00: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0"/>
    <n v="723"/>
    <s v="US"/>
    <s v="USD"/>
    <x v="565"/>
    <n v="1484114400"/>
    <d v="2017-01-29T06:00: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0"/>
    <n v="170"/>
    <s v="IT"/>
    <s v="EUR"/>
    <x v="566"/>
    <n v="1461906000"/>
    <d v="2016-05-09T05:00: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0"/>
    <n v="238"/>
    <s v="GB"/>
    <s v="GBP"/>
    <x v="567"/>
    <n v="1379653200"/>
    <d v="2013-09-21T05:00: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0"/>
    <n v="55"/>
    <s v="US"/>
    <s v="USD"/>
    <x v="568"/>
    <n v="1401858000"/>
    <d v="2014-06-14T05:00: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0"/>
    <n v="1198"/>
    <s v="US"/>
    <s v="USD"/>
    <x v="569"/>
    <n v="1367470800"/>
    <d v="2013-05-23T05:00: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0"/>
    <n v="648"/>
    <s v="US"/>
    <s v="USD"/>
    <x v="570"/>
    <n v="1304658000"/>
    <d v="2011-05-07T05:00: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0"/>
    <n v="128"/>
    <s v="AU"/>
    <s v="AUD"/>
    <x v="571"/>
    <n v="1467954000"/>
    <d v="2016-07-12T05:00: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0"/>
    <n v="2144"/>
    <s v="US"/>
    <s v="USD"/>
    <x v="572"/>
    <n v="1473742800"/>
    <d v="2016-09-18T05:00: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0"/>
    <n v="64"/>
    <s v="US"/>
    <s v="USD"/>
    <x v="573"/>
    <n v="1523768400"/>
    <d v="2018-05-11T05:00: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0"/>
    <n v="2693"/>
    <s v="GB"/>
    <s v="GBP"/>
    <x v="574"/>
    <n v="1437022800"/>
    <d v="2015-07-21T05:00: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0"/>
    <n v="432"/>
    <s v="US"/>
    <s v="USD"/>
    <x v="511"/>
    <n v="1422165600"/>
    <d v="2015-01-31T06:00: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0"/>
    <n v="62"/>
    <s v="US"/>
    <s v="USD"/>
    <x v="575"/>
    <n v="1580104800"/>
    <d v="2020-02-10T06:00: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0"/>
    <n v="189"/>
    <s v="US"/>
    <s v="USD"/>
    <x v="576"/>
    <n v="1285650000"/>
    <d v="2010-10-07T05:00: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0"/>
    <n v="154"/>
    <s v="GB"/>
    <s v="GBP"/>
    <x v="577"/>
    <n v="1276664400"/>
    <d v="2010-07-10T05:00: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0"/>
    <n v="96"/>
    <s v="US"/>
    <s v="USD"/>
    <x v="578"/>
    <n v="1286168400"/>
    <d v="2010-10-07T05:00: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0"/>
    <n v="750"/>
    <s v="US"/>
    <s v="USD"/>
    <x v="579"/>
    <n v="1467781200"/>
    <d v="2016-07-08T05:00: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0"/>
    <n v="87"/>
    <s v="US"/>
    <s v="USD"/>
    <x v="580"/>
    <n v="1556686800"/>
    <d v="2019-05-12T05:00: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0"/>
    <n v="3063"/>
    <s v="US"/>
    <s v="USD"/>
    <x v="581"/>
    <n v="1553576400"/>
    <d v="2019-03-30T05:00: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0"/>
    <n v="278"/>
    <s v="US"/>
    <s v="USD"/>
    <x v="582"/>
    <n v="1414904400"/>
    <d v="2014-11-20T06:00: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0"/>
    <n v="105"/>
    <s v="US"/>
    <s v="USD"/>
    <x v="336"/>
    <n v="1446876000"/>
    <d v="2015-11-11T06:00: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0"/>
    <n v="1658"/>
    <s v="US"/>
    <s v="USD"/>
    <x v="583"/>
    <n v="1490418000"/>
    <d v="2017-04-08T05:00: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0"/>
    <n v="2266"/>
    <s v="US"/>
    <s v="USD"/>
    <x v="584"/>
    <n v="1360389600"/>
    <d v="2013-03-13T05:00: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0"/>
    <n v="2604"/>
    <s v="DK"/>
    <s v="DKK"/>
    <x v="585"/>
    <n v="1326866400"/>
    <d v="2012-03-03T06:00: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0"/>
    <n v="65"/>
    <s v="US"/>
    <s v="USD"/>
    <x v="586"/>
    <n v="1479103200"/>
    <d v="2016-11-22T06:00: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0"/>
    <n v="94"/>
    <s v="US"/>
    <s v="USD"/>
    <x v="587"/>
    <n v="1280206800"/>
    <d v="2010-08-08T05:00: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0"/>
    <n v="45"/>
    <s v="US"/>
    <s v="USD"/>
    <x v="588"/>
    <n v="1532754000"/>
    <d v="2018-07-28T05:00: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0"/>
    <n v="257"/>
    <s v="US"/>
    <s v="USD"/>
    <x v="589"/>
    <n v="1453096800"/>
    <d v="2016-01-21T06:00: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0"/>
    <n v="194"/>
    <s v="CH"/>
    <s v="CHF"/>
    <x v="590"/>
    <n v="1487570400"/>
    <d v="2017-03-20T05:00: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0"/>
    <n v="129"/>
    <s v="CA"/>
    <s v="CAD"/>
    <x v="591"/>
    <n v="1545026400"/>
    <d v="2018-12-26T06:00: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0"/>
    <n v="375"/>
    <s v="US"/>
    <s v="USD"/>
    <x v="592"/>
    <n v="1488348000"/>
    <d v="2017-03-19T05:00: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0"/>
    <n v="2928"/>
    <s v="CA"/>
    <s v="CAD"/>
    <x v="593"/>
    <n v="1545112800"/>
    <d v="2019-01-03T06:00: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0"/>
    <n v="4697"/>
    <s v="US"/>
    <s v="USD"/>
    <x v="594"/>
    <n v="1537938000"/>
    <d v="2018-10-17T05:00: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0"/>
    <n v="2915"/>
    <s v="US"/>
    <s v="USD"/>
    <x v="595"/>
    <n v="1363150800"/>
    <d v="2013-03-24T05:00: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0"/>
    <n v="18"/>
    <s v="US"/>
    <s v="USD"/>
    <x v="596"/>
    <n v="1523250000"/>
    <d v="2018-05-03T05:00: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0"/>
    <n v="723"/>
    <s v="US"/>
    <s v="USD"/>
    <x v="597"/>
    <n v="1499317200"/>
    <d v="2017-07-24T05:00: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0"/>
    <n v="602"/>
    <s v="CH"/>
    <s v="CHF"/>
    <x v="598"/>
    <n v="1287550800"/>
    <d v="2010-10-31T05:00: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0"/>
    <n v="1"/>
    <s v="US"/>
    <s v="USD"/>
    <x v="599"/>
    <n v="1404795600"/>
    <d v="2014-08-04T05:00: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0"/>
    <n v="3868"/>
    <s v="IT"/>
    <s v="EUR"/>
    <x v="600"/>
    <n v="1393048800"/>
    <d v="2014-03-09T06:00: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0"/>
    <n v="409"/>
    <s v="US"/>
    <s v="USD"/>
    <x v="601"/>
    <n v="1470373200"/>
    <d v="2016-09-17T05:00: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0"/>
    <n v="234"/>
    <s v="US"/>
    <s v="USD"/>
    <x v="602"/>
    <n v="1460091600"/>
    <d v="2016-04-10T05:00: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0"/>
    <n v="3016"/>
    <s v="US"/>
    <s v="USD"/>
    <x v="335"/>
    <n v="1440392400"/>
    <d v="2015-08-29T05:00: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0"/>
    <n v="264"/>
    <s v="US"/>
    <s v="USD"/>
    <x v="603"/>
    <n v="1488434400"/>
    <d v="2017-03-15T05:00: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0"/>
    <n v="504"/>
    <s v="AU"/>
    <s v="AUD"/>
    <x v="604"/>
    <n v="1514440800"/>
    <d v="2018-01-02T06:00: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0"/>
    <n v="14"/>
    <s v="US"/>
    <s v="USD"/>
    <x v="605"/>
    <n v="1514354400"/>
    <d v="2018-01-12T06:00: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0"/>
    <n v="390"/>
    <s v="US"/>
    <s v="USD"/>
    <x v="606"/>
    <n v="1440910800"/>
    <d v="2015-09-22T05:00: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0"/>
    <n v="750"/>
    <s v="GB"/>
    <s v="GBP"/>
    <x v="65"/>
    <n v="1296108000"/>
    <d v="2011-01-28T06:00: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0"/>
    <n v="77"/>
    <s v="US"/>
    <s v="USD"/>
    <x v="607"/>
    <n v="1440133200"/>
    <d v="2015-08-30T05:00: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0"/>
    <n v="752"/>
    <s v="DK"/>
    <s v="DKK"/>
    <x v="608"/>
    <n v="1332910800"/>
    <d v="2012-04-27T05:00: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0"/>
    <n v="131"/>
    <s v="US"/>
    <s v="USD"/>
    <x v="609"/>
    <n v="1544335200"/>
    <d v="2018-12-13T06:00: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0"/>
    <n v="87"/>
    <s v="US"/>
    <s v="USD"/>
    <x v="610"/>
    <n v="1286427600"/>
    <d v="2010-10-30T05:00: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0"/>
    <n v="1063"/>
    <s v="US"/>
    <s v="USD"/>
    <x v="541"/>
    <n v="1329717600"/>
    <d v="2012-03-01T06:00: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0"/>
    <n v="272"/>
    <s v="US"/>
    <s v="USD"/>
    <x v="611"/>
    <n v="1310187600"/>
    <d v="2011-07-23T05:00: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0"/>
    <n v="25"/>
    <s v="US"/>
    <s v="USD"/>
    <x v="612"/>
    <n v="1377838800"/>
    <d v="2013-09-05T05:00: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0"/>
    <n v="419"/>
    <s v="US"/>
    <s v="USD"/>
    <x v="613"/>
    <n v="1410325200"/>
    <d v="2014-09-19T05:00: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0"/>
    <n v="76"/>
    <s v="US"/>
    <s v="USD"/>
    <x v="614"/>
    <n v="1343797200"/>
    <d v="2012-08-13T05:00: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0"/>
    <n v="1621"/>
    <s v="IT"/>
    <s v="EUR"/>
    <x v="615"/>
    <n v="1498453200"/>
    <d v="2017-07-05T05:00: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0"/>
    <n v="1101"/>
    <s v="US"/>
    <s v="USD"/>
    <x v="90"/>
    <n v="1456380000"/>
    <d v="2016-03-08T06:00: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0"/>
    <n v="1073"/>
    <s v="US"/>
    <s v="USD"/>
    <x v="616"/>
    <n v="1280552400"/>
    <d v="2010-08-04T05:00: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0"/>
    <n v="4428"/>
    <s v="AU"/>
    <s v="AUD"/>
    <x v="617"/>
    <n v="1521608400"/>
    <d v="2018-03-31T05:00: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0"/>
    <n v="58"/>
    <s v="IT"/>
    <s v="EUR"/>
    <x v="618"/>
    <n v="1460696400"/>
    <d v="2016-05-06T05:00: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0"/>
    <n v="1218"/>
    <s v="US"/>
    <s v="USD"/>
    <x v="619"/>
    <n v="1313730000"/>
    <d v="2011-10-05T05:00: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0"/>
    <n v="331"/>
    <s v="US"/>
    <s v="USD"/>
    <x v="620"/>
    <n v="1568178000"/>
    <d v="2019-09-18T05:00: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0"/>
    <n v="1170"/>
    <s v="US"/>
    <s v="USD"/>
    <x v="621"/>
    <n v="1348635600"/>
    <d v="2012-10-05T05:00: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0"/>
    <n v="111"/>
    <s v="US"/>
    <s v="USD"/>
    <x v="622"/>
    <n v="1468126800"/>
    <d v="2016-08-29T05:00: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0"/>
    <n v="215"/>
    <s v="US"/>
    <s v="USD"/>
    <x v="35"/>
    <n v="1547877600"/>
    <d v="2019-01-21T06:00: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0"/>
    <n v="363"/>
    <s v="US"/>
    <s v="USD"/>
    <x v="623"/>
    <n v="1571374800"/>
    <d v="2019-10-23T05:00: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0"/>
    <n v="2955"/>
    <s v="US"/>
    <s v="USD"/>
    <x v="624"/>
    <n v="1576303200"/>
    <d v="2019-12-16T06:00: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0"/>
    <n v="1657"/>
    <s v="US"/>
    <s v="USD"/>
    <x v="625"/>
    <n v="1324447200"/>
    <d v="2011-12-27T06:00: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0"/>
    <n v="103"/>
    <s v="US"/>
    <s v="USD"/>
    <x v="626"/>
    <n v="1386741600"/>
    <d v="2013-12-20T06:00: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0"/>
    <n v="147"/>
    <s v="US"/>
    <s v="USD"/>
    <x v="627"/>
    <n v="1537074000"/>
    <d v="2018-09-18T05:00: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0"/>
    <n v="110"/>
    <s v="CA"/>
    <s v="CAD"/>
    <x v="628"/>
    <n v="1277787600"/>
    <d v="2010-07-19T05:00: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0"/>
    <n v="926"/>
    <s v="CA"/>
    <s v="CAD"/>
    <x v="629"/>
    <n v="1440306000"/>
    <d v="2015-09-16T05:00: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0"/>
    <n v="134"/>
    <s v="US"/>
    <s v="USD"/>
    <x v="630"/>
    <n v="1522126800"/>
    <d v="2018-04-07T05:00: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0"/>
    <n v="269"/>
    <s v="US"/>
    <s v="USD"/>
    <x v="631"/>
    <n v="1489298400"/>
    <d v="2017-03-15T05:00: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0"/>
    <n v="175"/>
    <s v="US"/>
    <s v="USD"/>
    <x v="632"/>
    <n v="1547100000"/>
    <d v="2019-01-26T06:00: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0"/>
    <n v="69"/>
    <s v="US"/>
    <s v="USD"/>
    <x v="633"/>
    <n v="1383022800"/>
    <d v="2013-11-10T06:00: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0"/>
    <n v="190"/>
    <s v="US"/>
    <s v="USD"/>
    <x v="634"/>
    <n v="1322373600"/>
    <d v="2011-12-03T06:00: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0"/>
    <n v="237"/>
    <s v="US"/>
    <s v="USD"/>
    <x v="635"/>
    <n v="1349240400"/>
    <d v="2012-10-20T05:00: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0"/>
    <n v="77"/>
    <s v="GB"/>
    <s v="GBP"/>
    <x v="636"/>
    <n v="1562648400"/>
    <d v="2019-07-27T05:00: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0"/>
    <n v="1748"/>
    <s v="US"/>
    <s v="USD"/>
    <x v="637"/>
    <n v="1508216400"/>
    <d v="2017-11-03T05:00: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0"/>
    <n v="79"/>
    <s v="US"/>
    <s v="USD"/>
    <x v="638"/>
    <n v="1511762400"/>
    <d v="2018-01-03T06:00: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0"/>
    <n v="196"/>
    <s v="IT"/>
    <s v="EUR"/>
    <x v="639"/>
    <n v="1447480800"/>
    <d v="2015-11-30T06:00: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0"/>
    <n v="889"/>
    <s v="US"/>
    <s v="USD"/>
    <x v="640"/>
    <n v="1429506000"/>
    <d v="2015-04-21T05:00: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0"/>
    <n v="7295"/>
    <s v="US"/>
    <s v="USD"/>
    <x v="641"/>
    <n v="1522472400"/>
    <d v="2018-04-02T05:00: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0"/>
    <n v="2893"/>
    <s v="CA"/>
    <s v="CAD"/>
    <x v="642"/>
    <n v="1322114400"/>
    <d v="2011-12-08T06:00: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0"/>
    <n v="56"/>
    <s v="US"/>
    <s v="USD"/>
    <x v="230"/>
    <n v="1561438800"/>
    <d v="2019-06-26T05:00: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0"/>
    <n v="1"/>
    <s v="US"/>
    <s v="USD"/>
    <x v="67"/>
    <n v="1264399200"/>
    <d v="2010-02-09T06:00: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0"/>
    <n v="820"/>
    <s v="US"/>
    <s v="USD"/>
    <x v="643"/>
    <n v="1301202000"/>
    <d v="2011-04-03T05:00: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0"/>
    <n v="83"/>
    <s v="US"/>
    <s v="USD"/>
    <x v="644"/>
    <n v="1374469200"/>
    <d v="2013-07-27T05:00: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0"/>
    <n v="2038"/>
    <s v="US"/>
    <s v="USD"/>
    <x v="645"/>
    <n v="1334984400"/>
    <d v="2012-05-08T05:00: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0"/>
    <n v="116"/>
    <s v="US"/>
    <s v="USD"/>
    <x v="646"/>
    <n v="1467608400"/>
    <d v="2016-07-19T05:00: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0"/>
    <n v="2025"/>
    <s v="GB"/>
    <s v="GBP"/>
    <x v="626"/>
    <n v="1386741600"/>
    <d v="2013-12-15T06:00: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0"/>
    <n v="1345"/>
    <s v="AU"/>
    <s v="AUD"/>
    <x v="647"/>
    <n v="1546754400"/>
    <d v="2019-01-14T06:00: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0"/>
    <n v="168"/>
    <s v="US"/>
    <s v="USD"/>
    <x v="159"/>
    <n v="1544248800"/>
    <d v="2019-01-13T06:00: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0"/>
    <n v="137"/>
    <s v="CH"/>
    <s v="CHF"/>
    <x v="648"/>
    <n v="1495429200"/>
    <d v="2017-06-01T05:00: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0"/>
    <n v="186"/>
    <s v="IT"/>
    <s v="EUR"/>
    <x v="267"/>
    <n v="1334811600"/>
    <d v="2012-04-26T05:00: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0"/>
    <n v="125"/>
    <s v="US"/>
    <s v="USD"/>
    <x v="649"/>
    <n v="1531544400"/>
    <d v="2018-07-21T05:00: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0"/>
    <n v="14"/>
    <s v="IT"/>
    <s v="EUR"/>
    <x v="248"/>
    <n v="1453615200"/>
    <d v="2016-01-26T06:00: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0"/>
    <n v="202"/>
    <s v="US"/>
    <s v="USD"/>
    <x v="571"/>
    <n v="1467954000"/>
    <d v="2016-08-18T05:00: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0"/>
    <n v="103"/>
    <s v="US"/>
    <s v="USD"/>
    <x v="650"/>
    <n v="1471842000"/>
    <d v="2016-09-03T05:00: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0"/>
    <n v="1785"/>
    <s v="US"/>
    <s v="USD"/>
    <x v="1"/>
    <n v="1408424400"/>
    <d v="2014-08-20T05:00: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0"/>
    <n v="656"/>
    <s v="US"/>
    <s v="USD"/>
    <x v="651"/>
    <n v="1281157200"/>
    <d v="2010-08-12T05:00: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0"/>
    <n v="157"/>
    <s v="US"/>
    <s v="USD"/>
    <x v="652"/>
    <n v="1373432400"/>
    <d v="2013-08-07T05:00: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0"/>
    <n v="555"/>
    <s v="US"/>
    <s v="USD"/>
    <x v="653"/>
    <n v="1313989200"/>
    <d v="2011-09-12T05:00: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0"/>
    <n v="297"/>
    <s v="US"/>
    <s v="USD"/>
    <x v="654"/>
    <n v="1371445200"/>
    <d v="2013-07-13T05:00: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0"/>
    <n v="123"/>
    <s v="US"/>
    <s v="USD"/>
    <x v="655"/>
    <n v="1338267600"/>
    <d v="2012-06-09T05:00: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0"/>
    <n v="38"/>
    <s v="DK"/>
    <s v="DKK"/>
    <x v="656"/>
    <n v="1519192800"/>
    <d v="2018-03-07T06:00: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0"/>
    <n v="60"/>
    <s v="US"/>
    <s v="USD"/>
    <x v="657"/>
    <n v="1522818000"/>
    <d v="2018-04-10T05:00: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0"/>
    <n v="3036"/>
    <s v="US"/>
    <s v="USD"/>
    <x v="265"/>
    <n v="1509948000"/>
    <d v="2017-12-03T06:00: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0"/>
    <n v="144"/>
    <s v="AU"/>
    <s v="AUD"/>
    <x v="658"/>
    <n v="1456898400"/>
    <d v="2016-03-23T05:00: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0"/>
    <n v="121"/>
    <s v="GB"/>
    <s v="GBP"/>
    <x v="659"/>
    <n v="1413954000"/>
    <d v="2014-10-24T05:00: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0"/>
    <n v="1596"/>
    <s v="US"/>
    <s v="USD"/>
    <x v="660"/>
    <n v="1416031200"/>
    <d v="2014-11-17T06:00: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0"/>
    <n v="524"/>
    <s v="US"/>
    <s v="USD"/>
    <x v="661"/>
    <n v="1287982800"/>
    <d v="2010-10-31T05:00: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0"/>
    <n v="181"/>
    <s v="US"/>
    <s v="USD"/>
    <x v="4"/>
    <n v="1547964000"/>
    <d v="2019-03-19T05:00: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0"/>
    <n v="10"/>
    <s v="US"/>
    <s v="USD"/>
    <x v="662"/>
    <n v="1464152400"/>
    <d v="2016-06-05T05:00: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0"/>
    <n v="122"/>
    <s v="US"/>
    <s v="USD"/>
    <x v="663"/>
    <n v="1359957600"/>
    <d v="2013-02-06T06:00: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0"/>
    <n v="1071"/>
    <s v="CA"/>
    <s v="CAD"/>
    <x v="664"/>
    <n v="1432357200"/>
    <d v="2015-05-29T05:00: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0"/>
    <n v="219"/>
    <s v="US"/>
    <s v="USD"/>
    <x v="665"/>
    <n v="1500786000"/>
    <d v="2017-07-24T05:00: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0"/>
    <n v="1121"/>
    <s v="US"/>
    <s v="USD"/>
    <x v="666"/>
    <n v="1490158800"/>
    <d v="2017-04-14T05:00: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0"/>
    <n v="980"/>
    <s v="US"/>
    <s v="USD"/>
    <x v="43"/>
    <n v="1406178000"/>
    <d v="2014-08-06T05:00: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0"/>
    <n v="536"/>
    <s v="US"/>
    <s v="USD"/>
    <x v="667"/>
    <n v="1485583200"/>
    <d v="2017-02-09T06:00: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0"/>
    <n v="1991"/>
    <s v="US"/>
    <s v="USD"/>
    <x v="668"/>
    <n v="1459314000"/>
    <d v="2016-04-06T05:00: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0"/>
    <n v="29"/>
    <s v="US"/>
    <s v="USD"/>
    <x v="669"/>
    <n v="1424412000"/>
    <d v="2015-02-24T06:00: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0"/>
    <n v="180"/>
    <s v="US"/>
    <s v="USD"/>
    <x v="670"/>
    <n v="1478844000"/>
    <d v="2016-11-23T06:00: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0"/>
    <n v="15"/>
    <s v="US"/>
    <s v="USD"/>
    <x v="671"/>
    <n v="1416117600"/>
    <d v="2014-12-08T06:00: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0"/>
    <n v="191"/>
    <s v="US"/>
    <s v="USD"/>
    <x v="672"/>
    <n v="1340946000"/>
    <d v="2012-06-30T05:00: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0"/>
    <n v="16"/>
    <s v="US"/>
    <s v="USD"/>
    <x v="673"/>
    <n v="1486101600"/>
    <d v="2017-02-06T06:00: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0"/>
    <n v="130"/>
    <s v="US"/>
    <s v="USD"/>
    <x v="674"/>
    <n v="1274590800"/>
    <d v="2010-05-24T05:00: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0"/>
    <n v="122"/>
    <s v="US"/>
    <s v="USD"/>
    <x v="675"/>
    <n v="1263880800"/>
    <d v="2010-03-02T06:00: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0"/>
    <n v="17"/>
    <s v="US"/>
    <s v="USD"/>
    <x v="676"/>
    <n v="1445403600"/>
    <d v="2015-10-27T05:00: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0"/>
    <n v="140"/>
    <s v="US"/>
    <s v="USD"/>
    <x v="342"/>
    <n v="1533877200"/>
    <d v="2018-08-12T05:00: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0"/>
    <n v="34"/>
    <s v="US"/>
    <s v="USD"/>
    <x v="677"/>
    <n v="1275195600"/>
    <d v="2010-06-26T05:00: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0"/>
    <n v="3388"/>
    <s v="US"/>
    <s v="USD"/>
    <x v="678"/>
    <n v="1318136400"/>
    <d v="2011-10-14T05:00: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0"/>
    <n v="280"/>
    <s v="US"/>
    <s v="USD"/>
    <x v="679"/>
    <n v="1283403600"/>
    <d v="2010-09-13T05:00: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0"/>
    <n v="614"/>
    <s v="US"/>
    <s v="USD"/>
    <x v="680"/>
    <n v="1267423200"/>
    <d v="2010-03-26T05:00: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0"/>
    <n v="366"/>
    <s v="IT"/>
    <s v="EUR"/>
    <x v="681"/>
    <n v="1412744400"/>
    <d v="2014-10-20T05:00: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0"/>
    <n v="1"/>
    <s v="GB"/>
    <s v="GBP"/>
    <x v="682"/>
    <n v="1277960400"/>
    <d v="2010-07-26T05:00: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0"/>
    <n v="270"/>
    <s v="US"/>
    <s v="USD"/>
    <x v="683"/>
    <n v="1458190800"/>
    <d v="2016-04-01T05:00: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0"/>
    <n v="114"/>
    <s v="US"/>
    <s v="USD"/>
    <x v="684"/>
    <n v="1280984400"/>
    <d v="2010-08-23T05:00: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0"/>
    <n v="137"/>
    <s v="US"/>
    <s v="USD"/>
    <x v="674"/>
    <n v="1274590800"/>
    <d v="2010-06-07T05:00: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0"/>
    <n v="3205"/>
    <s v="US"/>
    <s v="USD"/>
    <x v="685"/>
    <n v="1351400400"/>
    <d v="2012-12-20T06:00: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0"/>
    <n v="288"/>
    <s v="DK"/>
    <s v="DKK"/>
    <x v="605"/>
    <n v="1514354400"/>
    <d v="2018-01-08T06:00: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0"/>
    <n v="148"/>
    <s v="US"/>
    <s v="USD"/>
    <x v="686"/>
    <n v="1421733600"/>
    <d v="2015-01-26T06:00: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0"/>
    <n v="114"/>
    <s v="US"/>
    <s v="USD"/>
    <x v="687"/>
    <n v="1305176400"/>
    <d v="2011-05-16T05:00: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0"/>
    <n v="1518"/>
    <s v="CA"/>
    <s v="CAD"/>
    <x v="688"/>
    <n v="1414126800"/>
    <d v="2014-11-02T05:00: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0"/>
    <n v="1274"/>
    <s v="US"/>
    <s v="USD"/>
    <x v="689"/>
    <n v="1517810400"/>
    <d v="2018-03-07T06:00: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0"/>
    <n v="210"/>
    <s v="IT"/>
    <s v="EUR"/>
    <x v="690"/>
    <n v="1564635600"/>
    <d v="2019-08-30T05:00: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0"/>
    <n v="166"/>
    <s v="US"/>
    <s v="USD"/>
    <x v="691"/>
    <n v="1500699600"/>
    <d v="2017-07-27T05:00: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0"/>
    <n v="100"/>
    <s v="AU"/>
    <s v="AUD"/>
    <x v="692"/>
    <n v="1354082400"/>
    <d v="2012-12-09T06:00: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0"/>
    <n v="235"/>
    <s v="US"/>
    <s v="USD"/>
    <x v="693"/>
    <n v="1336453200"/>
    <d v="2012-06-12T05:00: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0"/>
    <n v="148"/>
    <s v="US"/>
    <s v="USD"/>
    <x v="694"/>
    <n v="1305262800"/>
    <d v="2011-05-21T05:00: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0"/>
    <n v="198"/>
    <s v="US"/>
    <s v="USD"/>
    <x v="695"/>
    <n v="1492232400"/>
    <d v="2017-05-10T05:00: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0"/>
    <n v="248"/>
    <s v="AU"/>
    <s v="AUD"/>
    <x v="123"/>
    <n v="1537333200"/>
    <d v="2018-09-20T05:00: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0"/>
    <n v="513"/>
    <s v="US"/>
    <s v="USD"/>
    <x v="696"/>
    <n v="1444107600"/>
    <d v="2015-11-20T06:00: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0"/>
    <n v="150"/>
    <s v="US"/>
    <s v="USD"/>
    <x v="626"/>
    <n v="1386741600"/>
    <d v="2013-12-26T06:00: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0"/>
    <n v="3410"/>
    <s v="US"/>
    <s v="USD"/>
    <x v="697"/>
    <n v="1376542800"/>
    <d v="2013-09-10T05:00: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0"/>
    <n v="216"/>
    <s v="IT"/>
    <s v="EUR"/>
    <x v="698"/>
    <n v="1397451600"/>
    <d v="2014-04-21T05:00: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0"/>
    <n v="26"/>
    <s v="US"/>
    <s v="USD"/>
    <x v="699"/>
    <n v="1548482400"/>
    <d v="2019-02-22T06:00: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0"/>
    <n v="5139"/>
    <s v="US"/>
    <s v="USD"/>
    <x v="700"/>
    <n v="1549692000"/>
    <d v="2019-02-13T06:00: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0"/>
    <n v="2353"/>
    <s v="US"/>
    <s v="USD"/>
    <x v="701"/>
    <n v="1492059600"/>
    <d v="2017-04-23T05:00: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0"/>
    <n v="78"/>
    <s v="IT"/>
    <s v="EUR"/>
    <x v="702"/>
    <n v="1463979600"/>
    <d v="2016-07-03T05:00: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0"/>
    <n v="10"/>
    <s v="US"/>
    <s v="USD"/>
    <x v="703"/>
    <n v="1415253600"/>
    <d v="2014-11-16T06:00: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0"/>
    <n v="2201"/>
    <s v="US"/>
    <s v="USD"/>
    <x v="704"/>
    <n v="1562216400"/>
    <d v="2019-07-22T05:00: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0"/>
    <n v="676"/>
    <s v="US"/>
    <s v="USD"/>
    <x v="431"/>
    <n v="1316754000"/>
    <d v="2011-10-22T05:00: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0"/>
    <n v="174"/>
    <s v="CH"/>
    <s v="CHF"/>
    <x v="705"/>
    <n v="1313211600"/>
    <d v="2011-08-18T05:00: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0"/>
    <n v="831"/>
    <s v="US"/>
    <s v="USD"/>
    <x v="706"/>
    <n v="1439528400"/>
    <d v="2015-08-23T05:00: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0"/>
    <n v="164"/>
    <s v="US"/>
    <s v="USD"/>
    <x v="707"/>
    <n v="1469163600"/>
    <d v="2016-08-10T05:00: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0"/>
    <n v="56"/>
    <s v="CH"/>
    <s v="CHF"/>
    <x v="708"/>
    <n v="1288501200"/>
    <d v="2010-12-21T06:00: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0"/>
    <n v="161"/>
    <s v="US"/>
    <s v="USD"/>
    <x v="709"/>
    <n v="1298959200"/>
    <d v="2011-03-29T05:00: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0"/>
    <n v="138"/>
    <s v="US"/>
    <s v="USD"/>
    <x v="710"/>
    <n v="1387260000"/>
    <d v="2013-12-24T06:00: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0"/>
    <n v="3308"/>
    <s v="US"/>
    <s v="USD"/>
    <x v="711"/>
    <n v="1457244000"/>
    <d v="2016-03-17T05:00: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0"/>
    <n v="127"/>
    <s v="AU"/>
    <s v="AUD"/>
    <x v="157"/>
    <n v="1556341200"/>
    <d v="2019-05-31T05:00: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0"/>
    <n v="207"/>
    <s v="IT"/>
    <s v="EUR"/>
    <x v="630"/>
    <n v="1522126800"/>
    <d v="2018-04-03T05:00: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0"/>
    <n v="859"/>
    <s v="CA"/>
    <s v="CAD"/>
    <x v="712"/>
    <n v="1305954000"/>
    <d v="2011-05-30T05:00: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0"/>
    <n v="31"/>
    <s v="US"/>
    <s v="USD"/>
    <x v="93"/>
    <n v="1350709200"/>
    <d v="2012-11-10T06:00: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0"/>
    <n v="45"/>
    <s v="US"/>
    <s v="USD"/>
    <x v="713"/>
    <n v="1401166800"/>
    <d v="2014-07-03T05:00: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0"/>
    <n v="1113"/>
    <s v="US"/>
    <s v="USD"/>
    <x v="714"/>
    <n v="1266127200"/>
    <d v="2010-02-20T06:00: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0"/>
    <n v="6"/>
    <s v="US"/>
    <s v="USD"/>
    <x v="715"/>
    <n v="1481436000"/>
    <d v="2016-12-27T06:00: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0"/>
    <n v="7"/>
    <s v="US"/>
    <s v="USD"/>
    <x v="716"/>
    <n v="1372222800"/>
    <d v="2013-07-24T05:00: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0"/>
    <n v="181"/>
    <s v="CH"/>
    <s v="CHF"/>
    <x v="448"/>
    <n v="1372136400"/>
    <d v="2013-06-29T05:00: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0"/>
    <n v="110"/>
    <s v="US"/>
    <s v="USD"/>
    <x v="717"/>
    <n v="1513922400"/>
    <d v="2018-01-03T06:00: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0"/>
    <n v="31"/>
    <s v="US"/>
    <s v="USD"/>
    <x v="718"/>
    <n v="1477976400"/>
    <d v="2016-11-04T05:00: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0"/>
    <n v="78"/>
    <s v="US"/>
    <s v="USD"/>
    <x v="719"/>
    <n v="1407474000"/>
    <d v="2014-08-15T05:00: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0"/>
    <n v="185"/>
    <s v="US"/>
    <s v="USD"/>
    <x v="720"/>
    <n v="1546149600"/>
    <d v="2019-01-22T06:00: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0"/>
    <n v="121"/>
    <s v="US"/>
    <s v="USD"/>
    <x v="721"/>
    <n v="1338440400"/>
    <d v="2012-06-28T05:00: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0"/>
    <n v="1225"/>
    <s v="GB"/>
    <s v="GBP"/>
    <x v="722"/>
    <n v="1454133600"/>
    <d v="2016-02-03T06:00: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0"/>
    <n v="1"/>
    <s v="CH"/>
    <s v="CHF"/>
    <x v="139"/>
    <n v="1434085200"/>
    <d v="2015-06-16T05:00: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0"/>
    <n v="106"/>
    <s v="US"/>
    <s v="USD"/>
    <x v="723"/>
    <n v="1577772000"/>
    <d v="2020-01-22T06:00: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0"/>
    <n v="142"/>
    <s v="US"/>
    <s v="USD"/>
    <x v="704"/>
    <n v="1562216400"/>
    <d v="2019-07-06T05:00: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0"/>
    <n v="233"/>
    <s v="US"/>
    <s v="USD"/>
    <x v="724"/>
    <n v="1548568800"/>
    <d v="2019-03-02T06:00: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0"/>
    <n v="218"/>
    <s v="US"/>
    <s v="USD"/>
    <x v="725"/>
    <n v="1514872800"/>
    <d v="2018-01-22T06:00: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0"/>
    <n v="67"/>
    <s v="AU"/>
    <s v="AUD"/>
    <x v="660"/>
    <n v="1416031200"/>
    <d v="2015-01-05T06:00: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0"/>
    <n v="76"/>
    <s v="US"/>
    <s v="USD"/>
    <x v="726"/>
    <n v="1330927200"/>
    <d v="2012-03-29T05:00: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0"/>
    <n v="43"/>
    <s v="US"/>
    <s v="USD"/>
    <x v="727"/>
    <n v="1571115600"/>
    <d v="2019-11-28T06:00: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0"/>
    <n v="19"/>
    <s v="US"/>
    <s v="USD"/>
    <x v="728"/>
    <n v="1463461200"/>
    <d v="2016-06-03T05:00: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0"/>
    <n v="2108"/>
    <s v="CH"/>
    <s v="CHF"/>
    <x v="729"/>
    <n v="1344920400"/>
    <d v="2012-08-15T05:00: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0"/>
    <n v="221"/>
    <s v="US"/>
    <s v="USD"/>
    <x v="730"/>
    <n v="1511848800"/>
    <d v="2017-12-08T06:00: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0"/>
    <n v="679"/>
    <s v="US"/>
    <s v="USD"/>
    <x v="731"/>
    <n v="1452319200"/>
    <d v="2016-01-11T06:00: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0"/>
    <n v="2805"/>
    <s v="CA"/>
    <s v="CAD"/>
    <x v="78"/>
    <n v="1523854800"/>
    <d v="2018-04-21T05:00: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0"/>
    <n v="68"/>
    <s v="US"/>
    <s v="USD"/>
    <x v="732"/>
    <n v="1346043600"/>
    <d v="2012-09-06T05:00: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0"/>
    <n v="36"/>
    <s v="DK"/>
    <s v="DKK"/>
    <x v="733"/>
    <n v="1464325200"/>
    <d v="2016-05-29T05:00: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0"/>
    <n v="183"/>
    <s v="CA"/>
    <s v="CAD"/>
    <x v="734"/>
    <n v="1511935200"/>
    <d v="2017-12-25T06:00: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0"/>
    <n v="133"/>
    <s v="US"/>
    <s v="USD"/>
    <x v="406"/>
    <n v="1392012000"/>
    <d v="2014-02-12T06:00: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0"/>
    <n v="2489"/>
    <s v="IT"/>
    <s v="EUR"/>
    <x v="735"/>
    <n v="1556946000"/>
    <d v="2019-06-01T05:00: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0"/>
    <n v="69"/>
    <s v="US"/>
    <s v="USD"/>
    <x v="736"/>
    <n v="1548050400"/>
    <d v="2019-02-03T06:00: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0"/>
    <n v="47"/>
    <s v="US"/>
    <s v="USD"/>
    <x v="737"/>
    <n v="1353736800"/>
    <d v="2012-12-09T06:00: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0"/>
    <n v="279"/>
    <s v="GB"/>
    <s v="GBP"/>
    <x v="192"/>
    <n v="1532840400"/>
    <d v="2018-08-11T05:00: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0"/>
    <n v="210"/>
    <s v="US"/>
    <s v="USD"/>
    <x v="738"/>
    <n v="1488261600"/>
    <d v="2017-03-13T05:00: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0"/>
    <n v="2100"/>
    <s v="US"/>
    <s v="USD"/>
    <x v="739"/>
    <n v="1393567200"/>
    <d v="2014-03-17T05:00: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0"/>
    <n v="252"/>
    <s v="US"/>
    <s v="USD"/>
    <x v="613"/>
    <n v="1410325200"/>
    <d v="2014-10-05T05:00: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0"/>
    <n v="1280"/>
    <s v="US"/>
    <s v="USD"/>
    <x v="740"/>
    <n v="1276923600"/>
    <d v="2010-07-21T05:00: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0"/>
    <n v="157"/>
    <s v="GB"/>
    <s v="GBP"/>
    <x v="145"/>
    <n v="1500958800"/>
    <d v="2017-08-06T05:00: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0"/>
    <n v="194"/>
    <s v="US"/>
    <s v="USD"/>
    <x v="741"/>
    <n v="1292220000"/>
    <d v="2011-01-10T06:00: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0"/>
    <n v="82"/>
    <s v="AU"/>
    <s v="AUD"/>
    <x v="742"/>
    <n v="1304398800"/>
    <d v="2011-05-15T05:00: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0"/>
    <n v="70"/>
    <s v="US"/>
    <s v="USD"/>
    <x v="202"/>
    <n v="1535432400"/>
    <d v="2018-09-22T05:00: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0"/>
    <n v="154"/>
    <s v="US"/>
    <s v="USD"/>
    <x v="743"/>
    <n v="1433826000"/>
    <d v="2015-06-24T05:00: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0"/>
    <n v="22"/>
    <s v="US"/>
    <s v="USD"/>
    <x v="744"/>
    <n v="1514959200"/>
    <d v="2018-03-03T06:00: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0"/>
    <n v="4233"/>
    <s v="US"/>
    <s v="USD"/>
    <x v="745"/>
    <n v="1332738000"/>
    <d v="2012-04-29T05:00: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0"/>
    <n v="1297"/>
    <s v="DK"/>
    <s v="DKK"/>
    <x v="746"/>
    <n v="1445490000"/>
    <d v="2015-11-25T06:00: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0"/>
    <n v="165"/>
    <s v="DK"/>
    <s v="DKK"/>
    <x v="747"/>
    <n v="1297663200"/>
    <d v="2011-02-25T06:00: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0"/>
    <n v="119"/>
    <s v="US"/>
    <s v="USD"/>
    <x v="362"/>
    <n v="1371963600"/>
    <d v="2013-06-29T05:00: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0"/>
    <n v="1758"/>
    <s v="US"/>
    <s v="USD"/>
    <x v="748"/>
    <n v="1425103200"/>
    <d v="2015-03-06T06:00: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0"/>
    <n v="94"/>
    <s v="US"/>
    <s v="USD"/>
    <x v="749"/>
    <n v="1265349600"/>
    <d v="2010-02-16T06:00: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0"/>
    <n v="1797"/>
    <s v="US"/>
    <s v="USD"/>
    <x v="643"/>
    <n v="1301202000"/>
    <d v="2011-05-20T05:00: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0"/>
    <n v="261"/>
    <s v="US"/>
    <s v="USD"/>
    <x v="750"/>
    <n v="1538024400"/>
    <d v="2018-10-06T05:00: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0"/>
    <n v="157"/>
    <s v="US"/>
    <s v="USD"/>
    <x v="751"/>
    <n v="1395032400"/>
    <d v="2014-05-01T05:00: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0"/>
    <n v="3533"/>
    <s v="US"/>
    <s v="USD"/>
    <x v="752"/>
    <n v="1405486800"/>
    <d v="2014-07-18T05:00: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0"/>
    <n v="155"/>
    <s v="US"/>
    <s v="USD"/>
    <x v="753"/>
    <n v="1455861600"/>
    <d v="2016-03-06T06:00: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0"/>
    <n v="132"/>
    <s v="IT"/>
    <s v="EUR"/>
    <x v="754"/>
    <n v="1529038800"/>
    <d v="2018-06-18T05:00: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0"/>
    <n v="33"/>
    <s v="US"/>
    <s v="USD"/>
    <x v="755"/>
    <n v="1535259600"/>
    <d v="2018-09-01T05:00: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0"/>
    <n v="94"/>
    <s v="US"/>
    <s v="USD"/>
    <x v="756"/>
    <n v="1327212000"/>
    <d v="2012-01-25T06:00: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0"/>
    <n v="1354"/>
    <s v="GB"/>
    <s v="GBP"/>
    <x v="757"/>
    <n v="1526360400"/>
    <d v="2018-06-21T05:00: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0"/>
    <n v="48"/>
    <s v="US"/>
    <s v="USD"/>
    <x v="758"/>
    <n v="1532149200"/>
    <d v="2018-08-26T05:00: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0"/>
    <n v="110"/>
    <s v="US"/>
    <s v="USD"/>
    <x v="759"/>
    <n v="1515304800"/>
    <d v="2018-01-10T06:00: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0"/>
    <n v="172"/>
    <s v="US"/>
    <s v="USD"/>
    <x v="760"/>
    <n v="1276318800"/>
    <d v="2010-06-21T05:00: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0"/>
    <n v="307"/>
    <s v="US"/>
    <s v="USD"/>
    <x v="761"/>
    <n v="1328767200"/>
    <d v="2012-02-12T06:00: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0"/>
    <n v="1"/>
    <s v="US"/>
    <s v="USD"/>
    <x v="762"/>
    <n v="1321682400"/>
    <d v="2011-12-04T06:00: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0"/>
    <n v="160"/>
    <s v="US"/>
    <s v="USD"/>
    <x v="444"/>
    <n v="1335934800"/>
    <d v="2012-06-04T05:00: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0"/>
    <n v="31"/>
    <s v="US"/>
    <s v="USD"/>
    <x v="763"/>
    <n v="1310792400"/>
    <d v="2011-07-26T05:00: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0"/>
    <n v="1467"/>
    <s v="CA"/>
    <s v="CAD"/>
    <x v="764"/>
    <n v="1308546000"/>
    <d v="2011-06-25T05:00: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0"/>
    <n v="2662"/>
    <s v="CA"/>
    <s v="CAD"/>
    <x v="765"/>
    <n v="1574056800"/>
    <d v="2019-12-15T06:00: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0"/>
    <n v="452"/>
    <s v="AU"/>
    <s v="AUD"/>
    <x v="766"/>
    <n v="1308373200"/>
    <d v="2011-07-19T05:00: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0"/>
    <n v="158"/>
    <s v="US"/>
    <s v="USD"/>
    <x v="767"/>
    <n v="1335243600"/>
    <d v="2012-05-11T05:00: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0"/>
    <n v="225"/>
    <s v="CH"/>
    <s v="CHF"/>
    <x v="768"/>
    <n v="1328421600"/>
    <d v="2012-02-28T06:00: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0"/>
    <n v="35"/>
    <s v="US"/>
    <s v="USD"/>
    <x v="769"/>
    <n v="1524286800"/>
    <d v="2018-04-28T05:00: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0"/>
    <n v="63"/>
    <s v="US"/>
    <s v="USD"/>
    <x v="770"/>
    <n v="1362117600"/>
    <d v="2013-03-19T05:00: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0"/>
    <n v="65"/>
    <s v="US"/>
    <s v="USD"/>
    <x v="771"/>
    <n v="1550556000"/>
    <d v="2019-03-01T06:00: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0"/>
    <n v="163"/>
    <s v="US"/>
    <s v="USD"/>
    <x v="772"/>
    <n v="1269147600"/>
    <d v="2010-03-29T05:00: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0"/>
    <n v="85"/>
    <s v="US"/>
    <s v="USD"/>
    <x v="773"/>
    <n v="1312174800"/>
    <d v="2011-08-05T05:00: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0"/>
    <n v="217"/>
    <s v="US"/>
    <s v="USD"/>
    <x v="774"/>
    <n v="1434517200"/>
    <d v="2015-07-10T05:00: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0"/>
    <n v="150"/>
    <s v="US"/>
    <s v="USD"/>
    <x v="775"/>
    <n v="1471582800"/>
    <d v="2016-08-24T05:00: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0"/>
    <n v="3272"/>
    <s v="US"/>
    <s v="USD"/>
    <x v="776"/>
    <n v="1410757200"/>
    <d v="2014-09-24T05:00: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0"/>
    <n v="898"/>
    <s v="US"/>
    <s v="USD"/>
    <x v="777"/>
    <n v="1304830800"/>
    <d v="2011-05-09T05:00: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0"/>
    <n v="300"/>
    <s v="US"/>
    <s v="USD"/>
    <x v="778"/>
    <n v="1539061200"/>
    <d v="2018-10-15T05:00: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0"/>
    <n v="126"/>
    <s v="US"/>
    <s v="USD"/>
    <x v="779"/>
    <n v="1381554000"/>
    <d v="2013-10-23T05:00: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0"/>
    <n v="526"/>
    <s v="US"/>
    <s v="USD"/>
    <x v="780"/>
    <n v="1277096400"/>
    <d v="2010-07-05T05:00: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0"/>
    <n v="121"/>
    <s v="US"/>
    <s v="USD"/>
    <x v="335"/>
    <n v="1440392400"/>
    <d v="2015-09-18T05:00: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0"/>
    <n v="2320"/>
    <s v="US"/>
    <s v="USD"/>
    <x v="535"/>
    <n v="1509512400"/>
    <d v="2017-11-19T06:00: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0"/>
    <n v="81"/>
    <s v="AU"/>
    <s v="AUD"/>
    <x v="270"/>
    <n v="1535950800"/>
    <d v="2018-09-08T05:00: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0"/>
    <n v="1887"/>
    <s v="US"/>
    <s v="USD"/>
    <x v="781"/>
    <n v="1389160800"/>
    <d v="2014-01-13T06:00: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0"/>
    <n v="4358"/>
    <s v="US"/>
    <s v="USD"/>
    <x v="782"/>
    <n v="1271998800"/>
    <d v="2010-05-31T05:00: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0"/>
    <n v="67"/>
    <s v="US"/>
    <s v="USD"/>
    <x v="783"/>
    <n v="1294898400"/>
    <d v="2011-01-14T06:00: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0"/>
    <n v="57"/>
    <s v="CA"/>
    <s v="CAD"/>
    <x v="784"/>
    <n v="1559970000"/>
    <d v="2019-07-02T05:00: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0"/>
    <n v="1229"/>
    <s v="US"/>
    <s v="USD"/>
    <x v="785"/>
    <n v="1469509200"/>
    <d v="2016-07-27T05:00: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0"/>
    <n v="12"/>
    <s v="IT"/>
    <s v="EUR"/>
    <x v="786"/>
    <n v="1579068000"/>
    <d v="2020-02-08T06:00: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0"/>
    <n v="53"/>
    <s v="US"/>
    <s v="USD"/>
    <x v="787"/>
    <n v="1487743200"/>
    <d v="2017-03-03T06:00: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0"/>
    <n v="2414"/>
    <s v="US"/>
    <s v="USD"/>
    <x v="788"/>
    <n v="1563685200"/>
    <d v="2019-07-23T05:00: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0"/>
    <n v="452"/>
    <s v="US"/>
    <s v="USD"/>
    <x v="330"/>
    <n v="1436418000"/>
    <d v="2015-08-07T05:00: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0"/>
    <n v="80"/>
    <s v="US"/>
    <s v="USD"/>
    <x v="789"/>
    <n v="1421820000"/>
    <d v="2015-01-25T06:00: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0"/>
    <n v="193"/>
    <s v="US"/>
    <s v="USD"/>
    <x v="790"/>
    <n v="1274763600"/>
    <d v="2010-06-30T05:00: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0"/>
    <n v="1886"/>
    <s v="US"/>
    <s v="USD"/>
    <x v="791"/>
    <n v="1399179600"/>
    <d v="2014-05-06T05:00: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0"/>
    <n v="52"/>
    <s v="US"/>
    <s v="USD"/>
    <x v="792"/>
    <n v="1275800400"/>
    <d v="2010-07-14T05:00: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0"/>
    <n v="1825"/>
    <s v="US"/>
    <s v="USD"/>
    <x v="793"/>
    <n v="1282798800"/>
    <d v="2010-09-13T05:00: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0"/>
    <n v="31"/>
    <s v="US"/>
    <s v="USD"/>
    <x v="794"/>
    <n v="1437109200"/>
    <d v="2015-09-02T05:00: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0"/>
    <n v="290"/>
    <s v="US"/>
    <s v="USD"/>
    <x v="795"/>
    <n v="1491886800"/>
    <d v="2017-04-30T05:00: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0"/>
    <n v="122"/>
    <s v="US"/>
    <s v="USD"/>
    <x v="796"/>
    <n v="1394600400"/>
    <d v="2014-03-19T05:00: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0"/>
    <n v="1470"/>
    <s v="US"/>
    <s v="USD"/>
    <x v="797"/>
    <n v="1561352400"/>
    <d v="2019-06-25T05:00: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0"/>
    <n v="165"/>
    <s v="CA"/>
    <s v="CAD"/>
    <x v="798"/>
    <n v="1322892000"/>
    <d v="2012-01-16T06:00: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0"/>
    <n v="182"/>
    <s v="US"/>
    <s v="USD"/>
    <x v="799"/>
    <n v="1274418000"/>
    <d v="2010-07-01T05:00: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0"/>
    <n v="199"/>
    <s v="IT"/>
    <s v="EUR"/>
    <x v="800"/>
    <n v="1434344400"/>
    <d v="2015-06-19T05:00: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0"/>
    <n v="56"/>
    <s v="GB"/>
    <s v="GBP"/>
    <x v="801"/>
    <n v="1373518800"/>
    <d v="2013-08-10T05:00: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0"/>
    <n v="107"/>
    <s v="US"/>
    <s v="USD"/>
    <x v="802"/>
    <n v="1517637600"/>
    <d v="2018-02-12T06:00: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0"/>
    <n v="1460"/>
    <s v="AU"/>
    <s v="AUD"/>
    <x v="803"/>
    <n v="1310619600"/>
    <d v="2011-07-17T05:00: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0"/>
    <n v="27"/>
    <s v="US"/>
    <s v="USD"/>
    <x v="212"/>
    <n v="1556427600"/>
    <d v="2019-04-30T05:00: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0"/>
    <n v="1221"/>
    <s v="US"/>
    <s v="USD"/>
    <x v="804"/>
    <n v="1576476000"/>
    <d v="2019-12-22T06:00: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0"/>
    <n v="123"/>
    <s v="CH"/>
    <s v="CHF"/>
    <x v="805"/>
    <n v="1381122000"/>
    <d v="2013-10-25T05:00: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0"/>
    <n v="1"/>
    <s v="US"/>
    <s v="USD"/>
    <x v="806"/>
    <n v="1411102800"/>
    <d v="2014-09-20T05:00: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0"/>
    <n v="159"/>
    <s v="US"/>
    <s v="USD"/>
    <x v="807"/>
    <n v="1531803600"/>
    <d v="2018-08-19T05:00: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0"/>
    <n v="110"/>
    <s v="US"/>
    <s v="USD"/>
    <x v="722"/>
    <n v="1454133600"/>
    <d v="2016-03-12T06:00: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0"/>
    <n v="14"/>
    <s v="US"/>
    <s v="USD"/>
    <x v="477"/>
    <n v="1336194000"/>
    <d v="2012-05-20T05:00: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0"/>
    <n v="16"/>
    <s v="US"/>
    <s v="USD"/>
    <x v="259"/>
    <n v="1349326800"/>
    <d v="2012-10-08T05:00: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0"/>
    <n v="236"/>
    <s v="US"/>
    <s v="USD"/>
    <x v="9"/>
    <n v="1379566800"/>
    <d v="2013-09-22T05:00: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0"/>
    <n v="191"/>
    <s v="US"/>
    <s v="USD"/>
    <x v="808"/>
    <n v="1494651600"/>
    <d v="2017-06-18T05:00: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0"/>
    <n v="41"/>
    <s v="US"/>
    <s v="USD"/>
    <x v="809"/>
    <n v="1303880400"/>
    <d v="2011-05-04T05:00: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0"/>
    <n v="3934"/>
    <s v="US"/>
    <s v="USD"/>
    <x v="444"/>
    <n v="1335934800"/>
    <d v="2012-05-13T05:00: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0"/>
    <n v="80"/>
    <s v="CA"/>
    <s v="CAD"/>
    <x v="384"/>
    <n v="1528088400"/>
    <d v="2018-07-01T05:00: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0"/>
    <n v="296"/>
    <s v="US"/>
    <s v="USD"/>
    <x v="810"/>
    <n v="1421906400"/>
    <d v="2015-01-23T06:00: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0"/>
    <n v="462"/>
    <s v="US"/>
    <s v="USD"/>
    <x v="811"/>
    <n v="1568005200"/>
    <d v="2019-09-11T05:00: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0"/>
    <n v="179"/>
    <s v="US"/>
    <s v="USD"/>
    <x v="812"/>
    <n v="1346821200"/>
    <d v="2012-09-18T05:00: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0"/>
    <n v="523"/>
    <s v="AU"/>
    <s v="AUD"/>
    <x v="813"/>
    <n v="1557637200"/>
    <d v="2019-05-25T05:00: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0"/>
    <n v="141"/>
    <s v="GB"/>
    <s v="GBP"/>
    <x v="814"/>
    <n v="1375592400"/>
    <d v="2013-08-16T05:00: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0"/>
    <n v="1866"/>
    <s v="GB"/>
    <s v="GBP"/>
    <x v="80"/>
    <n v="1503982800"/>
    <d v="2017-09-07T05:00: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0"/>
    <n v="52"/>
    <s v="US"/>
    <s v="USD"/>
    <x v="815"/>
    <n v="1418882400"/>
    <d v="2014-12-27T06:00: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0"/>
    <n v="27"/>
    <s v="GB"/>
    <s v="GBP"/>
    <x v="816"/>
    <n v="1309237200"/>
    <d v="2011-07-22T05:00: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0"/>
    <n v="156"/>
    <s v="CH"/>
    <s v="CHF"/>
    <x v="474"/>
    <n v="1343365200"/>
    <d v="2012-08-07T05:00: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0"/>
    <n v="225"/>
    <s v="AU"/>
    <s v="AUD"/>
    <x v="817"/>
    <n v="1507957200"/>
    <d v="2017-11-15T06:00: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0"/>
    <n v="255"/>
    <s v="US"/>
    <s v="USD"/>
    <x v="818"/>
    <n v="1549519200"/>
    <d v="2019-02-27T06:00: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0"/>
    <n v="38"/>
    <s v="US"/>
    <s v="USD"/>
    <x v="819"/>
    <n v="1329026400"/>
    <d v="2012-02-26T06:00: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0"/>
    <n v="2261"/>
    <s v="US"/>
    <s v="USD"/>
    <x v="609"/>
    <n v="1544335200"/>
    <d v="2018-12-18T06:00: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0"/>
    <n v="40"/>
    <s v="US"/>
    <s v="USD"/>
    <x v="547"/>
    <n v="1279083600"/>
    <d v="2010-07-15T05:00: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0"/>
    <n v="2289"/>
    <s v="IT"/>
    <s v="EUR"/>
    <x v="820"/>
    <n v="1572498000"/>
    <d v="2019-11-11T06:00: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0"/>
    <n v="65"/>
    <s v="US"/>
    <s v="USD"/>
    <x v="821"/>
    <n v="1506056400"/>
    <d v="2017-10-04T05:00: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0"/>
    <n v="15"/>
    <s v="US"/>
    <s v="USD"/>
    <x v="151"/>
    <n v="1463029200"/>
    <d v="2016-05-16T05:00: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0"/>
    <n v="37"/>
    <s v="US"/>
    <s v="USD"/>
    <x v="822"/>
    <n v="1342069200"/>
    <d v="2012-08-10T05:00: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0"/>
    <n v="3777"/>
    <s v="IT"/>
    <s v="EUR"/>
    <x v="823"/>
    <n v="1388296800"/>
    <d v="2014-01-07T06:00: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0"/>
    <n v="184"/>
    <s v="GB"/>
    <s v="GBP"/>
    <x v="824"/>
    <n v="1493787600"/>
    <d v="2017-05-17T05:00: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0"/>
    <n v="85"/>
    <s v="US"/>
    <s v="USD"/>
    <x v="825"/>
    <n v="1424844000"/>
    <d v="2015-03-04T06:00: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0"/>
    <n v="112"/>
    <s v="US"/>
    <s v="USD"/>
    <x v="826"/>
    <n v="1403931600"/>
    <d v="2014-06-30T05:00: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0"/>
    <n v="144"/>
    <s v="US"/>
    <s v="USD"/>
    <x v="827"/>
    <n v="1394514000"/>
    <d v="2014-03-14T05:00: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0"/>
    <n v="1902"/>
    <s v="US"/>
    <s v="USD"/>
    <x v="828"/>
    <n v="1365397200"/>
    <d v="2013-04-21T05:00: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0"/>
    <n v="105"/>
    <s v="US"/>
    <s v="USD"/>
    <x v="829"/>
    <n v="1456120800"/>
    <d v="2016-02-28T06:00: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0"/>
    <n v="132"/>
    <s v="US"/>
    <s v="USD"/>
    <x v="830"/>
    <n v="1437714000"/>
    <d v="2015-07-31T05:00: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0"/>
    <n v="21"/>
    <s v="US"/>
    <s v="USD"/>
    <x v="831"/>
    <n v="1563771600"/>
    <d v="2019-07-25T05:00: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0"/>
    <n v="976"/>
    <s v="US"/>
    <s v="USD"/>
    <x v="832"/>
    <n v="1448517600"/>
    <d v="2015-12-05T06:00: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0"/>
    <n v="96"/>
    <s v="US"/>
    <s v="USD"/>
    <x v="833"/>
    <n v="1528779600"/>
    <d v="2018-07-18T05:00: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0"/>
    <n v="67"/>
    <s v="US"/>
    <s v="USD"/>
    <x v="834"/>
    <n v="1304744400"/>
    <d v="2011-05-24T05:00: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0"/>
    <n v="66"/>
    <s v="CA"/>
    <s v="CAD"/>
    <x v="835"/>
    <n v="1354341600"/>
    <d v="2012-12-23T06:00: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0"/>
    <n v="78"/>
    <s v="US"/>
    <s v="USD"/>
    <x v="836"/>
    <n v="1294552800"/>
    <d v="2011-02-13T06:00: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0"/>
    <n v="67"/>
    <s v="AU"/>
    <s v="AUD"/>
    <x v="837"/>
    <n v="1295935200"/>
    <d v="2011-01-28T06:00: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0"/>
    <n v="114"/>
    <s v="US"/>
    <s v="USD"/>
    <x v="219"/>
    <n v="1411534800"/>
    <d v="2014-10-29T05:00: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0"/>
    <n v="263"/>
    <s v="AU"/>
    <s v="AUD"/>
    <x v="365"/>
    <n v="1486706400"/>
    <d v="2017-03-01T06:00: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0"/>
    <n v="1691"/>
    <s v="US"/>
    <s v="USD"/>
    <x v="838"/>
    <n v="1333602000"/>
    <d v="2012-04-20T05:00: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0"/>
    <n v="181"/>
    <s v="US"/>
    <s v="USD"/>
    <x v="839"/>
    <n v="1308200400"/>
    <d v="2011-06-18T05:00: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0"/>
    <n v="13"/>
    <s v="US"/>
    <s v="USD"/>
    <x v="840"/>
    <n v="1411707600"/>
    <d v="2014-10-03T05:00: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0"/>
    <n v="160"/>
    <s v="US"/>
    <s v="USD"/>
    <x v="841"/>
    <n v="1418364000"/>
    <d v="2014-12-22T06:00: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0"/>
    <n v="203"/>
    <s v="US"/>
    <s v="USD"/>
    <x v="842"/>
    <n v="1429333200"/>
    <d v="2015-05-07T05:00: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0"/>
    <n v="1"/>
    <s v="US"/>
    <s v="USD"/>
    <x v="843"/>
    <n v="1555390800"/>
    <d v="2019-04-21T05:00: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0"/>
    <n v="1559"/>
    <s v="US"/>
    <s v="USD"/>
    <x v="844"/>
    <n v="1482732000"/>
    <d v="2016-12-27T06:00: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0"/>
    <n v="2266"/>
    <s v="US"/>
    <s v="USD"/>
    <x v="845"/>
    <n v="1470718800"/>
    <d v="2016-08-23T05:00: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0"/>
    <n v="21"/>
    <s v="US"/>
    <s v="USD"/>
    <x v="846"/>
    <n v="1450591200"/>
    <d v="2016-01-25T06:00: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0"/>
    <n v="1548"/>
    <s v="AU"/>
    <s v="AUD"/>
    <x v="110"/>
    <n v="1348290000"/>
    <d v="2012-10-16T05:00: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0"/>
    <n v="80"/>
    <s v="US"/>
    <s v="USD"/>
    <x v="847"/>
    <n v="1353823200"/>
    <d v="2012-11-27T06:00: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0"/>
    <n v="830"/>
    <s v="US"/>
    <s v="USD"/>
    <x v="848"/>
    <n v="1450764000"/>
    <d v="2015-12-26T06:00: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0"/>
    <n v="131"/>
    <s v="US"/>
    <s v="USD"/>
    <x v="849"/>
    <n v="1329372000"/>
    <d v="2012-02-19T06:00: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0"/>
    <n v="112"/>
    <s v="US"/>
    <s v="USD"/>
    <x v="780"/>
    <n v="1277096400"/>
    <d v="2010-07-13T05:00: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0"/>
    <n v="130"/>
    <s v="US"/>
    <s v="USD"/>
    <x v="140"/>
    <n v="1277701200"/>
    <d v="2010-07-26T05:00: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0"/>
    <n v="55"/>
    <s v="US"/>
    <s v="USD"/>
    <x v="850"/>
    <n v="1454911200"/>
    <d v="2016-03-16T05:00: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0"/>
    <n v="155"/>
    <s v="US"/>
    <s v="USD"/>
    <x v="851"/>
    <n v="1297922400"/>
    <d v="2011-02-21T06:00: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0"/>
    <n v="266"/>
    <s v="US"/>
    <s v="USD"/>
    <x v="852"/>
    <n v="1384408800"/>
    <d v="2013-12-05T06:00: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0"/>
    <n v="114"/>
    <s v="IT"/>
    <s v="EUR"/>
    <x v="853"/>
    <n v="1299304800"/>
    <d v="2011-03-11T06:00: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0"/>
    <n v="155"/>
    <s v="US"/>
    <s v="USD"/>
    <x v="854"/>
    <n v="1431320400"/>
    <d v="2015-05-16T05:00: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0"/>
    <n v="207"/>
    <s v="GB"/>
    <s v="GBP"/>
    <x v="67"/>
    <n v="1264399200"/>
    <d v="2010-03-06T06:00: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0"/>
    <n v="245"/>
    <s v="US"/>
    <s v="USD"/>
    <x v="855"/>
    <n v="1497502800"/>
    <d v="2017-06-17T05:00: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0"/>
    <n v="1573"/>
    <s v="US"/>
    <s v="USD"/>
    <x v="107"/>
    <n v="1333688400"/>
    <d v="2012-05-13T05:00: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0"/>
    <n v="114"/>
    <s v="US"/>
    <s v="USD"/>
    <x v="344"/>
    <n v="1293861600"/>
    <d v="2011-01-16T06:00: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0"/>
    <n v="93"/>
    <s v="US"/>
    <s v="USD"/>
    <x v="856"/>
    <n v="1576994400"/>
    <d v="2019-12-29T06:00: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0"/>
    <n v="594"/>
    <s v="US"/>
    <s v="USD"/>
    <x v="857"/>
    <n v="1304917200"/>
    <d v="2011-05-10T05:00: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0"/>
    <n v="24"/>
    <s v="US"/>
    <s v="USD"/>
    <x v="858"/>
    <n v="1381208400"/>
    <d v="2013-10-14T05:00: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0"/>
    <n v="1681"/>
    <s v="US"/>
    <s v="USD"/>
    <x v="859"/>
    <n v="1401685200"/>
    <d v="2014-06-11T05:00: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0"/>
    <n v="252"/>
    <s v="US"/>
    <s v="USD"/>
    <x v="860"/>
    <n v="1291960800"/>
    <d v="2010-12-12T06:00: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0"/>
    <n v="32"/>
    <s v="US"/>
    <s v="USD"/>
    <x v="170"/>
    <n v="1368853200"/>
    <d v="2013-05-19T05:00: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0"/>
    <n v="135"/>
    <s v="US"/>
    <s v="USD"/>
    <x v="861"/>
    <n v="1448776800"/>
    <d v="2016-01-07T06:00: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0"/>
    <n v="140"/>
    <s v="US"/>
    <s v="USD"/>
    <x v="862"/>
    <n v="1296194400"/>
    <d v="2011-02-03T06:00: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0"/>
    <n v="67"/>
    <s v="US"/>
    <s v="USD"/>
    <x v="863"/>
    <n v="1517983200"/>
    <d v="2018-03-11T06:00: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0"/>
    <n v="92"/>
    <s v="US"/>
    <s v="USD"/>
    <x v="864"/>
    <n v="1478930400"/>
    <d v="2016-12-04T06:00: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0"/>
    <n v="1015"/>
    <s v="GB"/>
    <s v="GBP"/>
    <x v="527"/>
    <n v="1426395600"/>
    <d v="2015-03-21T05:00: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0"/>
    <n v="742"/>
    <s v="US"/>
    <s v="USD"/>
    <x v="865"/>
    <n v="1446181200"/>
    <d v="2015-11-04T06:00: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0"/>
    <n v="323"/>
    <s v="US"/>
    <s v="USD"/>
    <x v="866"/>
    <n v="1514181600"/>
    <d v="2018-01-27T06:00: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0"/>
    <n v="75"/>
    <s v="US"/>
    <s v="USD"/>
    <x v="867"/>
    <n v="1311051600"/>
    <d v="2011-07-21T05:00: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0"/>
    <n v="2326"/>
    <s v="US"/>
    <s v="USD"/>
    <x v="868"/>
    <n v="1564894800"/>
    <d v="2019-08-19T05:00: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0"/>
    <n v="381"/>
    <s v="US"/>
    <s v="USD"/>
    <x v="105"/>
    <n v="1567918800"/>
    <d v="2019-10-04T05:00: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0"/>
    <n v="4405"/>
    <s v="US"/>
    <s v="USD"/>
    <x v="481"/>
    <n v="1386309600"/>
    <d v="2014-01-01T06:00: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0"/>
    <n v="92"/>
    <s v="US"/>
    <s v="USD"/>
    <x v="253"/>
    <n v="1301979600"/>
    <d v="2011-04-19T05:00: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0"/>
    <n v="480"/>
    <s v="US"/>
    <s v="USD"/>
    <x v="869"/>
    <n v="1493269200"/>
    <d v="2017-05-11T05:00: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0"/>
    <n v="64"/>
    <s v="US"/>
    <s v="USD"/>
    <x v="864"/>
    <n v="1478930400"/>
    <d v="2016-12-03T06:00: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0"/>
    <n v="226"/>
    <s v="US"/>
    <s v="USD"/>
    <x v="843"/>
    <n v="1555390800"/>
    <d v="2019-04-21T05:00: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0"/>
    <n v="64"/>
    <s v="US"/>
    <s v="USD"/>
    <x v="289"/>
    <n v="1456984800"/>
    <d v="2016-03-25T05:00: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0"/>
    <n v="241"/>
    <s v="US"/>
    <s v="USD"/>
    <x v="870"/>
    <n v="1411621200"/>
    <d v="2014-09-29T05:00: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0"/>
    <n v="132"/>
    <s v="US"/>
    <s v="USD"/>
    <x v="871"/>
    <n v="1525669200"/>
    <d v="2018-05-21T05:00: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0"/>
    <n v="75"/>
    <s v="IT"/>
    <s v="EUR"/>
    <x v="872"/>
    <n v="1450936800"/>
    <d v="2016-01-10T06:00: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0"/>
    <n v="842"/>
    <s v="US"/>
    <s v="USD"/>
    <x v="873"/>
    <n v="1413522000"/>
    <d v="2014-10-23T05:00: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0"/>
    <n v="2043"/>
    <s v="US"/>
    <s v="USD"/>
    <x v="874"/>
    <n v="1541307600"/>
    <d v="2018-12-03T06:00: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0"/>
    <n v="112"/>
    <s v="US"/>
    <s v="USD"/>
    <x v="875"/>
    <n v="1357106400"/>
    <d v="2013-02-01T06:00: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0"/>
    <n v="139"/>
    <s v="IT"/>
    <s v="EUR"/>
    <x v="876"/>
    <n v="1390197600"/>
    <d v="2014-01-25T06:00: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0"/>
    <n v="374"/>
    <s v="US"/>
    <s v="USD"/>
    <x v="877"/>
    <n v="1265868000"/>
    <d v="2010-02-25T06:00: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0"/>
    <n v="1122"/>
    <s v="US"/>
    <s v="USD"/>
    <x v="878"/>
    <n v="1467176400"/>
    <d v="2016-07-06T05:00:00"/>
    <n v="1467781200"/>
    <b v="0"/>
    <b v="0"/>
    <s v="food/food trucks"/>
    <x v="0"/>
    <s v="food trucks"/>
  </r>
  <r>
    <m/>
    <m/>
    <m/>
    <m/>
    <m/>
    <m/>
    <x v="4"/>
    <m/>
    <m/>
    <m/>
    <m/>
    <x v="879"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59E3A-EBC6-42B3-AC20-B3203A6A14B1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68AA7-CB14-4879-B219-DE75E94BCE6A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8">
    <chartFormat chart="14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1F4D5-A398-4548-BB12-5388E6D3DFA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zoomScale="95" zoomScaleNormal="70" workbookViewId="0">
      <selection activeCell="I5" sqref="I5"/>
    </sheetView>
  </sheetViews>
  <sheetFormatPr defaultColWidth="11" defaultRowHeight="15.75" x14ac:dyDescent="0.5"/>
  <cols>
    <col min="1" max="1" width="4.125" customWidth="1"/>
    <col min="2" max="2" width="30.6875" bestFit="1" customWidth="1"/>
    <col min="3" max="3" width="33.5" style="3" customWidth="1"/>
    <col min="4" max="4" width="11.875" customWidth="1"/>
    <col min="5" max="5" width="12" customWidth="1"/>
    <col min="6" max="6" width="22.375" customWidth="1"/>
    <col min="7" max="7" width="15.4375" customWidth="1"/>
    <col min="8" max="8" width="18.125" customWidth="1"/>
    <col min="9" max="9" width="21" customWidth="1"/>
    <col min="10" max="10" width="12.4375" customWidth="1"/>
    <col min="11" max="11" width="10.625" customWidth="1"/>
    <col min="12" max="12" width="27.0625" customWidth="1"/>
    <col min="13" max="14" width="21.75" customWidth="1"/>
    <col min="15" max="15" width="16.25" customWidth="1"/>
    <col min="16" max="16" width="15.8125" customWidth="1"/>
    <col min="17" max="17" width="15.375" customWidth="1"/>
    <col min="18" max="18" width="32.625" customWidth="1"/>
    <col min="19" max="19" width="25.8125" customWidth="1"/>
    <col min="20" max="20" width="22.062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 s="8">
        <f xml:space="preserve"> (((M2/60)/60)/24)+DATE(1970,1,1)</f>
        <v>42336.25</v>
      </c>
      <c r="M2">
        <v>1448690400</v>
      </c>
      <c r="N2" s="8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E3/D3*(100)</f>
        <v>1040</v>
      </c>
      <c r="G3" t="s">
        <v>20</v>
      </c>
      <c r="H3">
        <v>158</v>
      </c>
      <c r="I3" s="18">
        <f>E3/H3</f>
        <v>92.151898734177209</v>
      </c>
      <c r="J3" t="s">
        <v>21</v>
      </c>
      <c r="K3" t="s">
        <v>22</v>
      </c>
      <c r="L3" s="8">
        <f t="shared" ref="L3:L66" si="0" xml:space="preserve"> (((M3/60)/60)/24)+DATE(1970,1,1)</f>
        <v>41870.208333333336</v>
      </c>
      <c r="M3">
        <v>1408424400</v>
      </c>
      <c r="N3" s="8">
        <f t="shared" ref="N3:N66" si="1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E4/D4*(100)</f>
        <v>131.4787822878229</v>
      </c>
      <c r="G4" t="s">
        <v>20</v>
      </c>
      <c r="H4">
        <v>1425</v>
      </c>
      <c r="I4" s="18">
        <f t="shared" ref="I4:I67" si="3">E4/H4</f>
        <v>100.01614035087719</v>
      </c>
      <c r="J4" t="s">
        <v>26</v>
      </c>
      <c r="K4" t="s">
        <v>27</v>
      </c>
      <c r="L4" s="8">
        <f t="shared" si="0"/>
        <v>41595.25</v>
      </c>
      <c r="M4">
        <v>1384668000</v>
      </c>
      <c r="N4" s="8">
        <f t="shared" si="1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18">
        <f t="shared" si="3"/>
        <v>103.20833333333333</v>
      </c>
      <c r="J5" t="s">
        <v>21</v>
      </c>
      <c r="K5" t="s">
        <v>22</v>
      </c>
      <c r="L5" s="8">
        <f t="shared" si="0"/>
        <v>43688.208333333328</v>
      </c>
      <c r="M5">
        <v>1565499600</v>
      </c>
      <c r="N5" s="8">
        <f t="shared" si="1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18">
        <f t="shared" si="3"/>
        <v>99.339622641509436</v>
      </c>
      <c r="J6" t="s">
        <v>21</v>
      </c>
      <c r="K6" t="s">
        <v>22</v>
      </c>
      <c r="L6" s="8">
        <f t="shared" si="0"/>
        <v>43485.25</v>
      </c>
      <c r="M6">
        <v>1547964000</v>
      </c>
      <c r="N6" s="8">
        <f t="shared" si="1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18">
        <f t="shared" si="3"/>
        <v>75.833333333333329</v>
      </c>
      <c r="J7" t="s">
        <v>36</v>
      </c>
      <c r="K7" t="s">
        <v>37</v>
      </c>
      <c r="L7" s="8">
        <f t="shared" si="0"/>
        <v>41149.208333333336</v>
      </c>
      <c r="M7">
        <v>1346130000</v>
      </c>
      <c r="N7" s="8">
        <f t="shared" si="1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18">
        <f t="shared" si="3"/>
        <v>60.555555555555557</v>
      </c>
      <c r="J8" t="s">
        <v>40</v>
      </c>
      <c r="K8" t="s">
        <v>41</v>
      </c>
      <c r="L8" s="8">
        <f t="shared" si="0"/>
        <v>42991.208333333328</v>
      </c>
      <c r="M8">
        <v>1505278800</v>
      </c>
      <c r="N8" s="8">
        <f t="shared" si="1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18">
        <f t="shared" si="3"/>
        <v>64.93832599118943</v>
      </c>
      <c r="J9" t="s">
        <v>36</v>
      </c>
      <c r="K9" t="s">
        <v>37</v>
      </c>
      <c r="L9" s="8">
        <f t="shared" si="0"/>
        <v>42229.208333333328</v>
      </c>
      <c r="M9">
        <v>1439442000</v>
      </c>
      <c r="N9" s="8">
        <f t="shared" si="1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18">
        <f t="shared" si="3"/>
        <v>30.997175141242938</v>
      </c>
      <c r="J10" t="s">
        <v>36</v>
      </c>
      <c r="K10" t="s">
        <v>37</v>
      </c>
      <c r="L10" s="8">
        <f t="shared" si="0"/>
        <v>40399.208333333336</v>
      </c>
      <c r="M10">
        <v>1281330000</v>
      </c>
      <c r="N10" s="8">
        <f t="shared" si="1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18">
        <f t="shared" si="3"/>
        <v>72.909090909090907</v>
      </c>
      <c r="J11" t="s">
        <v>21</v>
      </c>
      <c r="K11" t="s">
        <v>22</v>
      </c>
      <c r="L11" s="8">
        <f t="shared" si="0"/>
        <v>41536.208333333336</v>
      </c>
      <c r="M11">
        <v>1379566800</v>
      </c>
      <c r="N11" s="8">
        <f t="shared" si="1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18">
        <f t="shared" si="3"/>
        <v>62.9</v>
      </c>
      <c r="J12" t="s">
        <v>21</v>
      </c>
      <c r="K12" t="s">
        <v>22</v>
      </c>
      <c r="L12" s="8">
        <f t="shared" si="0"/>
        <v>40404.208333333336</v>
      </c>
      <c r="M12">
        <v>1281762000</v>
      </c>
      <c r="N12" s="8">
        <f t="shared" si="1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18">
        <f t="shared" si="3"/>
        <v>112.22222222222223</v>
      </c>
      <c r="J13" t="s">
        <v>21</v>
      </c>
      <c r="K13" t="s">
        <v>22</v>
      </c>
      <c r="L13" s="8">
        <f t="shared" si="0"/>
        <v>40442.208333333336</v>
      </c>
      <c r="M13">
        <v>1285045200</v>
      </c>
      <c r="N13" s="8">
        <f t="shared" si="1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18">
        <f t="shared" si="3"/>
        <v>102.34545454545454</v>
      </c>
      <c r="J14" t="s">
        <v>21</v>
      </c>
      <c r="K14" t="s">
        <v>22</v>
      </c>
      <c r="L14" s="8">
        <f t="shared" si="0"/>
        <v>43760.208333333328</v>
      </c>
      <c r="M14">
        <v>1571720400</v>
      </c>
      <c r="N14" s="8">
        <f t="shared" si="1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18">
        <f t="shared" si="3"/>
        <v>105.05102040816327</v>
      </c>
      <c r="J15" t="s">
        <v>21</v>
      </c>
      <c r="K15" t="s">
        <v>22</v>
      </c>
      <c r="L15" s="8">
        <f t="shared" si="0"/>
        <v>42532.208333333328</v>
      </c>
      <c r="M15">
        <v>1465621200</v>
      </c>
      <c r="N15" s="8">
        <f t="shared" si="1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18">
        <f t="shared" si="3"/>
        <v>94.144999999999996</v>
      </c>
      <c r="J16" t="s">
        <v>21</v>
      </c>
      <c r="K16" t="s">
        <v>22</v>
      </c>
      <c r="L16" s="8">
        <f t="shared" si="0"/>
        <v>40974.25</v>
      </c>
      <c r="M16">
        <v>1331013600</v>
      </c>
      <c r="N16" s="8">
        <f t="shared" si="1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18">
        <f t="shared" si="3"/>
        <v>84.986725663716811</v>
      </c>
      <c r="J17" t="s">
        <v>21</v>
      </c>
      <c r="K17" t="s">
        <v>22</v>
      </c>
      <c r="L17" s="8">
        <f t="shared" si="0"/>
        <v>43809.25</v>
      </c>
      <c r="M17">
        <v>1575957600</v>
      </c>
      <c r="N17" s="8">
        <f t="shared" si="1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18">
        <f t="shared" si="3"/>
        <v>110.41</v>
      </c>
      <c r="J18" t="s">
        <v>21</v>
      </c>
      <c r="K18" t="s">
        <v>22</v>
      </c>
      <c r="L18" s="8">
        <f t="shared" si="0"/>
        <v>41661.25</v>
      </c>
      <c r="M18">
        <v>1390370400</v>
      </c>
      <c r="N18" s="8">
        <f t="shared" si="1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18">
        <f t="shared" si="3"/>
        <v>107.96236989591674</v>
      </c>
      <c r="J19" t="s">
        <v>21</v>
      </c>
      <c r="K19" t="s">
        <v>22</v>
      </c>
      <c r="L19" s="8">
        <f t="shared" si="0"/>
        <v>40555.25</v>
      </c>
      <c r="M19">
        <v>1294812000</v>
      </c>
      <c r="N19" s="8">
        <f t="shared" si="1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18">
        <f t="shared" si="3"/>
        <v>45.103703703703701</v>
      </c>
      <c r="J20" t="s">
        <v>21</v>
      </c>
      <c r="K20" t="s">
        <v>22</v>
      </c>
      <c r="L20" s="8">
        <f t="shared" si="0"/>
        <v>43351.208333333328</v>
      </c>
      <c r="M20">
        <v>1536382800</v>
      </c>
      <c r="N20" s="8">
        <f t="shared" si="1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18">
        <f t="shared" si="3"/>
        <v>45.001483679525222</v>
      </c>
      <c r="J21" t="s">
        <v>21</v>
      </c>
      <c r="K21" t="s">
        <v>22</v>
      </c>
      <c r="L21" s="8">
        <f t="shared" si="0"/>
        <v>43528.25</v>
      </c>
      <c r="M21">
        <v>1551679200</v>
      </c>
      <c r="N21" s="8">
        <f t="shared" si="1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18">
        <f t="shared" si="3"/>
        <v>105.97134670487107</v>
      </c>
      <c r="J22" t="s">
        <v>21</v>
      </c>
      <c r="K22" t="s">
        <v>22</v>
      </c>
      <c r="L22" s="8">
        <f t="shared" si="0"/>
        <v>41848.208333333336</v>
      </c>
      <c r="M22">
        <v>1406523600</v>
      </c>
      <c r="N22" s="8">
        <f t="shared" si="1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18">
        <f t="shared" si="3"/>
        <v>69.055555555555557</v>
      </c>
      <c r="J23" t="s">
        <v>21</v>
      </c>
      <c r="K23" t="s">
        <v>22</v>
      </c>
      <c r="L23" s="8">
        <f t="shared" si="0"/>
        <v>40770.208333333336</v>
      </c>
      <c r="M23">
        <v>1313384400</v>
      </c>
      <c r="N23" s="8">
        <f t="shared" si="1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18">
        <f t="shared" si="3"/>
        <v>85.044943820224717</v>
      </c>
      <c r="J24" t="s">
        <v>21</v>
      </c>
      <c r="K24" t="s">
        <v>22</v>
      </c>
      <c r="L24" s="8">
        <f t="shared" si="0"/>
        <v>43193.208333333328</v>
      </c>
      <c r="M24">
        <v>1522731600</v>
      </c>
      <c r="N24" s="8">
        <f t="shared" si="1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18">
        <f t="shared" si="3"/>
        <v>105.22535211267606</v>
      </c>
      <c r="J25" t="s">
        <v>40</v>
      </c>
      <c r="K25" t="s">
        <v>41</v>
      </c>
      <c r="L25" s="8">
        <f t="shared" si="0"/>
        <v>43510.25</v>
      </c>
      <c r="M25">
        <v>1550124000</v>
      </c>
      <c r="N25" s="8">
        <f t="shared" si="1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18">
        <f t="shared" si="3"/>
        <v>39.003741114852225</v>
      </c>
      <c r="J26" t="s">
        <v>21</v>
      </c>
      <c r="K26" t="s">
        <v>22</v>
      </c>
      <c r="L26" s="8">
        <f t="shared" si="0"/>
        <v>41811.208333333336</v>
      </c>
      <c r="M26">
        <v>1403326800</v>
      </c>
      <c r="N26" s="8">
        <f t="shared" si="1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18">
        <f t="shared" si="3"/>
        <v>73.030674846625772</v>
      </c>
      <c r="J27" t="s">
        <v>21</v>
      </c>
      <c r="K27" t="s">
        <v>22</v>
      </c>
      <c r="L27" s="8">
        <f t="shared" si="0"/>
        <v>40681.208333333336</v>
      </c>
      <c r="M27">
        <v>1305694800</v>
      </c>
      <c r="N27" s="8">
        <f t="shared" si="1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18">
        <f t="shared" si="3"/>
        <v>35.009459459459457</v>
      </c>
      <c r="J28" t="s">
        <v>21</v>
      </c>
      <c r="K28" t="s">
        <v>22</v>
      </c>
      <c r="L28" s="8">
        <f t="shared" si="0"/>
        <v>43312.208333333328</v>
      </c>
      <c r="M28">
        <v>1533013200</v>
      </c>
      <c r="N28" s="8">
        <f t="shared" si="1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18">
        <f t="shared" si="3"/>
        <v>106.6</v>
      </c>
      <c r="J29" t="s">
        <v>21</v>
      </c>
      <c r="K29" t="s">
        <v>22</v>
      </c>
      <c r="L29" s="8">
        <f t="shared" si="0"/>
        <v>42280.208333333328</v>
      </c>
      <c r="M29">
        <v>1443848400</v>
      </c>
      <c r="N29" s="8">
        <f t="shared" si="1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18">
        <f t="shared" si="3"/>
        <v>61.997747747747745</v>
      </c>
      <c r="J30" t="s">
        <v>21</v>
      </c>
      <c r="K30" t="s">
        <v>22</v>
      </c>
      <c r="L30" s="8">
        <f t="shared" si="0"/>
        <v>40218.25</v>
      </c>
      <c r="M30">
        <v>1265695200</v>
      </c>
      <c r="N30" s="8">
        <f t="shared" si="1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18">
        <f t="shared" si="3"/>
        <v>94.000622665006233</v>
      </c>
      <c r="J31" t="s">
        <v>98</v>
      </c>
      <c r="K31" t="s">
        <v>99</v>
      </c>
      <c r="L31" s="8">
        <f t="shared" si="0"/>
        <v>43301.208333333328</v>
      </c>
      <c r="M31">
        <v>1532062800</v>
      </c>
      <c r="N31" s="8">
        <f t="shared" si="1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18">
        <f t="shared" si="3"/>
        <v>112.05426356589147</v>
      </c>
      <c r="J32" t="s">
        <v>21</v>
      </c>
      <c r="K32" t="s">
        <v>22</v>
      </c>
      <c r="L32" s="8">
        <f t="shared" si="0"/>
        <v>43609.208333333328</v>
      </c>
      <c r="M32">
        <v>1558674000</v>
      </c>
      <c r="N32" s="8">
        <f t="shared" si="1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18">
        <f t="shared" si="3"/>
        <v>48.008849557522126</v>
      </c>
      <c r="J33" t="s">
        <v>40</v>
      </c>
      <c r="K33" t="s">
        <v>41</v>
      </c>
      <c r="L33" s="8">
        <f t="shared" si="0"/>
        <v>42374.25</v>
      </c>
      <c r="M33">
        <v>1451973600</v>
      </c>
      <c r="N33" s="8">
        <f t="shared" si="1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18">
        <f t="shared" si="3"/>
        <v>38.004334633723452</v>
      </c>
      <c r="J34" t="s">
        <v>107</v>
      </c>
      <c r="K34" t="s">
        <v>108</v>
      </c>
      <c r="L34" s="8">
        <f t="shared" si="0"/>
        <v>43110.25</v>
      </c>
      <c r="M34">
        <v>1515564000</v>
      </c>
      <c r="N34" s="8">
        <f t="shared" si="1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18">
        <f t="shared" si="3"/>
        <v>35.000184535892231</v>
      </c>
      <c r="J35" t="s">
        <v>21</v>
      </c>
      <c r="K35" t="s">
        <v>22</v>
      </c>
      <c r="L35" s="8">
        <f t="shared" si="0"/>
        <v>41917.208333333336</v>
      </c>
      <c r="M35">
        <v>1412485200</v>
      </c>
      <c r="N35" s="8">
        <f t="shared" si="1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18">
        <f t="shared" si="3"/>
        <v>85</v>
      </c>
      <c r="J36" t="s">
        <v>21</v>
      </c>
      <c r="K36" t="s">
        <v>22</v>
      </c>
      <c r="L36" s="8">
        <f t="shared" si="0"/>
        <v>42817.208333333328</v>
      </c>
      <c r="M36">
        <v>1490245200</v>
      </c>
      <c r="N36" s="8">
        <f t="shared" si="1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18">
        <f t="shared" si="3"/>
        <v>95.993893129770996</v>
      </c>
      <c r="J37" t="s">
        <v>36</v>
      </c>
      <c r="K37" t="s">
        <v>37</v>
      </c>
      <c r="L37" s="8">
        <f t="shared" si="0"/>
        <v>43484.25</v>
      </c>
      <c r="M37">
        <v>1547877600</v>
      </c>
      <c r="N37" s="8">
        <f t="shared" si="1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18">
        <f t="shared" si="3"/>
        <v>68.8125</v>
      </c>
      <c r="J38" t="s">
        <v>21</v>
      </c>
      <c r="K38" t="s">
        <v>22</v>
      </c>
      <c r="L38" s="8">
        <f t="shared" si="0"/>
        <v>40600.25</v>
      </c>
      <c r="M38">
        <v>1298700000</v>
      </c>
      <c r="N38" s="8">
        <f t="shared" si="1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18">
        <f t="shared" si="3"/>
        <v>105.97196261682242</v>
      </c>
      <c r="J39" t="s">
        <v>21</v>
      </c>
      <c r="K39" t="s">
        <v>22</v>
      </c>
      <c r="L39" s="8">
        <f t="shared" si="0"/>
        <v>43744.208333333328</v>
      </c>
      <c r="M39">
        <v>1570338000</v>
      </c>
      <c r="N39" s="8">
        <f t="shared" si="1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18">
        <f t="shared" si="3"/>
        <v>75.261194029850742</v>
      </c>
      <c r="J40" t="s">
        <v>21</v>
      </c>
      <c r="K40" t="s">
        <v>22</v>
      </c>
      <c r="L40" s="8">
        <f t="shared" si="0"/>
        <v>40469.208333333336</v>
      </c>
      <c r="M40">
        <v>1287378000</v>
      </c>
      <c r="N40" s="8">
        <f t="shared" si="1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18">
        <f t="shared" si="3"/>
        <v>57.125</v>
      </c>
      <c r="J41" t="s">
        <v>36</v>
      </c>
      <c r="K41" t="s">
        <v>37</v>
      </c>
      <c r="L41" s="8">
        <f t="shared" si="0"/>
        <v>41330.25</v>
      </c>
      <c r="M41">
        <v>1361772000</v>
      </c>
      <c r="N41" s="8">
        <f t="shared" si="1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18">
        <f t="shared" si="3"/>
        <v>75.141414141414145</v>
      </c>
      <c r="J42" t="s">
        <v>21</v>
      </c>
      <c r="K42" t="s">
        <v>22</v>
      </c>
      <c r="L42" s="8">
        <f t="shared" si="0"/>
        <v>40334.208333333336</v>
      </c>
      <c r="M42">
        <v>1275714000</v>
      </c>
      <c r="N42" s="8">
        <f t="shared" si="1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18">
        <f t="shared" si="3"/>
        <v>107.42342342342343</v>
      </c>
      <c r="J43" t="s">
        <v>107</v>
      </c>
      <c r="K43" t="s">
        <v>108</v>
      </c>
      <c r="L43" s="8">
        <f t="shared" si="0"/>
        <v>41156.208333333336</v>
      </c>
      <c r="M43">
        <v>1346734800</v>
      </c>
      <c r="N43" s="8">
        <f t="shared" si="1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18">
        <f t="shared" si="3"/>
        <v>35.995495495495497</v>
      </c>
      <c r="J44" t="s">
        <v>21</v>
      </c>
      <c r="K44" t="s">
        <v>22</v>
      </c>
      <c r="L44" s="8">
        <f t="shared" si="0"/>
        <v>40728.208333333336</v>
      </c>
      <c r="M44">
        <v>1309755600</v>
      </c>
      <c r="N44" s="8">
        <f t="shared" si="1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18">
        <f t="shared" si="3"/>
        <v>26.998873148744366</v>
      </c>
      <c r="J45" t="s">
        <v>21</v>
      </c>
      <c r="K45" t="s">
        <v>22</v>
      </c>
      <c r="L45" s="8">
        <f t="shared" si="0"/>
        <v>41844.208333333336</v>
      </c>
      <c r="M45">
        <v>1406178000</v>
      </c>
      <c r="N45" s="8">
        <f t="shared" si="1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18">
        <f t="shared" si="3"/>
        <v>107.56122448979592</v>
      </c>
      <c r="J46" t="s">
        <v>36</v>
      </c>
      <c r="K46" t="s">
        <v>37</v>
      </c>
      <c r="L46" s="8">
        <f t="shared" si="0"/>
        <v>43541.208333333328</v>
      </c>
      <c r="M46">
        <v>1552798800</v>
      </c>
      <c r="N46" s="8">
        <f t="shared" si="1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18">
        <f t="shared" si="3"/>
        <v>94.375</v>
      </c>
      <c r="J47" t="s">
        <v>21</v>
      </c>
      <c r="K47" t="s">
        <v>22</v>
      </c>
      <c r="L47" s="8">
        <f t="shared" si="0"/>
        <v>42676.208333333328</v>
      </c>
      <c r="M47">
        <v>1478062800</v>
      </c>
      <c r="N47" s="8">
        <f t="shared" si="1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18">
        <f t="shared" si="3"/>
        <v>46.163043478260867</v>
      </c>
      <c r="J48" t="s">
        <v>21</v>
      </c>
      <c r="K48" t="s">
        <v>22</v>
      </c>
      <c r="L48" s="8">
        <f t="shared" si="0"/>
        <v>40367.208333333336</v>
      </c>
      <c r="M48">
        <v>1278565200</v>
      </c>
      <c r="N48" s="8">
        <f t="shared" si="1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18">
        <f t="shared" si="3"/>
        <v>47.845637583892618</v>
      </c>
      <c r="J49" t="s">
        <v>21</v>
      </c>
      <c r="K49" t="s">
        <v>22</v>
      </c>
      <c r="L49" s="8">
        <f t="shared" si="0"/>
        <v>41727.208333333336</v>
      </c>
      <c r="M49">
        <v>1396069200</v>
      </c>
      <c r="N49" s="8">
        <f t="shared" si="1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18">
        <f t="shared" si="3"/>
        <v>53.007815713698065</v>
      </c>
      <c r="J50" t="s">
        <v>21</v>
      </c>
      <c r="K50" t="s">
        <v>22</v>
      </c>
      <c r="L50" s="8">
        <f t="shared" si="0"/>
        <v>42180.208333333328</v>
      </c>
      <c r="M50">
        <v>1435208400</v>
      </c>
      <c r="N50" s="8">
        <f t="shared" si="1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18">
        <f t="shared" si="3"/>
        <v>45.059405940594061</v>
      </c>
      <c r="J51" t="s">
        <v>21</v>
      </c>
      <c r="K51" t="s">
        <v>22</v>
      </c>
      <c r="L51" s="8">
        <f t="shared" si="0"/>
        <v>43758.208333333328</v>
      </c>
      <c r="M51">
        <v>1571547600</v>
      </c>
      <c r="N51" s="8">
        <f t="shared" si="1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18">
        <f t="shared" si="3"/>
        <v>2</v>
      </c>
      <c r="J52" t="s">
        <v>107</v>
      </c>
      <c r="K52" t="s">
        <v>108</v>
      </c>
      <c r="L52" s="8">
        <f t="shared" si="0"/>
        <v>41487.208333333336</v>
      </c>
      <c r="M52">
        <v>1375333200</v>
      </c>
      <c r="N52" s="8">
        <f t="shared" si="1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18">
        <f t="shared" si="3"/>
        <v>99.006816632583508</v>
      </c>
      <c r="J53" t="s">
        <v>40</v>
      </c>
      <c r="K53" t="s">
        <v>41</v>
      </c>
      <c r="L53" s="8">
        <f t="shared" si="0"/>
        <v>40995.208333333336</v>
      </c>
      <c r="M53">
        <v>1332824400</v>
      </c>
      <c r="N53" s="8">
        <f t="shared" si="1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18">
        <f t="shared" si="3"/>
        <v>32.786666666666669</v>
      </c>
      <c r="J54" t="s">
        <v>21</v>
      </c>
      <c r="K54" t="s">
        <v>22</v>
      </c>
      <c r="L54" s="8">
        <f t="shared" si="0"/>
        <v>40436.208333333336</v>
      </c>
      <c r="M54">
        <v>1284526800</v>
      </c>
      <c r="N54" s="8">
        <f t="shared" si="1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18">
        <f t="shared" si="3"/>
        <v>59.119617224880386</v>
      </c>
      <c r="J55" t="s">
        <v>21</v>
      </c>
      <c r="K55" t="s">
        <v>22</v>
      </c>
      <c r="L55" s="8">
        <f t="shared" si="0"/>
        <v>41779.208333333336</v>
      </c>
      <c r="M55">
        <v>1400562000</v>
      </c>
      <c r="N55" s="8">
        <f t="shared" si="1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18">
        <f t="shared" si="3"/>
        <v>44.93333333333333</v>
      </c>
      <c r="J56" t="s">
        <v>21</v>
      </c>
      <c r="K56" t="s">
        <v>22</v>
      </c>
      <c r="L56" s="8">
        <f t="shared" si="0"/>
        <v>43170.25</v>
      </c>
      <c r="M56">
        <v>1520748000</v>
      </c>
      <c r="N56" s="8">
        <f t="shared" si="1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18">
        <f t="shared" si="3"/>
        <v>89.664122137404576</v>
      </c>
      <c r="J57" t="s">
        <v>21</v>
      </c>
      <c r="K57" t="s">
        <v>22</v>
      </c>
      <c r="L57" s="8">
        <f t="shared" si="0"/>
        <v>43311.208333333328</v>
      </c>
      <c r="M57">
        <v>1532926800</v>
      </c>
      <c r="N57" s="8">
        <f t="shared" si="1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18">
        <f t="shared" si="3"/>
        <v>70.079268292682926</v>
      </c>
      <c r="J58" t="s">
        <v>21</v>
      </c>
      <c r="K58" t="s">
        <v>22</v>
      </c>
      <c r="L58" s="8">
        <f t="shared" si="0"/>
        <v>42014.25</v>
      </c>
      <c r="M58">
        <v>1420869600</v>
      </c>
      <c r="N58" s="8">
        <f t="shared" si="1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18">
        <f t="shared" si="3"/>
        <v>31.059701492537314</v>
      </c>
      <c r="J59" t="s">
        <v>21</v>
      </c>
      <c r="K59" t="s">
        <v>22</v>
      </c>
      <c r="L59" s="8">
        <f t="shared" si="0"/>
        <v>42979.208333333328</v>
      </c>
      <c r="M59">
        <v>1504242000</v>
      </c>
      <c r="N59" s="8">
        <f t="shared" si="1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18">
        <f t="shared" si="3"/>
        <v>29.061611374407583</v>
      </c>
      <c r="J60" t="s">
        <v>21</v>
      </c>
      <c r="K60" t="s">
        <v>22</v>
      </c>
      <c r="L60" s="8">
        <f t="shared" si="0"/>
        <v>42268.208333333328</v>
      </c>
      <c r="M60">
        <v>1442811600</v>
      </c>
      <c r="N60" s="8">
        <f t="shared" si="1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18">
        <f t="shared" si="3"/>
        <v>30.0859375</v>
      </c>
      <c r="J61" t="s">
        <v>21</v>
      </c>
      <c r="K61" t="s">
        <v>22</v>
      </c>
      <c r="L61" s="8">
        <f t="shared" si="0"/>
        <v>42898.208333333328</v>
      </c>
      <c r="M61">
        <v>1497243600</v>
      </c>
      <c r="N61" s="8">
        <f t="shared" si="1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18">
        <f t="shared" si="3"/>
        <v>84.998125000000002</v>
      </c>
      <c r="J62" t="s">
        <v>15</v>
      </c>
      <c r="K62" t="s">
        <v>16</v>
      </c>
      <c r="L62" s="8">
        <f t="shared" si="0"/>
        <v>41107.208333333336</v>
      </c>
      <c r="M62">
        <v>1342501200</v>
      </c>
      <c r="N62" s="8">
        <f t="shared" si="1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18">
        <f t="shared" si="3"/>
        <v>82.001775410563695</v>
      </c>
      <c r="J63" t="s">
        <v>15</v>
      </c>
      <c r="K63" t="s">
        <v>16</v>
      </c>
      <c r="L63" s="8">
        <f t="shared" si="0"/>
        <v>40595.25</v>
      </c>
      <c r="M63">
        <v>1298268000</v>
      </c>
      <c r="N63" s="8">
        <f t="shared" si="1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18">
        <f t="shared" si="3"/>
        <v>58.040160642570278</v>
      </c>
      <c r="J64" t="s">
        <v>21</v>
      </c>
      <c r="K64" t="s">
        <v>22</v>
      </c>
      <c r="L64" s="8">
        <f t="shared" si="0"/>
        <v>42160.208333333328</v>
      </c>
      <c r="M64">
        <v>1433480400</v>
      </c>
      <c r="N64" s="8">
        <f t="shared" si="1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18">
        <f t="shared" si="3"/>
        <v>111.4</v>
      </c>
      <c r="J65" t="s">
        <v>21</v>
      </c>
      <c r="K65" t="s">
        <v>22</v>
      </c>
      <c r="L65" s="8">
        <f t="shared" si="0"/>
        <v>42853.208333333328</v>
      </c>
      <c r="M65">
        <v>1493355600</v>
      </c>
      <c r="N65" s="8">
        <f t="shared" si="1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18">
        <f t="shared" si="3"/>
        <v>71.94736842105263</v>
      </c>
      <c r="J66" t="s">
        <v>21</v>
      </c>
      <c r="K66" t="s">
        <v>22</v>
      </c>
      <c r="L66" s="8">
        <f t="shared" si="0"/>
        <v>43283.208333333328</v>
      </c>
      <c r="M66">
        <v>1530507600</v>
      </c>
      <c r="N66" s="8">
        <f t="shared" si="1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18">
        <f t="shared" si="3"/>
        <v>61.038135593220339</v>
      </c>
      <c r="J67" t="s">
        <v>21</v>
      </c>
      <c r="K67" t="s">
        <v>22</v>
      </c>
      <c r="L67" s="8">
        <f t="shared" ref="L67:L130" si="4" xml:space="preserve"> (((M67/60)/60)/24)+DATE(1970,1,1)</f>
        <v>40570.25</v>
      </c>
      <c r="M67">
        <v>1296108000</v>
      </c>
      <c r="N67" s="8">
        <f t="shared" ref="N67:N130" si="5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E68/D68*(100)</f>
        <v>45.068965517241381</v>
      </c>
      <c r="G68" t="s">
        <v>14</v>
      </c>
      <c r="H68">
        <v>12</v>
      </c>
      <c r="I68" s="18">
        <f t="shared" ref="I68:I131" si="7">E68/H68</f>
        <v>108.91666666666667</v>
      </c>
      <c r="J68" t="s">
        <v>21</v>
      </c>
      <c r="K68" t="s">
        <v>22</v>
      </c>
      <c r="L68" s="8">
        <f t="shared" si="4"/>
        <v>42102.208333333328</v>
      </c>
      <c r="M68">
        <v>1428469200</v>
      </c>
      <c r="N68" s="8">
        <f t="shared" si="5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18">
        <f t="shared" si="7"/>
        <v>29.001722017220171</v>
      </c>
      <c r="J69" t="s">
        <v>40</v>
      </c>
      <c r="K69" t="s">
        <v>41</v>
      </c>
      <c r="L69" s="8">
        <f t="shared" si="4"/>
        <v>40203.25</v>
      </c>
      <c r="M69">
        <v>1264399200</v>
      </c>
      <c r="N69" s="8">
        <f t="shared" si="5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18">
        <f t="shared" si="7"/>
        <v>58.975609756097562</v>
      </c>
      <c r="J70" t="s">
        <v>107</v>
      </c>
      <c r="K70" t="s">
        <v>108</v>
      </c>
      <c r="L70" s="8">
        <f t="shared" si="4"/>
        <v>42943.208333333328</v>
      </c>
      <c r="M70">
        <v>1501131600</v>
      </c>
      <c r="N70" s="8">
        <f t="shared" si="5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18">
        <f t="shared" si="7"/>
        <v>111.82352941176471</v>
      </c>
      <c r="J71" t="s">
        <v>21</v>
      </c>
      <c r="K71" t="s">
        <v>22</v>
      </c>
      <c r="L71" s="8">
        <f t="shared" si="4"/>
        <v>40531.25</v>
      </c>
      <c r="M71">
        <v>1292738400</v>
      </c>
      <c r="N71" s="8">
        <f t="shared" si="5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18">
        <f t="shared" si="7"/>
        <v>63.995555555555555</v>
      </c>
      <c r="J72" t="s">
        <v>107</v>
      </c>
      <c r="K72" t="s">
        <v>108</v>
      </c>
      <c r="L72" s="8">
        <f t="shared" si="4"/>
        <v>40484.208333333336</v>
      </c>
      <c r="M72">
        <v>1288674000</v>
      </c>
      <c r="N72" s="8">
        <f t="shared" si="5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18">
        <f t="shared" si="7"/>
        <v>85.315789473684205</v>
      </c>
      <c r="J73" t="s">
        <v>21</v>
      </c>
      <c r="K73" t="s">
        <v>22</v>
      </c>
      <c r="L73" s="8">
        <f t="shared" si="4"/>
        <v>43799.25</v>
      </c>
      <c r="M73">
        <v>1575093600</v>
      </c>
      <c r="N73" s="8">
        <f t="shared" si="5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18">
        <f t="shared" si="7"/>
        <v>74.481481481481481</v>
      </c>
      <c r="J74" t="s">
        <v>21</v>
      </c>
      <c r="K74" t="s">
        <v>22</v>
      </c>
      <c r="L74" s="8">
        <f t="shared" si="4"/>
        <v>42186.208333333328</v>
      </c>
      <c r="M74">
        <v>1435726800</v>
      </c>
      <c r="N74" s="8">
        <f t="shared" si="5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18">
        <f t="shared" si="7"/>
        <v>105.14772727272727</v>
      </c>
      <c r="J75" t="s">
        <v>21</v>
      </c>
      <c r="K75" t="s">
        <v>22</v>
      </c>
      <c r="L75" s="8">
        <f t="shared" si="4"/>
        <v>42701.25</v>
      </c>
      <c r="M75">
        <v>1480226400</v>
      </c>
      <c r="N75" s="8">
        <f t="shared" si="5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18">
        <f t="shared" si="7"/>
        <v>56.188235294117646</v>
      </c>
      <c r="J76" t="s">
        <v>40</v>
      </c>
      <c r="K76" t="s">
        <v>41</v>
      </c>
      <c r="L76" s="8">
        <f t="shared" si="4"/>
        <v>42456.208333333328</v>
      </c>
      <c r="M76">
        <v>1459054800</v>
      </c>
      <c r="N76" s="8">
        <f t="shared" si="5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18">
        <f t="shared" si="7"/>
        <v>85.917647058823533</v>
      </c>
      <c r="J77" t="s">
        <v>21</v>
      </c>
      <c r="K77" t="s">
        <v>22</v>
      </c>
      <c r="L77" s="8">
        <f t="shared" si="4"/>
        <v>43296.208333333328</v>
      </c>
      <c r="M77">
        <v>1531630800</v>
      </c>
      <c r="N77" s="8">
        <f t="shared" si="5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18">
        <f t="shared" si="7"/>
        <v>57.00296912114014</v>
      </c>
      <c r="J78" t="s">
        <v>21</v>
      </c>
      <c r="K78" t="s">
        <v>22</v>
      </c>
      <c r="L78" s="8">
        <f t="shared" si="4"/>
        <v>42027.25</v>
      </c>
      <c r="M78">
        <v>1421992800</v>
      </c>
      <c r="N78" s="8">
        <f t="shared" si="5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18">
        <f t="shared" si="7"/>
        <v>79.642857142857139</v>
      </c>
      <c r="J79" t="s">
        <v>21</v>
      </c>
      <c r="K79" t="s">
        <v>22</v>
      </c>
      <c r="L79" s="8">
        <f t="shared" si="4"/>
        <v>40448.208333333336</v>
      </c>
      <c r="M79">
        <v>1285563600</v>
      </c>
      <c r="N79" s="8">
        <f t="shared" si="5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18">
        <f t="shared" si="7"/>
        <v>41.018181818181816</v>
      </c>
      <c r="J80" t="s">
        <v>21</v>
      </c>
      <c r="K80" t="s">
        <v>22</v>
      </c>
      <c r="L80" s="8">
        <f t="shared" si="4"/>
        <v>43206.208333333328</v>
      </c>
      <c r="M80">
        <v>1523854800</v>
      </c>
      <c r="N80" s="8">
        <f t="shared" si="5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18">
        <f t="shared" si="7"/>
        <v>48.004773269689736</v>
      </c>
      <c r="J81" t="s">
        <v>21</v>
      </c>
      <c r="K81" t="s">
        <v>22</v>
      </c>
      <c r="L81" s="8">
        <f t="shared" si="4"/>
        <v>43267.208333333328</v>
      </c>
      <c r="M81">
        <v>1529125200</v>
      </c>
      <c r="N81" s="8">
        <f t="shared" si="5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18">
        <f t="shared" si="7"/>
        <v>55.212598425196852</v>
      </c>
      <c r="J82" t="s">
        <v>21</v>
      </c>
      <c r="K82" t="s">
        <v>22</v>
      </c>
      <c r="L82" s="8">
        <f t="shared" si="4"/>
        <v>42976.208333333328</v>
      </c>
      <c r="M82">
        <v>1503982800</v>
      </c>
      <c r="N82" s="8">
        <f t="shared" si="5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18">
        <f t="shared" si="7"/>
        <v>92.109489051094897</v>
      </c>
      <c r="J83" t="s">
        <v>21</v>
      </c>
      <c r="K83" t="s">
        <v>22</v>
      </c>
      <c r="L83" s="8">
        <f t="shared" si="4"/>
        <v>43062.25</v>
      </c>
      <c r="M83">
        <v>1511416800</v>
      </c>
      <c r="N83" s="8">
        <f t="shared" si="5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18">
        <f t="shared" si="7"/>
        <v>83.183333333333337</v>
      </c>
      <c r="J84" t="s">
        <v>40</v>
      </c>
      <c r="K84" t="s">
        <v>41</v>
      </c>
      <c r="L84" s="8">
        <f t="shared" si="4"/>
        <v>43482.25</v>
      </c>
      <c r="M84">
        <v>1547704800</v>
      </c>
      <c r="N84" s="8">
        <f t="shared" si="5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18">
        <f t="shared" si="7"/>
        <v>39.996000000000002</v>
      </c>
      <c r="J85" t="s">
        <v>21</v>
      </c>
      <c r="K85" t="s">
        <v>22</v>
      </c>
      <c r="L85" s="8">
        <f t="shared" si="4"/>
        <v>42579.208333333328</v>
      </c>
      <c r="M85">
        <v>1469682000</v>
      </c>
      <c r="N85" s="8">
        <f t="shared" si="5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18">
        <f t="shared" si="7"/>
        <v>111.1336898395722</v>
      </c>
      <c r="J86" t="s">
        <v>21</v>
      </c>
      <c r="K86" t="s">
        <v>22</v>
      </c>
      <c r="L86" s="8">
        <f t="shared" si="4"/>
        <v>41118.208333333336</v>
      </c>
      <c r="M86">
        <v>1343451600</v>
      </c>
      <c r="N86" s="8">
        <f t="shared" si="5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18">
        <f t="shared" si="7"/>
        <v>90.563380281690144</v>
      </c>
      <c r="J87" t="s">
        <v>26</v>
      </c>
      <c r="K87" t="s">
        <v>27</v>
      </c>
      <c r="L87" s="8">
        <f t="shared" si="4"/>
        <v>40797.208333333336</v>
      </c>
      <c r="M87">
        <v>1315717200</v>
      </c>
      <c r="N87" s="8">
        <f t="shared" si="5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18">
        <f t="shared" si="7"/>
        <v>61.108374384236456</v>
      </c>
      <c r="J88" t="s">
        <v>21</v>
      </c>
      <c r="K88" t="s">
        <v>22</v>
      </c>
      <c r="L88" s="8">
        <f t="shared" si="4"/>
        <v>42128.208333333328</v>
      </c>
      <c r="M88">
        <v>1430715600</v>
      </c>
      <c r="N88" s="8">
        <f t="shared" si="5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18">
        <f t="shared" si="7"/>
        <v>83.022941970310384</v>
      </c>
      <c r="J89" t="s">
        <v>26</v>
      </c>
      <c r="K89" t="s">
        <v>27</v>
      </c>
      <c r="L89" s="8">
        <f t="shared" si="4"/>
        <v>40610.25</v>
      </c>
      <c r="M89">
        <v>1299564000</v>
      </c>
      <c r="N89" s="8">
        <f t="shared" si="5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18">
        <f t="shared" si="7"/>
        <v>110.76106194690266</v>
      </c>
      <c r="J90" t="s">
        <v>21</v>
      </c>
      <c r="K90" t="s">
        <v>22</v>
      </c>
      <c r="L90" s="8">
        <f t="shared" si="4"/>
        <v>42110.208333333328</v>
      </c>
      <c r="M90">
        <v>1429160400</v>
      </c>
      <c r="N90" s="8">
        <f t="shared" si="5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18">
        <f t="shared" si="7"/>
        <v>89.458333333333329</v>
      </c>
      <c r="J91" t="s">
        <v>21</v>
      </c>
      <c r="K91" t="s">
        <v>22</v>
      </c>
      <c r="L91" s="8">
        <f t="shared" si="4"/>
        <v>40283.208333333336</v>
      </c>
      <c r="M91">
        <v>1271307600</v>
      </c>
      <c r="N91" s="8">
        <f t="shared" si="5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18">
        <f t="shared" si="7"/>
        <v>57.849056603773583</v>
      </c>
      <c r="J92" t="s">
        <v>21</v>
      </c>
      <c r="K92" t="s">
        <v>22</v>
      </c>
      <c r="L92" s="8">
        <f t="shared" si="4"/>
        <v>42425.25</v>
      </c>
      <c r="M92">
        <v>1456380000</v>
      </c>
      <c r="N92" s="8">
        <f t="shared" si="5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18">
        <f t="shared" si="7"/>
        <v>109.99705449189985</v>
      </c>
      <c r="J93" t="s">
        <v>107</v>
      </c>
      <c r="K93" t="s">
        <v>108</v>
      </c>
      <c r="L93" s="8">
        <f t="shared" si="4"/>
        <v>42588.208333333328</v>
      </c>
      <c r="M93">
        <v>1470459600</v>
      </c>
      <c r="N93" s="8">
        <f t="shared" si="5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18">
        <f t="shared" si="7"/>
        <v>103.96586345381526</v>
      </c>
      <c r="J94" t="s">
        <v>98</v>
      </c>
      <c r="K94" t="s">
        <v>99</v>
      </c>
      <c r="L94" s="8">
        <f t="shared" si="4"/>
        <v>40352.208333333336</v>
      </c>
      <c r="M94">
        <v>1277269200</v>
      </c>
      <c r="N94" s="8">
        <f t="shared" si="5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18">
        <f t="shared" si="7"/>
        <v>107.99508196721311</v>
      </c>
      <c r="J95" t="s">
        <v>21</v>
      </c>
      <c r="K95" t="s">
        <v>22</v>
      </c>
      <c r="L95" s="8">
        <f t="shared" si="4"/>
        <v>41202.208333333336</v>
      </c>
      <c r="M95">
        <v>1350709200</v>
      </c>
      <c r="N95" s="8">
        <f t="shared" si="5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18">
        <f t="shared" si="7"/>
        <v>48.927777777777777</v>
      </c>
      <c r="J96" t="s">
        <v>40</v>
      </c>
      <c r="K96" t="s">
        <v>41</v>
      </c>
      <c r="L96" s="8">
        <f t="shared" si="4"/>
        <v>43562.208333333328</v>
      </c>
      <c r="M96">
        <v>1554613200</v>
      </c>
      <c r="N96" s="8">
        <f t="shared" si="5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18">
        <f t="shared" si="7"/>
        <v>37.666666666666664</v>
      </c>
      <c r="J97" t="s">
        <v>21</v>
      </c>
      <c r="K97" t="s">
        <v>22</v>
      </c>
      <c r="L97" s="8">
        <f t="shared" si="4"/>
        <v>43752.208333333328</v>
      </c>
      <c r="M97">
        <v>1571029200</v>
      </c>
      <c r="N97" s="8">
        <f t="shared" si="5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18">
        <f t="shared" si="7"/>
        <v>64.999141999141997</v>
      </c>
      <c r="J98" t="s">
        <v>21</v>
      </c>
      <c r="K98" t="s">
        <v>22</v>
      </c>
      <c r="L98" s="8">
        <f t="shared" si="4"/>
        <v>40612.25</v>
      </c>
      <c r="M98">
        <v>1299736800</v>
      </c>
      <c r="N98" s="8">
        <f t="shared" si="5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18">
        <f t="shared" si="7"/>
        <v>106.61061946902655</v>
      </c>
      <c r="J99" t="s">
        <v>21</v>
      </c>
      <c r="K99" t="s">
        <v>22</v>
      </c>
      <c r="L99" s="8">
        <f t="shared" si="4"/>
        <v>42180.208333333328</v>
      </c>
      <c r="M99">
        <v>1435208400</v>
      </c>
      <c r="N99" s="8">
        <f t="shared" si="5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18">
        <f t="shared" si="7"/>
        <v>27.009016393442622</v>
      </c>
      <c r="J100" t="s">
        <v>26</v>
      </c>
      <c r="K100" t="s">
        <v>27</v>
      </c>
      <c r="L100" s="8">
        <f t="shared" si="4"/>
        <v>42212.208333333328</v>
      </c>
      <c r="M100">
        <v>1437973200</v>
      </c>
      <c r="N100" s="8">
        <f t="shared" si="5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18">
        <f t="shared" si="7"/>
        <v>91.16463414634147</v>
      </c>
      <c r="J101" t="s">
        <v>21</v>
      </c>
      <c r="K101" t="s">
        <v>22</v>
      </c>
      <c r="L101" s="8">
        <f t="shared" si="4"/>
        <v>41968.25</v>
      </c>
      <c r="M101">
        <v>1416895200</v>
      </c>
      <c r="N101" s="8">
        <f t="shared" si="5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18">
        <f t="shared" si="7"/>
        <v>1</v>
      </c>
      <c r="J102" t="s">
        <v>21</v>
      </c>
      <c r="K102" t="s">
        <v>22</v>
      </c>
      <c r="L102" s="8">
        <f t="shared" si="4"/>
        <v>40835.208333333336</v>
      </c>
      <c r="M102">
        <v>1319000400</v>
      </c>
      <c r="N102" s="8">
        <f t="shared" si="5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18">
        <f t="shared" si="7"/>
        <v>56.054878048780488</v>
      </c>
      <c r="J103" t="s">
        <v>21</v>
      </c>
      <c r="K103" t="s">
        <v>22</v>
      </c>
      <c r="L103" s="8">
        <f t="shared" si="4"/>
        <v>42056.25</v>
      </c>
      <c r="M103">
        <v>1424498400</v>
      </c>
      <c r="N103" s="8">
        <f t="shared" si="5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18">
        <f t="shared" si="7"/>
        <v>31.017857142857142</v>
      </c>
      <c r="J104" t="s">
        <v>21</v>
      </c>
      <c r="K104" t="s">
        <v>22</v>
      </c>
      <c r="L104" s="8">
        <f t="shared" si="4"/>
        <v>43234.208333333328</v>
      </c>
      <c r="M104">
        <v>1526274000</v>
      </c>
      <c r="N104" s="8">
        <f t="shared" si="5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18">
        <f t="shared" si="7"/>
        <v>66.513513513513516</v>
      </c>
      <c r="J105" t="s">
        <v>107</v>
      </c>
      <c r="K105" t="s">
        <v>108</v>
      </c>
      <c r="L105" s="8">
        <f t="shared" si="4"/>
        <v>40475.208333333336</v>
      </c>
      <c r="M105">
        <v>1287896400</v>
      </c>
      <c r="N105" s="8">
        <f t="shared" si="5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18">
        <f t="shared" si="7"/>
        <v>89.005216484089729</v>
      </c>
      <c r="J106" t="s">
        <v>21</v>
      </c>
      <c r="K106" t="s">
        <v>22</v>
      </c>
      <c r="L106" s="8">
        <f t="shared" si="4"/>
        <v>42878.208333333328</v>
      </c>
      <c r="M106">
        <v>1495515600</v>
      </c>
      <c r="N106" s="8">
        <f t="shared" si="5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18">
        <f t="shared" si="7"/>
        <v>103.46315789473684</v>
      </c>
      <c r="J107" t="s">
        <v>21</v>
      </c>
      <c r="K107" t="s">
        <v>22</v>
      </c>
      <c r="L107" s="8">
        <f t="shared" si="4"/>
        <v>41366.208333333336</v>
      </c>
      <c r="M107">
        <v>1364878800</v>
      </c>
      <c r="N107" s="8">
        <f t="shared" si="5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18">
        <f t="shared" si="7"/>
        <v>95.278911564625844</v>
      </c>
      <c r="J108" t="s">
        <v>21</v>
      </c>
      <c r="K108" t="s">
        <v>22</v>
      </c>
      <c r="L108" s="8">
        <f t="shared" si="4"/>
        <v>43716.208333333328</v>
      </c>
      <c r="M108">
        <v>1567918800</v>
      </c>
      <c r="N108" s="8">
        <f t="shared" si="5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18">
        <f t="shared" si="7"/>
        <v>75.895348837209298</v>
      </c>
      <c r="J109" t="s">
        <v>21</v>
      </c>
      <c r="K109" t="s">
        <v>22</v>
      </c>
      <c r="L109" s="8">
        <f t="shared" si="4"/>
        <v>43213.208333333328</v>
      </c>
      <c r="M109">
        <v>1524459600</v>
      </c>
      <c r="N109" s="8">
        <f t="shared" si="5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18">
        <f t="shared" si="7"/>
        <v>107.57831325301204</v>
      </c>
      <c r="J110" t="s">
        <v>21</v>
      </c>
      <c r="K110" t="s">
        <v>22</v>
      </c>
      <c r="L110" s="8">
        <f t="shared" si="4"/>
        <v>41005.208333333336</v>
      </c>
      <c r="M110">
        <v>1333688400</v>
      </c>
      <c r="N110" s="8">
        <f t="shared" si="5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18">
        <f t="shared" si="7"/>
        <v>51.31666666666667</v>
      </c>
      <c r="J111" t="s">
        <v>21</v>
      </c>
      <c r="K111" t="s">
        <v>22</v>
      </c>
      <c r="L111" s="8">
        <f t="shared" si="4"/>
        <v>41651.25</v>
      </c>
      <c r="M111">
        <v>1389506400</v>
      </c>
      <c r="N111" s="8">
        <f t="shared" si="5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18">
        <f t="shared" si="7"/>
        <v>71.983108108108112</v>
      </c>
      <c r="J112" t="s">
        <v>21</v>
      </c>
      <c r="K112" t="s">
        <v>22</v>
      </c>
      <c r="L112" s="8">
        <f t="shared" si="4"/>
        <v>43354.208333333328</v>
      </c>
      <c r="M112">
        <v>1536642000</v>
      </c>
      <c r="N112" s="8">
        <f t="shared" si="5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18">
        <f t="shared" si="7"/>
        <v>108.95414201183432</v>
      </c>
      <c r="J113" t="s">
        <v>21</v>
      </c>
      <c r="K113" t="s">
        <v>22</v>
      </c>
      <c r="L113" s="8">
        <f t="shared" si="4"/>
        <v>41174.208333333336</v>
      </c>
      <c r="M113">
        <v>1348290000</v>
      </c>
      <c r="N113" s="8">
        <f t="shared" si="5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18">
        <f t="shared" si="7"/>
        <v>35</v>
      </c>
      <c r="J114" t="s">
        <v>26</v>
      </c>
      <c r="K114" t="s">
        <v>27</v>
      </c>
      <c r="L114" s="8">
        <f t="shared" si="4"/>
        <v>41875.208333333336</v>
      </c>
      <c r="M114">
        <v>1408856400</v>
      </c>
      <c r="N114" s="8">
        <f t="shared" si="5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18">
        <f t="shared" si="7"/>
        <v>94.938931297709928</v>
      </c>
      <c r="J115" t="s">
        <v>21</v>
      </c>
      <c r="K115" t="s">
        <v>22</v>
      </c>
      <c r="L115" s="8">
        <f t="shared" si="4"/>
        <v>42990.208333333328</v>
      </c>
      <c r="M115">
        <v>1505192400</v>
      </c>
      <c r="N115" s="8">
        <f t="shared" si="5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18">
        <f t="shared" si="7"/>
        <v>109.65079365079364</v>
      </c>
      <c r="J116" t="s">
        <v>21</v>
      </c>
      <c r="K116" t="s">
        <v>22</v>
      </c>
      <c r="L116" s="8">
        <f t="shared" si="4"/>
        <v>43564.208333333328</v>
      </c>
      <c r="M116">
        <v>1554786000</v>
      </c>
      <c r="N116" s="8">
        <f t="shared" si="5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18">
        <f t="shared" si="7"/>
        <v>44.001815980629537</v>
      </c>
      <c r="J117" t="s">
        <v>107</v>
      </c>
      <c r="K117" t="s">
        <v>108</v>
      </c>
      <c r="L117" s="8">
        <f t="shared" si="4"/>
        <v>43056.25</v>
      </c>
      <c r="M117">
        <v>1510898400</v>
      </c>
      <c r="N117" s="8">
        <f t="shared" si="5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18">
        <f t="shared" si="7"/>
        <v>86.794520547945211</v>
      </c>
      <c r="J118" t="s">
        <v>21</v>
      </c>
      <c r="K118" t="s">
        <v>22</v>
      </c>
      <c r="L118" s="8">
        <f t="shared" si="4"/>
        <v>42265.208333333328</v>
      </c>
      <c r="M118">
        <v>1442552400</v>
      </c>
      <c r="N118" s="8">
        <f t="shared" si="5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18">
        <f t="shared" si="7"/>
        <v>30.992727272727272</v>
      </c>
      <c r="J119" t="s">
        <v>21</v>
      </c>
      <c r="K119" t="s">
        <v>22</v>
      </c>
      <c r="L119" s="8">
        <f t="shared" si="4"/>
        <v>40808.208333333336</v>
      </c>
      <c r="M119">
        <v>1316667600</v>
      </c>
      <c r="N119" s="8">
        <f t="shared" si="5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18">
        <f t="shared" si="7"/>
        <v>94.791044776119406</v>
      </c>
      <c r="J120" t="s">
        <v>21</v>
      </c>
      <c r="K120" t="s">
        <v>22</v>
      </c>
      <c r="L120" s="8">
        <f t="shared" si="4"/>
        <v>41665.25</v>
      </c>
      <c r="M120">
        <v>1390716000</v>
      </c>
      <c r="N120" s="8">
        <f t="shared" si="5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18">
        <f t="shared" si="7"/>
        <v>69.79220779220779</v>
      </c>
      <c r="J121" t="s">
        <v>21</v>
      </c>
      <c r="K121" t="s">
        <v>22</v>
      </c>
      <c r="L121" s="8">
        <f t="shared" si="4"/>
        <v>41806.208333333336</v>
      </c>
      <c r="M121">
        <v>1402894800</v>
      </c>
      <c r="N121" s="8">
        <f t="shared" si="5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18">
        <f t="shared" si="7"/>
        <v>63.003367003367003</v>
      </c>
      <c r="J122" t="s">
        <v>21</v>
      </c>
      <c r="K122" t="s">
        <v>22</v>
      </c>
      <c r="L122" s="8">
        <f t="shared" si="4"/>
        <v>42111.208333333328</v>
      </c>
      <c r="M122">
        <v>1429246800</v>
      </c>
      <c r="N122" s="8">
        <f t="shared" si="5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18">
        <f t="shared" si="7"/>
        <v>110.0343300110742</v>
      </c>
      <c r="J123" t="s">
        <v>21</v>
      </c>
      <c r="K123" t="s">
        <v>22</v>
      </c>
      <c r="L123" s="8">
        <f t="shared" si="4"/>
        <v>41917.208333333336</v>
      </c>
      <c r="M123">
        <v>1412485200</v>
      </c>
      <c r="N123" s="8">
        <f t="shared" si="5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18">
        <f t="shared" si="7"/>
        <v>25.997933274284026</v>
      </c>
      <c r="J124" t="s">
        <v>21</v>
      </c>
      <c r="K124" t="s">
        <v>22</v>
      </c>
      <c r="L124" s="8">
        <f t="shared" si="4"/>
        <v>41970.25</v>
      </c>
      <c r="M124">
        <v>1417068000</v>
      </c>
      <c r="N124" s="8">
        <f t="shared" si="5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18">
        <f t="shared" si="7"/>
        <v>49.987915407854985</v>
      </c>
      <c r="J125" t="s">
        <v>15</v>
      </c>
      <c r="K125" t="s">
        <v>16</v>
      </c>
      <c r="L125" s="8">
        <f t="shared" si="4"/>
        <v>42332.25</v>
      </c>
      <c r="M125">
        <v>1448344800</v>
      </c>
      <c r="N125" s="8">
        <f t="shared" si="5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18">
        <f t="shared" si="7"/>
        <v>101.72340425531915</v>
      </c>
      <c r="J126" t="s">
        <v>107</v>
      </c>
      <c r="K126" t="s">
        <v>108</v>
      </c>
      <c r="L126" s="8">
        <f t="shared" si="4"/>
        <v>43598.208333333328</v>
      </c>
      <c r="M126">
        <v>1557723600</v>
      </c>
      <c r="N126" s="8">
        <f t="shared" si="5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18">
        <f t="shared" si="7"/>
        <v>47.083333333333336</v>
      </c>
      <c r="J127" t="s">
        <v>21</v>
      </c>
      <c r="K127" t="s">
        <v>22</v>
      </c>
      <c r="L127" s="8">
        <f t="shared" si="4"/>
        <v>43362.208333333328</v>
      </c>
      <c r="M127">
        <v>1537333200</v>
      </c>
      <c r="N127" s="8">
        <f t="shared" si="5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18">
        <f t="shared" si="7"/>
        <v>89.944444444444443</v>
      </c>
      <c r="J128" t="s">
        <v>21</v>
      </c>
      <c r="K128" t="s">
        <v>22</v>
      </c>
      <c r="L128" s="8">
        <f t="shared" si="4"/>
        <v>42596.208333333328</v>
      </c>
      <c r="M128">
        <v>1471150800</v>
      </c>
      <c r="N128" s="8">
        <f t="shared" si="5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18">
        <f t="shared" si="7"/>
        <v>78.96875</v>
      </c>
      <c r="J129" t="s">
        <v>15</v>
      </c>
      <c r="K129" t="s">
        <v>16</v>
      </c>
      <c r="L129" s="8">
        <f t="shared" si="4"/>
        <v>40310.208333333336</v>
      </c>
      <c r="M129">
        <v>1273640400</v>
      </c>
      <c r="N129" s="8">
        <f t="shared" si="5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18">
        <f t="shared" si="7"/>
        <v>80.067669172932327</v>
      </c>
      <c r="J130" t="s">
        <v>21</v>
      </c>
      <c r="K130" t="s">
        <v>22</v>
      </c>
      <c r="L130" s="8">
        <f t="shared" si="4"/>
        <v>40417.208333333336</v>
      </c>
      <c r="M130">
        <v>1282885200</v>
      </c>
      <c r="N130" s="8">
        <f t="shared" si="5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18">
        <f t="shared" si="7"/>
        <v>86.472727272727269</v>
      </c>
      <c r="J131" t="s">
        <v>26</v>
      </c>
      <c r="K131" t="s">
        <v>27</v>
      </c>
      <c r="L131" s="8">
        <f t="shared" ref="L131:L194" si="8" xml:space="preserve"> (((M131/60)/60)/24)+DATE(1970,1,1)</f>
        <v>42038.25</v>
      </c>
      <c r="M131">
        <v>1422943200</v>
      </c>
      <c r="N131" s="8">
        <f t="shared" ref="N131:N194" si="9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E132/D132*(100)</f>
        <v>155.46875</v>
      </c>
      <c r="G132" t="s">
        <v>20</v>
      </c>
      <c r="H132">
        <v>533</v>
      </c>
      <c r="I132" s="18">
        <f t="shared" ref="I132:I195" si="11">E132/H132</f>
        <v>28.001876172607879</v>
      </c>
      <c r="J132" t="s">
        <v>36</v>
      </c>
      <c r="K132" t="s">
        <v>37</v>
      </c>
      <c r="L132" s="8">
        <f t="shared" si="8"/>
        <v>40842.208333333336</v>
      </c>
      <c r="M132">
        <v>1319605200</v>
      </c>
      <c r="N132" s="8">
        <f t="shared" si="9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18">
        <f t="shared" si="11"/>
        <v>67.996725337699544</v>
      </c>
      <c r="J133" t="s">
        <v>40</v>
      </c>
      <c r="K133" t="s">
        <v>41</v>
      </c>
      <c r="L133" s="8">
        <f t="shared" si="8"/>
        <v>41607.25</v>
      </c>
      <c r="M133">
        <v>1385704800</v>
      </c>
      <c r="N133" s="8">
        <f t="shared" si="9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18">
        <f t="shared" si="11"/>
        <v>43.078651685393261</v>
      </c>
      <c r="J134" t="s">
        <v>21</v>
      </c>
      <c r="K134" t="s">
        <v>22</v>
      </c>
      <c r="L134" s="8">
        <f t="shared" si="8"/>
        <v>43112.25</v>
      </c>
      <c r="M134">
        <v>1515736800</v>
      </c>
      <c r="N134" s="8">
        <f t="shared" si="9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18">
        <f t="shared" si="11"/>
        <v>87.95597484276729</v>
      </c>
      <c r="J135" t="s">
        <v>21</v>
      </c>
      <c r="K135" t="s">
        <v>22</v>
      </c>
      <c r="L135" s="8">
        <f t="shared" si="8"/>
        <v>40767.208333333336</v>
      </c>
      <c r="M135">
        <v>1313125200</v>
      </c>
      <c r="N135" s="8">
        <f t="shared" si="9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18">
        <f t="shared" si="11"/>
        <v>94.987234042553197</v>
      </c>
      <c r="J136" t="s">
        <v>98</v>
      </c>
      <c r="K136" t="s">
        <v>99</v>
      </c>
      <c r="L136" s="8">
        <f t="shared" si="8"/>
        <v>40713.208333333336</v>
      </c>
      <c r="M136">
        <v>1308459600</v>
      </c>
      <c r="N136" s="8">
        <f t="shared" si="9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18">
        <f t="shared" si="11"/>
        <v>46.905982905982903</v>
      </c>
      <c r="J137" t="s">
        <v>21</v>
      </c>
      <c r="K137" t="s">
        <v>22</v>
      </c>
      <c r="L137" s="8">
        <f t="shared" si="8"/>
        <v>41340.25</v>
      </c>
      <c r="M137">
        <v>1362636000</v>
      </c>
      <c r="N137" s="8">
        <f t="shared" si="9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18">
        <f t="shared" si="11"/>
        <v>46.913793103448278</v>
      </c>
      <c r="J138" t="s">
        <v>21</v>
      </c>
      <c r="K138" t="s">
        <v>22</v>
      </c>
      <c r="L138" s="8">
        <f t="shared" si="8"/>
        <v>41797.208333333336</v>
      </c>
      <c r="M138">
        <v>1402117200</v>
      </c>
      <c r="N138" s="8">
        <f t="shared" si="9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18">
        <f t="shared" si="11"/>
        <v>94.24</v>
      </c>
      <c r="J139" t="s">
        <v>21</v>
      </c>
      <c r="K139" t="s">
        <v>22</v>
      </c>
      <c r="L139" s="8">
        <f t="shared" si="8"/>
        <v>40457.208333333336</v>
      </c>
      <c r="M139">
        <v>1286341200</v>
      </c>
      <c r="N139" s="8">
        <f t="shared" si="9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18">
        <f t="shared" si="11"/>
        <v>80.139130434782615</v>
      </c>
      <c r="J140" t="s">
        <v>21</v>
      </c>
      <c r="K140" t="s">
        <v>22</v>
      </c>
      <c r="L140" s="8">
        <f t="shared" si="8"/>
        <v>41180.208333333336</v>
      </c>
      <c r="M140">
        <v>1348808400</v>
      </c>
      <c r="N140" s="8">
        <f t="shared" si="9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18">
        <f t="shared" si="11"/>
        <v>59.036809815950917</v>
      </c>
      <c r="J141" t="s">
        <v>21</v>
      </c>
      <c r="K141" t="s">
        <v>22</v>
      </c>
      <c r="L141" s="8">
        <f t="shared" si="8"/>
        <v>42115.208333333328</v>
      </c>
      <c r="M141">
        <v>1429592400</v>
      </c>
      <c r="N141" s="8">
        <f t="shared" si="9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18">
        <f t="shared" si="11"/>
        <v>65.989247311827953</v>
      </c>
      <c r="J142" t="s">
        <v>21</v>
      </c>
      <c r="K142" t="s">
        <v>22</v>
      </c>
      <c r="L142" s="8">
        <f t="shared" si="8"/>
        <v>43156.25</v>
      </c>
      <c r="M142">
        <v>1519538400</v>
      </c>
      <c r="N142" s="8">
        <f t="shared" si="9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18">
        <f t="shared" si="11"/>
        <v>60.992530345471522</v>
      </c>
      <c r="J143" t="s">
        <v>21</v>
      </c>
      <c r="K143" t="s">
        <v>22</v>
      </c>
      <c r="L143" s="8">
        <f t="shared" si="8"/>
        <v>42167.208333333328</v>
      </c>
      <c r="M143">
        <v>1434085200</v>
      </c>
      <c r="N143" s="8">
        <f t="shared" si="9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18">
        <f t="shared" si="11"/>
        <v>98.307692307692307</v>
      </c>
      <c r="J144" t="s">
        <v>21</v>
      </c>
      <c r="K144" t="s">
        <v>22</v>
      </c>
      <c r="L144" s="8">
        <f t="shared" si="8"/>
        <v>41005.208333333336</v>
      </c>
      <c r="M144">
        <v>1333688400</v>
      </c>
      <c r="N144" s="8">
        <f t="shared" si="9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18">
        <f t="shared" si="11"/>
        <v>104.6</v>
      </c>
      <c r="J145" t="s">
        <v>21</v>
      </c>
      <c r="K145" t="s">
        <v>22</v>
      </c>
      <c r="L145" s="8">
        <f t="shared" si="8"/>
        <v>40357.208333333336</v>
      </c>
      <c r="M145">
        <v>1277701200</v>
      </c>
      <c r="N145" s="8">
        <f t="shared" si="9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18">
        <f t="shared" si="11"/>
        <v>86.066666666666663</v>
      </c>
      <c r="J146" t="s">
        <v>21</v>
      </c>
      <c r="K146" t="s">
        <v>22</v>
      </c>
      <c r="L146" s="8">
        <f t="shared" si="8"/>
        <v>43633.208333333328</v>
      </c>
      <c r="M146">
        <v>1560747600</v>
      </c>
      <c r="N146" s="8">
        <f t="shared" si="9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18">
        <f t="shared" si="11"/>
        <v>76.989583333333329</v>
      </c>
      <c r="J147" t="s">
        <v>98</v>
      </c>
      <c r="K147" t="s">
        <v>99</v>
      </c>
      <c r="L147" s="8">
        <f t="shared" si="8"/>
        <v>41889.208333333336</v>
      </c>
      <c r="M147">
        <v>1410066000</v>
      </c>
      <c r="N147" s="8">
        <f t="shared" si="9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18">
        <f t="shared" si="11"/>
        <v>29.764705882352942</v>
      </c>
      <c r="J148" t="s">
        <v>21</v>
      </c>
      <c r="K148" t="s">
        <v>22</v>
      </c>
      <c r="L148" s="8">
        <f t="shared" si="8"/>
        <v>40855.25</v>
      </c>
      <c r="M148">
        <v>1320732000</v>
      </c>
      <c r="N148" s="8">
        <f t="shared" si="9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18">
        <f t="shared" si="11"/>
        <v>46.91959798994975</v>
      </c>
      <c r="J149" t="s">
        <v>21</v>
      </c>
      <c r="K149" t="s">
        <v>22</v>
      </c>
      <c r="L149" s="8">
        <f t="shared" si="8"/>
        <v>42534.208333333328</v>
      </c>
      <c r="M149">
        <v>1465794000</v>
      </c>
      <c r="N149" s="8">
        <f t="shared" si="9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18">
        <f t="shared" si="11"/>
        <v>105.18691588785046</v>
      </c>
      <c r="J150" t="s">
        <v>21</v>
      </c>
      <c r="K150" t="s">
        <v>22</v>
      </c>
      <c r="L150" s="8">
        <f t="shared" si="8"/>
        <v>42941.208333333328</v>
      </c>
      <c r="M150">
        <v>1500958800</v>
      </c>
      <c r="N150" s="8">
        <f t="shared" si="9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18">
        <f t="shared" si="11"/>
        <v>69.907692307692301</v>
      </c>
      <c r="J151" t="s">
        <v>21</v>
      </c>
      <c r="K151" t="s">
        <v>22</v>
      </c>
      <c r="L151" s="8">
        <f t="shared" si="8"/>
        <v>41275.25</v>
      </c>
      <c r="M151">
        <v>1357020000</v>
      </c>
      <c r="N151" s="8">
        <f t="shared" si="9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18">
        <f t="shared" si="11"/>
        <v>1</v>
      </c>
      <c r="J152" t="s">
        <v>21</v>
      </c>
      <c r="K152" t="s">
        <v>22</v>
      </c>
      <c r="L152" s="8">
        <f t="shared" si="8"/>
        <v>43450.25</v>
      </c>
      <c r="M152">
        <v>1544940000</v>
      </c>
      <c r="N152" s="8">
        <f t="shared" si="9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18">
        <f t="shared" si="11"/>
        <v>60.011588275391958</v>
      </c>
      <c r="J153" t="s">
        <v>21</v>
      </c>
      <c r="K153" t="s">
        <v>22</v>
      </c>
      <c r="L153" s="8">
        <f t="shared" si="8"/>
        <v>41799.208333333336</v>
      </c>
      <c r="M153">
        <v>1402290000</v>
      </c>
      <c r="N153" s="8">
        <f t="shared" si="9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18">
        <f t="shared" si="11"/>
        <v>52.006220379146917</v>
      </c>
      <c r="J154" t="s">
        <v>21</v>
      </c>
      <c r="K154" t="s">
        <v>22</v>
      </c>
      <c r="L154" s="8">
        <f t="shared" si="8"/>
        <v>42783.25</v>
      </c>
      <c r="M154">
        <v>1487311200</v>
      </c>
      <c r="N154" s="8">
        <f t="shared" si="9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18">
        <f t="shared" si="11"/>
        <v>31.000176025347649</v>
      </c>
      <c r="J155" t="s">
        <v>21</v>
      </c>
      <c r="K155" t="s">
        <v>22</v>
      </c>
      <c r="L155" s="8">
        <f t="shared" si="8"/>
        <v>41201.208333333336</v>
      </c>
      <c r="M155">
        <v>1350622800</v>
      </c>
      <c r="N155" s="8">
        <f t="shared" si="9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18">
        <f t="shared" si="11"/>
        <v>95.042492917847028</v>
      </c>
      <c r="J156" t="s">
        <v>21</v>
      </c>
      <c r="K156" t="s">
        <v>22</v>
      </c>
      <c r="L156" s="8">
        <f t="shared" si="8"/>
        <v>42502.208333333328</v>
      </c>
      <c r="M156">
        <v>1463029200</v>
      </c>
      <c r="N156" s="8">
        <f t="shared" si="9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18">
        <f t="shared" si="11"/>
        <v>75.968174204355108</v>
      </c>
      <c r="J157" t="s">
        <v>21</v>
      </c>
      <c r="K157" t="s">
        <v>22</v>
      </c>
      <c r="L157" s="8">
        <f t="shared" si="8"/>
        <v>40262.208333333336</v>
      </c>
      <c r="M157">
        <v>1269493200</v>
      </c>
      <c r="N157" s="8">
        <f t="shared" si="9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18">
        <f t="shared" si="11"/>
        <v>71.013192612137203</v>
      </c>
      <c r="J158" t="s">
        <v>26</v>
      </c>
      <c r="K158" t="s">
        <v>27</v>
      </c>
      <c r="L158" s="8">
        <f t="shared" si="8"/>
        <v>43743.208333333328</v>
      </c>
      <c r="M158">
        <v>1570251600</v>
      </c>
      <c r="N158" s="8">
        <f t="shared" si="9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18">
        <f t="shared" si="11"/>
        <v>73.733333333333334</v>
      </c>
      <c r="J159" t="s">
        <v>26</v>
      </c>
      <c r="K159" t="s">
        <v>27</v>
      </c>
      <c r="L159" s="8">
        <f t="shared" si="8"/>
        <v>41638.25</v>
      </c>
      <c r="M159">
        <v>1388383200</v>
      </c>
      <c r="N159" s="8">
        <f t="shared" si="9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18">
        <f t="shared" si="11"/>
        <v>113.17073170731707</v>
      </c>
      <c r="J160" t="s">
        <v>21</v>
      </c>
      <c r="K160" t="s">
        <v>22</v>
      </c>
      <c r="L160" s="8">
        <f t="shared" si="8"/>
        <v>42346.25</v>
      </c>
      <c r="M160">
        <v>1449554400</v>
      </c>
      <c r="N160" s="8">
        <f t="shared" si="9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18">
        <f t="shared" si="11"/>
        <v>105.00933552992861</v>
      </c>
      <c r="J161" t="s">
        <v>21</v>
      </c>
      <c r="K161" t="s">
        <v>22</v>
      </c>
      <c r="L161" s="8">
        <f t="shared" si="8"/>
        <v>43551.208333333328</v>
      </c>
      <c r="M161">
        <v>1553662800</v>
      </c>
      <c r="N161" s="8">
        <f t="shared" si="9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18">
        <f t="shared" si="11"/>
        <v>79.176829268292678</v>
      </c>
      <c r="J162" t="s">
        <v>21</v>
      </c>
      <c r="K162" t="s">
        <v>22</v>
      </c>
      <c r="L162" s="8">
        <f t="shared" si="8"/>
        <v>43582.208333333328</v>
      </c>
      <c r="M162">
        <v>1556341200</v>
      </c>
      <c r="N162" s="8">
        <f t="shared" si="9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18">
        <f t="shared" si="11"/>
        <v>57.333333333333336</v>
      </c>
      <c r="J163" t="s">
        <v>21</v>
      </c>
      <c r="K163" t="s">
        <v>22</v>
      </c>
      <c r="L163" s="8">
        <f t="shared" si="8"/>
        <v>42270.208333333328</v>
      </c>
      <c r="M163">
        <v>1442984400</v>
      </c>
      <c r="N163" s="8">
        <f t="shared" si="9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18">
        <f t="shared" si="11"/>
        <v>58.178343949044589</v>
      </c>
      <c r="J164" t="s">
        <v>98</v>
      </c>
      <c r="K164" t="s">
        <v>99</v>
      </c>
      <c r="L164" s="8">
        <f t="shared" si="8"/>
        <v>43442.25</v>
      </c>
      <c r="M164">
        <v>1544248800</v>
      </c>
      <c r="N164" s="8">
        <f t="shared" si="9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18">
        <f t="shared" si="11"/>
        <v>36.032520325203251</v>
      </c>
      <c r="J165" t="s">
        <v>21</v>
      </c>
      <c r="K165" t="s">
        <v>22</v>
      </c>
      <c r="L165" s="8">
        <f t="shared" si="8"/>
        <v>43028.208333333328</v>
      </c>
      <c r="M165">
        <v>1508475600</v>
      </c>
      <c r="N165" s="8">
        <f t="shared" si="9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18">
        <f t="shared" si="11"/>
        <v>107.99068767908309</v>
      </c>
      <c r="J166" t="s">
        <v>21</v>
      </c>
      <c r="K166" t="s">
        <v>22</v>
      </c>
      <c r="L166" s="8">
        <f t="shared" si="8"/>
        <v>43016.208333333328</v>
      </c>
      <c r="M166">
        <v>1507438800</v>
      </c>
      <c r="N166" s="8">
        <f t="shared" si="9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18">
        <f t="shared" si="11"/>
        <v>44.005985634477256</v>
      </c>
      <c r="J167" t="s">
        <v>21</v>
      </c>
      <c r="K167" t="s">
        <v>22</v>
      </c>
      <c r="L167" s="8">
        <f t="shared" si="8"/>
        <v>42948.208333333328</v>
      </c>
      <c r="M167">
        <v>1501563600</v>
      </c>
      <c r="N167" s="8">
        <f t="shared" si="9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18">
        <f t="shared" si="11"/>
        <v>55.077868852459019</v>
      </c>
      <c r="J168" t="s">
        <v>21</v>
      </c>
      <c r="K168" t="s">
        <v>22</v>
      </c>
      <c r="L168" s="8">
        <f t="shared" si="8"/>
        <v>40534.25</v>
      </c>
      <c r="M168">
        <v>1292997600</v>
      </c>
      <c r="N168" s="8">
        <f t="shared" si="9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18">
        <f t="shared" si="11"/>
        <v>74</v>
      </c>
      <c r="J169" t="s">
        <v>26</v>
      </c>
      <c r="K169" t="s">
        <v>27</v>
      </c>
      <c r="L169" s="8">
        <f t="shared" si="8"/>
        <v>41435.208333333336</v>
      </c>
      <c r="M169">
        <v>1370840400</v>
      </c>
      <c r="N169" s="8">
        <f t="shared" si="9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18">
        <f t="shared" si="11"/>
        <v>41.996858638743454</v>
      </c>
      <c r="J170" t="s">
        <v>36</v>
      </c>
      <c r="K170" t="s">
        <v>37</v>
      </c>
      <c r="L170" s="8">
        <f t="shared" si="8"/>
        <v>43518.25</v>
      </c>
      <c r="M170">
        <v>1550815200</v>
      </c>
      <c r="N170" s="8">
        <f t="shared" si="9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18">
        <f t="shared" si="11"/>
        <v>77.988161010260455</v>
      </c>
      <c r="J171" t="s">
        <v>21</v>
      </c>
      <c r="K171" t="s">
        <v>22</v>
      </c>
      <c r="L171" s="8">
        <f t="shared" si="8"/>
        <v>41077.208333333336</v>
      </c>
      <c r="M171">
        <v>1339909200</v>
      </c>
      <c r="N171" s="8">
        <f t="shared" si="9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18">
        <f t="shared" si="11"/>
        <v>82.507462686567166</v>
      </c>
      <c r="J172" t="s">
        <v>21</v>
      </c>
      <c r="K172" t="s">
        <v>22</v>
      </c>
      <c r="L172" s="8">
        <f t="shared" si="8"/>
        <v>42950.208333333328</v>
      </c>
      <c r="M172">
        <v>1501736400</v>
      </c>
      <c r="N172" s="8">
        <f t="shared" si="9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18">
        <f t="shared" si="11"/>
        <v>104.2</v>
      </c>
      <c r="J173" t="s">
        <v>21</v>
      </c>
      <c r="K173" t="s">
        <v>22</v>
      </c>
      <c r="L173" s="8">
        <f t="shared" si="8"/>
        <v>41718.208333333336</v>
      </c>
      <c r="M173">
        <v>1395291600</v>
      </c>
      <c r="N173" s="8">
        <f t="shared" si="9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18">
        <f t="shared" si="11"/>
        <v>25.5</v>
      </c>
      <c r="J174" t="s">
        <v>21</v>
      </c>
      <c r="K174" t="s">
        <v>22</v>
      </c>
      <c r="L174" s="8">
        <f t="shared" si="8"/>
        <v>41839.208333333336</v>
      </c>
      <c r="M174">
        <v>1405746000</v>
      </c>
      <c r="N174" s="8">
        <f t="shared" si="9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18">
        <f t="shared" si="11"/>
        <v>100.98334401024984</v>
      </c>
      <c r="J175" t="s">
        <v>21</v>
      </c>
      <c r="K175" t="s">
        <v>22</v>
      </c>
      <c r="L175" s="8">
        <f t="shared" si="8"/>
        <v>41412.208333333336</v>
      </c>
      <c r="M175">
        <v>1368853200</v>
      </c>
      <c r="N175" s="8">
        <f t="shared" si="9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18">
        <f t="shared" si="11"/>
        <v>111.83333333333333</v>
      </c>
      <c r="J176" t="s">
        <v>21</v>
      </c>
      <c r="K176" t="s">
        <v>22</v>
      </c>
      <c r="L176" s="8">
        <f t="shared" si="8"/>
        <v>42282.208333333328</v>
      </c>
      <c r="M176">
        <v>1444021200</v>
      </c>
      <c r="N176" s="8">
        <f t="shared" si="9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18">
        <f t="shared" si="11"/>
        <v>41.999115044247787</v>
      </c>
      <c r="J177" t="s">
        <v>21</v>
      </c>
      <c r="K177" t="s">
        <v>22</v>
      </c>
      <c r="L177" s="8">
        <f t="shared" si="8"/>
        <v>42613.208333333328</v>
      </c>
      <c r="M177">
        <v>1472619600</v>
      </c>
      <c r="N177" s="8">
        <f t="shared" si="9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18">
        <f t="shared" si="11"/>
        <v>110.05115089514067</v>
      </c>
      <c r="J178" t="s">
        <v>21</v>
      </c>
      <c r="K178" t="s">
        <v>22</v>
      </c>
      <c r="L178" s="8">
        <f t="shared" si="8"/>
        <v>42616.208333333328</v>
      </c>
      <c r="M178">
        <v>1472878800</v>
      </c>
      <c r="N178" s="8">
        <f t="shared" si="9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18">
        <f t="shared" si="11"/>
        <v>58.997079225994888</v>
      </c>
      <c r="J179" t="s">
        <v>21</v>
      </c>
      <c r="K179" t="s">
        <v>22</v>
      </c>
      <c r="L179" s="8">
        <f t="shared" si="8"/>
        <v>40497.25</v>
      </c>
      <c r="M179">
        <v>1289800800</v>
      </c>
      <c r="N179" s="8">
        <f t="shared" si="9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18">
        <f t="shared" si="11"/>
        <v>32.985714285714288</v>
      </c>
      <c r="J180" t="s">
        <v>21</v>
      </c>
      <c r="K180" t="s">
        <v>22</v>
      </c>
      <c r="L180" s="8">
        <f t="shared" si="8"/>
        <v>42999.208333333328</v>
      </c>
      <c r="M180">
        <v>1505970000</v>
      </c>
      <c r="N180" s="8">
        <f t="shared" si="9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18">
        <f t="shared" si="11"/>
        <v>45.005654509471306</v>
      </c>
      <c r="J181" t="s">
        <v>15</v>
      </c>
      <c r="K181" t="s">
        <v>16</v>
      </c>
      <c r="L181" s="8">
        <f t="shared" si="8"/>
        <v>41350.208333333336</v>
      </c>
      <c r="M181">
        <v>1363496400</v>
      </c>
      <c r="N181" s="8">
        <f t="shared" si="9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18">
        <f t="shared" si="11"/>
        <v>81.98196487897485</v>
      </c>
      <c r="J182" t="s">
        <v>26</v>
      </c>
      <c r="K182" t="s">
        <v>27</v>
      </c>
      <c r="L182" s="8">
        <f t="shared" si="8"/>
        <v>40259.208333333336</v>
      </c>
      <c r="M182">
        <v>1269234000</v>
      </c>
      <c r="N182" s="8">
        <f t="shared" si="9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18">
        <f t="shared" si="11"/>
        <v>39.080882352941174</v>
      </c>
      <c r="J183" t="s">
        <v>21</v>
      </c>
      <c r="K183" t="s">
        <v>22</v>
      </c>
      <c r="L183" s="8">
        <f t="shared" si="8"/>
        <v>43012.208333333328</v>
      </c>
      <c r="M183">
        <v>1507093200</v>
      </c>
      <c r="N183" s="8">
        <f t="shared" si="9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18">
        <f t="shared" si="11"/>
        <v>58.996383363471971</v>
      </c>
      <c r="J184" t="s">
        <v>36</v>
      </c>
      <c r="K184" t="s">
        <v>37</v>
      </c>
      <c r="L184" s="8">
        <f t="shared" si="8"/>
        <v>43631.208333333328</v>
      </c>
      <c r="M184">
        <v>1560574800</v>
      </c>
      <c r="N184" s="8">
        <f t="shared" si="9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18">
        <f t="shared" si="11"/>
        <v>40.988372093023258</v>
      </c>
      <c r="J185" t="s">
        <v>15</v>
      </c>
      <c r="K185" t="s">
        <v>16</v>
      </c>
      <c r="L185" s="8">
        <f t="shared" si="8"/>
        <v>40430.208333333336</v>
      </c>
      <c r="M185">
        <v>1284008400</v>
      </c>
      <c r="N185" s="8">
        <f t="shared" si="9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18">
        <f t="shared" si="11"/>
        <v>31.029411764705884</v>
      </c>
      <c r="J186" t="s">
        <v>21</v>
      </c>
      <c r="K186" t="s">
        <v>22</v>
      </c>
      <c r="L186" s="8">
        <f t="shared" si="8"/>
        <v>43588.208333333328</v>
      </c>
      <c r="M186">
        <v>1556859600</v>
      </c>
      <c r="N186" s="8">
        <f t="shared" si="9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18">
        <f t="shared" si="11"/>
        <v>37.789473684210527</v>
      </c>
      <c r="J187" t="s">
        <v>21</v>
      </c>
      <c r="K187" t="s">
        <v>22</v>
      </c>
      <c r="L187" s="8">
        <f t="shared" si="8"/>
        <v>43233.208333333328</v>
      </c>
      <c r="M187">
        <v>1526187600</v>
      </c>
      <c r="N187" s="8">
        <f t="shared" si="9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18">
        <f t="shared" si="11"/>
        <v>32.006772009029348</v>
      </c>
      <c r="J188" t="s">
        <v>21</v>
      </c>
      <c r="K188" t="s">
        <v>22</v>
      </c>
      <c r="L188" s="8">
        <f t="shared" si="8"/>
        <v>41782.208333333336</v>
      </c>
      <c r="M188">
        <v>1400821200</v>
      </c>
      <c r="N188" s="8">
        <f t="shared" si="9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18">
        <f t="shared" si="11"/>
        <v>95.966712898751737</v>
      </c>
      <c r="J189" t="s">
        <v>15</v>
      </c>
      <c r="K189" t="s">
        <v>16</v>
      </c>
      <c r="L189" s="8">
        <f t="shared" si="8"/>
        <v>41328.25</v>
      </c>
      <c r="M189">
        <v>1361599200</v>
      </c>
      <c r="N189" s="8">
        <f t="shared" si="9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18">
        <f t="shared" si="11"/>
        <v>75</v>
      </c>
      <c r="J190" t="s">
        <v>107</v>
      </c>
      <c r="K190" t="s">
        <v>108</v>
      </c>
      <c r="L190" s="8">
        <f t="shared" si="8"/>
        <v>41975.25</v>
      </c>
      <c r="M190">
        <v>1417500000</v>
      </c>
      <c r="N190" s="8">
        <f t="shared" si="9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18">
        <f t="shared" si="11"/>
        <v>102.0498866213152</v>
      </c>
      <c r="J191" t="s">
        <v>21</v>
      </c>
      <c r="K191" t="s">
        <v>22</v>
      </c>
      <c r="L191" s="8">
        <f t="shared" si="8"/>
        <v>42433.25</v>
      </c>
      <c r="M191">
        <v>1457071200</v>
      </c>
      <c r="N191" s="8">
        <f t="shared" si="9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18">
        <f t="shared" si="11"/>
        <v>105.75</v>
      </c>
      <c r="J192" t="s">
        <v>21</v>
      </c>
      <c r="K192" t="s">
        <v>22</v>
      </c>
      <c r="L192" s="8">
        <f t="shared" si="8"/>
        <v>41429.208333333336</v>
      </c>
      <c r="M192">
        <v>1370322000</v>
      </c>
      <c r="N192" s="8">
        <f t="shared" si="9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18">
        <f t="shared" si="11"/>
        <v>37.069767441860463</v>
      </c>
      <c r="J193" t="s">
        <v>107</v>
      </c>
      <c r="K193" t="s">
        <v>108</v>
      </c>
      <c r="L193" s="8">
        <f t="shared" si="8"/>
        <v>43536.208333333328</v>
      </c>
      <c r="M193">
        <v>1552366800</v>
      </c>
      <c r="N193" s="8">
        <f t="shared" si="9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18">
        <f t="shared" si="11"/>
        <v>35.049382716049379</v>
      </c>
      <c r="J194" t="s">
        <v>21</v>
      </c>
      <c r="K194" t="s">
        <v>22</v>
      </c>
      <c r="L194" s="8">
        <f t="shared" si="8"/>
        <v>41817.208333333336</v>
      </c>
      <c r="M194">
        <v>1403845200</v>
      </c>
      <c r="N194" s="8">
        <f t="shared" si="9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18">
        <f t="shared" si="11"/>
        <v>46.338461538461537</v>
      </c>
      <c r="J195" t="s">
        <v>21</v>
      </c>
      <c r="K195" t="s">
        <v>22</v>
      </c>
      <c r="L195" s="8">
        <f t="shared" ref="L195:L258" si="12" xml:space="preserve"> (((M195/60)/60)/24)+DATE(1970,1,1)</f>
        <v>43198.208333333328</v>
      </c>
      <c r="M195">
        <v>1523163600</v>
      </c>
      <c r="N195" s="8">
        <f t="shared" ref="N195:N258" si="13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E196/D196*(100)</f>
        <v>122.7605633802817</v>
      </c>
      <c r="G196" t="s">
        <v>20</v>
      </c>
      <c r="H196">
        <v>126</v>
      </c>
      <c r="I196" s="18">
        <f t="shared" ref="I196:I259" si="15">E196/H196</f>
        <v>69.174603174603178</v>
      </c>
      <c r="J196" t="s">
        <v>21</v>
      </c>
      <c r="K196" t="s">
        <v>22</v>
      </c>
      <c r="L196" s="8">
        <f t="shared" si="12"/>
        <v>42261.208333333328</v>
      </c>
      <c r="M196">
        <v>1442206800</v>
      </c>
      <c r="N196" s="8">
        <f t="shared" si="13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18">
        <f t="shared" si="15"/>
        <v>109.07824427480917</v>
      </c>
      <c r="J197" t="s">
        <v>21</v>
      </c>
      <c r="K197" t="s">
        <v>22</v>
      </c>
      <c r="L197" s="8">
        <f t="shared" si="12"/>
        <v>43310.208333333328</v>
      </c>
      <c r="M197">
        <v>1532840400</v>
      </c>
      <c r="N197" s="8">
        <f t="shared" si="13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18">
        <f t="shared" si="15"/>
        <v>51.78</v>
      </c>
      <c r="J198" t="s">
        <v>36</v>
      </c>
      <c r="K198" t="s">
        <v>37</v>
      </c>
      <c r="L198" s="8">
        <f t="shared" si="12"/>
        <v>42616.208333333328</v>
      </c>
      <c r="M198">
        <v>1472878800</v>
      </c>
      <c r="N198" s="8">
        <f t="shared" si="13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18">
        <f t="shared" si="15"/>
        <v>82.010055304172951</v>
      </c>
      <c r="J199" t="s">
        <v>21</v>
      </c>
      <c r="K199" t="s">
        <v>22</v>
      </c>
      <c r="L199" s="8">
        <f t="shared" si="12"/>
        <v>42909.208333333328</v>
      </c>
      <c r="M199">
        <v>1498194000</v>
      </c>
      <c r="N199" s="8">
        <f t="shared" si="13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18">
        <f t="shared" si="15"/>
        <v>35.958333333333336</v>
      </c>
      <c r="J200" t="s">
        <v>21</v>
      </c>
      <c r="K200" t="s">
        <v>22</v>
      </c>
      <c r="L200" s="8">
        <f t="shared" si="12"/>
        <v>40396.208333333336</v>
      </c>
      <c r="M200">
        <v>1281070800</v>
      </c>
      <c r="N200" s="8">
        <f t="shared" si="13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18">
        <f t="shared" si="15"/>
        <v>74.461538461538467</v>
      </c>
      <c r="J201" t="s">
        <v>21</v>
      </c>
      <c r="K201" t="s">
        <v>22</v>
      </c>
      <c r="L201" s="8">
        <f t="shared" si="12"/>
        <v>42192.208333333328</v>
      </c>
      <c r="M201">
        <v>1436245200</v>
      </c>
      <c r="N201" s="8">
        <f t="shared" si="13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18">
        <f t="shared" si="15"/>
        <v>2</v>
      </c>
      <c r="J202" t="s">
        <v>15</v>
      </c>
      <c r="K202" t="s">
        <v>16</v>
      </c>
      <c r="L202" s="8">
        <f t="shared" si="12"/>
        <v>40262.208333333336</v>
      </c>
      <c r="M202">
        <v>1269493200</v>
      </c>
      <c r="N202" s="8">
        <f t="shared" si="13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18">
        <f t="shared" si="15"/>
        <v>91.114649681528661</v>
      </c>
      <c r="J203" t="s">
        <v>21</v>
      </c>
      <c r="K203" t="s">
        <v>22</v>
      </c>
      <c r="L203" s="8">
        <f t="shared" si="12"/>
        <v>41845.208333333336</v>
      </c>
      <c r="M203">
        <v>1406264400</v>
      </c>
      <c r="N203" s="8">
        <f t="shared" si="13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18">
        <f t="shared" si="15"/>
        <v>79.792682926829272</v>
      </c>
      <c r="J204" t="s">
        <v>21</v>
      </c>
      <c r="K204" t="s">
        <v>22</v>
      </c>
      <c r="L204" s="8">
        <f t="shared" si="12"/>
        <v>40818.208333333336</v>
      </c>
      <c r="M204">
        <v>1317531600</v>
      </c>
      <c r="N204" s="8">
        <f t="shared" si="13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18">
        <f t="shared" si="15"/>
        <v>42.999777678968428</v>
      </c>
      <c r="J205" t="s">
        <v>26</v>
      </c>
      <c r="K205" t="s">
        <v>27</v>
      </c>
      <c r="L205" s="8">
        <f t="shared" si="12"/>
        <v>42752.25</v>
      </c>
      <c r="M205">
        <v>1484632800</v>
      </c>
      <c r="N205" s="8">
        <f t="shared" si="13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18">
        <f t="shared" si="15"/>
        <v>63.225000000000001</v>
      </c>
      <c r="J206" t="s">
        <v>21</v>
      </c>
      <c r="K206" t="s">
        <v>22</v>
      </c>
      <c r="L206" s="8">
        <f t="shared" si="12"/>
        <v>40636.208333333336</v>
      </c>
      <c r="M206">
        <v>1301806800</v>
      </c>
      <c r="N206" s="8">
        <f t="shared" si="13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18">
        <f t="shared" si="15"/>
        <v>70.174999999999997</v>
      </c>
      <c r="J207" t="s">
        <v>21</v>
      </c>
      <c r="K207" t="s">
        <v>22</v>
      </c>
      <c r="L207" s="8">
        <f t="shared" si="12"/>
        <v>43390.208333333328</v>
      </c>
      <c r="M207">
        <v>1539752400</v>
      </c>
      <c r="N207" s="8">
        <f t="shared" si="13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18">
        <f t="shared" si="15"/>
        <v>61.333333333333336</v>
      </c>
      <c r="J208" t="s">
        <v>21</v>
      </c>
      <c r="K208" t="s">
        <v>22</v>
      </c>
      <c r="L208" s="8">
        <f t="shared" si="12"/>
        <v>40236.25</v>
      </c>
      <c r="M208">
        <v>1267250400</v>
      </c>
      <c r="N208" s="8">
        <f t="shared" si="13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18">
        <f t="shared" si="15"/>
        <v>99</v>
      </c>
      <c r="J209" t="s">
        <v>21</v>
      </c>
      <c r="K209" t="s">
        <v>22</v>
      </c>
      <c r="L209" s="8">
        <f t="shared" si="12"/>
        <v>43340.208333333328</v>
      </c>
      <c r="M209">
        <v>1535432400</v>
      </c>
      <c r="N209" s="8">
        <f t="shared" si="13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18">
        <f t="shared" si="15"/>
        <v>96.984900146127615</v>
      </c>
      <c r="J210" t="s">
        <v>21</v>
      </c>
      <c r="K210" t="s">
        <v>22</v>
      </c>
      <c r="L210" s="8">
        <f t="shared" si="12"/>
        <v>43048.25</v>
      </c>
      <c r="M210">
        <v>1510207200</v>
      </c>
      <c r="N210" s="8">
        <f t="shared" si="13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18">
        <f t="shared" si="15"/>
        <v>51.004950495049506</v>
      </c>
      <c r="J211" t="s">
        <v>26</v>
      </c>
      <c r="K211" t="s">
        <v>27</v>
      </c>
      <c r="L211" s="8">
        <f t="shared" si="12"/>
        <v>42496.208333333328</v>
      </c>
      <c r="M211">
        <v>1462510800</v>
      </c>
      <c r="N211" s="8">
        <f t="shared" si="13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18">
        <f t="shared" si="15"/>
        <v>28.044247787610619</v>
      </c>
      <c r="J212" t="s">
        <v>36</v>
      </c>
      <c r="K212" t="s">
        <v>37</v>
      </c>
      <c r="L212" s="8">
        <f t="shared" si="12"/>
        <v>42797.25</v>
      </c>
      <c r="M212">
        <v>1488520800</v>
      </c>
      <c r="N212" s="8">
        <f t="shared" si="13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18">
        <f t="shared" si="15"/>
        <v>60.984615384615381</v>
      </c>
      <c r="J213" t="s">
        <v>21</v>
      </c>
      <c r="K213" t="s">
        <v>22</v>
      </c>
      <c r="L213" s="8">
        <f t="shared" si="12"/>
        <v>41513.208333333336</v>
      </c>
      <c r="M213">
        <v>1377579600</v>
      </c>
      <c r="N213" s="8">
        <f t="shared" si="13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18">
        <f t="shared" si="15"/>
        <v>73.214285714285708</v>
      </c>
      <c r="J214" t="s">
        <v>21</v>
      </c>
      <c r="K214" t="s">
        <v>22</v>
      </c>
      <c r="L214" s="8">
        <f t="shared" si="12"/>
        <v>43814.25</v>
      </c>
      <c r="M214">
        <v>1576389600</v>
      </c>
      <c r="N214" s="8">
        <f t="shared" si="13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18">
        <f t="shared" si="15"/>
        <v>39.997435299603637</v>
      </c>
      <c r="J215" t="s">
        <v>21</v>
      </c>
      <c r="K215" t="s">
        <v>22</v>
      </c>
      <c r="L215" s="8">
        <f t="shared" si="12"/>
        <v>40488.208333333336</v>
      </c>
      <c r="M215">
        <v>1289019600</v>
      </c>
      <c r="N215" s="8">
        <f t="shared" si="13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18">
        <f t="shared" si="15"/>
        <v>86.812121212121212</v>
      </c>
      <c r="J216" t="s">
        <v>21</v>
      </c>
      <c r="K216" t="s">
        <v>22</v>
      </c>
      <c r="L216" s="8">
        <f t="shared" si="12"/>
        <v>40409.208333333336</v>
      </c>
      <c r="M216">
        <v>1282194000</v>
      </c>
      <c r="N216" s="8">
        <f t="shared" si="13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18">
        <f t="shared" si="15"/>
        <v>42.125874125874127</v>
      </c>
      <c r="J217" t="s">
        <v>21</v>
      </c>
      <c r="K217" t="s">
        <v>22</v>
      </c>
      <c r="L217" s="8">
        <f t="shared" si="12"/>
        <v>43509.25</v>
      </c>
      <c r="M217">
        <v>1550037600</v>
      </c>
      <c r="N217" s="8">
        <f t="shared" si="13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18">
        <f t="shared" si="15"/>
        <v>103.97851239669421</v>
      </c>
      <c r="J218" t="s">
        <v>21</v>
      </c>
      <c r="K218" t="s">
        <v>22</v>
      </c>
      <c r="L218" s="8">
        <f t="shared" si="12"/>
        <v>40869.25</v>
      </c>
      <c r="M218">
        <v>1321941600</v>
      </c>
      <c r="N218" s="8">
        <f t="shared" si="13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18">
        <f t="shared" si="15"/>
        <v>62.003211991434689</v>
      </c>
      <c r="J219" t="s">
        <v>21</v>
      </c>
      <c r="K219" t="s">
        <v>22</v>
      </c>
      <c r="L219" s="8">
        <f t="shared" si="12"/>
        <v>43583.208333333328</v>
      </c>
      <c r="M219">
        <v>1556427600</v>
      </c>
      <c r="N219" s="8">
        <f t="shared" si="13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18">
        <f t="shared" si="15"/>
        <v>31.005037783375315</v>
      </c>
      <c r="J220" t="s">
        <v>40</v>
      </c>
      <c r="K220" t="s">
        <v>41</v>
      </c>
      <c r="L220" s="8">
        <f t="shared" si="12"/>
        <v>40858.25</v>
      </c>
      <c r="M220">
        <v>1320991200</v>
      </c>
      <c r="N220" s="8">
        <f t="shared" si="13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18">
        <f t="shared" si="15"/>
        <v>89.991552956465242</v>
      </c>
      <c r="J221" t="s">
        <v>21</v>
      </c>
      <c r="K221" t="s">
        <v>22</v>
      </c>
      <c r="L221" s="8">
        <f t="shared" si="12"/>
        <v>41137.208333333336</v>
      </c>
      <c r="M221">
        <v>1345093200</v>
      </c>
      <c r="N221" s="8">
        <f t="shared" si="13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18">
        <f t="shared" si="15"/>
        <v>39.235294117647058</v>
      </c>
      <c r="J222" t="s">
        <v>21</v>
      </c>
      <c r="K222" t="s">
        <v>22</v>
      </c>
      <c r="L222" s="8">
        <f t="shared" si="12"/>
        <v>40725.208333333336</v>
      </c>
      <c r="M222">
        <v>1309496400</v>
      </c>
      <c r="N222" s="8">
        <f t="shared" si="13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18">
        <f t="shared" si="15"/>
        <v>54.993116108306566</v>
      </c>
      <c r="J223" t="s">
        <v>21</v>
      </c>
      <c r="K223" t="s">
        <v>22</v>
      </c>
      <c r="L223" s="8">
        <f t="shared" si="12"/>
        <v>41081.208333333336</v>
      </c>
      <c r="M223">
        <v>1340254800</v>
      </c>
      <c r="N223" s="8">
        <f t="shared" si="13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18">
        <f t="shared" si="15"/>
        <v>47.992753623188406</v>
      </c>
      <c r="J224" t="s">
        <v>21</v>
      </c>
      <c r="K224" t="s">
        <v>22</v>
      </c>
      <c r="L224" s="8">
        <f t="shared" si="12"/>
        <v>41914.208333333336</v>
      </c>
      <c r="M224">
        <v>1412226000</v>
      </c>
      <c r="N224" s="8">
        <f t="shared" si="13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18">
        <f t="shared" si="15"/>
        <v>87.966702470461868</v>
      </c>
      <c r="J225" t="s">
        <v>21</v>
      </c>
      <c r="K225" t="s">
        <v>22</v>
      </c>
      <c r="L225" s="8">
        <f t="shared" si="12"/>
        <v>42445.208333333328</v>
      </c>
      <c r="M225">
        <v>1458104400</v>
      </c>
      <c r="N225" s="8">
        <f t="shared" si="13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18">
        <f t="shared" si="15"/>
        <v>51.999165275459099</v>
      </c>
      <c r="J226" t="s">
        <v>21</v>
      </c>
      <c r="K226" t="s">
        <v>22</v>
      </c>
      <c r="L226" s="8">
        <f t="shared" si="12"/>
        <v>41906.208333333336</v>
      </c>
      <c r="M226">
        <v>1411534800</v>
      </c>
      <c r="N226" s="8">
        <f t="shared" si="13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18">
        <f t="shared" si="15"/>
        <v>29.999659863945578</v>
      </c>
      <c r="J227" t="s">
        <v>21</v>
      </c>
      <c r="K227" t="s">
        <v>22</v>
      </c>
      <c r="L227" s="8">
        <f t="shared" si="12"/>
        <v>41762.208333333336</v>
      </c>
      <c r="M227">
        <v>1399093200</v>
      </c>
      <c r="N227" s="8">
        <f t="shared" si="13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18">
        <f t="shared" si="15"/>
        <v>98.205357142857139</v>
      </c>
      <c r="J228" t="s">
        <v>21</v>
      </c>
      <c r="K228" t="s">
        <v>22</v>
      </c>
      <c r="L228" s="8">
        <f t="shared" si="12"/>
        <v>40276.208333333336</v>
      </c>
      <c r="M228">
        <v>1270702800</v>
      </c>
      <c r="N228" s="8">
        <f t="shared" si="13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18">
        <f t="shared" si="15"/>
        <v>108.96182396606575</v>
      </c>
      <c r="J229" t="s">
        <v>21</v>
      </c>
      <c r="K229" t="s">
        <v>22</v>
      </c>
      <c r="L229" s="8">
        <f t="shared" si="12"/>
        <v>42139.208333333328</v>
      </c>
      <c r="M229">
        <v>1431666000</v>
      </c>
      <c r="N229" s="8">
        <f t="shared" si="13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18">
        <f t="shared" si="15"/>
        <v>66.998379254457049</v>
      </c>
      <c r="J230" t="s">
        <v>21</v>
      </c>
      <c r="K230" t="s">
        <v>22</v>
      </c>
      <c r="L230" s="8">
        <f t="shared" si="12"/>
        <v>42613.208333333328</v>
      </c>
      <c r="M230">
        <v>1472619600</v>
      </c>
      <c r="N230" s="8">
        <f t="shared" si="13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18">
        <f t="shared" si="15"/>
        <v>64.99333594668758</v>
      </c>
      <c r="J231" t="s">
        <v>21</v>
      </c>
      <c r="K231" t="s">
        <v>22</v>
      </c>
      <c r="L231" s="8">
        <f t="shared" si="12"/>
        <v>42887.208333333328</v>
      </c>
      <c r="M231">
        <v>1496293200</v>
      </c>
      <c r="N231" s="8">
        <f t="shared" si="13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18">
        <f t="shared" si="15"/>
        <v>99.841584158415841</v>
      </c>
      <c r="J232" t="s">
        <v>21</v>
      </c>
      <c r="K232" t="s">
        <v>22</v>
      </c>
      <c r="L232" s="8">
        <f t="shared" si="12"/>
        <v>43805.25</v>
      </c>
      <c r="M232">
        <v>1575612000</v>
      </c>
      <c r="N232" s="8">
        <f t="shared" si="13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18">
        <f t="shared" si="15"/>
        <v>82.432835820895519</v>
      </c>
      <c r="J233" t="s">
        <v>21</v>
      </c>
      <c r="K233" t="s">
        <v>22</v>
      </c>
      <c r="L233" s="8">
        <f t="shared" si="12"/>
        <v>41415.208333333336</v>
      </c>
      <c r="M233">
        <v>1369112400</v>
      </c>
      <c r="N233" s="8">
        <f t="shared" si="13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18">
        <f t="shared" si="15"/>
        <v>63.293478260869563</v>
      </c>
      <c r="J234" t="s">
        <v>21</v>
      </c>
      <c r="K234" t="s">
        <v>22</v>
      </c>
      <c r="L234" s="8">
        <f t="shared" si="12"/>
        <v>42576.208333333328</v>
      </c>
      <c r="M234">
        <v>1469422800</v>
      </c>
      <c r="N234" s="8">
        <f t="shared" si="13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18">
        <f t="shared" si="15"/>
        <v>96.774193548387103</v>
      </c>
      <c r="J235" t="s">
        <v>21</v>
      </c>
      <c r="K235" t="s">
        <v>22</v>
      </c>
      <c r="L235" s="8">
        <f t="shared" si="12"/>
        <v>40706.208333333336</v>
      </c>
      <c r="M235">
        <v>1307854800</v>
      </c>
      <c r="N235" s="8">
        <f t="shared" si="13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18">
        <f t="shared" si="15"/>
        <v>54.906040268456373</v>
      </c>
      <c r="J236" t="s">
        <v>107</v>
      </c>
      <c r="K236" t="s">
        <v>108</v>
      </c>
      <c r="L236" s="8">
        <f t="shared" si="12"/>
        <v>42969.208333333328</v>
      </c>
      <c r="M236">
        <v>1503378000</v>
      </c>
      <c r="N236" s="8">
        <f t="shared" si="13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18">
        <f t="shared" si="15"/>
        <v>39.010869565217391</v>
      </c>
      <c r="J237" t="s">
        <v>21</v>
      </c>
      <c r="K237" t="s">
        <v>22</v>
      </c>
      <c r="L237" s="8">
        <f t="shared" si="12"/>
        <v>42779.25</v>
      </c>
      <c r="M237">
        <v>1486965600</v>
      </c>
      <c r="N237" s="8">
        <f t="shared" si="13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18">
        <f t="shared" si="15"/>
        <v>75.84210526315789</v>
      </c>
      <c r="J238" t="s">
        <v>26</v>
      </c>
      <c r="K238" t="s">
        <v>27</v>
      </c>
      <c r="L238" s="8">
        <f t="shared" si="12"/>
        <v>43641.208333333328</v>
      </c>
      <c r="M238">
        <v>1561438800</v>
      </c>
      <c r="N238" s="8">
        <f t="shared" si="13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18">
        <f t="shared" si="15"/>
        <v>45.051671732522799</v>
      </c>
      <c r="J239" t="s">
        <v>21</v>
      </c>
      <c r="K239" t="s">
        <v>22</v>
      </c>
      <c r="L239" s="8">
        <f t="shared" si="12"/>
        <v>41754.208333333336</v>
      </c>
      <c r="M239">
        <v>1398402000</v>
      </c>
      <c r="N239" s="8">
        <f t="shared" si="13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18">
        <f t="shared" si="15"/>
        <v>104.51546391752578</v>
      </c>
      <c r="J240" t="s">
        <v>36</v>
      </c>
      <c r="K240" t="s">
        <v>37</v>
      </c>
      <c r="L240" s="8">
        <f t="shared" si="12"/>
        <v>43083.25</v>
      </c>
      <c r="M240">
        <v>1513231200</v>
      </c>
      <c r="N240" s="8">
        <f t="shared" si="13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18">
        <f t="shared" si="15"/>
        <v>76.268292682926827</v>
      </c>
      <c r="J241" t="s">
        <v>21</v>
      </c>
      <c r="K241" t="s">
        <v>22</v>
      </c>
      <c r="L241" s="8">
        <f t="shared" si="12"/>
        <v>42245.208333333328</v>
      </c>
      <c r="M241">
        <v>1440824400</v>
      </c>
      <c r="N241" s="8">
        <f t="shared" si="13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18">
        <f t="shared" si="15"/>
        <v>69.015695067264573</v>
      </c>
      <c r="J242" t="s">
        <v>21</v>
      </c>
      <c r="K242" t="s">
        <v>22</v>
      </c>
      <c r="L242" s="8">
        <f t="shared" si="12"/>
        <v>40396.208333333336</v>
      </c>
      <c r="M242">
        <v>1281070800</v>
      </c>
      <c r="N242" s="8">
        <f t="shared" si="13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18">
        <f t="shared" si="15"/>
        <v>101.97684085510689</v>
      </c>
      <c r="J243" t="s">
        <v>26</v>
      </c>
      <c r="K243" t="s">
        <v>27</v>
      </c>
      <c r="L243" s="8">
        <f t="shared" si="12"/>
        <v>41742.208333333336</v>
      </c>
      <c r="M243">
        <v>1397365200</v>
      </c>
      <c r="N243" s="8">
        <f t="shared" si="13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18">
        <f t="shared" si="15"/>
        <v>42.915999999999997</v>
      </c>
      <c r="J244" t="s">
        <v>21</v>
      </c>
      <c r="K244" t="s">
        <v>22</v>
      </c>
      <c r="L244" s="8">
        <f t="shared" si="12"/>
        <v>42865.208333333328</v>
      </c>
      <c r="M244">
        <v>1494392400</v>
      </c>
      <c r="N244" s="8">
        <f t="shared" si="13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18">
        <f t="shared" si="15"/>
        <v>43.025210084033617</v>
      </c>
      <c r="J245" t="s">
        <v>21</v>
      </c>
      <c r="K245" t="s">
        <v>22</v>
      </c>
      <c r="L245" s="8">
        <f t="shared" si="12"/>
        <v>43163.25</v>
      </c>
      <c r="M245">
        <v>1520143200</v>
      </c>
      <c r="N245" s="8">
        <f t="shared" si="13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18">
        <f t="shared" si="15"/>
        <v>75.245283018867923</v>
      </c>
      <c r="J246" t="s">
        <v>21</v>
      </c>
      <c r="K246" t="s">
        <v>22</v>
      </c>
      <c r="L246" s="8">
        <f t="shared" si="12"/>
        <v>41834.208333333336</v>
      </c>
      <c r="M246">
        <v>1405314000</v>
      </c>
      <c r="N246" s="8">
        <f t="shared" si="13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18">
        <f t="shared" si="15"/>
        <v>69.023364485981304</v>
      </c>
      <c r="J247" t="s">
        <v>21</v>
      </c>
      <c r="K247" t="s">
        <v>22</v>
      </c>
      <c r="L247" s="8">
        <f t="shared" si="12"/>
        <v>41736.208333333336</v>
      </c>
      <c r="M247">
        <v>1396846800</v>
      </c>
      <c r="N247" s="8">
        <f t="shared" si="13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18">
        <f t="shared" si="15"/>
        <v>65.986486486486484</v>
      </c>
      <c r="J248" t="s">
        <v>21</v>
      </c>
      <c r="K248" t="s">
        <v>22</v>
      </c>
      <c r="L248" s="8">
        <f t="shared" si="12"/>
        <v>41491.208333333336</v>
      </c>
      <c r="M248">
        <v>1375678800</v>
      </c>
      <c r="N248" s="8">
        <f t="shared" si="13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18">
        <f t="shared" si="15"/>
        <v>98.013800424628457</v>
      </c>
      <c r="J249" t="s">
        <v>21</v>
      </c>
      <c r="K249" t="s">
        <v>22</v>
      </c>
      <c r="L249" s="8">
        <f t="shared" si="12"/>
        <v>42726.25</v>
      </c>
      <c r="M249">
        <v>1482386400</v>
      </c>
      <c r="N249" s="8">
        <f t="shared" si="13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18">
        <f t="shared" si="15"/>
        <v>60.105504587155963</v>
      </c>
      <c r="J250" t="s">
        <v>26</v>
      </c>
      <c r="K250" t="s">
        <v>27</v>
      </c>
      <c r="L250" s="8">
        <f t="shared" si="12"/>
        <v>42004.25</v>
      </c>
      <c r="M250">
        <v>1420005600</v>
      </c>
      <c r="N250" s="8">
        <f t="shared" si="13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18">
        <f t="shared" si="15"/>
        <v>26.000773395204948</v>
      </c>
      <c r="J251" t="s">
        <v>21</v>
      </c>
      <c r="K251" t="s">
        <v>22</v>
      </c>
      <c r="L251" s="8">
        <f t="shared" si="12"/>
        <v>42006.25</v>
      </c>
      <c r="M251">
        <v>1420178400</v>
      </c>
      <c r="N251" s="8">
        <f t="shared" si="13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18">
        <f t="shared" si="15"/>
        <v>3</v>
      </c>
      <c r="J252" t="s">
        <v>21</v>
      </c>
      <c r="K252" t="s">
        <v>22</v>
      </c>
      <c r="L252" s="8">
        <f t="shared" si="12"/>
        <v>40203.25</v>
      </c>
      <c r="M252">
        <v>1264399200</v>
      </c>
      <c r="N252" s="8">
        <f t="shared" si="13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18">
        <f t="shared" si="15"/>
        <v>38.019801980198018</v>
      </c>
      <c r="J253" t="s">
        <v>21</v>
      </c>
      <c r="K253" t="s">
        <v>22</v>
      </c>
      <c r="L253" s="8">
        <f t="shared" si="12"/>
        <v>41252.25</v>
      </c>
      <c r="M253">
        <v>1355032800</v>
      </c>
      <c r="N253" s="8">
        <f t="shared" si="13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18">
        <f t="shared" si="15"/>
        <v>106.15254237288136</v>
      </c>
      <c r="J254" t="s">
        <v>21</v>
      </c>
      <c r="K254" t="s">
        <v>22</v>
      </c>
      <c r="L254" s="8">
        <f t="shared" si="12"/>
        <v>41572.208333333336</v>
      </c>
      <c r="M254">
        <v>1382677200</v>
      </c>
      <c r="N254" s="8">
        <f t="shared" si="13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18">
        <f t="shared" si="15"/>
        <v>81.019475655430711</v>
      </c>
      <c r="J255" t="s">
        <v>15</v>
      </c>
      <c r="K255" t="s">
        <v>16</v>
      </c>
      <c r="L255" s="8">
        <f t="shared" si="12"/>
        <v>40641.208333333336</v>
      </c>
      <c r="M255">
        <v>1302238800</v>
      </c>
      <c r="N255" s="8">
        <f t="shared" si="13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18">
        <f t="shared" si="15"/>
        <v>96.647727272727266</v>
      </c>
      <c r="J256" t="s">
        <v>21</v>
      </c>
      <c r="K256" t="s">
        <v>22</v>
      </c>
      <c r="L256" s="8">
        <f t="shared" si="12"/>
        <v>42787.25</v>
      </c>
      <c r="M256">
        <v>1487656800</v>
      </c>
      <c r="N256" s="8">
        <f t="shared" si="13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18">
        <f t="shared" si="15"/>
        <v>57.003535651149086</v>
      </c>
      <c r="J257" t="s">
        <v>21</v>
      </c>
      <c r="K257" t="s">
        <v>22</v>
      </c>
      <c r="L257" s="8">
        <f t="shared" si="12"/>
        <v>40590.25</v>
      </c>
      <c r="M257">
        <v>1297836000</v>
      </c>
      <c r="N257" s="8">
        <f t="shared" si="13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18">
        <f t="shared" si="15"/>
        <v>63.93333333333333</v>
      </c>
      <c r="J258" t="s">
        <v>40</v>
      </c>
      <c r="K258" t="s">
        <v>41</v>
      </c>
      <c r="L258" s="8">
        <f t="shared" si="12"/>
        <v>42393.25</v>
      </c>
      <c r="M258">
        <v>1453615200</v>
      </c>
      <c r="N258" s="8">
        <f t="shared" si="13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18">
        <f t="shared" si="15"/>
        <v>90.456521739130437</v>
      </c>
      <c r="J259" t="s">
        <v>21</v>
      </c>
      <c r="K259" t="s">
        <v>22</v>
      </c>
      <c r="L259" s="8">
        <f t="shared" ref="L259:L322" si="16" xml:space="preserve"> (((M259/60)/60)/24)+DATE(1970,1,1)</f>
        <v>41338.25</v>
      </c>
      <c r="M259">
        <v>1362463200</v>
      </c>
      <c r="N259" s="8">
        <f t="shared" ref="N259:N322" si="17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E260/D260*(100)</f>
        <v>268.48</v>
      </c>
      <c r="G260" t="s">
        <v>20</v>
      </c>
      <c r="H260">
        <v>186</v>
      </c>
      <c r="I260" s="18">
        <f t="shared" ref="I260:I323" si="19">E260/H260</f>
        <v>72.172043010752688</v>
      </c>
      <c r="J260" t="s">
        <v>21</v>
      </c>
      <c r="K260" t="s">
        <v>22</v>
      </c>
      <c r="L260" s="8">
        <f t="shared" si="16"/>
        <v>42712.25</v>
      </c>
      <c r="M260">
        <v>1481176800</v>
      </c>
      <c r="N260" s="8">
        <f t="shared" si="17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18">
        <f t="shared" si="19"/>
        <v>77.934782608695656</v>
      </c>
      <c r="J261" t="s">
        <v>21</v>
      </c>
      <c r="K261" t="s">
        <v>22</v>
      </c>
      <c r="L261" s="8">
        <f t="shared" si="16"/>
        <v>41251.25</v>
      </c>
      <c r="M261">
        <v>1354946400</v>
      </c>
      <c r="N261" s="8">
        <f t="shared" si="17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18">
        <f t="shared" si="19"/>
        <v>38.065134099616856</v>
      </c>
      <c r="J262" t="s">
        <v>21</v>
      </c>
      <c r="K262" t="s">
        <v>22</v>
      </c>
      <c r="L262" s="8">
        <f t="shared" si="16"/>
        <v>41180.208333333336</v>
      </c>
      <c r="M262">
        <v>1348808400</v>
      </c>
      <c r="N262" s="8">
        <f t="shared" si="17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18">
        <f t="shared" si="19"/>
        <v>57.936123348017624</v>
      </c>
      <c r="J263" t="s">
        <v>21</v>
      </c>
      <c r="K263" t="s">
        <v>22</v>
      </c>
      <c r="L263" s="8">
        <f t="shared" si="16"/>
        <v>40415.208333333336</v>
      </c>
      <c r="M263">
        <v>1282712400</v>
      </c>
      <c r="N263" s="8">
        <f t="shared" si="17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18">
        <f t="shared" si="19"/>
        <v>49.794392523364486</v>
      </c>
      <c r="J264" t="s">
        <v>21</v>
      </c>
      <c r="K264" t="s">
        <v>22</v>
      </c>
      <c r="L264" s="8">
        <f t="shared" si="16"/>
        <v>40638.208333333336</v>
      </c>
      <c r="M264">
        <v>1301979600</v>
      </c>
      <c r="N264" s="8">
        <f t="shared" si="17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18">
        <f t="shared" si="19"/>
        <v>54.050251256281406</v>
      </c>
      <c r="J265" t="s">
        <v>21</v>
      </c>
      <c r="K265" t="s">
        <v>22</v>
      </c>
      <c r="L265" s="8">
        <f t="shared" si="16"/>
        <v>40187.25</v>
      </c>
      <c r="M265">
        <v>1263016800</v>
      </c>
      <c r="N265" s="8">
        <f t="shared" si="17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18">
        <f t="shared" si="19"/>
        <v>30.002721335268504</v>
      </c>
      <c r="J266" t="s">
        <v>21</v>
      </c>
      <c r="K266" t="s">
        <v>22</v>
      </c>
      <c r="L266" s="8">
        <f t="shared" si="16"/>
        <v>41317.25</v>
      </c>
      <c r="M266">
        <v>1360648800</v>
      </c>
      <c r="N266" s="8">
        <f t="shared" si="17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18">
        <f t="shared" si="19"/>
        <v>70.127906976744185</v>
      </c>
      <c r="J267" t="s">
        <v>21</v>
      </c>
      <c r="K267" t="s">
        <v>22</v>
      </c>
      <c r="L267" s="8">
        <f t="shared" si="16"/>
        <v>42372.25</v>
      </c>
      <c r="M267">
        <v>1451800800</v>
      </c>
      <c r="N267" s="8">
        <f t="shared" si="17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18">
        <f t="shared" si="19"/>
        <v>26.996228786926462</v>
      </c>
      <c r="J268" t="s">
        <v>107</v>
      </c>
      <c r="K268" t="s">
        <v>108</v>
      </c>
      <c r="L268" s="8">
        <f t="shared" si="16"/>
        <v>41950.25</v>
      </c>
      <c r="M268">
        <v>1415340000</v>
      </c>
      <c r="N268" s="8">
        <f t="shared" si="17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18">
        <f t="shared" si="19"/>
        <v>51.990606936416185</v>
      </c>
      <c r="J269" t="s">
        <v>26</v>
      </c>
      <c r="K269" t="s">
        <v>27</v>
      </c>
      <c r="L269" s="8">
        <f t="shared" si="16"/>
        <v>41206.208333333336</v>
      </c>
      <c r="M269">
        <v>1351054800</v>
      </c>
      <c r="N269" s="8">
        <f t="shared" si="17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18">
        <f t="shared" si="19"/>
        <v>56.416666666666664</v>
      </c>
      <c r="J270" t="s">
        <v>21</v>
      </c>
      <c r="K270" t="s">
        <v>22</v>
      </c>
      <c r="L270" s="8">
        <f t="shared" si="16"/>
        <v>41186.208333333336</v>
      </c>
      <c r="M270">
        <v>1349326800</v>
      </c>
      <c r="N270" s="8">
        <f t="shared" si="17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18">
        <f t="shared" si="19"/>
        <v>101.63218390804597</v>
      </c>
      <c r="J271" t="s">
        <v>21</v>
      </c>
      <c r="K271" t="s">
        <v>22</v>
      </c>
      <c r="L271" s="8">
        <f t="shared" si="16"/>
        <v>43496.25</v>
      </c>
      <c r="M271">
        <v>1548914400</v>
      </c>
      <c r="N271" s="8">
        <f t="shared" si="17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18">
        <f t="shared" si="19"/>
        <v>25.005291005291006</v>
      </c>
      <c r="J272" t="s">
        <v>21</v>
      </c>
      <c r="K272" t="s">
        <v>22</v>
      </c>
      <c r="L272" s="8">
        <f t="shared" si="16"/>
        <v>40514.25</v>
      </c>
      <c r="M272">
        <v>1291269600</v>
      </c>
      <c r="N272" s="8">
        <f t="shared" si="17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18">
        <f t="shared" si="19"/>
        <v>32.016393442622949</v>
      </c>
      <c r="J273" t="s">
        <v>21</v>
      </c>
      <c r="K273" t="s">
        <v>22</v>
      </c>
      <c r="L273" s="8">
        <f t="shared" si="16"/>
        <v>42345.25</v>
      </c>
      <c r="M273">
        <v>1449468000</v>
      </c>
      <c r="N273" s="8">
        <f t="shared" si="17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18">
        <f t="shared" si="19"/>
        <v>82.021647307286173</v>
      </c>
      <c r="J274" t="s">
        <v>21</v>
      </c>
      <c r="K274" t="s">
        <v>22</v>
      </c>
      <c r="L274" s="8">
        <f t="shared" si="16"/>
        <v>43656.208333333328</v>
      </c>
      <c r="M274">
        <v>1562734800</v>
      </c>
      <c r="N274" s="8">
        <f t="shared" si="17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18">
        <f t="shared" si="19"/>
        <v>37.957446808510639</v>
      </c>
      <c r="J275" t="s">
        <v>15</v>
      </c>
      <c r="K275" t="s">
        <v>16</v>
      </c>
      <c r="L275" s="8">
        <f t="shared" si="16"/>
        <v>42995.208333333328</v>
      </c>
      <c r="M275">
        <v>1505624400</v>
      </c>
      <c r="N275" s="8">
        <f t="shared" si="17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18">
        <f t="shared" si="19"/>
        <v>51.533333333333331</v>
      </c>
      <c r="J276" t="s">
        <v>21</v>
      </c>
      <c r="K276" t="s">
        <v>22</v>
      </c>
      <c r="L276" s="8">
        <f t="shared" si="16"/>
        <v>43045.25</v>
      </c>
      <c r="M276">
        <v>1509948000</v>
      </c>
      <c r="N276" s="8">
        <f t="shared" si="17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18">
        <f t="shared" si="19"/>
        <v>81.198275862068968</v>
      </c>
      <c r="J277" t="s">
        <v>21</v>
      </c>
      <c r="K277" t="s">
        <v>22</v>
      </c>
      <c r="L277" s="8">
        <f t="shared" si="16"/>
        <v>43561.208333333328</v>
      </c>
      <c r="M277">
        <v>1554526800</v>
      </c>
      <c r="N277" s="8">
        <f t="shared" si="17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18">
        <f t="shared" si="19"/>
        <v>40.030075187969928</v>
      </c>
      <c r="J278" t="s">
        <v>21</v>
      </c>
      <c r="K278" t="s">
        <v>22</v>
      </c>
      <c r="L278" s="8">
        <f t="shared" si="16"/>
        <v>41018.208333333336</v>
      </c>
      <c r="M278">
        <v>1334811600</v>
      </c>
      <c r="N278" s="8">
        <f t="shared" si="17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18">
        <f t="shared" si="19"/>
        <v>89.939759036144579</v>
      </c>
      <c r="J279" t="s">
        <v>21</v>
      </c>
      <c r="K279" t="s">
        <v>22</v>
      </c>
      <c r="L279" s="8">
        <f t="shared" si="16"/>
        <v>40378.208333333336</v>
      </c>
      <c r="M279">
        <v>1279515600</v>
      </c>
      <c r="N279" s="8">
        <f t="shared" si="17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18">
        <f t="shared" si="19"/>
        <v>96.692307692307693</v>
      </c>
      <c r="J280" t="s">
        <v>21</v>
      </c>
      <c r="K280" t="s">
        <v>22</v>
      </c>
      <c r="L280" s="8">
        <f t="shared" si="16"/>
        <v>41239.25</v>
      </c>
      <c r="M280">
        <v>1353909600</v>
      </c>
      <c r="N280" s="8">
        <f t="shared" si="17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18">
        <f t="shared" si="19"/>
        <v>25.010989010989011</v>
      </c>
      <c r="J281" t="s">
        <v>21</v>
      </c>
      <c r="K281" t="s">
        <v>22</v>
      </c>
      <c r="L281" s="8">
        <f t="shared" si="16"/>
        <v>43346.208333333328</v>
      </c>
      <c r="M281">
        <v>1535950800</v>
      </c>
      <c r="N281" s="8">
        <f t="shared" si="17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18">
        <f t="shared" si="19"/>
        <v>36.987277353689571</v>
      </c>
      <c r="J282" t="s">
        <v>21</v>
      </c>
      <c r="K282" t="s">
        <v>22</v>
      </c>
      <c r="L282" s="8">
        <f t="shared" si="16"/>
        <v>43060.25</v>
      </c>
      <c r="M282">
        <v>1511244000</v>
      </c>
      <c r="N282" s="8">
        <f t="shared" si="17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18">
        <f t="shared" si="19"/>
        <v>73.012609117361791</v>
      </c>
      <c r="J283" t="s">
        <v>21</v>
      </c>
      <c r="K283" t="s">
        <v>22</v>
      </c>
      <c r="L283" s="8">
        <f t="shared" si="16"/>
        <v>40979.25</v>
      </c>
      <c r="M283">
        <v>1331445600</v>
      </c>
      <c r="N283" s="8">
        <f t="shared" si="17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18">
        <f t="shared" si="19"/>
        <v>68.240601503759393</v>
      </c>
      <c r="J284" t="s">
        <v>21</v>
      </c>
      <c r="K284" t="s">
        <v>22</v>
      </c>
      <c r="L284" s="8">
        <f t="shared" si="16"/>
        <v>42701.25</v>
      </c>
      <c r="M284">
        <v>1480226400</v>
      </c>
      <c r="N284" s="8">
        <f t="shared" si="17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18">
        <f t="shared" si="19"/>
        <v>52.310344827586206</v>
      </c>
      <c r="J285" t="s">
        <v>36</v>
      </c>
      <c r="K285" t="s">
        <v>37</v>
      </c>
      <c r="L285" s="8">
        <f t="shared" si="16"/>
        <v>42520.208333333328</v>
      </c>
      <c r="M285">
        <v>1464584400</v>
      </c>
      <c r="N285" s="8">
        <f t="shared" si="17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18">
        <f t="shared" si="19"/>
        <v>61.765151515151516</v>
      </c>
      <c r="J286" t="s">
        <v>21</v>
      </c>
      <c r="K286" t="s">
        <v>22</v>
      </c>
      <c r="L286" s="8">
        <f t="shared" si="16"/>
        <v>41030.208333333336</v>
      </c>
      <c r="M286">
        <v>1335848400</v>
      </c>
      <c r="N286" s="8">
        <f t="shared" si="17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18">
        <f t="shared" si="19"/>
        <v>25.027559055118111</v>
      </c>
      <c r="J287" t="s">
        <v>21</v>
      </c>
      <c r="K287" t="s">
        <v>22</v>
      </c>
      <c r="L287" s="8">
        <f t="shared" si="16"/>
        <v>42623.208333333328</v>
      </c>
      <c r="M287">
        <v>1473483600</v>
      </c>
      <c r="N287" s="8">
        <f t="shared" si="17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18">
        <f t="shared" si="19"/>
        <v>106.28804347826087</v>
      </c>
      <c r="J288" t="s">
        <v>21</v>
      </c>
      <c r="K288" t="s">
        <v>22</v>
      </c>
      <c r="L288" s="8">
        <f t="shared" si="16"/>
        <v>42697.25</v>
      </c>
      <c r="M288">
        <v>1479880800</v>
      </c>
      <c r="N288" s="8">
        <f t="shared" si="17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18">
        <f t="shared" si="19"/>
        <v>75.07386363636364</v>
      </c>
      <c r="J289" t="s">
        <v>21</v>
      </c>
      <c r="K289" t="s">
        <v>22</v>
      </c>
      <c r="L289" s="8">
        <f t="shared" si="16"/>
        <v>42122.208333333328</v>
      </c>
      <c r="M289">
        <v>1430197200</v>
      </c>
      <c r="N289" s="8">
        <f t="shared" si="17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18">
        <f t="shared" si="19"/>
        <v>39.970802919708028</v>
      </c>
      <c r="J290" t="s">
        <v>36</v>
      </c>
      <c r="K290" t="s">
        <v>37</v>
      </c>
      <c r="L290" s="8">
        <f t="shared" si="16"/>
        <v>40982.208333333336</v>
      </c>
      <c r="M290">
        <v>1331701200</v>
      </c>
      <c r="N290" s="8">
        <f t="shared" si="17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18">
        <f t="shared" si="19"/>
        <v>39.982195845697326</v>
      </c>
      <c r="J291" t="s">
        <v>15</v>
      </c>
      <c r="K291" t="s">
        <v>16</v>
      </c>
      <c r="L291" s="8">
        <f t="shared" si="16"/>
        <v>42219.208333333328</v>
      </c>
      <c r="M291">
        <v>1438578000</v>
      </c>
      <c r="N291" s="8">
        <f t="shared" si="17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18">
        <f t="shared" si="19"/>
        <v>101.01541850220265</v>
      </c>
      <c r="J292" t="s">
        <v>21</v>
      </c>
      <c r="K292" t="s">
        <v>22</v>
      </c>
      <c r="L292" s="8">
        <f t="shared" si="16"/>
        <v>41404.208333333336</v>
      </c>
      <c r="M292">
        <v>1368162000</v>
      </c>
      <c r="N292" s="8">
        <f t="shared" si="17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18">
        <f t="shared" si="19"/>
        <v>76.813084112149539</v>
      </c>
      <c r="J293" t="s">
        <v>21</v>
      </c>
      <c r="K293" t="s">
        <v>22</v>
      </c>
      <c r="L293" s="8">
        <f t="shared" si="16"/>
        <v>40831.208333333336</v>
      </c>
      <c r="M293">
        <v>1318654800</v>
      </c>
      <c r="N293" s="8">
        <f t="shared" si="17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18">
        <f t="shared" si="19"/>
        <v>71.7</v>
      </c>
      <c r="J294" t="s">
        <v>21</v>
      </c>
      <c r="K294" t="s">
        <v>22</v>
      </c>
      <c r="L294" s="8">
        <f t="shared" si="16"/>
        <v>40984.208333333336</v>
      </c>
      <c r="M294">
        <v>1331874000</v>
      </c>
      <c r="N294" s="8">
        <f t="shared" si="17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18">
        <f t="shared" si="19"/>
        <v>33.28125</v>
      </c>
      <c r="J295" t="s">
        <v>107</v>
      </c>
      <c r="K295" t="s">
        <v>108</v>
      </c>
      <c r="L295" s="8">
        <f t="shared" si="16"/>
        <v>40456.208333333336</v>
      </c>
      <c r="M295">
        <v>1286254800</v>
      </c>
      <c r="N295" s="8">
        <f t="shared" si="17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18">
        <f t="shared" si="19"/>
        <v>43.923497267759565</v>
      </c>
      <c r="J296" t="s">
        <v>21</v>
      </c>
      <c r="K296" t="s">
        <v>22</v>
      </c>
      <c r="L296" s="8">
        <f t="shared" si="16"/>
        <v>43399.208333333328</v>
      </c>
      <c r="M296">
        <v>1540530000</v>
      </c>
      <c r="N296" s="8">
        <f t="shared" si="17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18">
        <f t="shared" si="19"/>
        <v>36.004712041884815</v>
      </c>
      <c r="J297" t="s">
        <v>98</v>
      </c>
      <c r="K297" t="s">
        <v>99</v>
      </c>
      <c r="L297" s="8">
        <f t="shared" si="16"/>
        <v>41562.208333333336</v>
      </c>
      <c r="M297">
        <v>1381813200</v>
      </c>
      <c r="N297" s="8">
        <f t="shared" si="17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18">
        <f t="shared" si="19"/>
        <v>88.21052631578948</v>
      </c>
      <c r="J298" t="s">
        <v>26</v>
      </c>
      <c r="K298" t="s">
        <v>27</v>
      </c>
      <c r="L298" s="8">
        <f t="shared" si="16"/>
        <v>43493.25</v>
      </c>
      <c r="M298">
        <v>1548655200</v>
      </c>
      <c r="N298" s="8">
        <f t="shared" si="17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18">
        <f t="shared" si="19"/>
        <v>65.240384615384613</v>
      </c>
      <c r="J299" t="s">
        <v>26</v>
      </c>
      <c r="K299" t="s">
        <v>27</v>
      </c>
      <c r="L299" s="8">
        <f t="shared" si="16"/>
        <v>41653.25</v>
      </c>
      <c r="M299">
        <v>1389679200</v>
      </c>
      <c r="N299" s="8">
        <f t="shared" si="17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18">
        <f t="shared" si="19"/>
        <v>69.958333333333329</v>
      </c>
      <c r="J300" t="s">
        <v>21</v>
      </c>
      <c r="K300" t="s">
        <v>22</v>
      </c>
      <c r="L300" s="8">
        <f t="shared" si="16"/>
        <v>42426.25</v>
      </c>
      <c r="M300">
        <v>1456466400</v>
      </c>
      <c r="N300" s="8">
        <f t="shared" si="17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18">
        <f t="shared" si="19"/>
        <v>39.877551020408163</v>
      </c>
      <c r="J301" t="s">
        <v>21</v>
      </c>
      <c r="K301" t="s">
        <v>22</v>
      </c>
      <c r="L301" s="8">
        <f t="shared" si="16"/>
        <v>42432.25</v>
      </c>
      <c r="M301">
        <v>1456984800</v>
      </c>
      <c r="N301" s="8">
        <f t="shared" si="17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18">
        <f t="shared" si="19"/>
        <v>5</v>
      </c>
      <c r="J302" t="s">
        <v>36</v>
      </c>
      <c r="K302" t="s">
        <v>37</v>
      </c>
      <c r="L302" s="8">
        <f t="shared" si="16"/>
        <v>42977.208333333328</v>
      </c>
      <c r="M302">
        <v>1504069200</v>
      </c>
      <c r="N302" s="8">
        <f t="shared" si="17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18">
        <f t="shared" si="19"/>
        <v>41.023728813559323</v>
      </c>
      <c r="J303" t="s">
        <v>21</v>
      </c>
      <c r="K303" t="s">
        <v>22</v>
      </c>
      <c r="L303" s="8">
        <f t="shared" si="16"/>
        <v>42061.25</v>
      </c>
      <c r="M303">
        <v>1424930400</v>
      </c>
      <c r="N303" s="8">
        <f t="shared" si="17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18">
        <f t="shared" si="19"/>
        <v>98.914285714285711</v>
      </c>
      <c r="J304" t="s">
        <v>21</v>
      </c>
      <c r="K304" t="s">
        <v>22</v>
      </c>
      <c r="L304" s="8">
        <f t="shared" si="16"/>
        <v>43345.208333333328</v>
      </c>
      <c r="M304">
        <v>1535864400</v>
      </c>
      <c r="N304" s="8">
        <f t="shared" si="17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18">
        <f t="shared" si="19"/>
        <v>87.78125</v>
      </c>
      <c r="J305" t="s">
        <v>21</v>
      </c>
      <c r="K305" t="s">
        <v>22</v>
      </c>
      <c r="L305" s="8">
        <f t="shared" si="16"/>
        <v>42376.25</v>
      </c>
      <c r="M305">
        <v>1452146400</v>
      </c>
      <c r="N305" s="8">
        <f t="shared" si="17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18">
        <f t="shared" si="19"/>
        <v>80.767605633802816</v>
      </c>
      <c r="J306" t="s">
        <v>21</v>
      </c>
      <c r="K306" t="s">
        <v>22</v>
      </c>
      <c r="L306" s="8">
        <f t="shared" si="16"/>
        <v>42589.208333333328</v>
      </c>
      <c r="M306">
        <v>1470546000</v>
      </c>
      <c r="N306" s="8">
        <f t="shared" si="17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18">
        <f t="shared" si="19"/>
        <v>94.28235294117647</v>
      </c>
      <c r="J307" t="s">
        <v>21</v>
      </c>
      <c r="K307" t="s">
        <v>22</v>
      </c>
      <c r="L307" s="8">
        <f t="shared" si="16"/>
        <v>42448.208333333328</v>
      </c>
      <c r="M307">
        <v>1458363600</v>
      </c>
      <c r="N307" s="8">
        <f t="shared" si="17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18">
        <f t="shared" si="19"/>
        <v>73.428571428571431</v>
      </c>
      <c r="J308" t="s">
        <v>21</v>
      </c>
      <c r="K308" t="s">
        <v>22</v>
      </c>
      <c r="L308" s="8">
        <f t="shared" si="16"/>
        <v>42930.208333333328</v>
      </c>
      <c r="M308">
        <v>1500008400</v>
      </c>
      <c r="N308" s="8">
        <f t="shared" si="17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18">
        <f t="shared" si="19"/>
        <v>65.968133535660087</v>
      </c>
      <c r="J309" t="s">
        <v>36</v>
      </c>
      <c r="K309" t="s">
        <v>37</v>
      </c>
      <c r="L309" s="8">
        <f t="shared" si="16"/>
        <v>41066.208333333336</v>
      </c>
      <c r="M309">
        <v>1338958800</v>
      </c>
      <c r="N309" s="8">
        <f t="shared" si="17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18">
        <f t="shared" si="19"/>
        <v>109.04109589041096</v>
      </c>
      <c r="J310" t="s">
        <v>21</v>
      </c>
      <c r="K310" t="s">
        <v>22</v>
      </c>
      <c r="L310" s="8">
        <f t="shared" si="16"/>
        <v>40651.208333333336</v>
      </c>
      <c r="M310">
        <v>1303102800</v>
      </c>
      <c r="N310" s="8">
        <f t="shared" si="17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18">
        <f t="shared" si="19"/>
        <v>41.16</v>
      </c>
      <c r="J311" t="s">
        <v>21</v>
      </c>
      <c r="K311" t="s">
        <v>22</v>
      </c>
      <c r="L311" s="8">
        <f t="shared" si="16"/>
        <v>40807.208333333336</v>
      </c>
      <c r="M311">
        <v>1316581200</v>
      </c>
      <c r="N311" s="8">
        <f t="shared" si="17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18">
        <f t="shared" si="19"/>
        <v>99.125</v>
      </c>
      <c r="J312" t="s">
        <v>21</v>
      </c>
      <c r="K312" t="s">
        <v>22</v>
      </c>
      <c r="L312" s="8">
        <f t="shared" si="16"/>
        <v>40277.208333333336</v>
      </c>
      <c r="M312">
        <v>1270789200</v>
      </c>
      <c r="N312" s="8">
        <f t="shared" si="17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18">
        <f t="shared" si="19"/>
        <v>105.88429752066116</v>
      </c>
      <c r="J313" t="s">
        <v>21</v>
      </c>
      <c r="K313" t="s">
        <v>22</v>
      </c>
      <c r="L313" s="8">
        <f t="shared" si="16"/>
        <v>40590.25</v>
      </c>
      <c r="M313">
        <v>1297836000</v>
      </c>
      <c r="N313" s="8">
        <f t="shared" si="17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18">
        <f t="shared" si="19"/>
        <v>48.996525921966864</v>
      </c>
      <c r="J314" t="s">
        <v>21</v>
      </c>
      <c r="K314" t="s">
        <v>22</v>
      </c>
      <c r="L314" s="8">
        <f t="shared" si="16"/>
        <v>41572.208333333336</v>
      </c>
      <c r="M314">
        <v>1382677200</v>
      </c>
      <c r="N314" s="8">
        <f t="shared" si="17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18">
        <f t="shared" si="19"/>
        <v>39</v>
      </c>
      <c r="J315" t="s">
        <v>21</v>
      </c>
      <c r="K315" t="s">
        <v>22</v>
      </c>
      <c r="L315" s="8">
        <f t="shared" si="16"/>
        <v>40966.25</v>
      </c>
      <c r="M315">
        <v>1330322400</v>
      </c>
      <c r="N315" s="8">
        <f t="shared" si="17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18">
        <f t="shared" si="19"/>
        <v>31.022556390977442</v>
      </c>
      <c r="J316" t="s">
        <v>21</v>
      </c>
      <c r="K316" t="s">
        <v>22</v>
      </c>
      <c r="L316" s="8">
        <f t="shared" si="16"/>
        <v>43536.208333333328</v>
      </c>
      <c r="M316">
        <v>1552366800</v>
      </c>
      <c r="N316" s="8">
        <f t="shared" si="17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18">
        <f t="shared" si="19"/>
        <v>103.87096774193549</v>
      </c>
      <c r="J317" t="s">
        <v>21</v>
      </c>
      <c r="K317" t="s">
        <v>22</v>
      </c>
      <c r="L317" s="8">
        <f t="shared" si="16"/>
        <v>41783.208333333336</v>
      </c>
      <c r="M317">
        <v>1400907600</v>
      </c>
      <c r="N317" s="8">
        <f t="shared" si="17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18">
        <f t="shared" si="19"/>
        <v>59.268518518518519</v>
      </c>
      <c r="J318" t="s">
        <v>107</v>
      </c>
      <c r="K318" t="s">
        <v>108</v>
      </c>
      <c r="L318" s="8">
        <f t="shared" si="16"/>
        <v>43788.25</v>
      </c>
      <c r="M318">
        <v>1574143200</v>
      </c>
      <c r="N318" s="8">
        <f t="shared" si="17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18">
        <f t="shared" si="19"/>
        <v>42.3</v>
      </c>
      <c r="J319" t="s">
        <v>21</v>
      </c>
      <c r="K319" t="s">
        <v>22</v>
      </c>
      <c r="L319" s="8">
        <f t="shared" si="16"/>
        <v>42869.208333333328</v>
      </c>
      <c r="M319">
        <v>1494738000</v>
      </c>
      <c r="N319" s="8">
        <f t="shared" si="17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18">
        <f t="shared" si="19"/>
        <v>53.117647058823529</v>
      </c>
      <c r="J320" t="s">
        <v>21</v>
      </c>
      <c r="K320" t="s">
        <v>22</v>
      </c>
      <c r="L320" s="8">
        <f t="shared" si="16"/>
        <v>41684.25</v>
      </c>
      <c r="M320">
        <v>1392357600</v>
      </c>
      <c r="N320" s="8">
        <f t="shared" si="17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18">
        <f t="shared" si="19"/>
        <v>50.796875</v>
      </c>
      <c r="J321" t="s">
        <v>21</v>
      </c>
      <c r="K321" t="s">
        <v>22</v>
      </c>
      <c r="L321" s="8">
        <f t="shared" si="16"/>
        <v>40402.208333333336</v>
      </c>
      <c r="M321">
        <v>1281589200</v>
      </c>
      <c r="N321" s="8">
        <f t="shared" si="17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18">
        <f t="shared" si="19"/>
        <v>101.15</v>
      </c>
      <c r="J322" t="s">
        <v>21</v>
      </c>
      <c r="K322" t="s">
        <v>22</v>
      </c>
      <c r="L322" s="8">
        <f t="shared" si="16"/>
        <v>40673.208333333336</v>
      </c>
      <c r="M322">
        <v>1305003600</v>
      </c>
      <c r="N322" s="8">
        <f t="shared" si="17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18">
        <f t="shared" si="19"/>
        <v>65.000810372771468</v>
      </c>
      <c r="J323" t="s">
        <v>21</v>
      </c>
      <c r="K323" t="s">
        <v>22</v>
      </c>
      <c r="L323" s="8">
        <f t="shared" ref="L323:L386" si="20" xml:space="preserve"> (((M323/60)/60)/24)+DATE(1970,1,1)</f>
        <v>40634.208333333336</v>
      </c>
      <c r="M323">
        <v>1301634000</v>
      </c>
      <c r="N323" s="8">
        <f t="shared" ref="N323:N386" si="21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E324/D324*(100)</f>
        <v>166.56234096692114</v>
      </c>
      <c r="G324" t="s">
        <v>20</v>
      </c>
      <c r="H324">
        <v>5168</v>
      </c>
      <c r="I324" s="18">
        <f t="shared" ref="I324:I387" si="23">E324/H324</f>
        <v>37.998645510835914</v>
      </c>
      <c r="J324" t="s">
        <v>21</v>
      </c>
      <c r="K324" t="s">
        <v>22</v>
      </c>
      <c r="L324" s="8">
        <f t="shared" si="20"/>
        <v>40507.25</v>
      </c>
      <c r="M324">
        <v>1290664800</v>
      </c>
      <c r="N324" s="8">
        <f t="shared" si="21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18">
        <f t="shared" si="23"/>
        <v>82.615384615384613</v>
      </c>
      <c r="J325" t="s">
        <v>40</v>
      </c>
      <c r="K325" t="s">
        <v>41</v>
      </c>
      <c r="L325" s="8">
        <f t="shared" si="20"/>
        <v>41725.208333333336</v>
      </c>
      <c r="M325">
        <v>1395896400</v>
      </c>
      <c r="N325" s="8">
        <f t="shared" si="21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18">
        <f t="shared" si="23"/>
        <v>37.941368078175898</v>
      </c>
      <c r="J326" t="s">
        <v>21</v>
      </c>
      <c r="K326" t="s">
        <v>22</v>
      </c>
      <c r="L326" s="8">
        <f t="shared" si="20"/>
        <v>42176.208333333328</v>
      </c>
      <c r="M326">
        <v>1434862800</v>
      </c>
      <c r="N326" s="8">
        <f t="shared" si="21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18">
        <f t="shared" si="23"/>
        <v>80.780821917808225</v>
      </c>
      <c r="J327" t="s">
        <v>21</v>
      </c>
      <c r="K327" t="s">
        <v>22</v>
      </c>
      <c r="L327" s="8">
        <f t="shared" si="20"/>
        <v>43267.208333333328</v>
      </c>
      <c r="M327">
        <v>1529125200</v>
      </c>
      <c r="N327" s="8">
        <f t="shared" si="21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18">
        <f t="shared" si="23"/>
        <v>25.984375</v>
      </c>
      <c r="J328" t="s">
        <v>21</v>
      </c>
      <c r="K328" t="s">
        <v>22</v>
      </c>
      <c r="L328" s="8">
        <f t="shared" si="20"/>
        <v>42364.25</v>
      </c>
      <c r="M328">
        <v>1451109600</v>
      </c>
      <c r="N328" s="8">
        <f t="shared" si="21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18">
        <f t="shared" si="23"/>
        <v>30.363636363636363</v>
      </c>
      <c r="J329" t="s">
        <v>21</v>
      </c>
      <c r="K329" t="s">
        <v>22</v>
      </c>
      <c r="L329" s="8">
        <f t="shared" si="20"/>
        <v>43705.208333333328</v>
      </c>
      <c r="M329">
        <v>1566968400</v>
      </c>
      <c r="N329" s="8">
        <f t="shared" si="21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18">
        <f t="shared" si="23"/>
        <v>54.004916018025398</v>
      </c>
      <c r="J330" t="s">
        <v>21</v>
      </c>
      <c r="K330" t="s">
        <v>22</v>
      </c>
      <c r="L330" s="8">
        <f t="shared" si="20"/>
        <v>43434.25</v>
      </c>
      <c r="M330">
        <v>1543557600</v>
      </c>
      <c r="N330" s="8">
        <f t="shared" si="21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18">
        <f t="shared" si="23"/>
        <v>101.78672985781991</v>
      </c>
      <c r="J331" t="s">
        <v>21</v>
      </c>
      <c r="K331" t="s">
        <v>22</v>
      </c>
      <c r="L331" s="8">
        <f t="shared" si="20"/>
        <v>42716.25</v>
      </c>
      <c r="M331">
        <v>1481522400</v>
      </c>
      <c r="N331" s="8">
        <f t="shared" si="21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18">
        <f t="shared" si="23"/>
        <v>45.003610108303249</v>
      </c>
      <c r="J332" t="s">
        <v>40</v>
      </c>
      <c r="K332" t="s">
        <v>41</v>
      </c>
      <c r="L332" s="8">
        <f t="shared" si="20"/>
        <v>43077.25</v>
      </c>
      <c r="M332">
        <v>1512712800</v>
      </c>
      <c r="N332" s="8">
        <f t="shared" si="21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18">
        <f t="shared" si="23"/>
        <v>77.068421052631578</v>
      </c>
      <c r="J333" t="s">
        <v>21</v>
      </c>
      <c r="K333" t="s">
        <v>22</v>
      </c>
      <c r="L333" s="8">
        <f t="shared" si="20"/>
        <v>40896.25</v>
      </c>
      <c r="M333">
        <v>1324274400</v>
      </c>
      <c r="N333" s="8">
        <f t="shared" si="21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18">
        <f t="shared" si="23"/>
        <v>88.076595744680844</v>
      </c>
      <c r="J334" t="s">
        <v>21</v>
      </c>
      <c r="K334" t="s">
        <v>22</v>
      </c>
      <c r="L334" s="8">
        <f t="shared" si="20"/>
        <v>41361.208333333336</v>
      </c>
      <c r="M334">
        <v>1364446800</v>
      </c>
      <c r="N334" s="8">
        <f t="shared" si="21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18">
        <f t="shared" si="23"/>
        <v>47.035573122529641</v>
      </c>
      <c r="J335" t="s">
        <v>21</v>
      </c>
      <c r="K335" t="s">
        <v>22</v>
      </c>
      <c r="L335" s="8">
        <f t="shared" si="20"/>
        <v>43424.25</v>
      </c>
      <c r="M335">
        <v>1542693600</v>
      </c>
      <c r="N335" s="8">
        <f t="shared" si="21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18">
        <f t="shared" si="23"/>
        <v>110.99550763701707</v>
      </c>
      <c r="J336" t="s">
        <v>21</v>
      </c>
      <c r="K336" t="s">
        <v>22</v>
      </c>
      <c r="L336" s="8">
        <f t="shared" si="20"/>
        <v>43110.25</v>
      </c>
      <c r="M336">
        <v>1515564000</v>
      </c>
      <c r="N336" s="8">
        <f t="shared" si="21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18">
        <f t="shared" si="23"/>
        <v>87.003066141042481</v>
      </c>
      <c r="J337" t="s">
        <v>21</v>
      </c>
      <c r="K337" t="s">
        <v>22</v>
      </c>
      <c r="L337" s="8">
        <f t="shared" si="20"/>
        <v>43784.25</v>
      </c>
      <c r="M337">
        <v>1573797600</v>
      </c>
      <c r="N337" s="8">
        <f t="shared" si="21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18">
        <f t="shared" si="23"/>
        <v>63.994402985074629</v>
      </c>
      <c r="J338" t="s">
        <v>21</v>
      </c>
      <c r="K338" t="s">
        <v>22</v>
      </c>
      <c r="L338" s="8">
        <f t="shared" si="20"/>
        <v>40527.25</v>
      </c>
      <c r="M338">
        <v>1292392800</v>
      </c>
      <c r="N338" s="8">
        <f t="shared" si="21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18">
        <f t="shared" si="23"/>
        <v>105.9945205479452</v>
      </c>
      <c r="J339" t="s">
        <v>21</v>
      </c>
      <c r="K339" t="s">
        <v>22</v>
      </c>
      <c r="L339" s="8">
        <f t="shared" si="20"/>
        <v>43780.25</v>
      </c>
      <c r="M339">
        <v>1573452000</v>
      </c>
      <c r="N339" s="8">
        <f t="shared" si="21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18">
        <f t="shared" si="23"/>
        <v>73.989349112426041</v>
      </c>
      <c r="J340" t="s">
        <v>21</v>
      </c>
      <c r="K340" t="s">
        <v>22</v>
      </c>
      <c r="L340" s="8">
        <f t="shared" si="20"/>
        <v>40821.208333333336</v>
      </c>
      <c r="M340">
        <v>1317790800</v>
      </c>
      <c r="N340" s="8">
        <f t="shared" si="21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18">
        <f t="shared" si="23"/>
        <v>84.02004626060139</v>
      </c>
      <c r="J341" t="s">
        <v>15</v>
      </c>
      <c r="K341" t="s">
        <v>16</v>
      </c>
      <c r="L341" s="8">
        <f t="shared" si="20"/>
        <v>42949.208333333328</v>
      </c>
      <c r="M341">
        <v>1501650000</v>
      </c>
      <c r="N341" s="8">
        <f t="shared" si="21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18">
        <f t="shared" si="23"/>
        <v>88.966921119592882</v>
      </c>
      <c r="J342" t="s">
        <v>21</v>
      </c>
      <c r="K342" t="s">
        <v>22</v>
      </c>
      <c r="L342" s="8">
        <f t="shared" si="20"/>
        <v>40889.25</v>
      </c>
      <c r="M342">
        <v>1323669600</v>
      </c>
      <c r="N342" s="8">
        <f t="shared" si="21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18">
        <f t="shared" si="23"/>
        <v>76.990453460620529</v>
      </c>
      <c r="J343" t="s">
        <v>21</v>
      </c>
      <c r="K343" t="s">
        <v>22</v>
      </c>
      <c r="L343" s="8">
        <f t="shared" si="20"/>
        <v>42244.208333333328</v>
      </c>
      <c r="M343">
        <v>1440738000</v>
      </c>
      <c r="N343" s="8">
        <f t="shared" si="21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18">
        <f t="shared" si="23"/>
        <v>97.146341463414629</v>
      </c>
      <c r="J344" t="s">
        <v>21</v>
      </c>
      <c r="K344" t="s">
        <v>22</v>
      </c>
      <c r="L344" s="8">
        <f t="shared" si="20"/>
        <v>41475.208333333336</v>
      </c>
      <c r="M344">
        <v>1374296400</v>
      </c>
      <c r="N344" s="8">
        <f t="shared" si="21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18">
        <f t="shared" si="23"/>
        <v>33.013605442176868</v>
      </c>
      <c r="J345" t="s">
        <v>21</v>
      </c>
      <c r="K345" t="s">
        <v>22</v>
      </c>
      <c r="L345" s="8">
        <f t="shared" si="20"/>
        <v>41597.25</v>
      </c>
      <c r="M345">
        <v>1384840800</v>
      </c>
      <c r="N345" s="8">
        <f t="shared" si="21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18">
        <f t="shared" si="23"/>
        <v>99.950602409638549</v>
      </c>
      <c r="J346" t="s">
        <v>21</v>
      </c>
      <c r="K346" t="s">
        <v>22</v>
      </c>
      <c r="L346" s="8">
        <f t="shared" si="20"/>
        <v>43122.25</v>
      </c>
      <c r="M346">
        <v>1516600800</v>
      </c>
      <c r="N346" s="8">
        <f t="shared" si="21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18">
        <f t="shared" si="23"/>
        <v>69.966767371601208</v>
      </c>
      <c r="J347" t="s">
        <v>40</v>
      </c>
      <c r="K347" t="s">
        <v>41</v>
      </c>
      <c r="L347" s="8">
        <f t="shared" si="20"/>
        <v>42194.208333333328</v>
      </c>
      <c r="M347">
        <v>1436418000</v>
      </c>
      <c r="N347" s="8">
        <f t="shared" si="21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18">
        <f t="shared" si="23"/>
        <v>110.32</v>
      </c>
      <c r="J348" t="s">
        <v>21</v>
      </c>
      <c r="K348" t="s">
        <v>22</v>
      </c>
      <c r="L348" s="8">
        <f t="shared" si="20"/>
        <v>42971.208333333328</v>
      </c>
      <c r="M348">
        <v>1503550800</v>
      </c>
      <c r="N348" s="8">
        <f t="shared" si="21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18">
        <f t="shared" si="23"/>
        <v>66.005235602094245</v>
      </c>
      <c r="J349" t="s">
        <v>21</v>
      </c>
      <c r="K349" t="s">
        <v>22</v>
      </c>
      <c r="L349" s="8">
        <f t="shared" si="20"/>
        <v>42046.25</v>
      </c>
      <c r="M349">
        <v>1423634400</v>
      </c>
      <c r="N349" s="8">
        <f t="shared" si="21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18">
        <f t="shared" si="23"/>
        <v>41.005742176284812</v>
      </c>
      <c r="J350" t="s">
        <v>21</v>
      </c>
      <c r="K350" t="s">
        <v>22</v>
      </c>
      <c r="L350" s="8">
        <f t="shared" si="20"/>
        <v>42782.25</v>
      </c>
      <c r="M350">
        <v>1487224800</v>
      </c>
      <c r="N350" s="8">
        <f t="shared" si="21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18">
        <f t="shared" si="23"/>
        <v>103.96316359696641</v>
      </c>
      <c r="J351" t="s">
        <v>21</v>
      </c>
      <c r="K351" t="s">
        <v>22</v>
      </c>
      <c r="L351" s="8">
        <f t="shared" si="20"/>
        <v>42930.208333333328</v>
      </c>
      <c r="M351">
        <v>1500008400</v>
      </c>
      <c r="N351" s="8">
        <f t="shared" si="21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18">
        <f t="shared" si="23"/>
        <v>5</v>
      </c>
      <c r="J352" t="s">
        <v>21</v>
      </c>
      <c r="K352" t="s">
        <v>22</v>
      </c>
      <c r="L352" s="8">
        <f t="shared" si="20"/>
        <v>42144.208333333328</v>
      </c>
      <c r="M352">
        <v>1432098000</v>
      </c>
      <c r="N352" s="8">
        <f t="shared" si="21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18">
        <f t="shared" si="23"/>
        <v>47.009935419771487</v>
      </c>
      <c r="J353" t="s">
        <v>21</v>
      </c>
      <c r="K353" t="s">
        <v>22</v>
      </c>
      <c r="L353" s="8">
        <f t="shared" si="20"/>
        <v>42240.208333333328</v>
      </c>
      <c r="M353">
        <v>1440392400</v>
      </c>
      <c r="N353" s="8">
        <f t="shared" si="21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18">
        <f t="shared" si="23"/>
        <v>29.606060606060606</v>
      </c>
      <c r="J354" t="s">
        <v>15</v>
      </c>
      <c r="K354" t="s">
        <v>16</v>
      </c>
      <c r="L354" s="8">
        <f t="shared" si="20"/>
        <v>42315.25</v>
      </c>
      <c r="M354">
        <v>1446876000</v>
      </c>
      <c r="N354" s="8">
        <f t="shared" si="21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18">
        <f t="shared" si="23"/>
        <v>81.010569583088667</v>
      </c>
      <c r="J355" t="s">
        <v>21</v>
      </c>
      <c r="K355" t="s">
        <v>22</v>
      </c>
      <c r="L355" s="8">
        <f t="shared" si="20"/>
        <v>43651.208333333328</v>
      </c>
      <c r="M355">
        <v>1562302800</v>
      </c>
      <c r="N355" s="8">
        <f t="shared" si="21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18">
        <f t="shared" si="23"/>
        <v>94.35</v>
      </c>
      <c r="J356" t="s">
        <v>36</v>
      </c>
      <c r="K356" t="s">
        <v>37</v>
      </c>
      <c r="L356" s="8">
        <f t="shared" si="20"/>
        <v>41520.208333333336</v>
      </c>
      <c r="M356">
        <v>1378184400</v>
      </c>
      <c r="N356" s="8">
        <f t="shared" si="21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18">
        <f t="shared" si="23"/>
        <v>26.058139534883722</v>
      </c>
      <c r="J357" t="s">
        <v>21</v>
      </c>
      <c r="K357" t="s">
        <v>22</v>
      </c>
      <c r="L357" s="8">
        <f t="shared" si="20"/>
        <v>42757.25</v>
      </c>
      <c r="M357">
        <v>1485064800</v>
      </c>
      <c r="N357" s="8">
        <f t="shared" si="21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18">
        <f t="shared" si="23"/>
        <v>85.775000000000006</v>
      </c>
      <c r="J358" t="s">
        <v>107</v>
      </c>
      <c r="K358" t="s">
        <v>108</v>
      </c>
      <c r="L358" s="8">
        <f t="shared" si="20"/>
        <v>40922.25</v>
      </c>
      <c r="M358">
        <v>1326520800</v>
      </c>
      <c r="N358" s="8">
        <f t="shared" si="21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18">
        <f t="shared" si="23"/>
        <v>103.73170731707317</v>
      </c>
      <c r="J359" t="s">
        <v>21</v>
      </c>
      <c r="K359" t="s">
        <v>22</v>
      </c>
      <c r="L359" s="8">
        <f t="shared" si="20"/>
        <v>42250.208333333328</v>
      </c>
      <c r="M359">
        <v>1441256400</v>
      </c>
      <c r="N359" s="8">
        <f t="shared" si="21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18">
        <f t="shared" si="23"/>
        <v>49.826086956521742</v>
      </c>
      <c r="J360" t="s">
        <v>15</v>
      </c>
      <c r="K360" t="s">
        <v>16</v>
      </c>
      <c r="L360" s="8">
        <f t="shared" si="20"/>
        <v>43322.208333333328</v>
      </c>
      <c r="M360">
        <v>1533877200</v>
      </c>
      <c r="N360" s="8">
        <f t="shared" si="21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18">
        <f t="shared" si="23"/>
        <v>63.893048128342244</v>
      </c>
      <c r="J361" t="s">
        <v>21</v>
      </c>
      <c r="K361" t="s">
        <v>22</v>
      </c>
      <c r="L361" s="8">
        <f t="shared" si="20"/>
        <v>40782.208333333336</v>
      </c>
      <c r="M361">
        <v>1314421200</v>
      </c>
      <c r="N361" s="8">
        <f t="shared" si="21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18">
        <f t="shared" si="23"/>
        <v>47.002434782608695</v>
      </c>
      <c r="J362" t="s">
        <v>40</v>
      </c>
      <c r="K362" t="s">
        <v>41</v>
      </c>
      <c r="L362" s="8">
        <f t="shared" si="20"/>
        <v>40544.25</v>
      </c>
      <c r="M362">
        <v>1293861600</v>
      </c>
      <c r="N362" s="8">
        <f t="shared" si="21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18">
        <f t="shared" si="23"/>
        <v>108.47727272727273</v>
      </c>
      <c r="J363" t="s">
        <v>21</v>
      </c>
      <c r="K363" t="s">
        <v>22</v>
      </c>
      <c r="L363" s="8">
        <f t="shared" si="20"/>
        <v>43015.208333333328</v>
      </c>
      <c r="M363">
        <v>1507352400</v>
      </c>
      <c r="N363" s="8">
        <f t="shared" si="21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18">
        <f t="shared" si="23"/>
        <v>72.015706806282722</v>
      </c>
      <c r="J364" t="s">
        <v>21</v>
      </c>
      <c r="K364" t="s">
        <v>22</v>
      </c>
      <c r="L364" s="8">
        <f t="shared" si="20"/>
        <v>40570.25</v>
      </c>
      <c r="M364">
        <v>1296108000</v>
      </c>
      <c r="N364" s="8">
        <f t="shared" si="21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18">
        <f t="shared" si="23"/>
        <v>59.928057553956833</v>
      </c>
      <c r="J365" t="s">
        <v>21</v>
      </c>
      <c r="K365" t="s">
        <v>22</v>
      </c>
      <c r="L365" s="8">
        <f t="shared" si="20"/>
        <v>40904.25</v>
      </c>
      <c r="M365">
        <v>1324965600</v>
      </c>
      <c r="N365" s="8">
        <f t="shared" si="21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18">
        <f t="shared" si="23"/>
        <v>78.209677419354833</v>
      </c>
      <c r="J366" t="s">
        <v>21</v>
      </c>
      <c r="K366" t="s">
        <v>22</v>
      </c>
      <c r="L366" s="8">
        <f t="shared" si="20"/>
        <v>43164.25</v>
      </c>
      <c r="M366">
        <v>1520229600</v>
      </c>
      <c r="N366" s="8">
        <f t="shared" si="21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18">
        <f t="shared" si="23"/>
        <v>104.77678571428571</v>
      </c>
      <c r="J367" t="s">
        <v>26</v>
      </c>
      <c r="K367" t="s">
        <v>27</v>
      </c>
      <c r="L367" s="8">
        <f t="shared" si="20"/>
        <v>42733.25</v>
      </c>
      <c r="M367">
        <v>1482991200</v>
      </c>
      <c r="N367" s="8">
        <f t="shared" si="21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18">
        <f t="shared" si="23"/>
        <v>105.52475247524752</v>
      </c>
      <c r="J368" t="s">
        <v>21</v>
      </c>
      <c r="K368" t="s">
        <v>22</v>
      </c>
      <c r="L368" s="8">
        <f t="shared" si="20"/>
        <v>40546.25</v>
      </c>
      <c r="M368">
        <v>1294034400</v>
      </c>
      <c r="N368" s="8">
        <f t="shared" si="21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18">
        <f t="shared" si="23"/>
        <v>24.933333333333334</v>
      </c>
      <c r="J369" t="s">
        <v>21</v>
      </c>
      <c r="K369" t="s">
        <v>22</v>
      </c>
      <c r="L369" s="8">
        <f t="shared" si="20"/>
        <v>41930.208333333336</v>
      </c>
      <c r="M369">
        <v>1413608400</v>
      </c>
      <c r="N369" s="8">
        <f t="shared" si="21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18">
        <f t="shared" si="23"/>
        <v>69.873786407766985</v>
      </c>
      <c r="J370" t="s">
        <v>40</v>
      </c>
      <c r="K370" t="s">
        <v>41</v>
      </c>
      <c r="L370" s="8">
        <f t="shared" si="20"/>
        <v>40464.208333333336</v>
      </c>
      <c r="M370">
        <v>1286946000</v>
      </c>
      <c r="N370" s="8">
        <f t="shared" si="21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18">
        <f t="shared" si="23"/>
        <v>95.733766233766232</v>
      </c>
      <c r="J371" t="s">
        <v>21</v>
      </c>
      <c r="K371" t="s">
        <v>22</v>
      </c>
      <c r="L371" s="8">
        <f t="shared" si="20"/>
        <v>41308.25</v>
      </c>
      <c r="M371">
        <v>1359871200</v>
      </c>
      <c r="N371" s="8">
        <f t="shared" si="21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18">
        <f t="shared" si="23"/>
        <v>29.997485752598056</v>
      </c>
      <c r="J372" t="s">
        <v>21</v>
      </c>
      <c r="K372" t="s">
        <v>22</v>
      </c>
      <c r="L372" s="8">
        <f t="shared" si="20"/>
        <v>43570.208333333328</v>
      </c>
      <c r="M372">
        <v>1555304400</v>
      </c>
      <c r="N372" s="8">
        <f t="shared" si="21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18">
        <f t="shared" si="23"/>
        <v>59.011948529411768</v>
      </c>
      <c r="J373" t="s">
        <v>21</v>
      </c>
      <c r="K373" t="s">
        <v>22</v>
      </c>
      <c r="L373" s="8">
        <f t="shared" si="20"/>
        <v>42043.25</v>
      </c>
      <c r="M373">
        <v>1423375200</v>
      </c>
      <c r="N373" s="8">
        <f t="shared" si="21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18">
        <f t="shared" si="23"/>
        <v>84.757396449704146</v>
      </c>
      <c r="J374" t="s">
        <v>21</v>
      </c>
      <c r="K374" t="s">
        <v>22</v>
      </c>
      <c r="L374" s="8">
        <f t="shared" si="20"/>
        <v>42012.25</v>
      </c>
      <c r="M374">
        <v>1420696800</v>
      </c>
      <c r="N374" s="8">
        <f t="shared" si="21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18">
        <f t="shared" si="23"/>
        <v>78.010921177587846</v>
      </c>
      <c r="J375" t="s">
        <v>21</v>
      </c>
      <c r="K375" t="s">
        <v>22</v>
      </c>
      <c r="L375" s="8">
        <f t="shared" si="20"/>
        <v>42964.208333333328</v>
      </c>
      <c r="M375">
        <v>1502946000</v>
      </c>
      <c r="N375" s="8">
        <f t="shared" si="21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18">
        <f t="shared" si="23"/>
        <v>50.05215419501134</v>
      </c>
      <c r="J376" t="s">
        <v>21</v>
      </c>
      <c r="K376" t="s">
        <v>22</v>
      </c>
      <c r="L376" s="8">
        <f t="shared" si="20"/>
        <v>43476.25</v>
      </c>
      <c r="M376">
        <v>1547186400</v>
      </c>
      <c r="N376" s="8">
        <f t="shared" si="21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18">
        <f t="shared" si="23"/>
        <v>59.16</v>
      </c>
      <c r="J377" t="s">
        <v>21</v>
      </c>
      <c r="K377" t="s">
        <v>22</v>
      </c>
      <c r="L377" s="8">
        <f t="shared" si="20"/>
        <v>42293.208333333328</v>
      </c>
      <c r="M377">
        <v>1444971600</v>
      </c>
      <c r="N377" s="8">
        <f t="shared" si="21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18">
        <f t="shared" si="23"/>
        <v>93.702290076335885</v>
      </c>
      <c r="J378" t="s">
        <v>21</v>
      </c>
      <c r="K378" t="s">
        <v>22</v>
      </c>
      <c r="L378" s="8">
        <f t="shared" si="20"/>
        <v>41826.208333333336</v>
      </c>
      <c r="M378">
        <v>1404622800</v>
      </c>
      <c r="N378" s="8">
        <f t="shared" si="21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18">
        <f t="shared" si="23"/>
        <v>40.14173228346457</v>
      </c>
      <c r="J379" t="s">
        <v>21</v>
      </c>
      <c r="K379" t="s">
        <v>22</v>
      </c>
      <c r="L379" s="8">
        <f t="shared" si="20"/>
        <v>43760.208333333328</v>
      </c>
      <c r="M379">
        <v>1571720400</v>
      </c>
      <c r="N379" s="8">
        <f t="shared" si="21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18">
        <f t="shared" si="23"/>
        <v>70.090140845070422</v>
      </c>
      <c r="J380" t="s">
        <v>21</v>
      </c>
      <c r="K380" t="s">
        <v>22</v>
      </c>
      <c r="L380" s="8">
        <f t="shared" si="20"/>
        <v>43241.208333333328</v>
      </c>
      <c r="M380">
        <v>1526878800</v>
      </c>
      <c r="N380" s="8">
        <f t="shared" si="21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18">
        <f t="shared" si="23"/>
        <v>66.181818181818187</v>
      </c>
      <c r="J381" t="s">
        <v>40</v>
      </c>
      <c r="K381" t="s">
        <v>41</v>
      </c>
      <c r="L381" s="8">
        <f t="shared" si="20"/>
        <v>40843.208333333336</v>
      </c>
      <c r="M381">
        <v>1319691600</v>
      </c>
      <c r="N381" s="8">
        <f t="shared" si="21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18">
        <f t="shared" si="23"/>
        <v>47.714285714285715</v>
      </c>
      <c r="J382" t="s">
        <v>21</v>
      </c>
      <c r="K382" t="s">
        <v>22</v>
      </c>
      <c r="L382" s="8">
        <f t="shared" si="20"/>
        <v>41448.208333333336</v>
      </c>
      <c r="M382">
        <v>1371963600</v>
      </c>
      <c r="N382" s="8">
        <f t="shared" si="21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18">
        <f t="shared" si="23"/>
        <v>62.896774193548389</v>
      </c>
      <c r="J383" t="s">
        <v>21</v>
      </c>
      <c r="K383" t="s">
        <v>22</v>
      </c>
      <c r="L383" s="8">
        <f t="shared" si="20"/>
        <v>42163.208333333328</v>
      </c>
      <c r="M383">
        <v>1433739600</v>
      </c>
      <c r="N383" s="8">
        <f t="shared" si="21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18">
        <f t="shared" si="23"/>
        <v>86.611940298507463</v>
      </c>
      <c r="J384" t="s">
        <v>21</v>
      </c>
      <c r="K384" t="s">
        <v>22</v>
      </c>
      <c r="L384" s="8">
        <f t="shared" si="20"/>
        <v>43024.208333333328</v>
      </c>
      <c r="M384">
        <v>1508130000</v>
      </c>
      <c r="N384" s="8">
        <f t="shared" si="21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18">
        <f t="shared" si="23"/>
        <v>75.126984126984127</v>
      </c>
      <c r="J385" t="s">
        <v>21</v>
      </c>
      <c r="K385" t="s">
        <v>22</v>
      </c>
      <c r="L385" s="8">
        <f t="shared" si="20"/>
        <v>43509.25</v>
      </c>
      <c r="M385">
        <v>1550037600</v>
      </c>
      <c r="N385" s="8">
        <f t="shared" si="21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18">
        <f t="shared" si="23"/>
        <v>41.004167534903104</v>
      </c>
      <c r="J386" t="s">
        <v>21</v>
      </c>
      <c r="K386" t="s">
        <v>22</v>
      </c>
      <c r="L386" s="8">
        <f t="shared" si="20"/>
        <v>42776.25</v>
      </c>
      <c r="M386">
        <v>1486706400</v>
      </c>
      <c r="N386" s="8">
        <f t="shared" si="21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18">
        <f t="shared" si="23"/>
        <v>50.007915567282325</v>
      </c>
      <c r="J387" t="s">
        <v>21</v>
      </c>
      <c r="K387" t="s">
        <v>22</v>
      </c>
      <c r="L387" s="8">
        <f t="shared" ref="L387:L450" si="24" xml:space="preserve"> (((M387/60)/60)/24)+DATE(1970,1,1)</f>
        <v>43553.208333333328</v>
      </c>
      <c r="M387">
        <v>1553835600</v>
      </c>
      <c r="N387" s="8">
        <f t="shared" ref="N387:N450" si="25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E388/D388*(100)</f>
        <v>76.42361623616236</v>
      </c>
      <c r="G388" t="s">
        <v>14</v>
      </c>
      <c r="H388">
        <v>1068</v>
      </c>
      <c r="I388" s="18">
        <f t="shared" ref="I388:I451" si="27">E388/H388</f>
        <v>96.960674157303373</v>
      </c>
      <c r="J388" t="s">
        <v>21</v>
      </c>
      <c r="K388" t="s">
        <v>22</v>
      </c>
      <c r="L388" s="8">
        <f t="shared" si="24"/>
        <v>40355.208333333336</v>
      </c>
      <c r="M388">
        <v>1277528400</v>
      </c>
      <c r="N388" s="8">
        <f t="shared" si="25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18">
        <f t="shared" si="27"/>
        <v>100.93160377358491</v>
      </c>
      <c r="J389" t="s">
        <v>21</v>
      </c>
      <c r="K389" t="s">
        <v>22</v>
      </c>
      <c r="L389" s="8">
        <f t="shared" si="24"/>
        <v>41072.208333333336</v>
      </c>
      <c r="M389">
        <v>1339477200</v>
      </c>
      <c r="N389" s="8">
        <f t="shared" si="25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18">
        <f t="shared" si="27"/>
        <v>89.227586206896547</v>
      </c>
      <c r="J390" t="s">
        <v>98</v>
      </c>
      <c r="K390" t="s">
        <v>99</v>
      </c>
      <c r="L390" s="8">
        <f t="shared" si="24"/>
        <v>40912.25</v>
      </c>
      <c r="M390">
        <v>1325656800</v>
      </c>
      <c r="N390" s="8">
        <f t="shared" si="25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18">
        <f t="shared" si="27"/>
        <v>87.979166666666671</v>
      </c>
      <c r="J391" t="s">
        <v>21</v>
      </c>
      <c r="K391" t="s">
        <v>22</v>
      </c>
      <c r="L391" s="8">
        <f t="shared" si="24"/>
        <v>40479.208333333336</v>
      </c>
      <c r="M391">
        <v>1288242000</v>
      </c>
      <c r="N391" s="8">
        <f t="shared" si="25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18">
        <f t="shared" si="27"/>
        <v>89.54</v>
      </c>
      <c r="J392" t="s">
        <v>21</v>
      </c>
      <c r="K392" t="s">
        <v>22</v>
      </c>
      <c r="L392" s="8">
        <f t="shared" si="24"/>
        <v>41530.208333333336</v>
      </c>
      <c r="M392">
        <v>1379048400</v>
      </c>
      <c r="N392" s="8">
        <f t="shared" si="25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18">
        <f t="shared" si="27"/>
        <v>29.09271523178808</v>
      </c>
      <c r="J393" t="s">
        <v>21</v>
      </c>
      <c r="K393" t="s">
        <v>22</v>
      </c>
      <c r="L393" s="8">
        <f t="shared" si="24"/>
        <v>41653.25</v>
      </c>
      <c r="M393">
        <v>1389679200</v>
      </c>
      <c r="N393" s="8">
        <f t="shared" si="25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18">
        <f t="shared" si="27"/>
        <v>42.006218905472636</v>
      </c>
      <c r="J394" t="s">
        <v>21</v>
      </c>
      <c r="K394" t="s">
        <v>22</v>
      </c>
      <c r="L394" s="8">
        <f t="shared" si="24"/>
        <v>40549.25</v>
      </c>
      <c r="M394">
        <v>1294293600</v>
      </c>
      <c r="N394" s="8">
        <f t="shared" si="25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18">
        <f t="shared" si="27"/>
        <v>47.004903563255965</v>
      </c>
      <c r="J395" t="s">
        <v>15</v>
      </c>
      <c r="K395" t="s">
        <v>16</v>
      </c>
      <c r="L395" s="8">
        <f t="shared" si="24"/>
        <v>42933.208333333328</v>
      </c>
      <c r="M395">
        <v>1500267600</v>
      </c>
      <c r="N395" s="8">
        <f t="shared" si="25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18">
        <f t="shared" si="27"/>
        <v>110.44117647058823</v>
      </c>
      <c r="J396" t="s">
        <v>21</v>
      </c>
      <c r="K396" t="s">
        <v>22</v>
      </c>
      <c r="L396" s="8">
        <f t="shared" si="24"/>
        <v>41484.208333333336</v>
      </c>
      <c r="M396">
        <v>1375074000</v>
      </c>
      <c r="N396" s="8">
        <f t="shared" si="25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18">
        <f t="shared" si="27"/>
        <v>41.990909090909092</v>
      </c>
      <c r="J397" t="s">
        <v>21</v>
      </c>
      <c r="K397" t="s">
        <v>22</v>
      </c>
      <c r="L397" s="8">
        <f t="shared" si="24"/>
        <v>40885.25</v>
      </c>
      <c r="M397">
        <v>1323324000</v>
      </c>
      <c r="N397" s="8">
        <f t="shared" si="25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18">
        <f t="shared" si="27"/>
        <v>48.012468827930178</v>
      </c>
      <c r="J398" t="s">
        <v>26</v>
      </c>
      <c r="K398" t="s">
        <v>27</v>
      </c>
      <c r="L398" s="8">
        <f t="shared" si="24"/>
        <v>43378.208333333328</v>
      </c>
      <c r="M398">
        <v>1538715600</v>
      </c>
      <c r="N398" s="8">
        <f t="shared" si="25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18">
        <f t="shared" si="27"/>
        <v>31.019823788546255</v>
      </c>
      <c r="J399" t="s">
        <v>21</v>
      </c>
      <c r="K399" t="s">
        <v>22</v>
      </c>
      <c r="L399" s="8">
        <f t="shared" si="24"/>
        <v>41417.208333333336</v>
      </c>
      <c r="M399">
        <v>1369285200</v>
      </c>
      <c r="N399" s="8">
        <f t="shared" si="25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18">
        <f t="shared" si="27"/>
        <v>99.203252032520325</v>
      </c>
      <c r="J400" t="s">
        <v>107</v>
      </c>
      <c r="K400" t="s">
        <v>108</v>
      </c>
      <c r="L400" s="8">
        <f t="shared" si="24"/>
        <v>43228.208333333328</v>
      </c>
      <c r="M400">
        <v>1525755600</v>
      </c>
      <c r="N400" s="8">
        <f t="shared" si="25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18">
        <f t="shared" si="27"/>
        <v>66.022316684378325</v>
      </c>
      <c r="J401" t="s">
        <v>21</v>
      </c>
      <c r="K401" t="s">
        <v>22</v>
      </c>
      <c r="L401" s="8">
        <f t="shared" si="24"/>
        <v>40576.25</v>
      </c>
      <c r="M401">
        <v>1296626400</v>
      </c>
      <c r="N401" s="8">
        <f t="shared" si="25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18">
        <f t="shared" si="27"/>
        <v>2</v>
      </c>
      <c r="J402" t="s">
        <v>21</v>
      </c>
      <c r="K402" t="s">
        <v>22</v>
      </c>
      <c r="L402" s="8">
        <f t="shared" si="24"/>
        <v>41502.208333333336</v>
      </c>
      <c r="M402">
        <v>1376629200</v>
      </c>
      <c r="N402" s="8">
        <f t="shared" si="25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18">
        <f t="shared" si="27"/>
        <v>46.060200668896321</v>
      </c>
      <c r="J403" t="s">
        <v>21</v>
      </c>
      <c r="K403" t="s">
        <v>22</v>
      </c>
      <c r="L403" s="8">
        <f t="shared" si="24"/>
        <v>43765.208333333328</v>
      </c>
      <c r="M403">
        <v>1572152400</v>
      </c>
      <c r="N403" s="8">
        <f t="shared" si="25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18">
        <f t="shared" si="27"/>
        <v>73.650000000000006</v>
      </c>
      <c r="J404" t="s">
        <v>21</v>
      </c>
      <c r="K404" t="s">
        <v>22</v>
      </c>
      <c r="L404" s="8">
        <f t="shared" si="24"/>
        <v>40914.25</v>
      </c>
      <c r="M404">
        <v>1325829600</v>
      </c>
      <c r="N404" s="8">
        <f t="shared" si="25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18">
        <f t="shared" si="27"/>
        <v>55.99336650082919</v>
      </c>
      <c r="J405" t="s">
        <v>15</v>
      </c>
      <c r="K405" t="s">
        <v>16</v>
      </c>
      <c r="L405" s="8">
        <f t="shared" si="24"/>
        <v>40310.208333333336</v>
      </c>
      <c r="M405">
        <v>1273640400</v>
      </c>
      <c r="N405" s="8">
        <f t="shared" si="25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18">
        <f t="shared" si="27"/>
        <v>68.985695127402778</v>
      </c>
      <c r="J406" t="s">
        <v>21</v>
      </c>
      <c r="K406" t="s">
        <v>22</v>
      </c>
      <c r="L406" s="8">
        <f t="shared" si="24"/>
        <v>43053.25</v>
      </c>
      <c r="M406">
        <v>1510639200</v>
      </c>
      <c r="N406" s="8">
        <f t="shared" si="25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18">
        <f t="shared" si="27"/>
        <v>60.981609195402299</v>
      </c>
      <c r="J407" t="s">
        <v>21</v>
      </c>
      <c r="K407" t="s">
        <v>22</v>
      </c>
      <c r="L407" s="8">
        <f t="shared" si="24"/>
        <v>43255.208333333328</v>
      </c>
      <c r="M407">
        <v>1528088400</v>
      </c>
      <c r="N407" s="8">
        <f t="shared" si="25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18">
        <f t="shared" si="27"/>
        <v>110.98139534883721</v>
      </c>
      <c r="J408" t="s">
        <v>21</v>
      </c>
      <c r="K408" t="s">
        <v>22</v>
      </c>
      <c r="L408" s="8">
        <f t="shared" si="24"/>
        <v>41304.25</v>
      </c>
      <c r="M408">
        <v>1359525600</v>
      </c>
      <c r="N408" s="8">
        <f t="shared" si="25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18">
        <f t="shared" si="27"/>
        <v>25</v>
      </c>
      <c r="J409" t="s">
        <v>36</v>
      </c>
      <c r="K409" t="s">
        <v>37</v>
      </c>
      <c r="L409" s="8">
        <f t="shared" si="24"/>
        <v>43751.208333333328</v>
      </c>
      <c r="M409">
        <v>1570942800</v>
      </c>
      <c r="N409" s="8">
        <f t="shared" si="25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18">
        <f t="shared" si="27"/>
        <v>78.759740259740255</v>
      </c>
      <c r="J410" t="s">
        <v>15</v>
      </c>
      <c r="K410" t="s">
        <v>16</v>
      </c>
      <c r="L410" s="8">
        <f t="shared" si="24"/>
        <v>42541.208333333328</v>
      </c>
      <c r="M410">
        <v>1466398800</v>
      </c>
      <c r="N410" s="8">
        <f t="shared" si="25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18">
        <f t="shared" si="27"/>
        <v>87.960784313725483</v>
      </c>
      <c r="J411" t="s">
        <v>21</v>
      </c>
      <c r="K411" t="s">
        <v>22</v>
      </c>
      <c r="L411" s="8">
        <f t="shared" si="24"/>
        <v>42843.208333333328</v>
      </c>
      <c r="M411">
        <v>1492491600</v>
      </c>
      <c r="N411" s="8">
        <f t="shared" si="25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18">
        <f t="shared" si="27"/>
        <v>49.987398739873989</v>
      </c>
      <c r="J412" t="s">
        <v>21</v>
      </c>
      <c r="K412" t="s">
        <v>22</v>
      </c>
      <c r="L412" s="8">
        <f t="shared" si="24"/>
        <v>42122.208333333328</v>
      </c>
      <c r="M412">
        <v>1430197200</v>
      </c>
      <c r="N412" s="8">
        <f t="shared" si="25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18">
        <f t="shared" si="27"/>
        <v>99.524390243902445</v>
      </c>
      <c r="J413" t="s">
        <v>21</v>
      </c>
      <c r="K413" t="s">
        <v>22</v>
      </c>
      <c r="L413" s="8">
        <f t="shared" si="24"/>
        <v>42884.208333333328</v>
      </c>
      <c r="M413">
        <v>1496034000</v>
      </c>
      <c r="N413" s="8">
        <f t="shared" si="25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18">
        <f t="shared" si="27"/>
        <v>104.82089552238806</v>
      </c>
      <c r="J414" t="s">
        <v>21</v>
      </c>
      <c r="K414" t="s">
        <v>22</v>
      </c>
      <c r="L414" s="8">
        <f t="shared" si="24"/>
        <v>41642.25</v>
      </c>
      <c r="M414">
        <v>1388728800</v>
      </c>
      <c r="N414" s="8">
        <f t="shared" si="25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18">
        <f t="shared" si="27"/>
        <v>108.01469237832875</v>
      </c>
      <c r="J415" t="s">
        <v>21</v>
      </c>
      <c r="K415" t="s">
        <v>22</v>
      </c>
      <c r="L415" s="8">
        <f t="shared" si="24"/>
        <v>43431.25</v>
      </c>
      <c r="M415">
        <v>1543298400</v>
      </c>
      <c r="N415" s="8">
        <f t="shared" si="25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18">
        <f t="shared" si="27"/>
        <v>28.998544660724033</v>
      </c>
      <c r="J416" t="s">
        <v>21</v>
      </c>
      <c r="K416" t="s">
        <v>22</v>
      </c>
      <c r="L416" s="8">
        <f t="shared" si="24"/>
        <v>40288.208333333336</v>
      </c>
      <c r="M416">
        <v>1271739600</v>
      </c>
      <c r="N416" s="8">
        <f t="shared" si="25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18">
        <f t="shared" si="27"/>
        <v>30.028708133971293</v>
      </c>
      <c r="J417" t="s">
        <v>21</v>
      </c>
      <c r="K417" t="s">
        <v>22</v>
      </c>
      <c r="L417" s="8">
        <f t="shared" si="24"/>
        <v>40921.25</v>
      </c>
      <c r="M417">
        <v>1326434400</v>
      </c>
      <c r="N417" s="8">
        <f t="shared" si="25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18">
        <f t="shared" si="27"/>
        <v>41.005559416261292</v>
      </c>
      <c r="J418" t="s">
        <v>21</v>
      </c>
      <c r="K418" t="s">
        <v>22</v>
      </c>
      <c r="L418" s="8">
        <f t="shared" si="24"/>
        <v>40560.25</v>
      </c>
      <c r="M418">
        <v>1295244000</v>
      </c>
      <c r="N418" s="8">
        <f t="shared" si="25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18">
        <f t="shared" si="27"/>
        <v>62.866666666666667</v>
      </c>
      <c r="J419" t="s">
        <v>21</v>
      </c>
      <c r="K419" t="s">
        <v>22</v>
      </c>
      <c r="L419" s="8">
        <f t="shared" si="24"/>
        <v>43407.208333333328</v>
      </c>
      <c r="M419">
        <v>1541221200</v>
      </c>
      <c r="N419" s="8">
        <f t="shared" si="25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18">
        <f t="shared" si="27"/>
        <v>47.005002501250623</v>
      </c>
      <c r="J420" t="s">
        <v>15</v>
      </c>
      <c r="K420" t="s">
        <v>16</v>
      </c>
      <c r="L420" s="8">
        <f t="shared" si="24"/>
        <v>41035.208333333336</v>
      </c>
      <c r="M420">
        <v>1336280400</v>
      </c>
      <c r="N420" s="8">
        <f t="shared" si="25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18">
        <f t="shared" si="27"/>
        <v>26.997693638285604</v>
      </c>
      <c r="J421" t="s">
        <v>21</v>
      </c>
      <c r="K421" t="s">
        <v>22</v>
      </c>
      <c r="L421" s="8">
        <f t="shared" si="24"/>
        <v>40899.25</v>
      </c>
      <c r="M421">
        <v>1324533600</v>
      </c>
      <c r="N421" s="8">
        <f t="shared" si="25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18">
        <f t="shared" si="27"/>
        <v>68.329787234042556</v>
      </c>
      <c r="J422" t="s">
        <v>21</v>
      </c>
      <c r="K422" t="s">
        <v>22</v>
      </c>
      <c r="L422" s="8">
        <f t="shared" si="24"/>
        <v>42911.208333333328</v>
      </c>
      <c r="M422">
        <v>1498366800</v>
      </c>
      <c r="N422" s="8">
        <f t="shared" si="25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18">
        <f t="shared" si="27"/>
        <v>50.974576271186443</v>
      </c>
      <c r="J423" t="s">
        <v>21</v>
      </c>
      <c r="K423" t="s">
        <v>22</v>
      </c>
      <c r="L423" s="8">
        <f t="shared" si="24"/>
        <v>42915.208333333328</v>
      </c>
      <c r="M423">
        <v>1498712400</v>
      </c>
      <c r="N423" s="8">
        <f t="shared" si="25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18">
        <f t="shared" si="27"/>
        <v>54.024390243902438</v>
      </c>
      <c r="J424" t="s">
        <v>21</v>
      </c>
      <c r="K424" t="s">
        <v>22</v>
      </c>
      <c r="L424" s="8">
        <f t="shared" si="24"/>
        <v>40285.208333333336</v>
      </c>
      <c r="M424">
        <v>1271480400</v>
      </c>
      <c r="N424" s="8">
        <f t="shared" si="25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18">
        <f t="shared" si="27"/>
        <v>97.055555555555557</v>
      </c>
      <c r="J425" t="s">
        <v>21</v>
      </c>
      <c r="K425" t="s">
        <v>22</v>
      </c>
      <c r="L425" s="8">
        <f t="shared" si="24"/>
        <v>40808.208333333336</v>
      </c>
      <c r="M425">
        <v>1316667600</v>
      </c>
      <c r="N425" s="8">
        <f t="shared" si="25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18">
        <f t="shared" si="27"/>
        <v>24.867469879518072</v>
      </c>
      <c r="J426" t="s">
        <v>21</v>
      </c>
      <c r="K426" t="s">
        <v>22</v>
      </c>
      <c r="L426" s="8">
        <f t="shared" si="24"/>
        <v>43208.208333333328</v>
      </c>
      <c r="M426">
        <v>1524027600</v>
      </c>
      <c r="N426" s="8">
        <f t="shared" si="25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18">
        <f t="shared" si="27"/>
        <v>84.423913043478265</v>
      </c>
      <c r="J427" t="s">
        <v>21</v>
      </c>
      <c r="K427" t="s">
        <v>22</v>
      </c>
      <c r="L427" s="8">
        <f t="shared" si="24"/>
        <v>42213.208333333328</v>
      </c>
      <c r="M427">
        <v>1438059600</v>
      </c>
      <c r="N427" s="8">
        <f t="shared" si="25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18">
        <f t="shared" si="27"/>
        <v>47.091324200913242</v>
      </c>
      <c r="J428" t="s">
        <v>21</v>
      </c>
      <c r="K428" t="s">
        <v>22</v>
      </c>
      <c r="L428" s="8">
        <f t="shared" si="24"/>
        <v>41332.25</v>
      </c>
      <c r="M428">
        <v>1361944800</v>
      </c>
      <c r="N428" s="8">
        <f t="shared" si="25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18">
        <f t="shared" si="27"/>
        <v>77.996041171813147</v>
      </c>
      <c r="J429" t="s">
        <v>21</v>
      </c>
      <c r="K429" t="s">
        <v>22</v>
      </c>
      <c r="L429" s="8">
        <f t="shared" si="24"/>
        <v>41895.208333333336</v>
      </c>
      <c r="M429">
        <v>1410584400</v>
      </c>
      <c r="N429" s="8">
        <f t="shared" si="25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18">
        <f t="shared" si="27"/>
        <v>62.967871485943775</v>
      </c>
      <c r="J430" t="s">
        <v>21</v>
      </c>
      <c r="K430" t="s">
        <v>22</v>
      </c>
      <c r="L430" s="8">
        <f t="shared" si="24"/>
        <v>40585.25</v>
      </c>
      <c r="M430">
        <v>1297404000</v>
      </c>
      <c r="N430" s="8">
        <f t="shared" si="25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18">
        <f t="shared" si="27"/>
        <v>81.006080449017773</v>
      </c>
      <c r="J431" t="s">
        <v>21</v>
      </c>
      <c r="K431" t="s">
        <v>22</v>
      </c>
      <c r="L431" s="8">
        <f t="shared" si="24"/>
        <v>41680.25</v>
      </c>
      <c r="M431">
        <v>1392012000</v>
      </c>
      <c r="N431" s="8">
        <f t="shared" si="25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18">
        <f t="shared" si="27"/>
        <v>65.321428571428569</v>
      </c>
      <c r="J432" t="s">
        <v>21</v>
      </c>
      <c r="K432" t="s">
        <v>22</v>
      </c>
      <c r="L432" s="8">
        <f t="shared" si="24"/>
        <v>43737.208333333328</v>
      </c>
      <c r="M432">
        <v>1569733200</v>
      </c>
      <c r="N432" s="8">
        <f t="shared" si="25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18">
        <f t="shared" si="27"/>
        <v>104.43617021276596</v>
      </c>
      <c r="J433" t="s">
        <v>21</v>
      </c>
      <c r="K433" t="s">
        <v>22</v>
      </c>
      <c r="L433" s="8">
        <f t="shared" si="24"/>
        <v>43273.208333333328</v>
      </c>
      <c r="M433">
        <v>1529643600</v>
      </c>
      <c r="N433" s="8">
        <f t="shared" si="25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18">
        <f t="shared" si="27"/>
        <v>69.989010989010993</v>
      </c>
      <c r="J434" t="s">
        <v>21</v>
      </c>
      <c r="K434" t="s">
        <v>22</v>
      </c>
      <c r="L434" s="8">
        <f t="shared" si="24"/>
        <v>41761.208333333336</v>
      </c>
      <c r="M434">
        <v>1399006800</v>
      </c>
      <c r="N434" s="8">
        <f t="shared" si="25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18">
        <f t="shared" si="27"/>
        <v>83.023989898989896</v>
      </c>
      <c r="J435" t="s">
        <v>21</v>
      </c>
      <c r="K435" t="s">
        <v>22</v>
      </c>
      <c r="L435" s="8">
        <f t="shared" si="24"/>
        <v>41603.25</v>
      </c>
      <c r="M435">
        <v>1385359200</v>
      </c>
      <c r="N435" s="8">
        <f t="shared" si="25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18">
        <f t="shared" si="27"/>
        <v>90.3</v>
      </c>
      <c r="J436" t="s">
        <v>15</v>
      </c>
      <c r="K436" t="s">
        <v>16</v>
      </c>
      <c r="L436" s="8">
        <f t="shared" si="24"/>
        <v>42705.25</v>
      </c>
      <c r="M436">
        <v>1480572000</v>
      </c>
      <c r="N436" s="8">
        <f t="shared" si="25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18">
        <f t="shared" si="27"/>
        <v>103.98131932282546</v>
      </c>
      <c r="J437" t="s">
        <v>107</v>
      </c>
      <c r="K437" t="s">
        <v>108</v>
      </c>
      <c r="L437" s="8">
        <f t="shared" si="24"/>
        <v>41988.25</v>
      </c>
      <c r="M437">
        <v>1418623200</v>
      </c>
      <c r="N437" s="8">
        <f t="shared" si="25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18">
        <f t="shared" si="27"/>
        <v>54.931726907630519</v>
      </c>
      <c r="J438" t="s">
        <v>21</v>
      </c>
      <c r="K438" t="s">
        <v>22</v>
      </c>
      <c r="L438" s="8">
        <f t="shared" si="24"/>
        <v>43575.208333333328</v>
      </c>
      <c r="M438">
        <v>1555736400</v>
      </c>
      <c r="N438" s="8">
        <f t="shared" si="25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18">
        <f t="shared" si="27"/>
        <v>51.921875</v>
      </c>
      <c r="J439" t="s">
        <v>21</v>
      </c>
      <c r="K439" t="s">
        <v>22</v>
      </c>
      <c r="L439" s="8">
        <f t="shared" si="24"/>
        <v>42260.208333333328</v>
      </c>
      <c r="M439">
        <v>1442120400</v>
      </c>
      <c r="N439" s="8">
        <f t="shared" si="25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18">
        <f t="shared" si="27"/>
        <v>60.02834008097166</v>
      </c>
      <c r="J440" t="s">
        <v>21</v>
      </c>
      <c r="K440" t="s">
        <v>22</v>
      </c>
      <c r="L440" s="8">
        <f t="shared" si="24"/>
        <v>41337.25</v>
      </c>
      <c r="M440">
        <v>1362376800</v>
      </c>
      <c r="N440" s="8">
        <f t="shared" si="25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18">
        <f t="shared" si="27"/>
        <v>44.003488879197555</v>
      </c>
      <c r="J441" t="s">
        <v>21</v>
      </c>
      <c r="K441" t="s">
        <v>22</v>
      </c>
      <c r="L441" s="8">
        <f t="shared" si="24"/>
        <v>42680.208333333328</v>
      </c>
      <c r="M441">
        <v>1478408400</v>
      </c>
      <c r="N441" s="8">
        <f t="shared" si="25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18">
        <f t="shared" si="27"/>
        <v>53.003513254551258</v>
      </c>
      <c r="J442" t="s">
        <v>21</v>
      </c>
      <c r="K442" t="s">
        <v>22</v>
      </c>
      <c r="L442" s="8">
        <f t="shared" si="24"/>
        <v>42916.208333333328</v>
      </c>
      <c r="M442">
        <v>1498798800</v>
      </c>
      <c r="N442" s="8">
        <f t="shared" si="25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18">
        <f t="shared" si="27"/>
        <v>54.5</v>
      </c>
      <c r="J443" t="s">
        <v>21</v>
      </c>
      <c r="K443" t="s">
        <v>22</v>
      </c>
      <c r="L443" s="8">
        <f t="shared" si="24"/>
        <v>41025.208333333336</v>
      </c>
      <c r="M443">
        <v>1335416400</v>
      </c>
      <c r="N443" s="8">
        <f t="shared" si="25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18">
        <f t="shared" si="27"/>
        <v>75.04195804195804</v>
      </c>
      <c r="J444" t="s">
        <v>107</v>
      </c>
      <c r="K444" t="s">
        <v>108</v>
      </c>
      <c r="L444" s="8">
        <f t="shared" si="24"/>
        <v>42980.208333333328</v>
      </c>
      <c r="M444">
        <v>1504328400</v>
      </c>
      <c r="N444" s="8">
        <f t="shared" si="25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18">
        <f t="shared" si="27"/>
        <v>35.911111111111111</v>
      </c>
      <c r="J445" t="s">
        <v>21</v>
      </c>
      <c r="K445" t="s">
        <v>22</v>
      </c>
      <c r="L445" s="8">
        <f t="shared" si="24"/>
        <v>40451.208333333336</v>
      </c>
      <c r="M445">
        <v>1285822800</v>
      </c>
      <c r="N445" s="8">
        <f t="shared" si="25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18">
        <f t="shared" si="27"/>
        <v>36.952702702702702</v>
      </c>
      <c r="J446" t="s">
        <v>21</v>
      </c>
      <c r="K446" t="s">
        <v>22</v>
      </c>
      <c r="L446" s="8">
        <f t="shared" si="24"/>
        <v>40748.208333333336</v>
      </c>
      <c r="M446">
        <v>1311483600</v>
      </c>
      <c r="N446" s="8">
        <f t="shared" si="25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18">
        <f t="shared" si="27"/>
        <v>63.170588235294119</v>
      </c>
      <c r="J447" t="s">
        <v>21</v>
      </c>
      <c r="K447" t="s">
        <v>22</v>
      </c>
      <c r="L447" s="8">
        <f t="shared" si="24"/>
        <v>40515.25</v>
      </c>
      <c r="M447">
        <v>1291356000</v>
      </c>
      <c r="N447" s="8">
        <f t="shared" si="25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18">
        <f t="shared" si="27"/>
        <v>29.99462365591398</v>
      </c>
      <c r="J448" t="s">
        <v>21</v>
      </c>
      <c r="K448" t="s">
        <v>22</v>
      </c>
      <c r="L448" s="8">
        <f t="shared" si="24"/>
        <v>41261.25</v>
      </c>
      <c r="M448">
        <v>1355810400</v>
      </c>
      <c r="N448" s="8">
        <f t="shared" si="25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18">
        <f t="shared" si="27"/>
        <v>86</v>
      </c>
      <c r="J449" t="s">
        <v>40</v>
      </c>
      <c r="K449" t="s">
        <v>41</v>
      </c>
      <c r="L449" s="8">
        <f t="shared" si="24"/>
        <v>43088.25</v>
      </c>
      <c r="M449">
        <v>1513663200</v>
      </c>
      <c r="N449" s="8">
        <f t="shared" si="25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18">
        <f t="shared" si="27"/>
        <v>75.014876033057845</v>
      </c>
      <c r="J450" t="s">
        <v>21</v>
      </c>
      <c r="K450" t="s">
        <v>22</v>
      </c>
      <c r="L450" s="8">
        <f t="shared" si="24"/>
        <v>41378.208333333336</v>
      </c>
      <c r="M450">
        <v>1365915600</v>
      </c>
      <c r="N450" s="8">
        <f t="shared" si="25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18">
        <f t="shared" si="27"/>
        <v>101.19767441860465</v>
      </c>
      <c r="J451" t="s">
        <v>36</v>
      </c>
      <c r="K451" t="s">
        <v>37</v>
      </c>
      <c r="L451" s="8">
        <f t="shared" ref="L451:L514" si="28" xml:space="preserve"> (((M451/60)/60)/24)+DATE(1970,1,1)</f>
        <v>43530.25</v>
      </c>
      <c r="M451">
        <v>1551852000</v>
      </c>
      <c r="N451" s="8">
        <f t="shared" ref="N451:N514" si="29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E452/D452*(100)</f>
        <v>4</v>
      </c>
      <c r="G452" t="s">
        <v>14</v>
      </c>
      <c r="H452">
        <v>1</v>
      </c>
      <c r="I452" s="18">
        <f t="shared" ref="I452:I515" si="31">E452/H452</f>
        <v>4</v>
      </c>
      <c r="J452" t="s">
        <v>15</v>
      </c>
      <c r="K452" t="s">
        <v>16</v>
      </c>
      <c r="L452" s="8">
        <f t="shared" si="28"/>
        <v>43394.208333333328</v>
      </c>
      <c r="M452">
        <v>1540098000</v>
      </c>
      <c r="N452" s="8">
        <f t="shared" si="29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18">
        <f t="shared" si="31"/>
        <v>29.001272669424118</v>
      </c>
      <c r="J453" t="s">
        <v>21</v>
      </c>
      <c r="K453" t="s">
        <v>22</v>
      </c>
      <c r="L453" s="8">
        <f t="shared" si="28"/>
        <v>42935.208333333328</v>
      </c>
      <c r="M453">
        <v>1500440400</v>
      </c>
      <c r="N453" s="8">
        <f t="shared" si="29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18">
        <f t="shared" si="31"/>
        <v>98.225806451612897</v>
      </c>
      <c r="J454" t="s">
        <v>21</v>
      </c>
      <c r="K454" t="s">
        <v>22</v>
      </c>
      <c r="L454" s="8">
        <f t="shared" si="28"/>
        <v>40365.208333333336</v>
      </c>
      <c r="M454">
        <v>1278392400</v>
      </c>
      <c r="N454" s="8">
        <f t="shared" si="29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18">
        <f t="shared" si="31"/>
        <v>87.001693480101608</v>
      </c>
      <c r="J455" t="s">
        <v>21</v>
      </c>
      <c r="K455" t="s">
        <v>22</v>
      </c>
      <c r="L455" s="8">
        <f t="shared" si="28"/>
        <v>42705.25</v>
      </c>
      <c r="M455">
        <v>1480572000</v>
      </c>
      <c r="N455" s="8">
        <f t="shared" si="29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18">
        <f t="shared" si="31"/>
        <v>45.205128205128204</v>
      </c>
      <c r="J456" t="s">
        <v>21</v>
      </c>
      <c r="K456" t="s">
        <v>22</v>
      </c>
      <c r="L456" s="8">
        <f t="shared" si="28"/>
        <v>41568.208333333336</v>
      </c>
      <c r="M456">
        <v>1382331600</v>
      </c>
      <c r="N456" s="8">
        <f t="shared" si="29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18">
        <f t="shared" si="31"/>
        <v>37.001341561577675</v>
      </c>
      <c r="J457" t="s">
        <v>21</v>
      </c>
      <c r="K457" t="s">
        <v>22</v>
      </c>
      <c r="L457" s="8">
        <f t="shared" si="28"/>
        <v>40809.208333333336</v>
      </c>
      <c r="M457">
        <v>1316754000</v>
      </c>
      <c r="N457" s="8">
        <f t="shared" si="29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18">
        <f t="shared" si="31"/>
        <v>94.976947040498445</v>
      </c>
      <c r="J458" t="s">
        <v>21</v>
      </c>
      <c r="K458" t="s">
        <v>22</v>
      </c>
      <c r="L458" s="8">
        <f t="shared" si="28"/>
        <v>43141.25</v>
      </c>
      <c r="M458">
        <v>1518242400</v>
      </c>
      <c r="N458" s="8">
        <f t="shared" si="29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18">
        <f t="shared" si="31"/>
        <v>28.956521739130434</v>
      </c>
      <c r="J459" t="s">
        <v>21</v>
      </c>
      <c r="K459" t="s">
        <v>22</v>
      </c>
      <c r="L459" s="8">
        <f t="shared" si="28"/>
        <v>42657.208333333328</v>
      </c>
      <c r="M459">
        <v>1476421200</v>
      </c>
      <c r="N459" s="8">
        <f t="shared" si="29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18">
        <f t="shared" si="31"/>
        <v>55.993396226415094</v>
      </c>
      <c r="J460" t="s">
        <v>21</v>
      </c>
      <c r="K460" t="s">
        <v>22</v>
      </c>
      <c r="L460" s="8">
        <f t="shared" si="28"/>
        <v>40265.208333333336</v>
      </c>
      <c r="M460">
        <v>1269752400</v>
      </c>
      <c r="N460" s="8">
        <f t="shared" si="29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18">
        <f t="shared" si="31"/>
        <v>54.038095238095238</v>
      </c>
      <c r="J461" t="s">
        <v>21</v>
      </c>
      <c r="K461" t="s">
        <v>22</v>
      </c>
      <c r="L461" s="8">
        <f t="shared" si="28"/>
        <v>42001.25</v>
      </c>
      <c r="M461">
        <v>1419746400</v>
      </c>
      <c r="N461" s="8">
        <f t="shared" si="29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18">
        <f t="shared" si="31"/>
        <v>82.38</v>
      </c>
      <c r="J462" t="s">
        <v>21</v>
      </c>
      <c r="K462" t="s">
        <v>22</v>
      </c>
      <c r="L462" s="8">
        <f t="shared" si="28"/>
        <v>40399.208333333336</v>
      </c>
      <c r="M462">
        <v>1281330000</v>
      </c>
      <c r="N462" s="8">
        <f t="shared" si="29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18">
        <f t="shared" si="31"/>
        <v>66.997115384615384</v>
      </c>
      <c r="J463" t="s">
        <v>21</v>
      </c>
      <c r="K463" t="s">
        <v>22</v>
      </c>
      <c r="L463" s="8">
        <f t="shared" si="28"/>
        <v>41757.208333333336</v>
      </c>
      <c r="M463">
        <v>1398661200</v>
      </c>
      <c r="N463" s="8">
        <f t="shared" si="29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18">
        <f t="shared" si="31"/>
        <v>107.91401869158878</v>
      </c>
      <c r="J464" t="s">
        <v>21</v>
      </c>
      <c r="K464" t="s">
        <v>22</v>
      </c>
      <c r="L464" s="8">
        <f t="shared" si="28"/>
        <v>41304.25</v>
      </c>
      <c r="M464">
        <v>1359525600</v>
      </c>
      <c r="N464" s="8">
        <f t="shared" si="29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18">
        <f t="shared" si="31"/>
        <v>69.009501187648453</v>
      </c>
      <c r="J465" t="s">
        <v>21</v>
      </c>
      <c r="K465" t="s">
        <v>22</v>
      </c>
      <c r="L465" s="8">
        <f t="shared" si="28"/>
        <v>41639.25</v>
      </c>
      <c r="M465">
        <v>1388469600</v>
      </c>
      <c r="N465" s="8">
        <f t="shared" si="29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18">
        <f t="shared" si="31"/>
        <v>39.006568144499177</v>
      </c>
      <c r="J466" t="s">
        <v>21</v>
      </c>
      <c r="K466" t="s">
        <v>22</v>
      </c>
      <c r="L466" s="8">
        <f t="shared" si="28"/>
        <v>43142.25</v>
      </c>
      <c r="M466">
        <v>1518328800</v>
      </c>
      <c r="N466" s="8">
        <f t="shared" si="29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18">
        <f t="shared" si="31"/>
        <v>110.3625</v>
      </c>
      <c r="J467" t="s">
        <v>21</v>
      </c>
      <c r="K467" t="s">
        <v>22</v>
      </c>
      <c r="L467" s="8">
        <f t="shared" si="28"/>
        <v>43127.25</v>
      </c>
      <c r="M467">
        <v>1517032800</v>
      </c>
      <c r="N467" s="8">
        <f t="shared" si="29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18">
        <f t="shared" si="31"/>
        <v>94.857142857142861</v>
      </c>
      <c r="J468" t="s">
        <v>21</v>
      </c>
      <c r="K468" t="s">
        <v>22</v>
      </c>
      <c r="L468" s="8">
        <f t="shared" si="28"/>
        <v>41409.208333333336</v>
      </c>
      <c r="M468">
        <v>1368594000</v>
      </c>
      <c r="N468" s="8">
        <f t="shared" si="29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18">
        <f t="shared" si="31"/>
        <v>57.935251798561154</v>
      </c>
      <c r="J469" t="s">
        <v>15</v>
      </c>
      <c r="K469" t="s">
        <v>16</v>
      </c>
      <c r="L469" s="8">
        <f t="shared" si="28"/>
        <v>42331.25</v>
      </c>
      <c r="M469">
        <v>1448258400</v>
      </c>
      <c r="N469" s="8">
        <f t="shared" si="29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18">
        <f t="shared" si="31"/>
        <v>101.25</v>
      </c>
      <c r="J470" t="s">
        <v>21</v>
      </c>
      <c r="K470" t="s">
        <v>22</v>
      </c>
      <c r="L470" s="8">
        <f t="shared" si="28"/>
        <v>43569.208333333328</v>
      </c>
      <c r="M470">
        <v>1555218000</v>
      </c>
      <c r="N470" s="8">
        <f t="shared" si="29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18">
        <f t="shared" si="31"/>
        <v>64.95597484276729</v>
      </c>
      <c r="J471" t="s">
        <v>21</v>
      </c>
      <c r="K471" t="s">
        <v>22</v>
      </c>
      <c r="L471" s="8">
        <f t="shared" si="28"/>
        <v>42142.208333333328</v>
      </c>
      <c r="M471">
        <v>1431925200</v>
      </c>
      <c r="N471" s="8">
        <f t="shared" si="29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18">
        <f t="shared" si="31"/>
        <v>27.00524934383202</v>
      </c>
      <c r="J472" t="s">
        <v>21</v>
      </c>
      <c r="K472" t="s">
        <v>22</v>
      </c>
      <c r="L472" s="8">
        <f t="shared" si="28"/>
        <v>42716.25</v>
      </c>
      <c r="M472">
        <v>1481522400</v>
      </c>
      <c r="N472" s="8">
        <f t="shared" si="29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18">
        <f t="shared" si="31"/>
        <v>50.97422680412371</v>
      </c>
      <c r="J473" t="s">
        <v>40</v>
      </c>
      <c r="K473" t="s">
        <v>41</v>
      </c>
      <c r="L473" s="8">
        <f t="shared" si="28"/>
        <v>41031.208333333336</v>
      </c>
      <c r="M473">
        <v>1335934800</v>
      </c>
      <c r="N473" s="8">
        <f t="shared" si="29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18">
        <f t="shared" si="31"/>
        <v>104.94260869565217</v>
      </c>
      <c r="J474" t="s">
        <v>21</v>
      </c>
      <c r="K474" t="s">
        <v>22</v>
      </c>
      <c r="L474" s="8">
        <f t="shared" si="28"/>
        <v>43535.208333333328</v>
      </c>
      <c r="M474">
        <v>1552280400</v>
      </c>
      <c r="N474" s="8">
        <f t="shared" si="29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18">
        <f t="shared" si="31"/>
        <v>84.028301886792448</v>
      </c>
      <c r="J475" t="s">
        <v>21</v>
      </c>
      <c r="K475" t="s">
        <v>22</v>
      </c>
      <c r="L475" s="8">
        <f t="shared" si="28"/>
        <v>43277.208333333328</v>
      </c>
      <c r="M475">
        <v>1529989200</v>
      </c>
      <c r="N475" s="8">
        <f t="shared" si="29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18">
        <f t="shared" si="31"/>
        <v>102.85915492957747</v>
      </c>
      <c r="J476" t="s">
        <v>21</v>
      </c>
      <c r="K476" t="s">
        <v>22</v>
      </c>
      <c r="L476" s="8">
        <f t="shared" si="28"/>
        <v>41989.25</v>
      </c>
      <c r="M476">
        <v>1418709600</v>
      </c>
      <c r="N476" s="8">
        <f t="shared" si="29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18">
        <f t="shared" si="31"/>
        <v>39.962085308056871</v>
      </c>
      <c r="J477" t="s">
        <v>21</v>
      </c>
      <c r="K477" t="s">
        <v>22</v>
      </c>
      <c r="L477" s="8">
        <f t="shared" si="28"/>
        <v>41450.208333333336</v>
      </c>
      <c r="M477">
        <v>1372136400</v>
      </c>
      <c r="N477" s="8">
        <f t="shared" si="29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18">
        <f t="shared" si="31"/>
        <v>51.001785714285717</v>
      </c>
      <c r="J478" t="s">
        <v>21</v>
      </c>
      <c r="K478" t="s">
        <v>22</v>
      </c>
      <c r="L478" s="8">
        <f t="shared" si="28"/>
        <v>43322.208333333328</v>
      </c>
      <c r="M478">
        <v>1533877200</v>
      </c>
      <c r="N478" s="8">
        <f t="shared" si="29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18">
        <f t="shared" si="31"/>
        <v>40.823008849557525</v>
      </c>
      <c r="J479" t="s">
        <v>21</v>
      </c>
      <c r="K479" t="s">
        <v>22</v>
      </c>
      <c r="L479" s="8">
        <f t="shared" si="28"/>
        <v>40720.208333333336</v>
      </c>
      <c r="M479">
        <v>1309064400</v>
      </c>
      <c r="N479" s="8">
        <f t="shared" si="29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18">
        <f t="shared" si="31"/>
        <v>58.999637155297535</v>
      </c>
      <c r="J480" t="s">
        <v>21</v>
      </c>
      <c r="K480" t="s">
        <v>22</v>
      </c>
      <c r="L480" s="8">
        <f t="shared" si="28"/>
        <v>42072.208333333328</v>
      </c>
      <c r="M480">
        <v>1425877200</v>
      </c>
      <c r="N480" s="8">
        <f t="shared" si="29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18">
        <f t="shared" si="31"/>
        <v>71.156069364161851</v>
      </c>
      <c r="J481" t="s">
        <v>40</v>
      </c>
      <c r="K481" t="s">
        <v>41</v>
      </c>
      <c r="L481" s="8">
        <f t="shared" si="28"/>
        <v>42945.208333333328</v>
      </c>
      <c r="M481">
        <v>1501304400</v>
      </c>
      <c r="N481" s="8">
        <f t="shared" si="29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18">
        <f t="shared" si="31"/>
        <v>99.494252873563212</v>
      </c>
      <c r="J482" t="s">
        <v>21</v>
      </c>
      <c r="K482" t="s">
        <v>22</v>
      </c>
      <c r="L482" s="8">
        <f t="shared" si="28"/>
        <v>40248.25</v>
      </c>
      <c r="M482">
        <v>1268287200</v>
      </c>
      <c r="N482" s="8">
        <f t="shared" si="29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18">
        <f t="shared" si="31"/>
        <v>103.98634590377114</v>
      </c>
      <c r="J483" t="s">
        <v>21</v>
      </c>
      <c r="K483" t="s">
        <v>22</v>
      </c>
      <c r="L483" s="8">
        <f t="shared" si="28"/>
        <v>41913.208333333336</v>
      </c>
      <c r="M483">
        <v>1412139600</v>
      </c>
      <c r="N483" s="8">
        <f t="shared" si="29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18">
        <f t="shared" si="31"/>
        <v>76.555555555555557</v>
      </c>
      <c r="J484" t="s">
        <v>21</v>
      </c>
      <c r="K484" t="s">
        <v>22</v>
      </c>
      <c r="L484" s="8">
        <f t="shared" si="28"/>
        <v>40963.25</v>
      </c>
      <c r="M484">
        <v>1330063200</v>
      </c>
      <c r="N484" s="8">
        <f t="shared" si="29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18">
        <f t="shared" si="31"/>
        <v>87.068592057761734</v>
      </c>
      <c r="J485" t="s">
        <v>21</v>
      </c>
      <c r="K485" t="s">
        <v>22</v>
      </c>
      <c r="L485" s="8">
        <f t="shared" si="28"/>
        <v>43811.25</v>
      </c>
      <c r="M485">
        <v>1576130400</v>
      </c>
      <c r="N485" s="8">
        <f t="shared" si="29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18">
        <f t="shared" si="31"/>
        <v>48.99554707379135</v>
      </c>
      <c r="J486" t="s">
        <v>40</v>
      </c>
      <c r="K486" t="s">
        <v>41</v>
      </c>
      <c r="L486" s="8">
        <f t="shared" si="28"/>
        <v>41855.208333333336</v>
      </c>
      <c r="M486">
        <v>1407128400</v>
      </c>
      <c r="N486" s="8">
        <f t="shared" si="29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18">
        <f t="shared" si="31"/>
        <v>42.969135802469133</v>
      </c>
      <c r="J487" t="s">
        <v>40</v>
      </c>
      <c r="K487" t="s">
        <v>41</v>
      </c>
      <c r="L487" s="8">
        <f t="shared" si="28"/>
        <v>43626.208333333328</v>
      </c>
      <c r="M487">
        <v>1560142800</v>
      </c>
      <c r="N487" s="8">
        <f t="shared" si="29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18">
        <f t="shared" si="31"/>
        <v>33.428571428571431</v>
      </c>
      <c r="J488" t="s">
        <v>40</v>
      </c>
      <c r="K488" t="s">
        <v>41</v>
      </c>
      <c r="L488" s="8">
        <f t="shared" si="28"/>
        <v>43168.25</v>
      </c>
      <c r="M488">
        <v>1520575200</v>
      </c>
      <c r="N488" s="8">
        <f t="shared" si="29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18">
        <f t="shared" si="31"/>
        <v>83.982949701619773</v>
      </c>
      <c r="J489" t="s">
        <v>21</v>
      </c>
      <c r="K489" t="s">
        <v>22</v>
      </c>
      <c r="L489" s="8">
        <f t="shared" si="28"/>
        <v>42845.208333333328</v>
      </c>
      <c r="M489">
        <v>1492664400</v>
      </c>
      <c r="N489" s="8">
        <f t="shared" si="29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18">
        <f t="shared" si="31"/>
        <v>101.41739130434783</v>
      </c>
      <c r="J490" t="s">
        <v>21</v>
      </c>
      <c r="K490" t="s">
        <v>22</v>
      </c>
      <c r="L490" s="8">
        <f t="shared" si="28"/>
        <v>42403.25</v>
      </c>
      <c r="M490">
        <v>1454479200</v>
      </c>
      <c r="N490" s="8">
        <f t="shared" si="29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18">
        <f t="shared" si="31"/>
        <v>109.87058823529412</v>
      </c>
      <c r="J491" t="s">
        <v>107</v>
      </c>
      <c r="K491" t="s">
        <v>108</v>
      </c>
      <c r="L491" s="8">
        <f t="shared" si="28"/>
        <v>40406.208333333336</v>
      </c>
      <c r="M491">
        <v>1281934800</v>
      </c>
      <c r="N491" s="8">
        <f t="shared" si="29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18">
        <f t="shared" si="31"/>
        <v>31.916666666666668</v>
      </c>
      <c r="J492" t="s">
        <v>21</v>
      </c>
      <c r="K492" t="s">
        <v>22</v>
      </c>
      <c r="L492" s="8">
        <f t="shared" si="28"/>
        <v>43786.25</v>
      </c>
      <c r="M492">
        <v>1573970400</v>
      </c>
      <c r="N492" s="8">
        <f t="shared" si="29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18">
        <f t="shared" si="31"/>
        <v>70.993450675399103</v>
      </c>
      <c r="J493" t="s">
        <v>21</v>
      </c>
      <c r="K493" t="s">
        <v>22</v>
      </c>
      <c r="L493" s="8">
        <f t="shared" si="28"/>
        <v>41456.208333333336</v>
      </c>
      <c r="M493">
        <v>1372654800</v>
      </c>
      <c r="N493" s="8">
        <f t="shared" si="29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18">
        <f t="shared" si="31"/>
        <v>77.026890756302521</v>
      </c>
      <c r="J494" t="s">
        <v>21</v>
      </c>
      <c r="K494" t="s">
        <v>22</v>
      </c>
      <c r="L494" s="8">
        <f t="shared" si="28"/>
        <v>40336.208333333336</v>
      </c>
      <c r="M494">
        <v>1275886800</v>
      </c>
      <c r="N494" s="8">
        <f t="shared" si="29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18">
        <f t="shared" si="31"/>
        <v>101.78125</v>
      </c>
      <c r="J495" t="s">
        <v>21</v>
      </c>
      <c r="K495" t="s">
        <v>22</v>
      </c>
      <c r="L495" s="8">
        <f t="shared" si="28"/>
        <v>43645.208333333328</v>
      </c>
      <c r="M495">
        <v>1561784400</v>
      </c>
      <c r="N495" s="8">
        <f t="shared" si="29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18">
        <f t="shared" si="31"/>
        <v>51.059701492537314</v>
      </c>
      <c r="J496" t="s">
        <v>21</v>
      </c>
      <c r="K496" t="s">
        <v>22</v>
      </c>
      <c r="L496" s="8">
        <f t="shared" si="28"/>
        <v>40990.208333333336</v>
      </c>
      <c r="M496">
        <v>1332392400</v>
      </c>
      <c r="N496" s="8">
        <f t="shared" si="29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18">
        <f t="shared" si="31"/>
        <v>68.02051282051282</v>
      </c>
      <c r="J497" t="s">
        <v>36</v>
      </c>
      <c r="K497" t="s">
        <v>37</v>
      </c>
      <c r="L497" s="8">
        <f t="shared" si="28"/>
        <v>41800.208333333336</v>
      </c>
      <c r="M497">
        <v>1402376400</v>
      </c>
      <c r="N497" s="8">
        <f t="shared" si="29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18">
        <f t="shared" si="31"/>
        <v>30.87037037037037</v>
      </c>
      <c r="J498" t="s">
        <v>21</v>
      </c>
      <c r="K498" t="s">
        <v>22</v>
      </c>
      <c r="L498" s="8">
        <f t="shared" si="28"/>
        <v>42876.208333333328</v>
      </c>
      <c r="M498">
        <v>1495342800</v>
      </c>
      <c r="N498" s="8">
        <f t="shared" si="29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18">
        <f t="shared" si="31"/>
        <v>27.908333333333335</v>
      </c>
      <c r="J499" t="s">
        <v>21</v>
      </c>
      <c r="K499" t="s">
        <v>22</v>
      </c>
      <c r="L499" s="8">
        <f t="shared" si="28"/>
        <v>42724.25</v>
      </c>
      <c r="M499">
        <v>1482213600</v>
      </c>
      <c r="N499" s="8">
        <f t="shared" si="29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18">
        <f t="shared" si="31"/>
        <v>79.994818652849744</v>
      </c>
      <c r="J500" t="s">
        <v>36</v>
      </c>
      <c r="K500" t="s">
        <v>37</v>
      </c>
      <c r="L500" s="8">
        <f t="shared" si="28"/>
        <v>42005.25</v>
      </c>
      <c r="M500">
        <v>1420092000</v>
      </c>
      <c r="N500" s="8">
        <f t="shared" si="29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18">
        <f t="shared" si="31"/>
        <v>38.003378378378379</v>
      </c>
      <c r="J501" t="s">
        <v>21</v>
      </c>
      <c r="K501" t="s">
        <v>22</v>
      </c>
      <c r="L501" s="8">
        <f t="shared" si="28"/>
        <v>42444.208333333328</v>
      </c>
      <c r="M501">
        <v>1458018000</v>
      </c>
      <c r="N501" s="8">
        <f t="shared" si="29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18" t="e">
        <f t="shared" si="31"/>
        <v>#DIV/0!</v>
      </c>
      <c r="J502" t="s">
        <v>21</v>
      </c>
      <c r="K502" t="s">
        <v>22</v>
      </c>
      <c r="L502" s="8">
        <f t="shared" si="28"/>
        <v>41395.208333333336</v>
      </c>
      <c r="M502">
        <v>1367384400</v>
      </c>
      <c r="N502" s="8">
        <f t="shared" si="29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18">
        <f t="shared" si="31"/>
        <v>59.990534521158132</v>
      </c>
      <c r="J503" t="s">
        <v>21</v>
      </c>
      <c r="K503" t="s">
        <v>22</v>
      </c>
      <c r="L503" s="8">
        <f t="shared" si="28"/>
        <v>41345.208333333336</v>
      </c>
      <c r="M503">
        <v>1363064400</v>
      </c>
      <c r="N503" s="8">
        <f t="shared" si="29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18">
        <f t="shared" si="31"/>
        <v>37.037634408602152</v>
      </c>
      <c r="J504" t="s">
        <v>26</v>
      </c>
      <c r="K504" t="s">
        <v>27</v>
      </c>
      <c r="L504" s="8">
        <f t="shared" si="28"/>
        <v>41117.208333333336</v>
      </c>
      <c r="M504">
        <v>1343365200</v>
      </c>
      <c r="N504" s="8">
        <f t="shared" si="29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18">
        <f t="shared" si="31"/>
        <v>99.963043478260872</v>
      </c>
      <c r="J505" t="s">
        <v>21</v>
      </c>
      <c r="K505" t="s">
        <v>22</v>
      </c>
      <c r="L505" s="8">
        <f t="shared" si="28"/>
        <v>42186.208333333328</v>
      </c>
      <c r="M505">
        <v>1435726800</v>
      </c>
      <c r="N505" s="8">
        <f t="shared" si="29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18">
        <f t="shared" si="31"/>
        <v>111.6774193548387</v>
      </c>
      <c r="J506" t="s">
        <v>107</v>
      </c>
      <c r="K506" t="s">
        <v>108</v>
      </c>
      <c r="L506" s="8">
        <f t="shared" si="28"/>
        <v>42142.208333333328</v>
      </c>
      <c r="M506">
        <v>1431925200</v>
      </c>
      <c r="N506" s="8">
        <f t="shared" si="29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18">
        <f t="shared" si="31"/>
        <v>36.014409221902014</v>
      </c>
      <c r="J507" t="s">
        <v>21</v>
      </c>
      <c r="K507" t="s">
        <v>22</v>
      </c>
      <c r="L507" s="8">
        <f t="shared" si="28"/>
        <v>41341.25</v>
      </c>
      <c r="M507">
        <v>1362722400</v>
      </c>
      <c r="N507" s="8">
        <f t="shared" si="29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18">
        <f t="shared" si="31"/>
        <v>66.010284810126578</v>
      </c>
      <c r="J508" t="s">
        <v>21</v>
      </c>
      <c r="K508" t="s">
        <v>22</v>
      </c>
      <c r="L508" s="8">
        <f t="shared" si="28"/>
        <v>43062.25</v>
      </c>
      <c r="M508">
        <v>1511416800</v>
      </c>
      <c r="N508" s="8">
        <f t="shared" si="29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18">
        <f t="shared" si="31"/>
        <v>44.05263157894737</v>
      </c>
      <c r="J509" t="s">
        <v>21</v>
      </c>
      <c r="K509" t="s">
        <v>22</v>
      </c>
      <c r="L509" s="8">
        <f t="shared" si="28"/>
        <v>41373.208333333336</v>
      </c>
      <c r="M509">
        <v>1365483600</v>
      </c>
      <c r="N509" s="8">
        <f t="shared" si="29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18">
        <f t="shared" si="31"/>
        <v>52.999726551818434</v>
      </c>
      <c r="J510" t="s">
        <v>21</v>
      </c>
      <c r="K510" t="s">
        <v>22</v>
      </c>
      <c r="L510" s="8">
        <f t="shared" si="28"/>
        <v>43310.208333333328</v>
      </c>
      <c r="M510">
        <v>1532840400</v>
      </c>
      <c r="N510" s="8">
        <f t="shared" si="29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18">
        <f t="shared" si="31"/>
        <v>95</v>
      </c>
      <c r="J511" t="s">
        <v>21</v>
      </c>
      <c r="K511" t="s">
        <v>22</v>
      </c>
      <c r="L511" s="8">
        <f t="shared" si="28"/>
        <v>41034.208333333336</v>
      </c>
      <c r="M511">
        <v>1336194000</v>
      </c>
      <c r="N511" s="8">
        <f t="shared" si="29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18">
        <f t="shared" si="31"/>
        <v>70.908396946564892</v>
      </c>
      <c r="J512" t="s">
        <v>26</v>
      </c>
      <c r="K512" t="s">
        <v>27</v>
      </c>
      <c r="L512" s="8">
        <f t="shared" si="28"/>
        <v>43251.208333333328</v>
      </c>
      <c r="M512">
        <v>1527742800</v>
      </c>
      <c r="N512" s="8">
        <f t="shared" si="29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18">
        <f t="shared" si="31"/>
        <v>98.060773480662988</v>
      </c>
      <c r="J513" t="s">
        <v>21</v>
      </c>
      <c r="K513" t="s">
        <v>22</v>
      </c>
      <c r="L513" s="8">
        <f t="shared" si="28"/>
        <v>43671.208333333328</v>
      </c>
      <c r="M513">
        <v>1564030800</v>
      </c>
      <c r="N513" s="8">
        <f t="shared" si="29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18">
        <f t="shared" si="31"/>
        <v>53.046025104602514</v>
      </c>
      <c r="J514" t="s">
        <v>21</v>
      </c>
      <c r="K514" t="s">
        <v>22</v>
      </c>
      <c r="L514" s="8">
        <f t="shared" si="28"/>
        <v>41825.208333333336</v>
      </c>
      <c r="M514">
        <v>1404536400</v>
      </c>
      <c r="N514" s="8">
        <f t="shared" si="29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18">
        <f t="shared" si="31"/>
        <v>93.142857142857139</v>
      </c>
      <c r="J515" t="s">
        <v>21</v>
      </c>
      <c r="K515" t="s">
        <v>22</v>
      </c>
      <c r="L515" s="8">
        <f t="shared" ref="L515:L578" si="32" xml:space="preserve"> (((M515/60)/60)/24)+DATE(1970,1,1)</f>
        <v>40430.208333333336</v>
      </c>
      <c r="M515">
        <v>1284008400</v>
      </c>
      <c r="N515" s="8">
        <f t="shared" ref="N515:N578" si="33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E516/D516*(100)</f>
        <v>22.439077144917089</v>
      </c>
      <c r="G516" t="s">
        <v>74</v>
      </c>
      <c r="H516">
        <v>528</v>
      </c>
      <c r="I516" s="18">
        <f t="shared" ref="I516:I579" si="35">E516/H516</f>
        <v>58.945075757575758</v>
      </c>
      <c r="J516" t="s">
        <v>98</v>
      </c>
      <c r="K516" t="s">
        <v>99</v>
      </c>
      <c r="L516" s="8">
        <f t="shared" si="32"/>
        <v>41614.25</v>
      </c>
      <c r="M516">
        <v>1386309600</v>
      </c>
      <c r="N516" s="8">
        <f t="shared" si="33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18">
        <f t="shared" si="35"/>
        <v>36.067669172932334</v>
      </c>
      <c r="J517" t="s">
        <v>15</v>
      </c>
      <c r="K517" t="s">
        <v>16</v>
      </c>
      <c r="L517" s="8">
        <f t="shared" si="32"/>
        <v>40900.25</v>
      </c>
      <c r="M517">
        <v>1324620000</v>
      </c>
      <c r="N517" s="8">
        <f t="shared" si="33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18">
        <f t="shared" si="35"/>
        <v>63.030732860520096</v>
      </c>
      <c r="J518" t="s">
        <v>21</v>
      </c>
      <c r="K518" t="s">
        <v>22</v>
      </c>
      <c r="L518" s="8">
        <f t="shared" si="32"/>
        <v>40396.208333333336</v>
      </c>
      <c r="M518">
        <v>1281070800</v>
      </c>
      <c r="N518" s="8">
        <f t="shared" si="33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18">
        <f t="shared" si="35"/>
        <v>84.717948717948715</v>
      </c>
      <c r="J519" t="s">
        <v>21</v>
      </c>
      <c r="K519" t="s">
        <v>22</v>
      </c>
      <c r="L519" s="8">
        <f t="shared" si="32"/>
        <v>42860.208333333328</v>
      </c>
      <c r="M519">
        <v>1493960400</v>
      </c>
      <c r="N519" s="8">
        <f t="shared" si="33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18">
        <f t="shared" si="35"/>
        <v>62.2</v>
      </c>
      <c r="J520" t="s">
        <v>21</v>
      </c>
      <c r="K520" t="s">
        <v>22</v>
      </c>
      <c r="L520" s="8">
        <f t="shared" si="32"/>
        <v>43154.25</v>
      </c>
      <c r="M520">
        <v>1519365600</v>
      </c>
      <c r="N520" s="8">
        <f t="shared" si="33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18">
        <f t="shared" si="35"/>
        <v>101.97518330513255</v>
      </c>
      <c r="J521" t="s">
        <v>21</v>
      </c>
      <c r="K521" t="s">
        <v>22</v>
      </c>
      <c r="L521" s="8">
        <f t="shared" si="32"/>
        <v>42012.25</v>
      </c>
      <c r="M521">
        <v>1420696800</v>
      </c>
      <c r="N521" s="8">
        <f t="shared" si="33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18">
        <f t="shared" si="35"/>
        <v>106.4375</v>
      </c>
      <c r="J522" t="s">
        <v>21</v>
      </c>
      <c r="K522" t="s">
        <v>22</v>
      </c>
      <c r="L522" s="8">
        <f t="shared" si="32"/>
        <v>43574.208333333328</v>
      </c>
      <c r="M522">
        <v>1555650000</v>
      </c>
      <c r="N522" s="8">
        <f t="shared" si="33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18">
        <f t="shared" si="35"/>
        <v>29.975609756097562</v>
      </c>
      <c r="J523" t="s">
        <v>21</v>
      </c>
      <c r="K523" t="s">
        <v>22</v>
      </c>
      <c r="L523" s="8">
        <f t="shared" si="32"/>
        <v>42605.208333333328</v>
      </c>
      <c r="M523">
        <v>1471928400</v>
      </c>
      <c r="N523" s="8">
        <f t="shared" si="33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18">
        <f t="shared" si="35"/>
        <v>85.806282722513089</v>
      </c>
      <c r="J524" t="s">
        <v>21</v>
      </c>
      <c r="K524" t="s">
        <v>22</v>
      </c>
      <c r="L524" s="8">
        <f t="shared" si="32"/>
        <v>41093.208333333336</v>
      </c>
      <c r="M524">
        <v>1341291600</v>
      </c>
      <c r="N524" s="8">
        <f t="shared" si="33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18">
        <f t="shared" si="35"/>
        <v>70.82022471910112</v>
      </c>
      <c r="J525" t="s">
        <v>21</v>
      </c>
      <c r="K525" t="s">
        <v>22</v>
      </c>
      <c r="L525" s="8">
        <f t="shared" si="32"/>
        <v>40241.25</v>
      </c>
      <c r="M525">
        <v>1267682400</v>
      </c>
      <c r="N525" s="8">
        <f t="shared" si="33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18">
        <f t="shared" si="35"/>
        <v>40.998484082870135</v>
      </c>
      <c r="J526" t="s">
        <v>21</v>
      </c>
      <c r="K526" t="s">
        <v>22</v>
      </c>
      <c r="L526" s="8">
        <f t="shared" si="32"/>
        <v>40294.208333333336</v>
      </c>
      <c r="M526">
        <v>1272258000</v>
      </c>
      <c r="N526" s="8">
        <f t="shared" si="33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18">
        <f t="shared" si="35"/>
        <v>28.063492063492063</v>
      </c>
      <c r="J527" t="s">
        <v>21</v>
      </c>
      <c r="K527" t="s">
        <v>22</v>
      </c>
      <c r="L527" s="8">
        <f t="shared" si="32"/>
        <v>40505.25</v>
      </c>
      <c r="M527">
        <v>1290492000</v>
      </c>
      <c r="N527" s="8">
        <f t="shared" si="33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18">
        <f t="shared" si="35"/>
        <v>88.054421768707485</v>
      </c>
      <c r="J528" t="s">
        <v>21</v>
      </c>
      <c r="K528" t="s">
        <v>22</v>
      </c>
      <c r="L528" s="8">
        <f t="shared" si="32"/>
        <v>42364.25</v>
      </c>
      <c r="M528">
        <v>1451109600</v>
      </c>
      <c r="N528" s="8">
        <f t="shared" si="33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18">
        <f t="shared" si="35"/>
        <v>31</v>
      </c>
      <c r="J529" t="s">
        <v>15</v>
      </c>
      <c r="K529" t="s">
        <v>16</v>
      </c>
      <c r="L529" s="8">
        <f t="shared" si="32"/>
        <v>42405.25</v>
      </c>
      <c r="M529">
        <v>1454652000</v>
      </c>
      <c r="N529" s="8">
        <f t="shared" si="33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18">
        <f t="shared" si="35"/>
        <v>90.337500000000006</v>
      </c>
      <c r="J530" t="s">
        <v>40</v>
      </c>
      <c r="K530" t="s">
        <v>41</v>
      </c>
      <c r="L530" s="8">
        <f t="shared" si="32"/>
        <v>41601.25</v>
      </c>
      <c r="M530">
        <v>1385186400</v>
      </c>
      <c r="N530" s="8">
        <f t="shared" si="33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18">
        <f t="shared" si="35"/>
        <v>63.777777777777779</v>
      </c>
      <c r="J531" t="s">
        <v>21</v>
      </c>
      <c r="K531" t="s">
        <v>22</v>
      </c>
      <c r="L531" s="8">
        <f t="shared" si="32"/>
        <v>41769.208333333336</v>
      </c>
      <c r="M531">
        <v>1399698000</v>
      </c>
      <c r="N531" s="8">
        <f t="shared" si="33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18">
        <f t="shared" si="35"/>
        <v>53.995515695067262</v>
      </c>
      <c r="J532" t="s">
        <v>21</v>
      </c>
      <c r="K532" t="s">
        <v>22</v>
      </c>
      <c r="L532" s="8">
        <f t="shared" si="32"/>
        <v>40421.208333333336</v>
      </c>
      <c r="M532">
        <v>1283230800</v>
      </c>
      <c r="N532" s="8">
        <f t="shared" si="33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18">
        <f t="shared" si="35"/>
        <v>48.993956043956047</v>
      </c>
      <c r="J533" t="s">
        <v>98</v>
      </c>
      <c r="K533" t="s">
        <v>99</v>
      </c>
      <c r="L533" s="8">
        <f t="shared" si="32"/>
        <v>41589.25</v>
      </c>
      <c r="M533">
        <v>1384149600</v>
      </c>
      <c r="N533" s="8">
        <f t="shared" si="33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18">
        <f t="shared" si="35"/>
        <v>63.857142857142854</v>
      </c>
      <c r="J534" t="s">
        <v>15</v>
      </c>
      <c r="K534" t="s">
        <v>16</v>
      </c>
      <c r="L534" s="8">
        <f t="shared" si="32"/>
        <v>43125.25</v>
      </c>
      <c r="M534">
        <v>1516860000</v>
      </c>
      <c r="N534" s="8">
        <f t="shared" si="33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18">
        <f t="shared" si="35"/>
        <v>82.996393146979258</v>
      </c>
      <c r="J535" t="s">
        <v>40</v>
      </c>
      <c r="K535" t="s">
        <v>41</v>
      </c>
      <c r="L535" s="8">
        <f t="shared" si="32"/>
        <v>41479.208333333336</v>
      </c>
      <c r="M535">
        <v>1374642000</v>
      </c>
      <c r="N535" s="8">
        <f t="shared" si="33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18">
        <f t="shared" si="35"/>
        <v>55.08230452674897</v>
      </c>
      <c r="J536" t="s">
        <v>21</v>
      </c>
      <c r="K536" t="s">
        <v>22</v>
      </c>
      <c r="L536" s="8">
        <f t="shared" si="32"/>
        <v>43329.208333333328</v>
      </c>
      <c r="M536">
        <v>1534482000</v>
      </c>
      <c r="N536" s="8">
        <f t="shared" si="33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18">
        <f t="shared" si="35"/>
        <v>62.044554455445542</v>
      </c>
      <c r="J537" t="s">
        <v>107</v>
      </c>
      <c r="K537" t="s">
        <v>108</v>
      </c>
      <c r="L537" s="8">
        <f t="shared" si="32"/>
        <v>43259.208333333328</v>
      </c>
      <c r="M537">
        <v>1528434000</v>
      </c>
      <c r="N537" s="8">
        <f t="shared" si="33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18">
        <f t="shared" si="35"/>
        <v>104.97857142857143</v>
      </c>
      <c r="J538" t="s">
        <v>107</v>
      </c>
      <c r="K538" t="s">
        <v>108</v>
      </c>
      <c r="L538" s="8">
        <f t="shared" si="32"/>
        <v>40414.208333333336</v>
      </c>
      <c r="M538">
        <v>1282626000</v>
      </c>
      <c r="N538" s="8">
        <f t="shared" si="33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18">
        <f t="shared" si="35"/>
        <v>94.044676806083643</v>
      </c>
      <c r="J539" t="s">
        <v>36</v>
      </c>
      <c r="K539" t="s">
        <v>37</v>
      </c>
      <c r="L539" s="8">
        <f t="shared" si="32"/>
        <v>43342.208333333328</v>
      </c>
      <c r="M539">
        <v>1535605200</v>
      </c>
      <c r="N539" s="8">
        <f t="shared" si="33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18">
        <f t="shared" si="35"/>
        <v>44.007716049382715</v>
      </c>
      <c r="J540" t="s">
        <v>21</v>
      </c>
      <c r="K540" t="s">
        <v>22</v>
      </c>
      <c r="L540" s="8">
        <f t="shared" si="32"/>
        <v>41539.208333333336</v>
      </c>
      <c r="M540">
        <v>1379826000</v>
      </c>
      <c r="N540" s="8">
        <f t="shared" si="33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18">
        <f t="shared" si="35"/>
        <v>92.467532467532465</v>
      </c>
      <c r="J541" t="s">
        <v>21</v>
      </c>
      <c r="K541" t="s">
        <v>22</v>
      </c>
      <c r="L541" s="8">
        <f t="shared" si="32"/>
        <v>43647.208333333328</v>
      </c>
      <c r="M541">
        <v>1561957200</v>
      </c>
      <c r="N541" s="8">
        <f t="shared" si="33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18">
        <f t="shared" si="35"/>
        <v>57.072874493927124</v>
      </c>
      <c r="J542" t="s">
        <v>21</v>
      </c>
      <c r="K542" t="s">
        <v>22</v>
      </c>
      <c r="L542" s="8">
        <f t="shared" si="32"/>
        <v>43225.208333333328</v>
      </c>
      <c r="M542">
        <v>1525496400</v>
      </c>
      <c r="N542" s="8">
        <f t="shared" si="33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18">
        <f t="shared" si="35"/>
        <v>109.07848101265823</v>
      </c>
      <c r="J543" t="s">
        <v>107</v>
      </c>
      <c r="K543" t="s">
        <v>108</v>
      </c>
      <c r="L543" s="8">
        <f t="shared" si="32"/>
        <v>42165.208333333328</v>
      </c>
      <c r="M543">
        <v>1433912400</v>
      </c>
      <c r="N543" s="8">
        <f t="shared" si="33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18">
        <f t="shared" si="35"/>
        <v>39.387755102040813</v>
      </c>
      <c r="J544" t="s">
        <v>40</v>
      </c>
      <c r="K544" t="s">
        <v>41</v>
      </c>
      <c r="L544" s="8">
        <f t="shared" si="32"/>
        <v>42391.25</v>
      </c>
      <c r="M544">
        <v>1453442400</v>
      </c>
      <c r="N544" s="8">
        <f t="shared" si="33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18">
        <f t="shared" si="35"/>
        <v>77.022222222222226</v>
      </c>
      <c r="J545" t="s">
        <v>21</v>
      </c>
      <c r="K545" t="s">
        <v>22</v>
      </c>
      <c r="L545" s="8">
        <f t="shared" si="32"/>
        <v>41528.208333333336</v>
      </c>
      <c r="M545">
        <v>1378875600</v>
      </c>
      <c r="N545" s="8">
        <f t="shared" si="33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18">
        <f t="shared" si="35"/>
        <v>92.166666666666671</v>
      </c>
      <c r="J546" t="s">
        <v>21</v>
      </c>
      <c r="K546" t="s">
        <v>22</v>
      </c>
      <c r="L546" s="8">
        <f t="shared" si="32"/>
        <v>42377.25</v>
      </c>
      <c r="M546">
        <v>1452232800</v>
      </c>
      <c r="N546" s="8">
        <f t="shared" si="33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18">
        <f t="shared" si="35"/>
        <v>61.007063197026021</v>
      </c>
      <c r="J547" t="s">
        <v>21</v>
      </c>
      <c r="K547" t="s">
        <v>22</v>
      </c>
      <c r="L547" s="8">
        <f t="shared" si="32"/>
        <v>43824.25</v>
      </c>
      <c r="M547">
        <v>1577253600</v>
      </c>
      <c r="N547" s="8">
        <f t="shared" si="33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18">
        <f t="shared" si="35"/>
        <v>78.068181818181813</v>
      </c>
      <c r="J548" t="s">
        <v>21</v>
      </c>
      <c r="K548" t="s">
        <v>22</v>
      </c>
      <c r="L548" s="8">
        <f t="shared" si="32"/>
        <v>43360.208333333328</v>
      </c>
      <c r="M548">
        <v>1537160400</v>
      </c>
      <c r="N548" s="8">
        <f t="shared" si="33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18">
        <f t="shared" si="35"/>
        <v>80.75</v>
      </c>
      <c r="J549" t="s">
        <v>21</v>
      </c>
      <c r="K549" t="s">
        <v>22</v>
      </c>
      <c r="L549" s="8">
        <f t="shared" si="32"/>
        <v>42029.25</v>
      </c>
      <c r="M549">
        <v>1422165600</v>
      </c>
      <c r="N549" s="8">
        <f t="shared" si="33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18">
        <f t="shared" si="35"/>
        <v>59.991289782244557</v>
      </c>
      <c r="J550" t="s">
        <v>21</v>
      </c>
      <c r="K550" t="s">
        <v>22</v>
      </c>
      <c r="L550" s="8">
        <f t="shared" si="32"/>
        <v>42461.208333333328</v>
      </c>
      <c r="M550">
        <v>1459486800</v>
      </c>
      <c r="N550" s="8">
        <f t="shared" si="33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18">
        <f t="shared" si="35"/>
        <v>110.03018372703411</v>
      </c>
      <c r="J551" t="s">
        <v>21</v>
      </c>
      <c r="K551" t="s">
        <v>22</v>
      </c>
      <c r="L551" s="8">
        <f t="shared" si="32"/>
        <v>41422.208333333336</v>
      </c>
      <c r="M551">
        <v>1369717200</v>
      </c>
      <c r="N551" s="8">
        <f t="shared" si="33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18">
        <f t="shared" si="35"/>
        <v>4</v>
      </c>
      <c r="J552" t="s">
        <v>98</v>
      </c>
      <c r="K552" t="s">
        <v>99</v>
      </c>
      <c r="L552" s="8">
        <f t="shared" si="32"/>
        <v>40968.25</v>
      </c>
      <c r="M552">
        <v>1330495200</v>
      </c>
      <c r="N552" s="8">
        <f t="shared" si="33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18">
        <f t="shared" si="35"/>
        <v>37.99856063332134</v>
      </c>
      <c r="J553" t="s">
        <v>26</v>
      </c>
      <c r="K553" t="s">
        <v>27</v>
      </c>
      <c r="L553" s="8">
        <f t="shared" si="32"/>
        <v>41993.25</v>
      </c>
      <c r="M553">
        <v>1419055200</v>
      </c>
      <c r="N553" s="8">
        <f t="shared" si="33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18">
        <f t="shared" si="35"/>
        <v>96.369565217391298</v>
      </c>
      <c r="J554" t="s">
        <v>21</v>
      </c>
      <c r="K554" t="s">
        <v>22</v>
      </c>
      <c r="L554" s="8">
        <f t="shared" si="32"/>
        <v>42700.25</v>
      </c>
      <c r="M554">
        <v>1480140000</v>
      </c>
      <c r="N554" s="8">
        <f t="shared" si="33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18">
        <f t="shared" si="35"/>
        <v>72.978599221789878</v>
      </c>
      <c r="J555" t="s">
        <v>21</v>
      </c>
      <c r="K555" t="s">
        <v>22</v>
      </c>
      <c r="L555" s="8">
        <f t="shared" si="32"/>
        <v>40545.25</v>
      </c>
      <c r="M555">
        <v>1293948000</v>
      </c>
      <c r="N555" s="8">
        <f t="shared" si="33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18">
        <f t="shared" si="35"/>
        <v>26.007220216606498</v>
      </c>
      <c r="J556" t="s">
        <v>15</v>
      </c>
      <c r="K556" t="s">
        <v>16</v>
      </c>
      <c r="L556" s="8">
        <f t="shared" si="32"/>
        <v>42723.25</v>
      </c>
      <c r="M556">
        <v>1482127200</v>
      </c>
      <c r="N556" s="8">
        <f t="shared" si="33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18">
        <f t="shared" si="35"/>
        <v>104.36296296296297</v>
      </c>
      <c r="J557" t="s">
        <v>36</v>
      </c>
      <c r="K557" t="s">
        <v>37</v>
      </c>
      <c r="L557" s="8">
        <f t="shared" si="32"/>
        <v>41731.208333333336</v>
      </c>
      <c r="M557">
        <v>1396414800</v>
      </c>
      <c r="N557" s="8">
        <f t="shared" si="33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18">
        <f t="shared" si="35"/>
        <v>102.18852459016394</v>
      </c>
      <c r="J558" t="s">
        <v>21</v>
      </c>
      <c r="K558" t="s">
        <v>22</v>
      </c>
      <c r="L558" s="8">
        <f t="shared" si="32"/>
        <v>40792.208333333336</v>
      </c>
      <c r="M558">
        <v>1315285200</v>
      </c>
      <c r="N558" s="8">
        <f t="shared" si="33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18">
        <f t="shared" si="35"/>
        <v>54.117647058823529</v>
      </c>
      <c r="J559" t="s">
        <v>21</v>
      </c>
      <c r="K559" t="s">
        <v>22</v>
      </c>
      <c r="L559" s="8">
        <f t="shared" si="32"/>
        <v>42279.208333333328</v>
      </c>
      <c r="M559">
        <v>1443762000</v>
      </c>
      <c r="N559" s="8">
        <f t="shared" si="33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18">
        <f t="shared" si="35"/>
        <v>63.222222222222221</v>
      </c>
      <c r="J560" t="s">
        <v>21</v>
      </c>
      <c r="K560" t="s">
        <v>22</v>
      </c>
      <c r="L560" s="8">
        <f t="shared" si="32"/>
        <v>42424.25</v>
      </c>
      <c r="M560">
        <v>1456293600</v>
      </c>
      <c r="N560" s="8">
        <f t="shared" si="33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18">
        <f t="shared" si="35"/>
        <v>104.03228962818004</v>
      </c>
      <c r="J561" t="s">
        <v>21</v>
      </c>
      <c r="K561" t="s">
        <v>22</v>
      </c>
      <c r="L561" s="8">
        <f t="shared" si="32"/>
        <v>42584.208333333328</v>
      </c>
      <c r="M561">
        <v>1470114000</v>
      </c>
      <c r="N561" s="8">
        <f t="shared" si="33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18">
        <f t="shared" si="35"/>
        <v>49.994334277620396</v>
      </c>
      <c r="J562" t="s">
        <v>21</v>
      </c>
      <c r="K562" t="s">
        <v>22</v>
      </c>
      <c r="L562" s="8">
        <f t="shared" si="32"/>
        <v>40865.25</v>
      </c>
      <c r="M562">
        <v>1321596000</v>
      </c>
      <c r="N562" s="8">
        <f t="shared" si="33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18">
        <f t="shared" si="35"/>
        <v>56.015151515151516</v>
      </c>
      <c r="J563" t="s">
        <v>98</v>
      </c>
      <c r="K563" t="s">
        <v>99</v>
      </c>
      <c r="L563" s="8">
        <f t="shared" si="32"/>
        <v>40833.208333333336</v>
      </c>
      <c r="M563">
        <v>1318827600</v>
      </c>
      <c r="N563" s="8">
        <f t="shared" si="33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18">
        <f t="shared" si="35"/>
        <v>48.807692307692307</v>
      </c>
      <c r="J564" t="s">
        <v>98</v>
      </c>
      <c r="K564" t="s">
        <v>99</v>
      </c>
      <c r="L564" s="8">
        <f t="shared" si="32"/>
        <v>43536.208333333328</v>
      </c>
      <c r="M564">
        <v>1552366800</v>
      </c>
      <c r="N564" s="8">
        <f t="shared" si="33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18">
        <f t="shared" si="35"/>
        <v>60.082352941176474</v>
      </c>
      <c r="J565" t="s">
        <v>26</v>
      </c>
      <c r="K565" t="s">
        <v>27</v>
      </c>
      <c r="L565" s="8">
        <f t="shared" si="32"/>
        <v>43417.25</v>
      </c>
      <c r="M565">
        <v>1542088800</v>
      </c>
      <c r="N565" s="8">
        <f t="shared" si="33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18">
        <f t="shared" si="35"/>
        <v>78.990502793296088</v>
      </c>
      <c r="J566" t="s">
        <v>21</v>
      </c>
      <c r="K566" t="s">
        <v>22</v>
      </c>
      <c r="L566" s="8">
        <f t="shared" si="32"/>
        <v>42078.208333333328</v>
      </c>
      <c r="M566">
        <v>1426395600</v>
      </c>
      <c r="N566" s="8">
        <f t="shared" si="33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18">
        <f t="shared" si="35"/>
        <v>53.99499443826474</v>
      </c>
      <c r="J567" t="s">
        <v>21</v>
      </c>
      <c r="K567" t="s">
        <v>22</v>
      </c>
      <c r="L567" s="8">
        <f t="shared" si="32"/>
        <v>40862.25</v>
      </c>
      <c r="M567">
        <v>1321336800</v>
      </c>
      <c r="N567" s="8">
        <f t="shared" si="33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18">
        <f t="shared" si="35"/>
        <v>111.45945945945945</v>
      </c>
      <c r="J568" t="s">
        <v>21</v>
      </c>
      <c r="K568" t="s">
        <v>22</v>
      </c>
      <c r="L568" s="8">
        <f t="shared" si="32"/>
        <v>42424.25</v>
      </c>
      <c r="M568">
        <v>1456293600</v>
      </c>
      <c r="N568" s="8">
        <f t="shared" si="33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18">
        <f t="shared" si="35"/>
        <v>60.922131147540981</v>
      </c>
      <c r="J569" t="s">
        <v>21</v>
      </c>
      <c r="K569" t="s">
        <v>22</v>
      </c>
      <c r="L569" s="8">
        <f t="shared" si="32"/>
        <v>41830.208333333336</v>
      </c>
      <c r="M569">
        <v>1404968400</v>
      </c>
      <c r="N569" s="8">
        <f t="shared" si="33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18">
        <f t="shared" si="35"/>
        <v>26.0015444015444</v>
      </c>
      <c r="J570" t="s">
        <v>21</v>
      </c>
      <c r="K570" t="s">
        <v>22</v>
      </c>
      <c r="L570" s="8">
        <f t="shared" si="32"/>
        <v>40374.208333333336</v>
      </c>
      <c r="M570">
        <v>1279170000</v>
      </c>
      <c r="N570" s="8">
        <f t="shared" si="33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18">
        <f t="shared" si="35"/>
        <v>80.993208828522924</v>
      </c>
      <c r="J571" t="s">
        <v>107</v>
      </c>
      <c r="K571" t="s">
        <v>108</v>
      </c>
      <c r="L571" s="8">
        <f t="shared" si="32"/>
        <v>40554.25</v>
      </c>
      <c r="M571">
        <v>1294725600</v>
      </c>
      <c r="N571" s="8">
        <f t="shared" si="33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18">
        <f t="shared" si="35"/>
        <v>34.995963302752294</v>
      </c>
      <c r="J572" t="s">
        <v>21</v>
      </c>
      <c r="K572" t="s">
        <v>22</v>
      </c>
      <c r="L572" s="8">
        <f t="shared" si="32"/>
        <v>41993.25</v>
      </c>
      <c r="M572">
        <v>1419055200</v>
      </c>
      <c r="N572" s="8">
        <f t="shared" si="33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18">
        <f t="shared" si="35"/>
        <v>94.142857142857139</v>
      </c>
      <c r="J573" t="s">
        <v>107</v>
      </c>
      <c r="K573" t="s">
        <v>108</v>
      </c>
      <c r="L573" s="8">
        <f t="shared" si="32"/>
        <v>42174.208333333328</v>
      </c>
      <c r="M573">
        <v>1434690000</v>
      </c>
      <c r="N573" s="8">
        <f t="shared" si="33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18">
        <f t="shared" si="35"/>
        <v>52.085106382978722</v>
      </c>
      <c r="J574" t="s">
        <v>21</v>
      </c>
      <c r="K574" t="s">
        <v>22</v>
      </c>
      <c r="L574" s="8">
        <f t="shared" si="32"/>
        <v>42275.208333333328</v>
      </c>
      <c r="M574">
        <v>1443416400</v>
      </c>
      <c r="N574" s="8">
        <f t="shared" si="33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18">
        <f t="shared" si="35"/>
        <v>24.986666666666668</v>
      </c>
      <c r="J575" t="s">
        <v>21</v>
      </c>
      <c r="K575" t="s">
        <v>22</v>
      </c>
      <c r="L575" s="8">
        <f t="shared" si="32"/>
        <v>41761.208333333336</v>
      </c>
      <c r="M575">
        <v>1399006800</v>
      </c>
      <c r="N575" s="8">
        <f t="shared" si="33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18">
        <f t="shared" si="35"/>
        <v>69.215277777777771</v>
      </c>
      <c r="J576" t="s">
        <v>21</v>
      </c>
      <c r="K576" t="s">
        <v>22</v>
      </c>
      <c r="L576" s="8">
        <f t="shared" si="32"/>
        <v>43806.25</v>
      </c>
      <c r="M576">
        <v>1575698400</v>
      </c>
      <c r="N576" s="8">
        <f t="shared" si="33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18">
        <f t="shared" si="35"/>
        <v>93.944444444444443</v>
      </c>
      <c r="J577" t="s">
        <v>21</v>
      </c>
      <c r="K577" t="s">
        <v>22</v>
      </c>
      <c r="L577" s="8">
        <f t="shared" si="32"/>
        <v>41779.208333333336</v>
      </c>
      <c r="M577">
        <v>1400562000</v>
      </c>
      <c r="N577" s="8">
        <f t="shared" si="33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18">
        <f t="shared" si="35"/>
        <v>98.40625</v>
      </c>
      <c r="J578" t="s">
        <v>21</v>
      </c>
      <c r="K578" t="s">
        <v>22</v>
      </c>
      <c r="L578" s="8">
        <f t="shared" si="32"/>
        <v>43040.208333333328</v>
      </c>
      <c r="M578">
        <v>1509512400</v>
      </c>
      <c r="N578" s="8">
        <f t="shared" si="33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18">
        <f t="shared" si="35"/>
        <v>41.783783783783782</v>
      </c>
      <c r="J579" t="s">
        <v>21</v>
      </c>
      <c r="K579" t="s">
        <v>22</v>
      </c>
      <c r="L579" s="8">
        <f t="shared" ref="L579:L642" si="36" xml:space="preserve"> (((M579/60)/60)/24)+DATE(1970,1,1)</f>
        <v>40613.25</v>
      </c>
      <c r="M579">
        <v>1299823200</v>
      </c>
      <c r="N579" s="8">
        <f t="shared" ref="N579:N642" si="37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E580/D580*(100)</f>
        <v>16.754404145077721</v>
      </c>
      <c r="G580" t="s">
        <v>14</v>
      </c>
      <c r="H580">
        <v>245</v>
      </c>
      <c r="I580" s="18">
        <f t="shared" ref="I580:I643" si="39">E580/H580</f>
        <v>65.991836734693877</v>
      </c>
      <c r="J580" t="s">
        <v>21</v>
      </c>
      <c r="K580" t="s">
        <v>22</v>
      </c>
      <c r="L580" s="8">
        <f t="shared" si="36"/>
        <v>40878.25</v>
      </c>
      <c r="M580">
        <v>1322719200</v>
      </c>
      <c r="N580" s="8">
        <f t="shared" si="37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18">
        <f t="shared" si="39"/>
        <v>72.05747126436782</v>
      </c>
      <c r="J581" t="s">
        <v>21</v>
      </c>
      <c r="K581" t="s">
        <v>22</v>
      </c>
      <c r="L581" s="8">
        <f t="shared" si="36"/>
        <v>40762.208333333336</v>
      </c>
      <c r="M581">
        <v>1312693200</v>
      </c>
      <c r="N581" s="8">
        <f t="shared" si="37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18">
        <f t="shared" si="39"/>
        <v>48.003209242618745</v>
      </c>
      <c r="J582" t="s">
        <v>21</v>
      </c>
      <c r="K582" t="s">
        <v>22</v>
      </c>
      <c r="L582" s="8">
        <f t="shared" si="36"/>
        <v>41696.25</v>
      </c>
      <c r="M582">
        <v>1393394400</v>
      </c>
      <c r="N582" s="8">
        <f t="shared" si="37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18">
        <f t="shared" si="39"/>
        <v>54.098591549295776</v>
      </c>
      <c r="J583" t="s">
        <v>21</v>
      </c>
      <c r="K583" t="s">
        <v>22</v>
      </c>
      <c r="L583" s="8">
        <f t="shared" si="36"/>
        <v>40662.208333333336</v>
      </c>
      <c r="M583">
        <v>1304053200</v>
      </c>
      <c r="N583" s="8">
        <f t="shared" si="37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18">
        <f t="shared" si="39"/>
        <v>107.88095238095238</v>
      </c>
      <c r="J584" t="s">
        <v>21</v>
      </c>
      <c r="K584" t="s">
        <v>22</v>
      </c>
      <c r="L584" s="8">
        <f t="shared" si="36"/>
        <v>42165.208333333328</v>
      </c>
      <c r="M584">
        <v>1433912400</v>
      </c>
      <c r="N584" s="8">
        <f t="shared" si="37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18">
        <f t="shared" si="39"/>
        <v>67.034103410341032</v>
      </c>
      <c r="J585" t="s">
        <v>21</v>
      </c>
      <c r="K585" t="s">
        <v>22</v>
      </c>
      <c r="L585" s="8">
        <f t="shared" si="36"/>
        <v>40959.25</v>
      </c>
      <c r="M585">
        <v>1329717600</v>
      </c>
      <c r="N585" s="8">
        <f t="shared" si="37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18">
        <f t="shared" si="39"/>
        <v>64.01425914445133</v>
      </c>
      <c r="J586" t="s">
        <v>21</v>
      </c>
      <c r="K586" t="s">
        <v>22</v>
      </c>
      <c r="L586" s="8">
        <f t="shared" si="36"/>
        <v>41024.208333333336</v>
      </c>
      <c r="M586">
        <v>1335330000</v>
      </c>
      <c r="N586" s="8">
        <f t="shared" si="37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18">
        <f t="shared" si="39"/>
        <v>96.066176470588232</v>
      </c>
      <c r="J587" t="s">
        <v>21</v>
      </c>
      <c r="K587" t="s">
        <v>22</v>
      </c>
      <c r="L587" s="8">
        <f t="shared" si="36"/>
        <v>40255.208333333336</v>
      </c>
      <c r="M587">
        <v>1268888400</v>
      </c>
      <c r="N587" s="8">
        <f t="shared" si="37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18">
        <f t="shared" si="39"/>
        <v>51.184615384615384</v>
      </c>
      <c r="J588" t="s">
        <v>21</v>
      </c>
      <c r="K588" t="s">
        <v>22</v>
      </c>
      <c r="L588" s="8">
        <f t="shared" si="36"/>
        <v>40499.25</v>
      </c>
      <c r="M588">
        <v>1289973600</v>
      </c>
      <c r="N588" s="8">
        <f t="shared" si="37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18">
        <f t="shared" si="39"/>
        <v>43.92307692307692</v>
      </c>
      <c r="J589" t="s">
        <v>15</v>
      </c>
      <c r="K589" t="s">
        <v>16</v>
      </c>
      <c r="L589" s="8">
        <f t="shared" si="36"/>
        <v>43484.25</v>
      </c>
      <c r="M589">
        <v>1547877600</v>
      </c>
      <c r="N589" s="8">
        <f t="shared" si="37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18">
        <f t="shared" si="39"/>
        <v>91.021198830409361</v>
      </c>
      <c r="J590" t="s">
        <v>40</v>
      </c>
      <c r="K590" t="s">
        <v>41</v>
      </c>
      <c r="L590" s="8">
        <f t="shared" si="36"/>
        <v>40262.208333333336</v>
      </c>
      <c r="M590">
        <v>1269493200</v>
      </c>
      <c r="N590" s="8">
        <f t="shared" si="37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18">
        <f t="shared" si="39"/>
        <v>50.127450980392155</v>
      </c>
      <c r="J591" t="s">
        <v>21</v>
      </c>
      <c r="K591" t="s">
        <v>22</v>
      </c>
      <c r="L591" s="8">
        <f t="shared" si="36"/>
        <v>42190.208333333328</v>
      </c>
      <c r="M591">
        <v>1436072400</v>
      </c>
      <c r="N591" s="8">
        <f t="shared" si="37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18">
        <f t="shared" si="39"/>
        <v>67.720930232558146</v>
      </c>
      <c r="J592" t="s">
        <v>26</v>
      </c>
      <c r="K592" t="s">
        <v>27</v>
      </c>
      <c r="L592" s="8">
        <f t="shared" si="36"/>
        <v>41994.25</v>
      </c>
      <c r="M592">
        <v>1419141600</v>
      </c>
      <c r="N592" s="8">
        <f t="shared" si="37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18">
        <f t="shared" si="39"/>
        <v>61.03921568627451</v>
      </c>
      <c r="J593" t="s">
        <v>21</v>
      </c>
      <c r="K593" t="s">
        <v>22</v>
      </c>
      <c r="L593" s="8">
        <f t="shared" si="36"/>
        <v>40373.208333333336</v>
      </c>
      <c r="M593">
        <v>1279083600</v>
      </c>
      <c r="N593" s="8">
        <f t="shared" si="37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18">
        <f t="shared" si="39"/>
        <v>80.011857707509876</v>
      </c>
      <c r="J594" t="s">
        <v>21</v>
      </c>
      <c r="K594" t="s">
        <v>22</v>
      </c>
      <c r="L594" s="8">
        <f t="shared" si="36"/>
        <v>41789.208333333336</v>
      </c>
      <c r="M594">
        <v>1401426000</v>
      </c>
      <c r="N594" s="8">
        <f t="shared" si="37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18">
        <f t="shared" si="39"/>
        <v>47.001497753369947</v>
      </c>
      <c r="J595" t="s">
        <v>21</v>
      </c>
      <c r="K595" t="s">
        <v>22</v>
      </c>
      <c r="L595" s="8">
        <f t="shared" si="36"/>
        <v>41724.208333333336</v>
      </c>
      <c r="M595">
        <v>1395810000</v>
      </c>
      <c r="N595" s="8">
        <f t="shared" si="37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18">
        <f t="shared" si="39"/>
        <v>71.127388535031841</v>
      </c>
      <c r="J596" t="s">
        <v>21</v>
      </c>
      <c r="K596" t="s">
        <v>22</v>
      </c>
      <c r="L596" s="8">
        <f t="shared" si="36"/>
        <v>42548.208333333328</v>
      </c>
      <c r="M596">
        <v>1467003600</v>
      </c>
      <c r="N596" s="8">
        <f t="shared" si="37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18">
        <f t="shared" si="39"/>
        <v>89.99079189686924</v>
      </c>
      <c r="J597" t="s">
        <v>21</v>
      </c>
      <c r="K597" t="s">
        <v>22</v>
      </c>
      <c r="L597" s="8">
        <f t="shared" si="36"/>
        <v>40253.208333333336</v>
      </c>
      <c r="M597">
        <v>1268715600</v>
      </c>
      <c r="N597" s="8">
        <f t="shared" si="37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18">
        <f t="shared" si="39"/>
        <v>43.032786885245905</v>
      </c>
      <c r="J598" t="s">
        <v>21</v>
      </c>
      <c r="K598" t="s">
        <v>22</v>
      </c>
      <c r="L598" s="8">
        <f t="shared" si="36"/>
        <v>42434.25</v>
      </c>
      <c r="M598">
        <v>1457157600</v>
      </c>
      <c r="N598" s="8">
        <f t="shared" si="37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18">
        <f t="shared" si="39"/>
        <v>67.997714808043881</v>
      </c>
      <c r="J599" t="s">
        <v>21</v>
      </c>
      <c r="K599" t="s">
        <v>22</v>
      </c>
      <c r="L599" s="8">
        <f t="shared" si="36"/>
        <v>43786.25</v>
      </c>
      <c r="M599">
        <v>1573970400</v>
      </c>
      <c r="N599" s="8">
        <f t="shared" si="37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18">
        <f t="shared" si="39"/>
        <v>73.004566210045667</v>
      </c>
      <c r="J600" t="s">
        <v>107</v>
      </c>
      <c r="K600" t="s">
        <v>108</v>
      </c>
      <c r="L600" s="8">
        <f t="shared" si="36"/>
        <v>40344.208333333336</v>
      </c>
      <c r="M600">
        <v>1276578000</v>
      </c>
      <c r="N600" s="8">
        <f t="shared" si="37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18">
        <f t="shared" si="39"/>
        <v>62.341463414634148</v>
      </c>
      <c r="J601" t="s">
        <v>36</v>
      </c>
      <c r="K601" t="s">
        <v>37</v>
      </c>
      <c r="L601" s="8">
        <f t="shared" si="36"/>
        <v>42047.25</v>
      </c>
      <c r="M601">
        <v>1423720800</v>
      </c>
      <c r="N601" s="8">
        <f t="shared" si="37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18">
        <f t="shared" si="39"/>
        <v>5</v>
      </c>
      <c r="J602" t="s">
        <v>40</v>
      </c>
      <c r="K602" t="s">
        <v>41</v>
      </c>
      <c r="L602" s="8">
        <f t="shared" si="36"/>
        <v>41485.208333333336</v>
      </c>
      <c r="M602">
        <v>1375160400</v>
      </c>
      <c r="N602" s="8">
        <f t="shared" si="37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18">
        <f t="shared" si="39"/>
        <v>67.103092783505161</v>
      </c>
      <c r="J603" t="s">
        <v>21</v>
      </c>
      <c r="K603" t="s">
        <v>22</v>
      </c>
      <c r="L603" s="8">
        <f t="shared" si="36"/>
        <v>41789.208333333336</v>
      </c>
      <c r="M603">
        <v>1401426000</v>
      </c>
      <c r="N603" s="8">
        <f t="shared" si="37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18">
        <f t="shared" si="39"/>
        <v>79.978947368421046</v>
      </c>
      <c r="J604" t="s">
        <v>21</v>
      </c>
      <c r="K604" t="s">
        <v>22</v>
      </c>
      <c r="L604" s="8">
        <f t="shared" si="36"/>
        <v>42160.208333333328</v>
      </c>
      <c r="M604">
        <v>1433480400</v>
      </c>
      <c r="N604" s="8">
        <f t="shared" si="37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18">
        <f t="shared" si="39"/>
        <v>62.176470588235297</v>
      </c>
      <c r="J605" t="s">
        <v>21</v>
      </c>
      <c r="K605" t="s">
        <v>22</v>
      </c>
      <c r="L605" s="8">
        <f t="shared" si="36"/>
        <v>43573.208333333328</v>
      </c>
      <c r="M605">
        <v>1555563600</v>
      </c>
      <c r="N605" s="8">
        <f t="shared" si="37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18">
        <f t="shared" si="39"/>
        <v>53.005950297514879</v>
      </c>
      <c r="J606" t="s">
        <v>21</v>
      </c>
      <c r="K606" t="s">
        <v>22</v>
      </c>
      <c r="L606" s="8">
        <f t="shared" si="36"/>
        <v>40565.25</v>
      </c>
      <c r="M606">
        <v>1295676000</v>
      </c>
      <c r="N606" s="8">
        <f t="shared" si="37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18">
        <f t="shared" si="39"/>
        <v>57.738317757009348</v>
      </c>
      <c r="J607" t="s">
        <v>21</v>
      </c>
      <c r="K607" t="s">
        <v>22</v>
      </c>
      <c r="L607" s="8">
        <f t="shared" si="36"/>
        <v>42280.208333333328</v>
      </c>
      <c r="M607">
        <v>1443848400</v>
      </c>
      <c r="N607" s="8">
        <f t="shared" si="37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18">
        <f t="shared" si="39"/>
        <v>40.03125</v>
      </c>
      <c r="J608" t="s">
        <v>40</v>
      </c>
      <c r="K608" t="s">
        <v>41</v>
      </c>
      <c r="L608" s="8">
        <f t="shared" si="36"/>
        <v>42436.25</v>
      </c>
      <c r="M608">
        <v>1457330400</v>
      </c>
      <c r="N608" s="8">
        <f t="shared" si="37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18">
        <f t="shared" si="39"/>
        <v>81.016591928251117</v>
      </c>
      <c r="J609" t="s">
        <v>21</v>
      </c>
      <c r="K609" t="s">
        <v>22</v>
      </c>
      <c r="L609" s="8">
        <f t="shared" si="36"/>
        <v>41721.208333333336</v>
      </c>
      <c r="M609">
        <v>1395550800</v>
      </c>
      <c r="N609" s="8">
        <f t="shared" si="37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18">
        <f t="shared" si="39"/>
        <v>35.047468354430379</v>
      </c>
      <c r="J610" t="s">
        <v>21</v>
      </c>
      <c r="K610" t="s">
        <v>22</v>
      </c>
      <c r="L610" s="8">
        <f t="shared" si="36"/>
        <v>43530.25</v>
      </c>
      <c r="M610">
        <v>1551852000</v>
      </c>
      <c r="N610" s="8">
        <f t="shared" si="37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18">
        <f t="shared" si="39"/>
        <v>102.92307692307692</v>
      </c>
      <c r="J611" t="s">
        <v>21</v>
      </c>
      <c r="K611" t="s">
        <v>22</v>
      </c>
      <c r="L611" s="8">
        <f t="shared" si="36"/>
        <v>43481.25</v>
      </c>
      <c r="M611">
        <v>1547618400</v>
      </c>
      <c r="N611" s="8">
        <f t="shared" si="37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18">
        <f t="shared" si="39"/>
        <v>27.998126756166094</v>
      </c>
      <c r="J612" t="s">
        <v>21</v>
      </c>
      <c r="K612" t="s">
        <v>22</v>
      </c>
      <c r="L612" s="8">
        <f t="shared" si="36"/>
        <v>41259.25</v>
      </c>
      <c r="M612">
        <v>1355637600</v>
      </c>
      <c r="N612" s="8">
        <f t="shared" si="37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18">
        <f t="shared" si="39"/>
        <v>75.733333333333334</v>
      </c>
      <c r="J613" t="s">
        <v>21</v>
      </c>
      <c r="K613" t="s">
        <v>22</v>
      </c>
      <c r="L613" s="8">
        <f t="shared" si="36"/>
        <v>41480.208333333336</v>
      </c>
      <c r="M613">
        <v>1374728400</v>
      </c>
      <c r="N613" s="8">
        <f t="shared" si="37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18">
        <f t="shared" si="39"/>
        <v>45.026041666666664</v>
      </c>
      <c r="J614" t="s">
        <v>21</v>
      </c>
      <c r="K614" t="s">
        <v>22</v>
      </c>
      <c r="L614" s="8">
        <f t="shared" si="36"/>
        <v>40474.208333333336</v>
      </c>
      <c r="M614">
        <v>1287810000</v>
      </c>
      <c r="N614" s="8">
        <f t="shared" si="37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18">
        <f t="shared" si="39"/>
        <v>73.615384615384613</v>
      </c>
      <c r="J615" t="s">
        <v>15</v>
      </c>
      <c r="K615" t="s">
        <v>16</v>
      </c>
      <c r="L615" s="8">
        <f t="shared" si="36"/>
        <v>42973.208333333328</v>
      </c>
      <c r="M615">
        <v>1503723600</v>
      </c>
      <c r="N615" s="8">
        <f t="shared" si="37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18">
        <f t="shared" si="39"/>
        <v>56.991701244813278</v>
      </c>
      <c r="J616" t="s">
        <v>21</v>
      </c>
      <c r="K616" t="s">
        <v>22</v>
      </c>
      <c r="L616" s="8">
        <f t="shared" si="36"/>
        <v>42746.25</v>
      </c>
      <c r="M616">
        <v>1484114400</v>
      </c>
      <c r="N616" s="8">
        <f t="shared" si="37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18">
        <f t="shared" si="39"/>
        <v>85.223529411764702</v>
      </c>
      <c r="J617" t="s">
        <v>107</v>
      </c>
      <c r="K617" t="s">
        <v>108</v>
      </c>
      <c r="L617" s="8">
        <f t="shared" si="36"/>
        <v>42489.208333333328</v>
      </c>
      <c r="M617">
        <v>1461906000</v>
      </c>
      <c r="N617" s="8">
        <f t="shared" si="37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18">
        <f t="shared" si="39"/>
        <v>50.962184873949582</v>
      </c>
      <c r="J618" t="s">
        <v>40</v>
      </c>
      <c r="K618" t="s">
        <v>41</v>
      </c>
      <c r="L618" s="8">
        <f t="shared" si="36"/>
        <v>41537.208333333336</v>
      </c>
      <c r="M618">
        <v>1379653200</v>
      </c>
      <c r="N618" s="8">
        <f t="shared" si="37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18">
        <f t="shared" si="39"/>
        <v>63.563636363636363</v>
      </c>
      <c r="J619" t="s">
        <v>21</v>
      </c>
      <c r="K619" t="s">
        <v>22</v>
      </c>
      <c r="L619" s="8">
        <f t="shared" si="36"/>
        <v>41794.208333333336</v>
      </c>
      <c r="M619">
        <v>1401858000</v>
      </c>
      <c r="N619" s="8">
        <f t="shared" si="37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18">
        <f t="shared" si="39"/>
        <v>80.999165275459092</v>
      </c>
      <c r="J620" t="s">
        <v>21</v>
      </c>
      <c r="K620" t="s">
        <v>22</v>
      </c>
      <c r="L620" s="8">
        <f t="shared" si="36"/>
        <v>41396.208333333336</v>
      </c>
      <c r="M620">
        <v>1367470800</v>
      </c>
      <c r="N620" s="8">
        <f t="shared" si="37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18">
        <f t="shared" si="39"/>
        <v>86.044753086419746</v>
      </c>
      <c r="J621" t="s">
        <v>21</v>
      </c>
      <c r="K621" t="s">
        <v>22</v>
      </c>
      <c r="L621" s="8">
        <f t="shared" si="36"/>
        <v>40669.208333333336</v>
      </c>
      <c r="M621">
        <v>1304658000</v>
      </c>
      <c r="N621" s="8">
        <f t="shared" si="37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18">
        <f t="shared" si="39"/>
        <v>90.0390625</v>
      </c>
      <c r="J622" t="s">
        <v>26</v>
      </c>
      <c r="K622" t="s">
        <v>27</v>
      </c>
      <c r="L622" s="8">
        <f t="shared" si="36"/>
        <v>42559.208333333328</v>
      </c>
      <c r="M622">
        <v>1467954000</v>
      </c>
      <c r="N622" s="8">
        <f t="shared" si="37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18">
        <f t="shared" si="39"/>
        <v>74.006063432835816</v>
      </c>
      <c r="J623" t="s">
        <v>21</v>
      </c>
      <c r="K623" t="s">
        <v>22</v>
      </c>
      <c r="L623" s="8">
        <f t="shared" si="36"/>
        <v>42626.208333333328</v>
      </c>
      <c r="M623">
        <v>1473742800</v>
      </c>
      <c r="N623" s="8">
        <f t="shared" si="37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18">
        <f t="shared" si="39"/>
        <v>92.4375</v>
      </c>
      <c r="J624" t="s">
        <v>21</v>
      </c>
      <c r="K624" t="s">
        <v>22</v>
      </c>
      <c r="L624" s="8">
        <f t="shared" si="36"/>
        <v>43205.208333333328</v>
      </c>
      <c r="M624">
        <v>1523768400</v>
      </c>
      <c r="N624" s="8">
        <f t="shared" si="37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18">
        <f t="shared" si="39"/>
        <v>55.999257333828446</v>
      </c>
      <c r="J625" t="s">
        <v>40</v>
      </c>
      <c r="K625" t="s">
        <v>41</v>
      </c>
      <c r="L625" s="8">
        <f t="shared" si="36"/>
        <v>42201.208333333328</v>
      </c>
      <c r="M625">
        <v>1437022800</v>
      </c>
      <c r="N625" s="8">
        <f t="shared" si="37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18">
        <f t="shared" si="39"/>
        <v>32.983796296296298</v>
      </c>
      <c r="J626" t="s">
        <v>21</v>
      </c>
      <c r="K626" t="s">
        <v>22</v>
      </c>
      <c r="L626" s="8">
        <f t="shared" si="36"/>
        <v>42029.25</v>
      </c>
      <c r="M626">
        <v>1422165600</v>
      </c>
      <c r="N626" s="8">
        <f t="shared" si="37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18">
        <f t="shared" si="39"/>
        <v>93.596774193548384</v>
      </c>
      <c r="J627" t="s">
        <v>21</v>
      </c>
      <c r="K627" t="s">
        <v>22</v>
      </c>
      <c r="L627" s="8">
        <f t="shared" si="36"/>
        <v>43857.25</v>
      </c>
      <c r="M627">
        <v>1580104800</v>
      </c>
      <c r="N627" s="8">
        <f t="shared" si="37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18">
        <f t="shared" si="39"/>
        <v>69.867724867724874</v>
      </c>
      <c r="J628" t="s">
        <v>21</v>
      </c>
      <c r="K628" t="s">
        <v>22</v>
      </c>
      <c r="L628" s="8">
        <f t="shared" si="36"/>
        <v>40449.208333333336</v>
      </c>
      <c r="M628">
        <v>1285650000</v>
      </c>
      <c r="N628" s="8">
        <f t="shared" si="37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18">
        <f t="shared" si="39"/>
        <v>72.129870129870127</v>
      </c>
      <c r="J629" t="s">
        <v>40</v>
      </c>
      <c r="K629" t="s">
        <v>41</v>
      </c>
      <c r="L629" s="8">
        <f t="shared" si="36"/>
        <v>40345.208333333336</v>
      </c>
      <c r="M629">
        <v>1276664400</v>
      </c>
      <c r="N629" s="8">
        <f t="shared" si="37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18">
        <f t="shared" si="39"/>
        <v>30.041666666666668</v>
      </c>
      <c r="J630" t="s">
        <v>21</v>
      </c>
      <c r="K630" t="s">
        <v>22</v>
      </c>
      <c r="L630" s="8">
        <f t="shared" si="36"/>
        <v>40455.208333333336</v>
      </c>
      <c r="M630">
        <v>1286168400</v>
      </c>
      <c r="N630" s="8">
        <f t="shared" si="37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18">
        <f t="shared" si="39"/>
        <v>73.968000000000004</v>
      </c>
      <c r="J631" t="s">
        <v>21</v>
      </c>
      <c r="K631" t="s">
        <v>22</v>
      </c>
      <c r="L631" s="8">
        <f t="shared" si="36"/>
        <v>42557.208333333328</v>
      </c>
      <c r="M631">
        <v>1467781200</v>
      </c>
      <c r="N631" s="8">
        <f t="shared" si="37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18">
        <f t="shared" si="39"/>
        <v>68.65517241379311</v>
      </c>
      <c r="J632" t="s">
        <v>21</v>
      </c>
      <c r="K632" t="s">
        <v>22</v>
      </c>
      <c r="L632" s="8">
        <f t="shared" si="36"/>
        <v>43586.208333333328</v>
      </c>
      <c r="M632">
        <v>1556686800</v>
      </c>
      <c r="N632" s="8">
        <f t="shared" si="37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18">
        <f t="shared" si="39"/>
        <v>59.992164544564154</v>
      </c>
      <c r="J633" t="s">
        <v>21</v>
      </c>
      <c r="K633" t="s">
        <v>22</v>
      </c>
      <c r="L633" s="8">
        <f t="shared" si="36"/>
        <v>43550.208333333328</v>
      </c>
      <c r="M633">
        <v>1553576400</v>
      </c>
      <c r="N633" s="8">
        <f t="shared" si="37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18">
        <f t="shared" si="39"/>
        <v>111.15827338129496</v>
      </c>
      <c r="J634" t="s">
        <v>21</v>
      </c>
      <c r="K634" t="s">
        <v>22</v>
      </c>
      <c r="L634" s="8">
        <f t="shared" si="36"/>
        <v>41945.208333333336</v>
      </c>
      <c r="M634">
        <v>1414904400</v>
      </c>
      <c r="N634" s="8">
        <f t="shared" si="37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18">
        <f t="shared" si="39"/>
        <v>53.038095238095238</v>
      </c>
      <c r="J635" t="s">
        <v>21</v>
      </c>
      <c r="K635" t="s">
        <v>22</v>
      </c>
      <c r="L635" s="8">
        <f t="shared" si="36"/>
        <v>42315.25</v>
      </c>
      <c r="M635">
        <v>1446876000</v>
      </c>
      <c r="N635" s="8">
        <f t="shared" si="37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18">
        <f t="shared" si="39"/>
        <v>55.985524728588658</v>
      </c>
      <c r="J636" t="s">
        <v>21</v>
      </c>
      <c r="K636" t="s">
        <v>22</v>
      </c>
      <c r="L636" s="8">
        <f t="shared" si="36"/>
        <v>42819.208333333328</v>
      </c>
      <c r="M636">
        <v>1490418000</v>
      </c>
      <c r="N636" s="8">
        <f t="shared" si="37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18">
        <f t="shared" si="39"/>
        <v>69.986760812003524</v>
      </c>
      <c r="J637" t="s">
        <v>21</v>
      </c>
      <c r="K637" t="s">
        <v>22</v>
      </c>
      <c r="L637" s="8">
        <f t="shared" si="36"/>
        <v>41314.25</v>
      </c>
      <c r="M637">
        <v>1360389600</v>
      </c>
      <c r="N637" s="8">
        <f t="shared" si="37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18">
        <f t="shared" si="39"/>
        <v>48.998079877112133</v>
      </c>
      <c r="J638" t="s">
        <v>36</v>
      </c>
      <c r="K638" t="s">
        <v>37</v>
      </c>
      <c r="L638" s="8">
        <f t="shared" si="36"/>
        <v>40926.25</v>
      </c>
      <c r="M638">
        <v>1326866400</v>
      </c>
      <c r="N638" s="8">
        <f t="shared" si="37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18">
        <f t="shared" si="39"/>
        <v>103.84615384615384</v>
      </c>
      <c r="J639" t="s">
        <v>21</v>
      </c>
      <c r="K639" t="s">
        <v>22</v>
      </c>
      <c r="L639" s="8">
        <f t="shared" si="36"/>
        <v>42688.25</v>
      </c>
      <c r="M639">
        <v>1479103200</v>
      </c>
      <c r="N639" s="8">
        <f t="shared" si="37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18">
        <f t="shared" si="39"/>
        <v>99.127659574468083</v>
      </c>
      <c r="J640" t="s">
        <v>21</v>
      </c>
      <c r="K640" t="s">
        <v>22</v>
      </c>
      <c r="L640" s="8">
        <f t="shared" si="36"/>
        <v>40386.208333333336</v>
      </c>
      <c r="M640">
        <v>1280206800</v>
      </c>
      <c r="N640" s="8">
        <f t="shared" si="37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18">
        <f t="shared" si="39"/>
        <v>107.37777777777778</v>
      </c>
      <c r="J641" t="s">
        <v>21</v>
      </c>
      <c r="K641" t="s">
        <v>22</v>
      </c>
      <c r="L641" s="8">
        <f t="shared" si="36"/>
        <v>43309.208333333328</v>
      </c>
      <c r="M641">
        <v>1532754000</v>
      </c>
      <c r="N641" s="8">
        <f t="shared" si="37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18">
        <f t="shared" si="39"/>
        <v>76.922178988326849</v>
      </c>
      <c r="J642" t="s">
        <v>21</v>
      </c>
      <c r="K642" t="s">
        <v>22</v>
      </c>
      <c r="L642" s="8">
        <f t="shared" si="36"/>
        <v>42387.25</v>
      </c>
      <c r="M642">
        <v>1453096800</v>
      </c>
      <c r="N642" s="8">
        <f t="shared" si="37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18">
        <f t="shared" si="39"/>
        <v>58.128865979381445</v>
      </c>
      <c r="J643" t="s">
        <v>98</v>
      </c>
      <c r="K643" t="s">
        <v>99</v>
      </c>
      <c r="L643" s="8">
        <f t="shared" ref="L643:L706" si="40" xml:space="preserve"> (((M643/60)/60)/24)+DATE(1970,1,1)</f>
        <v>42786.25</v>
      </c>
      <c r="M643">
        <v>1487570400</v>
      </c>
      <c r="N643" s="8">
        <f t="shared" ref="N643:N706" si="41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E644/D644*(100)</f>
        <v>145.45652173913044</v>
      </c>
      <c r="G644" t="s">
        <v>20</v>
      </c>
      <c r="H644">
        <v>129</v>
      </c>
      <c r="I644" s="18">
        <f t="shared" ref="I644:I707" si="43">E644/H644</f>
        <v>103.73643410852713</v>
      </c>
      <c r="J644" t="s">
        <v>15</v>
      </c>
      <c r="K644" t="s">
        <v>16</v>
      </c>
      <c r="L644" s="8">
        <f t="shared" si="40"/>
        <v>43451.25</v>
      </c>
      <c r="M644">
        <v>1545026400</v>
      </c>
      <c r="N644" s="8">
        <f t="shared" si="41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18">
        <f t="shared" si="43"/>
        <v>87.962666666666664</v>
      </c>
      <c r="J645" t="s">
        <v>21</v>
      </c>
      <c r="K645" t="s">
        <v>22</v>
      </c>
      <c r="L645" s="8">
        <f t="shared" si="40"/>
        <v>42795.25</v>
      </c>
      <c r="M645">
        <v>1488348000</v>
      </c>
      <c r="N645" s="8">
        <f t="shared" si="41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18">
        <f t="shared" si="43"/>
        <v>28</v>
      </c>
      <c r="J646" t="s">
        <v>15</v>
      </c>
      <c r="K646" t="s">
        <v>16</v>
      </c>
      <c r="L646" s="8">
        <f t="shared" si="40"/>
        <v>43452.25</v>
      </c>
      <c r="M646">
        <v>1545112800</v>
      </c>
      <c r="N646" s="8">
        <f t="shared" si="41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18">
        <f t="shared" si="43"/>
        <v>37.999361294443261</v>
      </c>
      <c r="J647" t="s">
        <v>21</v>
      </c>
      <c r="K647" t="s">
        <v>22</v>
      </c>
      <c r="L647" s="8">
        <f t="shared" si="40"/>
        <v>43369.208333333328</v>
      </c>
      <c r="M647">
        <v>1537938000</v>
      </c>
      <c r="N647" s="8">
        <f t="shared" si="41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18">
        <f t="shared" si="43"/>
        <v>29.999313893653515</v>
      </c>
      <c r="J648" t="s">
        <v>21</v>
      </c>
      <c r="K648" t="s">
        <v>22</v>
      </c>
      <c r="L648" s="8">
        <f t="shared" si="40"/>
        <v>41346.208333333336</v>
      </c>
      <c r="M648">
        <v>1363150800</v>
      </c>
      <c r="N648" s="8">
        <f t="shared" si="41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18">
        <f t="shared" si="43"/>
        <v>103.5</v>
      </c>
      <c r="J649" t="s">
        <v>21</v>
      </c>
      <c r="K649" t="s">
        <v>22</v>
      </c>
      <c r="L649" s="8">
        <f t="shared" si="40"/>
        <v>43199.208333333328</v>
      </c>
      <c r="M649">
        <v>1523250000</v>
      </c>
      <c r="N649" s="8">
        <f t="shared" si="41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18">
        <f t="shared" si="43"/>
        <v>85.994467496542185</v>
      </c>
      <c r="J650" t="s">
        <v>21</v>
      </c>
      <c r="K650" t="s">
        <v>22</v>
      </c>
      <c r="L650" s="8">
        <f t="shared" si="40"/>
        <v>42922.208333333328</v>
      </c>
      <c r="M650">
        <v>1499317200</v>
      </c>
      <c r="N650" s="8">
        <f t="shared" si="41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18">
        <f t="shared" si="43"/>
        <v>98.011627906976742</v>
      </c>
      <c r="J651" t="s">
        <v>98</v>
      </c>
      <c r="K651" t="s">
        <v>99</v>
      </c>
      <c r="L651" s="8">
        <f t="shared" si="40"/>
        <v>40471.208333333336</v>
      </c>
      <c r="M651">
        <v>1287550800</v>
      </c>
      <c r="N651" s="8">
        <f t="shared" si="41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18">
        <f t="shared" si="43"/>
        <v>2</v>
      </c>
      <c r="J652" t="s">
        <v>21</v>
      </c>
      <c r="K652" t="s">
        <v>22</v>
      </c>
      <c r="L652" s="8">
        <f t="shared" si="40"/>
        <v>41828.208333333336</v>
      </c>
      <c r="M652">
        <v>1404795600</v>
      </c>
      <c r="N652" s="8">
        <f t="shared" si="41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18">
        <f t="shared" si="43"/>
        <v>44.994570837642193</v>
      </c>
      <c r="J653" t="s">
        <v>107</v>
      </c>
      <c r="K653" t="s">
        <v>108</v>
      </c>
      <c r="L653" s="8">
        <f t="shared" si="40"/>
        <v>41692.25</v>
      </c>
      <c r="M653">
        <v>1393048800</v>
      </c>
      <c r="N653" s="8">
        <f t="shared" si="41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18">
        <f t="shared" si="43"/>
        <v>31.012224938875306</v>
      </c>
      <c r="J654" t="s">
        <v>21</v>
      </c>
      <c r="K654" t="s">
        <v>22</v>
      </c>
      <c r="L654" s="8">
        <f t="shared" si="40"/>
        <v>42587.208333333328</v>
      </c>
      <c r="M654">
        <v>1470373200</v>
      </c>
      <c r="N654" s="8">
        <f t="shared" si="41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18">
        <f t="shared" si="43"/>
        <v>59.970085470085472</v>
      </c>
      <c r="J655" t="s">
        <v>21</v>
      </c>
      <c r="K655" t="s">
        <v>22</v>
      </c>
      <c r="L655" s="8">
        <f t="shared" si="40"/>
        <v>42468.208333333328</v>
      </c>
      <c r="M655">
        <v>1460091600</v>
      </c>
      <c r="N655" s="8">
        <f t="shared" si="41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18">
        <f t="shared" si="43"/>
        <v>58.9973474801061</v>
      </c>
      <c r="J656" t="s">
        <v>21</v>
      </c>
      <c r="K656" t="s">
        <v>22</v>
      </c>
      <c r="L656" s="8">
        <f t="shared" si="40"/>
        <v>42240.208333333328</v>
      </c>
      <c r="M656">
        <v>1440392400</v>
      </c>
      <c r="N656" s="8">
        <f t="shared" si="41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18">
        <f t="shared" si="43"/>
        <v>50.045454545454547</v>
      </c>
      <c r="J657" t="s">
        <v>21</v>
      </c>
      <c r="K657" t="s">
        <v>22</v>
      </c>
      <c r="L657" s="8">
        <f t="shared" si="40"/>
        <v>42796.25</v>
      </c>
      <c r="M657">
        <v>1488434400</v>
      </c>
      <c r="N657" s="8">
        <f t="shared" si="41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18">
        <f t="shared" si="43"/>
        <v>98.966269841269835</v>
      </c>
      <c r="J658" t="s">
        <v>26</v>
      </c>
      <c r="K658" t="s">
        <v>27</v>
      </c>
      <c r="L658" s="8">
        <f t="shared" si="40"/>
        <v>43097.25</v>
      </c>
      <c r="M658">
        <v>1514440800</v>
      </c>
      <c r="N658" s="8">
        <f t="shared" si="41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18">
        <f t="shared" si="43"/>
        <v>58.857142857142854</v>
      </c>
      <c r="J659" t="s">
        <v>21</v>
      </c>
      <c r="K659" t="s">
        <v>22</v>
      </c>
      <c r="L659" s="8">
        <f t="shared" si="40"/>
        <v>43096.25</v>
      </c>
      <c r="M659">
        <v>1514354400</v>
      </c>
      <c r="N659" s="8">
        <f t="shared" si="41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18">
        <f t="shared" si="43"/>
        <v>81.010256410256417</v>
      </c>
      <c r="J660" t="s">
        <v>21</v>
      </c>
      <c r="K660" t="s">
        <v>22</v>
      </c>
      <c r="L660" s="8">
        <f t="shared" si="40"/>
        <v>42246.208333333328</v>
      </c>
      <c r="M660">
        <v>1440910800</v>
      </c>
      <c r="N660" s="8">
        <f t="shared" si="41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18">
        <f t="shared" si="43"/>
        <v>76.013333333333335</v>
      </c>
      <c r="J661" t="s">
        <v>40</v>
      </c>
      <c r="K661" t="s">
        <v>41</v>
      </c>
      <c r="L661" s="8">
        <f t="shared" si="40"/>
        <v>40570.25</v>
      </c>
      <c r="M661">
        <v>1296108000</v>
      </c>
      <c r="N661" s="8">
        <f t="shared" si="41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18">
        <f t="shared" si="43"/>
        <v>96.597402597402592</v>
      </c>
      <c r="J662" t="s">
        <v>21</v>
      </c>
      <c r="K662" t="s">
        <v>22</v>
      </c>
      <c r="L662" s="8">
        <f t="shared" si="40"/>
        <v>42237.208333333328</v>
      </c>
      <c r="M662">
        <v>1440133200</v>
      </c>
      <c r="N662" s="8">
        <f t="shared" si="41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18">
        <f t="shared" si="43"/>
        <v>76.957446808510639</v>
      </c>
      <c r="J663" t="s">
        <v>36</v>
      </c>
      <c r="K663" t="s">
        <v>37</v>
      </c>
      <c r="L663" s="8">
        <f t="shared" si="40"/>
        <v>40996.208333333336</v>
      </c>
      <c r="M663">
        <v>1332910800</v>
      </c>
      <c r="N663" s="8">
        <f t="shared" si="41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18">
        <f t="shared" si="43"/>
        <v>67.984732824427482</v>
      </c>
      <c r="J664" t="s">
        <v>21</v>
      </c>
      <c r="K664" t="s">
        <v>22</v>
      </c>
      <c r="L664" s="8">
        <f t="shared" si="40"/>
        <v>43443.25</v>
      </c>
      <c r="M664">
        <v>1544335200</v>
      </c>
      <c r="N664" s="8">
        <f t="shared" si="41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18">
        <f t="shared" si="43"/>
        <v>88.781609195402297</v>
      </c>
      <c r="J665" t="s">
        <v>21</v>
      </c>
      <c r="K665" t="s">
        <v>22</v>
      </c>
      <c r="L665" s="8">
        <f t="shared" si="40"/>
        <v>40458.208333333336</v>
      </c>
      <c r="M665">
        <v>1286427600</v>
      </c>
      <c r="N665" s="8">
        <f t="shared" si="41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18">
        <f t="shared" si="43"/>
        <v>24.99623706491063</v>
      </c>
      <c r="J666" t="s">
        <v>21</v>
      </c>
      <c r="K666" t="s">
        <v>22</v>
      </c>
      <c r="L666" s="8">
        <f t="shared" si="40"/>
        <v>40959.25</v>
      </c>
      <c r="M666">
        <v>1329717600</v>
      </c>
      <c r="N666" s="8">
        <f t="shared" si="41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18">
        <f t="shared" si="43"/>
        <v>44.922794117647058</v>
      </c>
      <c r="J667" t="s">
        <v>21</v>
      </c>
      <c r="K667" t="s">
        <v>22</v>
      </c>
      <c r="L667" s="8">
        <f t="shared" si="40"/>
        <v>40733.208333333336</v>
      </c>
      <c r="M667">
        <v>1310187600</v>
      </c>
      <c r="N667" s="8">
        <f t="shared" si="41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18">
        <f t="shared" si="43"/>
        <v>79.400000000000006</v>
      </c>
      <c r="J668" t="s">
        <v>21</v>
      </c>
      <c r="K668" t="s">
        <v>22</v>
      </c>
      <c r="L668" s="8">
        <f t="shared" si="40"/>
        <v>41516.208333333336</v>
      </c>
      <c r="M668">
        <v>1377838800</v>
      </c>
      <c r="N668" s="8">
        <f t="shared" si="41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18">
        <f t="shared" si="43"/>
        <v>29.009546539379475</v>
      </c>
      <c r="J669" t="s">
        <v>21</v>
      </c>
      <c r="K669" t="s">
        <v>22</v>
      </c>
      <c r="L669" s="8">
        <f t="shared" si="40"/>
        <v>41892.208333333336</v>
      </c>
      <c r="M669">
        <v>1410325200</v>
      </c>
      <c r="N669" s="8">
        <f t="shared" si="41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18">
        <f t="shared" si="43"/>
        <v>73.59210526315789</v>
      </c>
      <c r="J670" t="s">
        <v>21</v>
      </c>
      <c r="K670" t="s">
        <v>22</v>
      </c>
      <c r="L670" s="8">
        <f t="shared" si="40"/>
        <v>41122.208333333336</v>
      </c>
      <c r="M670">
        <v>1343797200</v>
      </c>
      <c r="N670" s="8">
        <f t="shared" si="41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18">
        <f t="shared" si="43"/>
        <v>107.97038864898211</v>
      </c>
      <c r="J671" t="s">
        <v>107</v>
      </c>
      <c r="K671" t="s">
        <v>108</v>
      </c>
      <c r="L671" s="8">
        <f t="shared" si="40"/>
        <v>42912.208333333328</v>
      </c>
      <c r="M671">
        <v>1498453200</v>
      </c>
      <c r="N671" s="8">
        <f t="shared" si="41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18">
        <f t="shared" si="43"/>
        <v>68.987284287011803</v>
      </c>
      <c r="J672" t="s">
        <v>21</v>
      </c>
      <c r="K672" t="s">
        <v>22</v>
      </c>
      <c r="L672" s="8">
        <f t="shared" si="40"/>
        <v>42425.25</v>
      </c>
      <c r="M672">
        <v>1456380000</v>
      </c>
      <c r="N672" s="8">
        <f t="shared" si="41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18">
        <f t="shared" si="43"/>
        <v>111.02236719478098</v>
      </c>
      <c r="J673" t="s">
        <v>21</v>
      </c>
      <c r="K673" t="s">
        <v>22</v>
      </c>
      <c r="L673" s="8">
        <f t="shared" si="40"/>
        <v>40390.208333333336</v>
      </c>
      <c r="M673">
        <v>1280552400</v>
      </c>
      <c r="N673" s="8">
        <f t="shared" si="41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18">
        <f t="shared" si="43"/>
        <v>24.997515808491418</v>
      </c>
      <c r="J674" t="s">
        <v>26</v>
      </c>
      <c r="K674" t="s">
        <v>27</v>
      </c>
      <c r="L674" s="8">
        <f t="shared" si="40"/>
        <v>43180.208333333328</v>
      </c>
      <c r="M674">
        <v>1521608400</v>
      </c>
      <c r="N674" s="8">
        <f t="shared" si="41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18">
        <f t="shared" si="43"/>
        <v>42.155172413793103</v>
      </c>
      <c r="J675" t="s">
        <v>107</v>
      </c>
      <c r="K675" t="s">
        <v>108</v>
      </c>
      <c r="L675" s="8">
        <f t="shared" si="40"/>
        <v>42475.208333333328</v>
      </c>
      <c r="M675">
        <v>1460696400</v>
      </c>
      <c r="N675" s="8">
        <f t="shared" si="41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18">
        <f t="shared" si="43"/>
        <v>47.003284072249592</v>
      </c>
      <c r="J676" t="s">
        <v>21</v>
      </c>
      <c r="K676" t="s">
        <v>22</v>
      </c>
      <c r="L676" s="8">
        <f t="shared" si="40"/>
        <v>40774.208333333336</v>
      </c>
      <c r="M676">
        <v>1313730000</v>
      </c>
      <c r="N676" s="8">
        <f t="shared" si="41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18">
        <f t="shared" si="43"/>
        <v>36.0392749244713</v>
      </c>
      <c r="J677" t="s">
        <v>21</v>
      </c>
      <c r="K677" t="s">
        <v>22</v>
      </c>
      <c r="L677" s="8">
        <f t="shared" si="40"/>
        <v>43719.208333333328</v>
      </c>
      <c r="M677">
        <v>1568178000</v>
      </c>
      <c r="N677" s="8">
        <f t="shared" si="41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18">
        <f t="shared" si="43"/>
        <v>101.03760683760684</v>
      </c>
      <c r="J678" t="s">
        <v>21</v>
      </c>
      <c r="K678" t="s">
        <v>22</v>
      </c>
      <c r="L678" s="8">
        <f t="shared" si="40"/>
        <v>41178.208333333336</v>
      </c>
      <c r="M678">
        <v>1348635600</v>
      </c>
      <c r="N678" s="8">
        <f t="shared" si="41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18">
        <f t="shared" si="43"/>
        <v>39.927927927927925</v>
      </c>
      <c r="J679" t="s">
        <v>21</v>
      </c>
      <c r="K679" t="s">
        <v>22</v>
      </c>
      <c r="L679" s="8">
        <f t="shared" si="40"/>
        <v>42561.208333333328</v>
      </c>
      <c r="M679">
        <v>1468126800</v>
      </c>
      <c r="N679" s="8">
        <f t="shared" si="41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18">
        <f t="shared" si="43"/>
        <v>83.158139534883716</v>
      </c>
      <c r="J680" t="s">
        <v>21</v>
      </c>
      <c r="K680" t="s">
        <v>22</v>
      </c>
      <c r="L680" s="8">
        <f t="shared" si="40"/>
        <v>43484.25</v>
      </c>
      <c r="M680">
        <v>1547877600</v>
      </c>
      <c r="N680" s="8">
        <f t="shared" si="41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18">
        <f t="shared" si="43"/>
        <v>39.97520661157025</v>
      </c>
      <c r="J681" t="s">
        <v>21</v>
      </c>
      <c r="K681" t="s">
        <v>22</v>
      </c>
      <c r="L681" s="8">
        <f t="shared" si="40"/>
        <v>43756.208333333328</v>
      </c>
      <c r="M681">
        <v>1571374800</v>
      </c>
      <c r="N681" s="8">
        <f t="shared" si="41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18">
        <f t="shared" si="43"/>
        <v>47.993908629441627</v>
      </c>
      <c r="J682" t="s">
        <v>21</v>
      </c>
      <c r="K682" t="s">
        <v>22</v>
      </c>
      <c r="L682" s="8">
        <f t="shared" si="40"/>
        <v>43813.25</v>
      </c>
      <c r="M682">
        <v>1576303200</v>
      </c>
      <c r="N682" s="8">
        <f t="shared" si="41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18">
        <f t="shared" si="43"/>
        <v>95.978877489438744</v>
      </c>
      <c r="J683" t="s">
        <v>21</v>
      </c>
      <c r="K683" t="s">
        <v>22</v>
      </c>
      <c r="L683" s="8">
        <f t="shared" si="40"/>
        <v>40898.25</v>
      </c>
      <c r="M683">
        <v>1324447200</v>
      </c>
      <c r="N683" s="8">
        <f t="shared" si="41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18">
        <f t="shared" si="43"/>
        <v>78.728155339805824</v>
      </c>
      <c r="J684" t="s">
        <v>21</v>
      </c>
      <c r="K684" t="s">
        <v>22</v>
      </c>
      <c r="L684" s="8">
        <f t="shared" si="40"/>
        <v>41619.25</v>
      </c>
      <c r="M684">
        <v>1386741600</v>
      </c>
      <c r="N684" s="8">
        <f t="shared" si="41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18">
        <f t="shared" si="43"/>
        <v>56.081632653061227</v>
      </c>
      <c r="J685" t="s">
        <v>21</v>
      </c>
      <c r="K685" t="s">
        <v>22</v>
      </c>
      <c r="L685" s="8">
        <f t="shared" si="40"/>
        <v>43359.208333333328</v>
      </c>
      <c r="M685">
        <v>1537074000</v>
      </c>
      <c r="N685" s="8">
        <f t="shared" si="41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18">
        <f t="shared" si="43"/>
        <v>69.090909090909093</v>
      </c>
      <c r="J686" t="s">
        <v>15</v>
      </c>
      <c r="K686" t="s">
        <v>16</v>
      </c>
      <c r="L686" s="8">
        <f t="shared" si="40"/>
        <v>40358.208333333336</v>
      </c>
      <c r="M686">
        <v>1277787600</v>
      </c>
      <c r="N686" s="8">
        <f t="shared" si="41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18">
        <f t="shared" si="43"/>
        <v>102.05291576673866</v>
      </c>
      <c r="J687" t="s">
        <v>15</v>
      </c>
      <c r="K687" t="s">
        <v>16</v>
      </c>
      <c r="L687" s="8">
        <f t="shared" si="40"/>
        <v>42239.208333333328</v>
      </c>
      <c r="M687">
        <v>1440306000</v>
      </c>
      <c r="N687" s="8">
        <f t="shared" si="41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18">
        <f t="shared" si="43"/>
        <v>107.32089552238806</v>
      </c>
      <c r="J688" t="s">
        <v>21</v>
      </c>
      <c r="K688" t="s">
        <v>22</v>
      </c>
      <c r="L688" s="8">
        <f t="shared" si="40"/>
        <v>43186.208333333328</v>
      </c>
      <c r="M688">
        <v>1522126800</v>
      </c>
      <c r="N688" s="8">
        <f t="shared" si="41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18">
        <f t="shared" si="43"/>
        <v>51.970260223048328</v>
      </c>
      <c r="J689" t="s">
        <v>21</v>
      </c>
      <c r="K689" t="s">
        <v>22</v>
      </c>
      <c r="L689" s="8">
        <f t="shared" si="40"/>
        <v>42806.25</v>
      </c>
      <c r="M689">
        <v>1489298400</v>
      </c>
      <c r="N689" s="8">
        <f t="shared" si="41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18">
        <f t="shared" si="43"/>
        <v>71.137142857142862</v>
      </c>
      <c r="J690" t="s">
        <v>21</v>
      </c>
      <c r="K690" t="s">
        <v>22</v>
      </c>
      <c r="L690" s="8">
        <f t="shared" si="40"/>
        <v>43475.25</v>
      </c>
      <c r="M690">
        <v>1547100000</v>
      </c>
      <c r="N690" s="8">
        <f t="shared" si="41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18">
        <f t="shared" si="43"/>
        <v>106.49275362318841</v>
      </c>
      <c r="J691" t="s">
        <v>21</v>
      </c>
      <c r="K691" t="s">
        <v>22</v>
      </c>
      <c r="L691" s="8">
        <f t="shared" si="40"/>
        <v>41576.208333333336</v>
      </c>
      <c r="M691">
        <v>1383022800</v>
      </c>
      <c r="N691" s="8">
        <f t="shared" si="41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18">
        <f t="shared" si="43"/>
        <v>42.93684210526316</v>
      </c>
      <c r="J692" t="s">
        <v>21</v>
      </c>
      <c r="K692" t="s">
        <v>22</v>
      </c>
      <c r="L692" s="8">
        <f t="shared" si="40"/>
        <v>40874.25</v>
      </c>
      <c r="M692">
        <v>1322373600</v>
      </c>
      <c r="N692" s="8">
        <f t="shared" si="41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18">
        <f t="shared" si="43"/>
        <v>30.037974683544302</v>
      </c>
      <c r="J693" t="s">
        <v>21</v>
      </c>
      <c r="K693" t="s">
        <v>22</v>
      </c>
      <c r="L693" s="8">
        <f t="shared" si="40"/>
        <v>41185.208333333336</v>
      </c>
      <c r="M693">
        <v>1349240400</v>
      </c>
      <c r="N693" s="8">
        <f t="shared" si="41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18">
        <f t="shared" si="43"/>
        <v>70.623376623376629</v>
      </c>
      <c r="J694" t="s">
        <v>40</v>
      </c>
      <c r="K694" t="s">
        <v>41</v>
      </c>
      <c r="L694" s="8">
        <f t="shared" si="40"/>
        <v>43655.208333333328</v>
      </c>
      <c r="M694">
        <v>1562648400</v>
      </c>
      <c r="N694" s="8">
        <f t="shared" si="41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18">
        <f t="shared" si="43"/>
        <v>66.016018306636155</v>
      </c>
      <c r="J695" t="s">
        <v>21</v>
      </c>
      <c r="K695" t="s">
        <v>22</v>
      </c>
      <c r="L695" s="8">
        <f t="shared" si="40"/>
        <v>43025.208333333328</v>
      </c>
      <c r="M695">
        <v>1508216400</v>
      </c>
      <c r="N695" s="8">
        <f t="shared" si="41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18">
        <f t="shared" si="43"/>
        <v>96.911392405063296</v>
      </c>
      <c r="J696" t="s">
        <v>21</v>
      </c>
      <c r="K696" t="s">
        <v>22</v>
      </c>
      <c r="L696" s="8">
        <f t="shared" si="40"/>
        <v>43066.25</v>
      </c>
      <c r="M696">
        <v>1511762400</v>
      </c>
      <c r="N696" s="8">
        <f t="shared" si="41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18">
        <f t="shared" si="43"/>
        <v>62.867346938775512</v>
      </c>
      <c r="J697" t="s">
        <v>107</v>
      </c>
      <c r="K697" t="s">
        <v>108</v>
      </c>
      <c r="L697" s="8">
        <f t="shared" si="40"/>
        <v>42322.25</v>
      </c>
      <c r="M697">
        <v>1447480800</v>
      </c>
      <c r="N697" s="8">
        <f t="shared" si="41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18">
        <f t="shared" si="43"/>
        <v>108.98537682789652</v>
      </c>
      <c r="J698" t="s">
        <v>21</v>
      </c>
      <c r="K698" t="s">
        <v>22</v>
      </c>
      <c r="L698" s="8">
        <f t="shared" si="40"/>
        <v>42114.208333333328</v>
      </c>
      <c r="M698">
        <v>1429506000</v>
      </c>
      <c r="N698" s="8">
        <f t="shared" si="41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18">
        <f t="shared" si="43"/>
        <v>26.999314599040439</v>
      </c>
      <c r="J699" t="s">
        <v>21</v>
      </c>
      <c r="K699" t="s">
        <v>22</v>
      </c>
      <c r="L699" s="8">
        <f t="shared" si="40"/>
        <v>43190.208333333328</v>
      </c>
      <c r="M699">
        <v>1522472400</v>
      </c>
      <c r="N699" s="8">
        <f t="shared" si="41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18">
        <f t="shared" si="43"/>
        <v>65.004147943311438</v>
      </c>
      <c r="J700" t="s">
        <v>15</v>
      </c>
      <c r="K700" t="s">
        <v>16</v>
      </c>
      <c r="L700" s="8">
        <f t="shared" si="40"/>
        <v>40871.25</v>
      </c>
      <c r="M700">
        <v>1322114400</v>
      </c>
      <c r="N700" s="8">
        <f t="shared" si="41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18">
        <f t="shared" si="43"/>
        <v>111.51785714285714</v>
      </c>
      <c r="J701" t="s">
        <v>21</v>
      </c>
      <c r="K701" t="s">
        <v>22</v>
      </c>
      <c r="L701" s="8">
        <f t="shared" si="40"/>
        <v>43641.208333333328</v>
      </c>
      <c r="M701">
        <v>1561438800</v>
      </c>
      <c r="N701" s="8">
        <f t="shared" si="41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18">
        <f t="shared" si="43"/>
        <v>3</v>
      </c>
      <c r="J702" t="s">
        <v>21</v>
      </c>
      <c r="K702" t="s">
        <v>22</v>
      </c>
      <c r="L702" s="8">
        <f t="shared" si="40"/>
        <v>40203.25</v>
      </c>
      <c r="M702">
        <v>1264399200</v>
      </c>
      <c r="N702" s="8">
        <f t="shared" si="41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18">
        <f t="shared" si="43"/>
        <v>110.99268292682927</v>
      </c>
      <c r="J703" t="s">
        <v>21</v>
      </c>
      <c r="K703" t="s">
        <v>22</v>
      </c>
      <c r="L703" s="8">
        <f t="shared" si="40"/>
        <v>40629.208333333336</v>
      </c>
      <c r="M703">
        <v>1301202000</v>
      </c>
      <c r="N703" s="8">
        <f t="shared" si="41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18">
        <f t="shared" si="43"/>
        <v>56.746987951807228</v>
      </c>
      <c r="J704" t="s">
        <v>21</v>
      </c>
      <c r="K704" t="s">
        <v>22</v>
      </c>
      <c r="L704" s="8">
        <f t="shared" si="40"/>
        <v>41477.208333333336</v>
      </c>
      <c r="M704">
        <v>1374469200</v>
      </c>
      <c r="N704" s="8">
        <f t="shared" si="41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18">
        <f t="shared" si="43"/>
        <v>97.020608439646708</v>
      </c>
      <c r="J705" t="s">
        <v>21</v>
      </c>
      <c r="K705" t="s">
        <v>22</v>
      </c>
      <c r="L705" s="8">
        <f t="shared" si="40"/>
        <v>41020.208333333336</v>
      </c>
      <c r="M705">
        <v>1334984400</v>
      </c>
      <c r="N705" s="8">
        <f t="shared" si="41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18">
        <f t="shared" si="43"/>
        <v>92.08620689655173</v>
      </c>
      <c r="J706" t="s">
        <v>21</v>
      </c>
      <c r="K706" t="s">
        <v>22</v>
      </c>
      <c r="L706" s="8">
        <f t="shared" si="40"/>
        <v>42555.208333333328</v>
      </c>
      <c r="M706">
        <v>1467608400</v>
      </c>
      <c r="N706" s="8">
        <f t="shared" si="41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18">
        <f t="shared" si="43"/>
        <v>82.986666666666665</v>
      </c>
      <c r="J707" t="s">
        <v>40</v>
      </c>
      <c r="K707" t="s">
        <v>41</v>
      </c>
      <c r="L707" s="8">
        <f t="shared" ref="L707:L770" si="44" xml:space="preserve"> (((M707/60)/60)/24)+DATE(1970,1,1)</f>
        <v>41619.25</v>
      </c>
      <c r="M707">
        <v>1386741600</v>
      </c>
      <c r="N707" s="8">
        <f t="shared" ref="N707:N770" si="45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E708/D708*(100)</f>
        <v>127.84686346863469</v>
      </c>
      <c r="G708" t="s">
        <v>20</v>
      </c>
      <c r="H708">
        <v>1345</v>
      </c>
      <c r="I708" s="18">
        <f t="shared" ref="I708:I771" si="47">E708/H708</f>
        <v>103.03791821561339</v>
      </c>
      <c r="J708" t="s">
        <v>26</v>
      </c>
      <c r="K708" t="s">
        <v>27</v>
      </c>
      <c r="L708" s="8">
        <f t="shared" si="44"/>
        <v>43471.25</v>
      </c>
      <c r="M708">
        <v>1546754400</v>
      </c>
      <c r="N708" s="8">
        <f t="shared" si="45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18">
        <f t="shared" si="47"/>
        <v>68.922619047619051</v>
      </c>
      <c r="J709" t="s">
        <v>21</v>
      </c>
      <c r="K709" t="s">
        <v>22</v>
      </c>
      <c r="L709" s="8">
        <f t="shared" si="44"/>
        <v>43442.25</v>
      </c>
      <c r="M709">
        <v>1544248800</v>
      </c>
      <c r="N709" s="8">
        <f t="shared" si="45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18">
        <f t="shared" si="47"/>
        <v>87.737226277372258</v>
      </c>
      <c r="J710" t="s">
        <v>98</v>
      </c>
      <c r="K710" t="s">
        <v>99</v>
      </c>
      <c r="L710" s="8">
        <f t="shared" si="44"/>
        <v>42877.208333333328</v>
      </c>
      <c r="M710">
        <v>1495429200</v>
      </c>
      <c r="N710" s="8">
        <f t="shared" si="45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18">
        <f t="shared" si="47"/>
        <v>75.021505376344081</v>
      </c>
      <c r="J711" t="s">
        <v>107</v>
      </c>
      <c r="K711" t="s">
        <v>108</v>
      </c>
      <c r="L711" s="8">
        <f t="shared" si="44"/>
        <v>41018.208333333336</v>
      </c>
      <c r="M711">
        <v>1334811600</v>
      </c>
      <c r="N711" s="8">
        <f t="shared" si="45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18">
        <f t="shared" si="47"/>
        <v>50.863999999999997</v>
      </c>
      <c r="J712" t="s">
        <v>21</v>
      </c>
      <c r="K712" t="s">
        <v>22</v>
      </c>
      <c r="L712" s="8">
        <f t="shared" si="44"/>
        <v>43295.208333333328</v>
      </c>
      <c r="M712">
        <v>1531544400</v>
      </c>
      <c r="N712" s="8">
        <f t="shared" si="45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18">
        <f t="shared" si="47"/>
        <v>90</v>
      </c>
      <c r="J713" t="s">
        <v>107</v>
      </c>
      <c r="K713" t="s">
        <v>108</v>
      </c>
      <c r="L713" s="8">
        <f t="shared" si="44"/>
        <v>42393.25</v>
      </c>
      <c r="M713">
        <v>1453615200</v>
      </c>
      <c r="N713" s="8">
        <f t="shared" si="45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18">
        <f t="shared" si="47"/>
        <v>72.896039603960389</v>
      </c>
      <c r="J714" t="s">
        <v>21</v>
      </c>
      <c r="K714" t="s">
        <v>22</v>
      </c>
      <c r="L714" s="8">
        <f t="shared" si="44"/>
        <v>42559.208333333328</v>
      </c>
      <c r="M714">
        <v>1467954000</v>
      </c>
      <c r="N714" s="8">
        <f t="shared" si="45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18">
        <f t="shared" si="47"/>
        <v>108.48543689320388</v>
      </c>
      <c r="J715" t="s">
        <v>21</v>
      </c>
      <c r="K715" t="s">
        <v>22</v>
      </c>
      <c r="L715" s="8">
        <f t="shared" si="44"/>
        <v>42604.208333333328</v>
      </c>
      <c r="M715">
        <v>1471842000</v>
      </c>
      <c r="N715" s="8">
        <f t="shared" si="45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18">
        <f t="shared" si="47"/>
        <v>101.98095238095237</v>
      </c>
      <c r="J716" t="s">
        <v>21</v>
      </c>
      <c r="K716" t="s">
        <v>22</v>
      </c>
      <c r="L716" s="8">
        <f t="shared" si="44"/>
        <v>41870.208333333336</v>
      </c>
      <c r="M716">
        <v>1408424400</v>
      </c>
      <c r="N716" s="8">
        <f t="shared" si="45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18">
        <f t="shared" si="47"/>
        <v>44.009146341463413</v>
      </c>
      <c r="J717" t="s">
        <v>21</v>
      </c>
      <c r="K717" t="s">
        <v>22</v>
      </c>
      <c r="L717" s="8">
        <f t="shared" si="44"/>
        <v>40397.208333333336</v>
      </c>
      <c r="M717">
        <v>1281157200</v>
      </c>
      <c r="N717" s="8">
        <f t="shared" si="45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18">
        <f t="shared" si="47"/>
        <v>65.942675159235662</v>
      </c>
      <c r="J718" t="s">
        <v>21</v>
      </c>
      <c r="K718" t="s">
        <v>22</v>
      </c>
      <c r="L718" s="8">
        <f t="shared" si="44"/>
        <v>41465.208333333336</v>
      </c>
      <c r="M718">
        <v>1373432400</v>
      </c>
      <c r="N718" s="8">
        <f t="shared" si="45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18">
        <f t="shared" si="47"/>
        <v>24.987387387387386</v>
      </c>
      <c r="J719" t="s">
        <v>21</v>
      </c>
      <c r="K719" t="s">
        <v>22</v>
      </c>
      <c r="L719" s="8">
        <f t="shared" si="44"/>
        <v>40777.208333333336</v>
      </c>
      <c r="M719">
        <v>1313989200</v>
      </c>
      <c r="N719" s="8">
        <f t="shared" si="45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18">
        <f t="shared" si="47"/>
        <v>28.003367003367003</v>
      </c>
      <c r="J720" t="s">
        <v>21</v>
      </c>
      <c r="K720" t="s">
        <v>22</v>
      </c>
      <c r="L720" s="8">
        <f t="shared" si="44"/>
        <v>41442.208333333336</v>
      </c>
      <c r="M720">
        <v>1371445200</v>
      </c>
      <c r="N720" s="8">
        <f t="shared" si="45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18">
        <f t="shared" si="47"/>
        <v>85.829268292682926</v>
      </c>
      <c r="J721" t="s">
        <v>21</v>
      </c>
      <c r="K721" t="s">
        <v>22</v>
      </c>
      <c r="L721" s="8">
        <f t="shared" si="44"/>
        <v>41058.208333333336</v>
      </c>
      <c r="M721">
        <v>1338267600</v>
      </c>
      <c r="N721" s="8">
        <f t="shared" si="45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18">
        <f t="shared" si="47"/>
        <v>84.921052631578945</v>
      </c>
      <c r="J722" t="s">
        <v>36</v>
      </c>
      <c r="K722" t="s">
        <v>37</v>
      </c>
      <c r="L722" s="8">
        <f t="shared" si="44"/>
        <v>43152.25</v>
      </c>
      <c r="M722">
        <v>1519192800</v>
      </c>
      <c r="N722" s="8">
        <f t="shared" si="45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18">
        <f t="shared" si="47"/>
        <v>90.483333333333334</v>
      </c>
      <c r="J723" t="s">
        <v>21</v>
      </c>
      <c r="K723" t="s">
        <v>22</v>
      </c>
      <c r="L723" s="8">
        <f t="shared" si="44"/>
        <v>43194.208333333328</v>
      </c>
      <c r="M723">
        <v>1522818000</v>
      </c>
      <c r="N723" s="8">
        <f t="shared" si="45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18">
        <f t="shared" si="47"/>
        <v>25.00197628458498</v>
      </c>
      <c r="J724" t="s">
        <v>21</v>
      </c>
      <c r="K724" t="s">
        <v>22</v>
      </c>
      <c r="L724" s="8">
        <f t="shared" si="44"/>
        <v>43045.25</v>
      </c>
      <c r="M724">
        <v>1509948000</v>
      </c>
      <c r="N724" s="8">
        <f t="shared" si="45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18">
        <f t="shared" si="47"/>
        <v>92.013888888888886</v>
      </c>
      <c r="J725" t="s">
        <v>26</v>
      </c>
      <c r="K725" t="s">
        <v>27</v>
      </c>
      <c r="L725" s="8">
        <f t="shared" si="44"/>
        <v>42431.25</v>
      </c>
      <c r="M725">
        <v>1456898400</v>
      </c>
      <c r="N725" s="8">
        <f t="shared" si="45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18">
        <f t="shared" si="47"/>
        <v>93.066115702479337</v>
      </c>
      <c r="J726" t="s">
        <v>40</v>
      </c>
      <c r="K726" t="s">
        <v>41</v>
      </c>
      <c r="L726" s="8">
        <f t="shared" si="44"/>
        <v>41934.208333333336</v>
      </c>
      <c r="M726">
        <v>1413954000</v>
      </c>
      <c r="N726" s="8">
        <f t="shared" si="45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18">
        <f t="shared" si="47"/>
        <v>61.008145363408524</v>
      </c>
      <c r="J727" t="s">
        <v>21</v>
      </c>
      <c r="K727" t="s">
        <v>22</v>
      </c>
      <c r="L727" s="8">
        <f t="shared" si="44"/>
        <v>41958.25</v>
      </c>
      <c r="M727">
        <v>1416031200</v>
      </c>
      <c r="N727" s="8">
        <f t="shared" si="45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18">
        <f t="shared" si="47"/>
        <v>92.036259541984734</v>
      </c>
      <c r="J728" t="s">
        <v>21</v>
      </c>
      <c r="K728" t="s">
        <v>22</v>
      </c>
      <c r="L728" s="8">
        <f t="shared" si="44"/>
        <v>40476.208333333336</v>
      </c>
      <c r="M728">
        <v>1287982800</v>
      </c>
      <c r="N728" s="8">
        <f t="shared" si="45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18">
        <f t="shared" si="47"/>
        <v>81.132596685082873</v>
      </c>
      <c r="J729" t="s">
        <v>21</v>
      </c>
      <c r="K729" t="s">
        <v>22</v>
      </c>
      <c r="L729" s="8">
        <f t="shared" si="44"/>
        <v>43485.25</v>
      </c>
      <c r="M729">
        <v>1547964000</v>
      </c>
      <c r="N729" s="8">
        <f t="shared" si="45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18">
        <f t="shared" si="47"/>
        <v>73.5</v>
      </c>
      <c r="J730" t="s">
        <v>21</v>
      </c>
      <c r="K730" t="s">
        <v>22</v>
      </c>
      <c r="L730" s="8">
        <f t="shared" si="44"/>
        <v>42515.208333333328</v>
      </c>
      <c r="M730">
        <v>1464152400</v>
      </c>
      <c r="N730" s="8">
        <f t="shared" si="45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18">
        <f t="shared" si="47"/>
        <v>85.221311475409834</v>
      </c>
      <c r="J731" t="s">
        <v>21</v>
      </c>
      <c r="K731" t="s">
        <v>22</v>
      </c>
      <c r="L731" s="8">
        <f t="shared" si="44"/>
        <v>41309.25</v>
      </c>
      <c r="M731">
        <v>1359957600</v>
      </c>
      <c r="N731" s="8">
        <f t="shared" si="45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18">
        <f t="shared" si="47"/>
        <v>110.96825396825396</v>
      </c>
      <c r="J732" t="s">
        <v>15</v>
      </c>
      <c r="K732" t="s">
        <v>16</v>
      </c>
      <c r="L732" s="8">
        <f t="shared" si="44"/>
        <v>42147.208333333328</v>
      </c>
      <c r="M732">
        <v>1432357200</v>
      </c>
      <c r="N732" s="8">
        <f t="shared" si="45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18">
        <f t="shared" si="47"/>
        <v>32.968036529680369</v>
      </c>
      <c r="J733" t="s">
        <v>21</v>
      </c>
      <c r="K733" t="s">
        <v>22</v>
      </c>
      <c r="L733" s="8">
        <f t="shared" si="44"/>
        <v>42939.208333333328</v>
      </c>
      <c r="M733">
        <v>1500786000</v>
      </c>
      <c r="N733" s="8">
        <f t="shared" si="45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18">
        <f t="shared" si="47"/>
        <v>96.005352363960753</v>
      </c>
      <c r="J734" t="s">
        <v>21</v>
      </c>
      <c r="K734" t="s">
        <v>22</v>
      </c>
      <c r="L734" s="8">
        <f t="shared" si="44"/>
        <v>42816.208333333328</v>
      </c>
      <c r="M734">
        <v>1490158800</v>
      </c>
      <c r="N734" s="8">
        <f t="shared" si="45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18">
        <f t="shared" si="47"/>
        <v>84.96632653061225</v>
      </c>
      <c r="J735" t="s">
        <v>21</v>
      </c>
      <c r="K735" t="s">
        <v>22</v>
      </c>
      <c r="L735" s="8">
        <f t="shared" si="44"/>
        <v>41844.208333333336</v>
      </c>
      <c r="M735">
        <v>1406178000</v>
      </c>
      <c r="N735" s="8">
        <f t="shared" si="45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18">
        <f t="shared" si="47"/>
        <v>25.007462686567163</v>
      </c>
      <c r="J736" t="s">
        <v>21</v>
      </c>
      <c r="K736" t="s">
        <v>22</v>
      </c>
      <c r="L736" s="8">
        <f t="shared" si="44"/>
        <v>42763.25</v>
      </c>
      <c r="M736">
        <v>1485583200</v>
      </c>
      <c r="N736" s="8">
        <f t="shared" si="45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18">
        <f t="shared" si="47"/>
        <v>65.998995479658461</v>
      </c>
      <c r="J737" t="s">
        <v>21</v>
      </c>
      <c r="K737" t="s">
        <v>22</v>
      </c>
      <c r="L737" s="8">
        <f t="shared" si="44"/>
        <v>42459.208333333328</v>
      </c>
      <c r="M737">
        <v>1459314000</v>
      </c>
      <c r="N737" s="8">
        <f t="shared" si="45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18">
        <f t="shared" si="47"/>
        <v>87.34482758620689</v>
      </c>
      <c r="J738" t="s">
        <v>21</v>
      </c>
      <c r="K738" t="s">
        <v>22</v>
      </c>
      <c r="L738" s="8">
        <f t="shared" si="44"/>
        <v>42055.25</v>
      </c>
      <c r="M738">
        <v>1424412000</v>
      </c>
      <c r="N738" s="8">
        <f t="shared" si="45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18">
        <f t="shared" si="47"/>
        <v>27.933333333333334</v>
      </c>
      <c r="J739" t="s">
        <v>21</v>
      </c>
      <c r="K739" t="s">
        <v>22</v>
      </c>
      <c r="L739" s="8">
        <f t="shared" si="44"/>
        <v>42685.25</v>
      </c>
      <c r="M739">
        <v>1478844000</v>
      </c>
      <c r="N739" s="8">
        <f t="shared" si="45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18">
        <f t="shared" si="47"/>
        <v>103.8</v>
      </c>
      <c r="J740" t="s">
        <v>21</v>
      </c>
      <c r="K740" t="s">
        <v>22</v>
      </c>
      <c r="L740" s="8">
        <f t="shared" si="44"/>
        <v>41959.25</v>
      </c>
      <c r="M740">
        <v>1416117600</v>
      </c>
      <c r="N740" s="8">
        <f t="shared" si="45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18">
        <f t="shared" si="47"/>
        <v>31.937172774869111</v>
      </c>
      <c r="J741" t="s">
        <v>21</v>
      </c>
      <c r="K741" t="s">
        <v>22</v>
      </c>
      <c r="L741" s="8">
        <f t="shared" si="44"/>
        <v>41089.208333333336</v>
      </c>
      <c r="M741">
        <v>1340946000</v>
      </c>
      <c r="N741" s="8">
        <f t="shared" si="45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18">
        <f t="shared" si="47"/>
        <v>99.5</v>
      </c>
      <c r="J742" t="s">
        <v>21</v>
      </c>
      <c r="K742" t="s">
        <v>22</v>
      </c>
      <c r="L742" s="8">
        <f t="shared" si="44"/>
        <v>42769.25</v>
      </c>
      <c r="M742">
        <v>1486101600</v>
      </c>
      <c r="N742" s="8">
        <f t="shared" si="45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18">
        <f t="shared" si="47"/>
        <v>108.84615384615384</v>
      </c>
      <c r="J743" t="s">
        <v>21</v>
      </c>
      <c r="K743" t="s">
        <v>22</v>
      </c>
      <c r="L743" s="8">
        <f t="shared" si="44"/>
        <v>40321.208333333336</v>
      </c>
      <c r="M743">
        <v>1274590800</v>
      </c>
      <c r="N743" s="8">
        <f t="shared" si="45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18">
        <f t="shared" si="47"/>
        <v>110.76229508196721</v>
      </c>
      <c r="J744" t="s">
        <v>21</v>
      </c>
      <c r="K744" t="s">
        <v>22</v>
      </c>
      <c r="L744" s="8">
        <f t="shared" si="44"/>
        <v>40197.25</v>
      </c>
      <c r="M744">
        <v>1263880800</v>
      </c>
      <c r="N744" s="8">
        <f t="shared" si="45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18">
        <f t="shared" si="47"/>
        <v>29.647058823529413</v>
      </c>
      <c r="J745" t="s">
        <v>21</v>
      </c>
      <c r="K745" t="s">
        <v>22</v>
      </c>
      <c r="L745" s="8">
        <f t="shared" si="44"/>
        <v>42298.208333333328</v>
      </c>
      <c r="M745">
        <v>1445403600</v>
      </c>
      <c r="N745" s="8">
        <f t="shared" si="45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18">
        <f t="shared" si="47"/>
        <v>101.71428571428571</v>
      </c>
      <c r="J746" t="s">
        <v>21</v>
      </c>
      <c r="K746" t="s">
        <v>22</v>
      </c>
      <c r="L746" s="8">
        <f t="shared" si="44"/>
        <v>43322.208333333328</v>
      </c>
      <c r="M746">
        <v>1533877200</v>
      </c>
      <c r="N746" s="8">
        <f t="shared" si="45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18">
        <f t="shared" si="47"/>
        <v>61.5</v>
      </c>
      <c r="J747" t="s">
        <v>21</v>
      </c>
      <c r="K747" t="s">
        <v>22</v>
      </c>
      <c r="L747" s="8">
        <f t="shared" si="44"/>
        <v>40328.208333333336</v>
      </c>
      <c r="M747">
        <v>1275195600</v>
      </c>
      <c r="N747" s="8">
        <f t="shared" si="45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18">
        <f t="shared" si="47"/>
        <v>35</v>
      </c>
      <c r="J748" t="s">
        <v>21</v>
      </c>
      <c r="K748" t="s">
        <v>22</v>
      </c>
      <c r="L748" s="8">
        <f t="shared" si="44"/>
        <v>40825.208333333336</v>
      </c>
      <c r="M748">
        <v>1318136400</v>
      </c>
      <c r="N748" s="8">
        <f t="shared" si="45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18">
        <f t="shared" si="47"/>
        <v>40.049999999999997</v>
      </c>
      <c r="J749" t="s">
        <v>21</v>
      </c>
      <c r="K749" t="s">
        <v>22</v>
      </c>
      <c r="L749" s="8">
        <f t="shared" si="44"/>
        <v>40423.208333333336</v>
      </c>
      <c r="M749">
        <v>1283403600</v>
      </c>
      <c r="N749" s="8">
        <f t="shared" si="45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18">
        <f t="shared" si="47"/>
        <v>110.97231270358306</v>
      </c>
      <c r="J750" t="s">
        <v>21</v>
      </c>
      <c r="K750" t="s">
        <v>22</v>
      </c>
      <c r="L750" s="8">
        <f t="shared" si="44"/>
        <v>40238.25</v>
      </c>
      <c r="M750">
        <v>1267423200</v>
      </c>
      <c r="N750" s="8">
        <f t="shared" si="45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18">
        <f t="shared" si="47"/>
        <v>36.959016393442624</v>
      </c>
      <c r="J751" t="s">
        <v>107</v>
      </c>
      <c r="K751" t="s">
        <v>108</v>
      </c>
      <c r="L751" s="8">
        <f t="shared" si="44"/>
        <v>41920.208333333336</v>
      </c>
      <c r="M751">
        <v>1412744400</v>
      </c>
      <c r="N751" s="8">
        <f t="shared" si="45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18">
        <f t="shared" si="47"/>
        <v>1</v>
      </c>
      <c r="J752" t="s">
        <v>40</v>
      </c>
      <c r="K752" t="s">
        <v>41</v>
      </c>
      <c r="L752" s="8">
        <f t="shared" si="44"/>
        <v>40360.208333333336</v>
      </c>
      <c r="M752">
        <v>1277960400</v>
      </c>
      <c r="N752" s="8">
        <f t="shared" si="45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18">
        <f t="shared" si="47"/>
        <v>30.974074074074075</v>
      </c>
      <c r="J753" t="s">
        <v>21</v>
      </c>
      <c r="K753" t="s">
        <v>22</v>
      </c>
      <c r="L753" s="8">
        <f t="shared" si="44"/>
        <v>42446.208333333328</v>
      </c>
      <c r="M753">
        <v>1458190800</v>
      </c>
      <c r="N753" s="8">
        <f t="shared" si="45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18">
        <f t="shared" si="47"/>
        <v>47.035087719298247</v>
      </c>
      <c r="J754" t="s">
        <v>21</v>
      </c>
      <c r="K754" t="s">
        <v>22</v>
      </c>
      <c r="L754" s="8">
        <f t="shared" si="44"/>
        <v>40395.208333333336</v>
      </c>
      <c r="M754">
        <v>1280984400</v>
      </c>
      <c r="N754" s="8">
        <f t="shared" si="45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18">
        <f t="shared" si="47"/>
        <v>88.065693430656935</v>
      </c>
      <c r="J755" t="s">
        <v>21</v>
      </c>
      <c r="K755" t="s">
        <v>22</v>
      </c>
      <c r="L755" s="8">
        <f t="shared" si="44"/>
        <v>40321.208333333336</v>
      </c>
      <c r="M755">
        <v>1274590800</v>
      </c>
      <c r="N755" s="8">
        <f t="shared" si="45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18">
        <f t="shared" si="47"/>
        <v>37.005616224648989</v>
      </c>
      <c r="J756" t="s">
        <v>21</v>
      </c>
      <c r="K756" t="s">
        <v>22</v>
      </c>
      <c r="L756" s="8">
        <f t="shared" si="44"/>
        <v>41210.208333333336</v>
      </c>
      <c r="M756">
        <v>1351400400</v>
      </c>
      <c r="N756" s="8">
        <f t="shared" si="45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18">
        <f t="shared" si="47"/>
        <v>26.027777777777779</v>
      </c>
      <c r="J757" t="s">
        <v>36</v>
      </c>
      <c r="K757" t="s">
        <v>37</v>
      </c>
      <c r="L757" s="8">
        <f t="shared" si="44"/>
        <v>43096.25</v>
      </c>
      <c r="M757">
        <v>1514354400</v>
      </c>
      <c r="N757" s="8">
        <f t="shared" si="45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18">
        <f t="shared" si="47"/>
        <v>67.817567567567565</v>
      </c>
      <c r="J758" t="s">
        <v>21</v>
      </c>
      <c r="K758" t="s">
        <v>22</v>
      </c>
      <c r="L758" s="8">
        <f t="shared" si="44"/>
        <v>42024.25</v>
      </c>
      <c r="M758">
        <v>1421733600</v>
      </c>
      <c r="N758" s="8">
        <f t="shared" si="45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18">
        <f t="shared" si="47"/>
        <v>49.964912280701753</v>
      </c>
      <c r="J759" t="s">
        <v>21</v>
      </c>
      <c r="K759" t="s">
        <v>22</v>
      </c>
      <c r="L759" s="8">
        <f t="shared" si="44"/>
        <v>40675.208333333336</v>
      </c>
      <c r="M759">
        <v>1305176400</v>
      </c>
      <c r="N759" s="8">
        <f t="shared" si="45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18">
        <f t="shared" si="47"/>
        <v>110.01646903820817</v>
      </c>
      <c r="J760" t="s">
        <v>15</v>
      </c>
      <c r="K760" t="s">
        <v>16</v>
      </c>
      <c r="L760" s="8">
        <f t="shared" si="44"/>
        <v>41936.208333333336</v>
      </c>
      <c r="M760">
        <v>1414126800</v>
      </c>
      <c r="N760" s="8">
        <f t="shared" si="45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18">
        <f t="shared" si="47"/>
        <v>89.964678178963894</v>
      </c>
      <c r="J761" t="s">
        <v>21</v>
      </c>
      <c r="K761" t="s">
        <v>22</v>
      </c>
      <c r="L761" s="8">
        <f t="shared" si="44"/>
        <v>43136.25</v>
      </c>
      <c r="M761">
        <v>1517810400</v>
      </c>
      <c r="N761" s="8">
        <f t="shared" si="45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18">
        <f t="shared" si="47"/>
        <v>79.009523809523813</v>
      </c>
      <c r="J762" t="s">
        <v>107</v>
      </c>
      <c r="K762" t="s">
        <v>108</v>
      </c>
      <c r="L762" s="8">
        <f t="shared" si="44"/>
        <v>43678.208333333328</v>
      </c>
      <c r="M762">
        <v>1564635600</v>
      </c>
      <c r="N762" s="8">
        <f t="shared" si="45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18">
        <f t="shared" si="47"/>
        <v>86.867469879518069</v>
      </c>
      <c r="J763" t="s">
        <v>21</v>
      </c>
      <c r="K763" t="s">
        <v>22</v>
      </c>
      <c r="L763" s="8">
        <f t="shared" si="44"/>
        <v>42938.208333333328</v>
      </c>
      <c r="M763">
        <v>1500699600</v>
      </c>
      <c r="N763" s="8">
        <f t="shared" si="45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18">
        <f t="shared" si="47"/>
        <v>62.04</v>
      </c>
      <c r="J764" t="s">
        <v>26</v>
      </c>
      <c r="K764" t="s">
        <v>27</v>
      </c>
      <c r="L764" s="8">
        <f t="shared" si="44"/>
        <v>41241.25</v>
      </c>
      <c r="M764">
        <v>1354082400</v>
      </c>
      <c r="N764" s="8">
        <f t="shared" si="45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18">
        <f t="shared" si="47"/>
        <v>26.970212765957445</v>
      </c>
      <c r="J765" t="s">
        <v>21</v>
      </c>
      <c r="K765" t="s">
        <v>22</v>
      </c>
      <c r="L765" s="8">
        <f t="shared" si="44"/>
        <v>41037.208333333336</v>
      </c>
      <c r="M765">
        <v>1336453200</v>
      </c>
      <c r="N765" s="8">
        <f t="shared" si="45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18">
        <f t="shared" si="47"/>
        <v>54.121621621621621</v>
      </c>
      <c r="J766" t="s">
        <v>21</v>
      </c>
      <c r="K766" t="s">
        <v>22</v>
      </c>
      <c r="L766" s="8">
        <f t="shared" si="44"/>
        <v>40676.208333333336</v>
      </c>
      <c r="M766">
        <v>1305262800</v>
      </c>
      <c r="N766" s="8">
        <f t="shared" si="45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18">
        <f t="shared" si="47"/>
        <v>41.035353535353536</v>
      </c>
      <c r="J767" t="s">
        <v>21</v>
      </c>
      <c r="K767" t="s">
        <v>22</v>
      </c>
      <c r="L767" s="8">
        <f t="shared" si="44"/>
        <v>42840.208333333328</v>
      </c>
      <c r="M767">
        <v>1492232400</v>
      </c>
      <c r="N767" s="8">
        <f t="shared" si="45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18">
        <f t="shared" si="47"/>
        <v>55.052419354838712</v>
      </c>
      <c r="J768" t="s">
        <v>26</v>
      </c>
      <c r="K768" t="s">
        <v>27</v>
      </c>
      <c r="L768" s="8">
        <f t="shared" si="44"/>
        <v>43362.208333333328</v>
      </c>
      <c r="M768">
        <v>1537333200</v>
      </c>
      <c r="N768" s="8">
        <f t="shared" si="45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18">
        <f t="shared" si="47"/>
        <v>107.93762183235867</v>
      </c>
      <c r="J769" t="s">
        <v>21</v>
      </c>
      <c r="K769" t="s">
        <v>22</v>
      </c>
      <c r="L769" s="8">
        <f t="shared" si="44"/>
        <v>42283.208333333328</v>
      </c>
      <c r="M769">
        <v>1444107600</v>
      </c>
      <c r="N769" s="8">
        <f t="shared" si="45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18">
        <f t="shared" si="47"/>
        <v>73.92</v>
      </c>
      <c r="J770" t="s">
        <v>21</v>
      </c>
      <c r="K770" t="s">
        <v>22</v>
      </c>
      <c r="L770" s="8">
        <f t="shared" si="44"/>
        <v>41619.25</v>
      </c>
      <c r="M770">
        <v>1386741600</v>
      </c>
      <c r="N770" s="8">
        <f t="shared" si="45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18">
        <f t="shared" si="47"/>
        <v>31.995894428152493</v>
      </c>
      <c r="J771" t="s">
        <v>21</v>
      </c>
      <c r="K771" t="s">
        <v>22</v>
      </c>
      <c r="L771" s="8">
        <f t="shared" ref="L771:L834" si="48" xml:space="preserve"> (((M771/60)/60)/24)+DATE(1970,1,1)</f>
        <v>41501.208333333336</v>
      </c>
      <c r="M771">
        <v>1376542800</v>
      </c>
      <c r="N771" s="8">
        <f t="shared" ref="N771:N834" si="49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E772/D772*(100)</f>
        <v>270.74418604651163</v>
      </c>
      <c r="G772" t="s">
        <v>20</v>
      </c>
      <c r="H772">
        <v>216</v>
      </c>
      <c r="I772" s="18">
        <f t="shared" ref="I772:I835" si="51">E772/H772</f>
        <v>53.898148148148145</v>
      </c>
      <c r="J772" t="s">
        <v>107</v>
      </c>
      <c r="K772" t="s">
        <v>108</v>
      </c>
      <c r="L772" s="8">
        <f t="shared" si="48"/>
        <v>41743.208333333336</v>
      </c>
      <c r="M772">
        <v>1397451600</v>
      </c>
      <c r="N772" s="8">
        <f t="shared" si="49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18">
        <f t="shared" si="51"/>
        <v>106.5</v>
      </c>
      <c r="J773" t="s">
        <v>21</v>
      </c>
      <c r="K773" t="s">
        <v>22</v>
      </c>
      <c r="L773" s="8">
        <f t="shared" si="48"/>
        <v>43491.25</v>
      </c>
      <c r="M773">
        <v>1548482400</v>
      </c>
      <c r="N773" s="8">
        <f t="shared" si="49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18">
        <f t="shared" si="51"/>
        <v>32.999805409612762</v>
      </c>
      <c r="J774" t="s">
        <v>21</v>
      </c>
      <c r="K774" t="s">
        <v>22</v>
      </c>
      <c r="L774" s="8">
        <f t="shared" si="48"/>
        <v>43505.25</v>
      </c>
      <c r="M774">
        <v>1549692000</v>
      </c>
      <c r="N774" s="8">
        <f t="shared" si="49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18">
        <f t="shared" si="51"/>
        <v>43.00254993625159</v>
      </c>
      <c r="J775" t="s">
        <v>21</v>
      </c>
      <c r="K775" t="s">
        <v>22</v>
      </c>
      <c r="L775" s="8">
        <f t="shared" si="48"/>
        <v>42838.208333333328</v>
      </c>
      <c r="M775">
        <v>1492059600</v>
      </c>
      <c r="N775" s="8">
        <f t="shared" si="49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18">
        <f t="shared" si="51"/>
        <v>86.858974358974365</v>
      </c>
      <c r="J776" t="s">
        <v>107</v>
      </c>
      <c r="K776" t="s">
        <v>108</v>
      </c>
      <c r="L776" s="8">
        <f t="shared" si="48"/>
        <v>42513.208333333328</v>
      </c>
      <c r="M776">
        <v>1463979600</v>
      </c>
      <c r="N776" s="8">
        <f t="shared" si="49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18">
        <f t="shared" si="51"/>
        <v>96.8</v>
      </c>
      <c r="J777" t="s">
        <v>21</v>
      </c>
      <c r="K777" t="s">
        <v>22</v>
      </c>
      <c r="L777" s="8">
        <f t="shared" si="48"/>
        <v>41949.25</v>
      </c>
      <c r="M777">
        <v>1415253600</v>
      </c>
      <c r="N777" s="8">
        <f t="shared" si="49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18">
        <f t="shared" si="51"/>
        <v>32.995456610631528</v>
      </c>
      <c r="J778" t="s">
        <v>21</v>
      </c>
      <c r="K778" t="s">
        <v>22</v>
      </c>
      <c r="L778" s="8">
        <f t="shared" si="48"/>
        <v>43650.208333333328</v>
      </c>
      <c r="M778">
        <v>1562216400</v>
      </c>
      <c r="N778" s="8">
        <f t="shared" si="49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18">
        <f t="shared" si="51"/>
        <v>68.028106508875737</v>
      </c>
      <c r="J779" t="s">
        <v>21</v>
      </c>
      <c r="K779" t="s">
        <v>22</v>
      </c>
      <c r="L779" s="8">
        <f t="shared" si="48"/>
        <v>40809.208333333336</v>
      </c>
      <c r="M779">
        <v>1316754000</v>
      </c>
      <c r="N779" s="8">
        <f t="shared" si="49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18">
        <f t="shared" si="51"/>
        <v>58.867816091954026</v>
      </c>
      <c r="J780" t="s">
        <v>98</v>
      </c>
      <c r="K780" t="s">
        <v>99</v>
      </c>
      <c r="L780" s="8">
        <f t="shared" si="48"/>
        <v>40768.208333333336</v>
      </c>
      <c r="M780">
        <v>1313211600</v>
      </c>
      <c r="N780" s="8">
        <f t="shared" si="49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18">
        <f t="shared" si="51"/>
        <v>105.04572803850782</v>
      </c>
      <c r="J781" t="s">
        <v>21</v>
      </c>
      <c r="K781" t="s">
        <v>22</v>
      </c>
      <c r="L781" s="8">
        <f t="shared" si="48"/>
        <v>42230.208333333328</v>
      </c>
      <c r="M781">
        <v>1439528400</v>
      </c>
      <c r="N781" s="8">
        <f t="shared" si="49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18">
        <f t="shared" si="51"/>
        <v>33.054878048780488</v>
      </c>
      <c r="J782" t="s">
        <v>21</v>
      </c>
      <c r="K782" t="s">
        <v>22</v>
      </c>
      <c r="L782" s="8">
        <f t="shared" si="48"/>
        <v>42573.208333333328</v>
      </c>
      <c r="M782">
        <v>1469163600</v>
      </c>
      <c r="N782" s="8">
        <f t="shared" si="49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18">
        <f t="shared" si="51"/>
        <v>78.821428571428569</v>
      </c>
      <c r="J783" t="s">
        <v>98</v>
      </c>
      <c r="K783" t="s">
        <v>99</v>
      </c>
      <c r="L783" s="8">
        <f t="shared" si="48"/>
        <v>40482.208333333336</v>
      </c>
      <c r="M783">
        <v>1288501200</v>
      </c>
      <c r="N783" s="8">
        <f t="shared" si="49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18">
        <f t="shared" si="51"/>
        <v>68.204968944099377</v>
      </c>
      <c r="J784" t="s">
        <v>21</v>
      </c>
      <c r="K784" t="s">
        <v>22</v>
      </c>
      <c r="L784" s="8">
        <f t="shared" si="48"/>
        <v>40603.25</v>
      </c>
      <c r="M784">
        <v>1298959200</v>
      </c>
      <c r="N784" s="8">
        <f t="shared" si="49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18">
        <f t="shared" si="51"/>
        <v>75.731884057971016</v>
      </c>
      <c r="J785" t="s">
        <v>21</v>
      </c>
      <c r="K785" t="s">
        <v>22</v>
      </c>
      <c r="L785" s="8">
        <f t="shared" si="48"/>
        <v>41625.25</v>
      </c>
      <c r="M785">
        <v>1387260000</v>
      </c>
      <c r="N785" s="8">
        <f t="shared" si="49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18">
        <f t="shared" si="51"/>
        <v>30.996070133010882</v>
      </c>
      <c r="J786" t="s">
        <v>21</v>
      </c>
      <c r="K786" t="s">
        <v>22</v>
      </c>
      <c r="L786" s="8">
        <f t="shared" si="48"/>
        <v>42435.25</v>
      </c>
      <c r="M786">
        <v>1457244000</v>
      </c>
      <c r="N786" s="8">
        <f t="shared" si="49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18">
        <f t="shared" si="51"/>
        <v>101.88188976377953</v>
      </c>
      <c r="J787" t="s">
        <v>26</v>
      </c>
      <c r="K787" t="s">
        <v>27</v>
      </c>
      <c r="L787" s="8">
        <f t="shared" si="48"/>
        <v>43582.208333333328</v>
      </c>
      <c r="M787">
        <v>1556341200</v>
      </c>
      <c r="N787" s="8">
        <f t="shared" si="49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18">
        <f t="shared" si="51"/>
        <v>52.879227053140099</v>
      </c>
      <c r="J788" t="s">
        <v>107</v>
      </c>
      <c r="K788" t="s">
        <v>108</v>
      </c>
      <c r="L788" s="8">
        <f t="shared" si="48"/>
        <v>43186.208333333328</v>
      </c>
      <c r="M788">
        <v>1522126800</v>
      </c>
      <c r="N788" s="8">
        <f t="shared" si="49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18">
        <f t="shared" si="51"/>
        <v>71.005820721769496</v>
      </c>
      <c r="J789" t="s">
        <v>15</v>
      </c>
      <c r="K789" t="s">
        <v>16</v>
      </c>
      <c r="L789" s="8">
        <f t="shared" si="48"/>
        <v>40684.208333333336</v>
      </c>
      <c r="M789">
        <v>1305954000</v>
      </c>
      <c r="N789" s="8">
        <f t="shared" si="49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18">
        <f t="shared" si="51"/>
        <v>102.38709677419355</v>
      </c>
      <c r="J790" t="s">
        <v>21</v>
      </c>
      <c r="K790" t="s">
        <v>22</v>
      </c>
      <c r="L790" s="8">
        <f t="shared" si="48"/>
        <v>41202.208333333336</v>
      </c>
      <c r="M790">
        <v>1350709200</v>
      </c>
      <c r="N790" s="8">
        <f t="shared" si="49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18">
        <f t="shared" si="51"/>
        <v>74.466666666666669</v>
      </c>
      <c r="J791" t="s">
        <v>21</v>
      </c>
      <c r="K791" t="s">
        <v>22</v>
      </c>
      <c r="L791" s="8">
        <f t="shared" si="48"/>
        <v>41786.208333333336</v>
      </c>
      <c r="M791">
        <v>1401166800</v>
      </c>
      <c r="N791" s="8">
        <f t="shared" si="49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18">
        <f t="shared" si="51"/>
        <v>51.009883198562441</v>
      </c>
      <c r="J792" t="s">
        <v>21</v>
      </c>
      <c r="K792" t="s">
        <v>22</v>
      </c>
      <c r="L792" s="8">
        <f t="shared" si="48"/>
        <v>40223.25</v>
      </c>
      <c r="M792">
        <v>1266127200</v>
      </c>
      <c r="N792" s="8">
        <f t="shared" si="49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18">
        <f t="shared" si="51"/>
        <v>90</v>
      </c>
      <c r="J793" t="s">
        <v>21</v>
      </c>
      <c r="K793" t="s">
        <v>22</v>
      </c>
      <c r="L793" s="8">
        <f t="shared" si="48"/>
        <v>42715.25</v>
      </c>
      <c r="M793">
        <v>1481436000</v>
      </c>
      <c r="N793" s="8">
        <f t="shared" si="49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18">
        <f t="shared" si="51"/>
        <v>97.142857142857139</v>
      </c>
      <c r="J794" t="s">
        <v>21</v>
      </c>
      <c r="K794" t="s">
        <v>22</v>
      </c>
      <c r="L794" s="8">
        <f t="shared" si="48"/>
        <v>41451.208333333336</v>
      </c>
      <c r="M794">
        <v>1372222800</v>
      </c>
      <c r="N794" s="8">
        <f t="shared" si="49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18">
        <f t="shared" si="51"/>
        <v>72.071823204419886</v>
      </c>
      <c r="J795" t="s">
        <v>98</v>
      </c>
      <c r="K795" t="s">
        <v>99</v>
      </c>
      <c r="L795" s="8">
        <f t="shared" si="48"/>
        <v>41450.208333333336</v>
      </c>
      <c r="M795">
        <v>1372136400</v>
      </c>
      <c r="N795" s="8">
        <f t="shared" si="49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18">
        <f t="shared" si="51"/>
        <v>75.236363636363635</v>
      </c>
      <c r="J796" t="s">
        <v>21</v>
      </c>
      <c r="K796" t="s">
        <v>22</v>
      </c>
      <c r="L796" s="8">
        <f t="shared" si="48"/>
        <v>43091.25</v>
      </c>
      <c r="M796">
        <v>1513922400</v>
      </c>
      <c r="N796" s="8">
        <f t="shared" si="49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18">
        <f t="shared" si="51"/>
        <v>32.967741935483872</v>
      </c>
      <c r="J797" t="s">
        <v>21</v>
      </c>
      <c r="K797" t="s">
        <v>22</v>
      </c>
      <c r="L797" s="8">
        <f t="shared" si="48"/>
        <v>42675.208333333328</v>
      </c>
      <c r="M797">
        <v>1477976400</v>
      </c>
      <c r="N797" s="8">
        <f t="shared" si="49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18">
        <f t="shared" si="51"/>
        <v>54.807692307692307</v>
      </c>
      <c r="J798" t="s">
        <v>21</v>
      </c>
      <c r="K798" t="s">
        <v>22</v>
      </c>
      <c r="L798" s="8">
        <f t="shared" si="48"/>
        <v>41859.208333333336</v>
      </c>
      <c r="M798">
        <v>1407474000</v>
      </c>
      <c r="N798" s="8">
        <f t="shared" si="49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18">
        <f t="shared" si="51"/>
        <v>45.037837837837834</v>
      </c>
      <c r="J799" t="s">
        <v>21</v>
      </c>
      <c r="K799" t="s">
        <v>22</v>
      </c>
      <c r="L799" s="8">
        <f t="shared" si="48"/>
        <v>43464.25</v>
      </c>
      <c r="M799">
        <v>1546149600</v>
      </c>
      <c r="N799" s="8">
        <f t="shared" si="49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18">
        <f t="shared" si="51"/>
        <v>52.958677685950413</v>
      </c>
      <c r="J800" t="s">
        <v>21</v>
      </c>
      <c r="K800" t="s">
        <v>22</v>
      </c>
      <c r="L800" s="8">
        <f t="shared" si="48"/>
        <v>41060.208333333336</v>
      </c>
      <c r="M800">
        <v>1338440400</v>
      </c>
      <c r="N800" s="8">
        <f t="shared" si="49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18">
        <f t="shared" si="51"/>
        <v>60.017959183673469</v>
      </c>
      <c r="J801" t="s">
        <v>40</v>
      </c>
      <c r="K801" t="s">
        <v>41</v>
      </c>
      <c r="L801" s="8">
        <f t="shared" si="48"/>
        <v>42399.25</v>
      </c>
      <c r="M801">
        <v>1454133600</v>
      </c>
      <c r="N801" s="8">
        <f t="shared" si="49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18">
        <f t="shared" si="51"/>
        <v>1</v>
      </c>
      <c r="J802" t="s">
        <v>98</v>
      </c>
      <c r="K802" t="s">
        <v>99</v>
      </c>
      <c r="L802" s="8">
        <f t="shared" si="48"/>
        <v>42167.208333333328</v>
      </c>
      <c r="M802">
        <v>1434085200</v>
      </c>
      <c r="N802" s="8">
        <f t="shared" si="49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18">
        <f t="shared" si="51"/>
        <v>44.028301886792455</v>
      </c>
      <c r="J803" t="s">
        <v>21</v>
      </c>
      <c r="K803" t="s">
        <v>22</v>
      </c>
      <c r="L803" s="8">
        <f t="shared" si="48"/>
        <v>43830.25</v>
      </c>
      <c r="M803">
        <v>1577772000</v>
      </c>
      <c r="N803" s="8">
        <f t="shared" si="49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18">
        <f t="shared" si="51"/>
        <v>86.028169014084511</v>
      </c>
      <c r="J804" t="s">
        <v>21</v>
      </c>
      <c r="K804" t="s">
        <v>22</v>
      </c>
      <c r="L804" s="8">
        <f t="shared" si="48"/>
        <v>43650.208333333328</v>
      </c>
      <c r="M804">
        <v>1562216400</v>
      </c>
      <c r="N804" s="8">
        <f t="shared" si="49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18">
        <f t="shared" si="51"/>
        <v>28.012875536480685</v>
      </c>
      <c r="J805" t="s">
        <v>21</v>
      </c>
      <c r="K805" t="s">
        <v>22</v>
      </c>
      <c r="L805" s="8">
        <f t="shared" si="48"/>
        <v>43492.25</v>
      </c>
      <c r="M805">
        <v>1548568800</v>
      </c>
      <c r="N805" s="8">
        <f t="shared" si="49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18">
        <f t="shared" si="51"/>
        <v>32.050458715596328</v>
      </c>
      <c r="J806" t="s">
        <v>21</v>
      </c>
      <c r="K806" t="s">
        <v>22</v>
      </c>
      <c r="L806" s="8">
        <f t="shared" si="48"/>
        <v>43102.25</v>
      </c>
      <c r="M806">
        <v>1514872800</v>
      </c>
      <c r="N806" s="8">
        <f t="shared" si="49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18">
        <f t="shared" si="51"/>
        <v>73.611940298507463</v>
      </c>
      <c r="J807" t="s">
        <v>26</v>
      </c>
      <c r="K807" t="s">
        <v>27</v>
      </c>
      <c r="L807" s="8">
        <f t="shared" si="48"/>
        <v>41958.25</v>
      </c>
      <c r="M807">
        <v>1416031200</v>
      </c>
      <c r="N807" s="8">
        <f t="shared" si="49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18">
        <f t="shared" si="51"/>
        <v>108.71052631578948</v>
      </c>
      <c r="J808" t="s">
        <v>21</v>
      </c>
      <c r="K808" t="s">
        <v>22</v>
      </c>
      <c r="L808" s="8">
        <f t="shared" si="48"/>
        <v>40973.25</v>
      </c>
      <c r="M808">
        <v>1330927200</v>
      </c>
      <c r="N808" s="8">
        <f t="shared" si="49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18">
        <f t="shared" si="51"/>
        <v>42.97674418604651</v>
      </c>
      <c r="J809" t="s">
        <v>21</v>
      </c>
      <c r="K809" t="s">
        <v>22</v>
      </c>
      <c r="L809" s="8">
        <f t="shared" si="48"/>
        <v>43753.208333333328</v>
      </c>
      <c r="M809">
        <v>1571115600</v>
      </c>
      <c r="N809" s="8">
        <f t="shared" si="49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18">
        <f t="shared" si="51"/>
        <v>83.315789473684205</v>
      </c>
      <c r="J810" t="s">
        <v>21</v>
      </c>
      <c r="K810" t="s">
        <v>22</v>
      </c>
      <c r="L810" s="8">
        <f t="shared" si="48"/>
        <v>42507.208333333328</v>
      </c>
      <c r="M810">
        <v>1463461200</v>
      </c>
      <c r="N810" s="8">
        <f t="shared" si="49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18">
        <f t="shared" si="51"/>
        <v>42</v>
      </c>
      <c r="J811" t="s">
        <v>98</v>
      </c>
      <c r="K811" t="s">
        <v>99</v>
      </c>
      <c r="L811" s="8">
        <f t="shared" si="48"/>
        <v>41135.208333333336</v>
      </c>
      <c r="M811">
        <v>1344920400</v>
      </c>
      <c r="N811" s="8">
        <f t="shared" si="49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18">
        <f t="shared" si="51"/>
        <v>55.927601809954751</v>
      </c>
      <c r="J812" t="s">
        <v>21</v>
      </c>
      <c r="K812" t="s">
        <v>22</v>
      </c>
      <c r="L812" s="8">
        <f t="shared" si="48"/>
        <v>43067.25</v>
      </c>
      <c r="M812">
        <v>1511848800</v>
      </c>
      <c r="N812" s="8">
        <f t="shared" si="49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18">
        <f t="shared" si="51"/>
        <v>105.03681885125184</v>
      </c>
      <c r="J813" t="s">
        <v>21</v>
      </c>
      <c r="K813" t="s">
        <v>22</v>
      </c>
      <c r="L813" s="8">
        <f t="shared" si="48"/>
        <v>42378.25</v>
      </c>
      <c r="M813">
        <v>1452319200</v>
      </c>
      <c r="N813" s="8">
        <f t="shared" si="49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18">
        <f t="shared" si="51"/>
        <v>48</v>
      </c>
      <c r="J814" t="s">
        <v>15</v>
      </c>
      <c r="K814" t="s">
        <v>16</v>
      </c>
      <c r="L814" s="8">
        <f t="shared" si="48"/>
        <v>43206.208333333328</v>
      </c>
      <c r="M814">
        <v>1523854800</v>
      </c>
      <c r="N814" s="8">
        <f t="shared" si="49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18">
        <f t="shared" si="51"/>
        <v>112.66176470588235</v>
      </c>
      <c r="J815" t="s">
        <v>21</v>
      </c>
      <c r="K815" t="s">
        <v>22</v>
      </c>
      <c r="L815" s="8">
        <f t="shared" si="48"/>
        <v>41148.208333333336</v>
      </c>
      <c r="M815">
        <v>1346043600</v>
      </c>
      <c r="N815" s="8">
        <f t="shared" si="49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18">
        <f t="shared" si="51"/>
        <v>81.944444444444443</v>
      </c>
      <c r="J816" t="s">
        <v>36</v>
      </c>
      <c r="K816" t="s">
        <v>37</v>
      </c>
      <c r="L816" s="8">
        <f t="shared" si="48"/>
        <v>42517.208333333328</v>
      </c>
      <c r="M816">
        <v>1464325200</v>
      </c>
      <c r="N816" s="8">
        <f t="shared" si="49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18">
        <f t="shared" si="51"/>
        <v>64.049180327868854</v>
      </c>
      <c r="J817" t="s">
        <v>15</v>
      </c>
      <c r="K817" t="s">
        <v>16</v>
      </c>
      <c r="L817" s="8">
        <f t="shared" si="48"/>
        <v>43068.25</v>
      </c>
      <c r="M817">
        <v>1511935200</v>
      </c>
      <c r="N817" s="8">
        <f t="shared" si="49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18">
        <f t="shared" si="51"/>
        <v>106.39097744360902</v>
      </c>
      <c r="J818" t="s">
        <v>21</v>
      </c>
      <c r="K818" t="s">
        <v>22</v>
      </c>
      <c r="L818" s="8">
        <f t="shared" si="48"/>
        <v>41680.25</v>
      </c>
      <c r="M818">
        <v>1392012000</v>
      </c>
      <c r="N818" s="8">
        <f t="shared" si="49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18">
        <f t="shared" si="51"/>
        <v>76.011249497790274</v>
      </c>
      <c r="J819" t="s">
        <v>107</v>
      </c>
      <c r="K819" t="s">
        <v>108</v>
      </c>
      <c r="L819" s="8">
        <f t="shared" si="48"/>
        <v>43589.208333333328</v>
      </c>
      <c r="M819">
        <v>1556946000</v>
      </c>
      <c r="N819" s="8">
        <f t="shared" si="49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18">
        <f t="shared" si="51"/>
        <v>111.07246376811594</v>
      </c>
      <c r="J820" t="s">
        <v>21</v>
      </c>
      <c r="K820" t="s">
        <v>22</v>
      </c>
      <c r="L820" s="8">
        <f t="shared" si="48"/>
        <v>43486.25</v>
      </c>
      <c r="M820">
        <v>1548050400</v>
      </c>
      <c r="N820" s="8">
        <f t="shared" si="49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18">
        <f t="shared" si="51"/>
        <v>95.936170212765958</v>
      </c>
      <c r="J821" t="s">
        <v>21</v>
      </c>
      <c r="K821" t="s">
        <v>22</v>
      </c>
      <c r="L821" s="8">
        <f t="shared" si="48"/>
        <v>41237.25</v>
      </c>
      <c r="M821">
        <v>1353736800</v>
      </c>
      <c r="N821" s="8">
        <f t="shared" si="49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18">
        <f t="shared" si="51"/>
        <v>43.043010752688176</v>
      </c>
      <c r="J822" t="s">
        <v>40</v>
      </c>
      <c r="K822" t="s">
        <v>41</v>
      </c>
      <c r="L822" s="8">
        <f t="shared" si="48"/>
        <v>43310.208333333328</v>
      </c>
      <c r="M822">
        <v>1532840400</v>
      </c>
      <c r="N822" s="8">
        <f t="shared" si="49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18">
        <f t="shared" si="51"/>
        <v>67.966666666666669</v>
      </c>
      <c r="J823" t="s">
        <v>21</v>
      </c>
      <c r="K823" t="s">
        <v>22</v>
      </c>
      <c r="L823" s="8">
        <f t="shared" si="48"/>
        <v>42794.25</v>
      </c>
      <c r="M823">
        <v>1488261600</v>
      </c>
      <c r="N823" s="8">
        <f t="shared" si="49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18">
        <f t="shared" si="51"/>
        <v>89.991428571428571</v>
      </c>
      <c r="J824" t="s">
        <v>21</v>
      </c>
      <c r="K824" t="s">
        <v>22</v>
      </c>
      <c r="L824" s="8">
        <f t="shared" si="48"/>
        <v>41698.25</v>
      </c>
      <c r="M824">
        <v>1393567200</v>
      </c>
      <c r="N824" s="8">
        <f t="shared" si="49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18">
        <f t="shared" si="51"/>
        <v>58.095238095238095</v>
      </c>
      <c r="J825" t="s">
        <v>21</v>
      </c>
      <c r="K825" t="s">
        <v>22</v>
      </c>
      <c r="L825" s="8">
        <f t="shared" si="48"/>
        <v>41892.208333333336</v>
      </c>
      <c r="M825">
        <v>1410325200</v>
      </c>
      <c r="N825" s="8">
        <f t="shared" si="49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18">
        <f t="shared" si="51"/>
        <v>83.996875000000003</v>
      </c>
      <c r="J826" t="s">
        <v>21</v>
      </c>
      <c r="K826" t="s">
        <v>22</v>
      </c>
      <c r="L826" s="8">
        <f t="shared" si="48"/>
        <v>40348.208333333336</v>
      </c>
      <c r="M826">
        <v>1276923600</v>
      </c>
      <c r="N826" s="8">
        <f t="shared" si="49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18">
        <f t="shared" si="51"/>
        <v>88.853503184713375</v>
      </c>
      <c r="J827" t="s">
        <v>40</v>
      </c>
      <c r="K827" t="s">
        <v>41</v>
      </c>
      <c r="L827" s="8">
        <f t="shared" si="48"/>
        <v>42941.208333333328</v>
      </c>
      <c r="M827">
        <v>1500958800</v>
      </c>
      <c r="N827" s="8">
        <f t="shared" si="49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18">
        <f t="shared" si="51"/>
        <v>65.963917525773198</v>
      </c>
      <c r="J828" t="s">
        <v>21</v>
      </c>
      <c r="K828" t="s">
        <v>22</v>
      </c>
      <c r="L828" s="8">
        <f t="shared" si="48"/>
        <v>40525.25</v>
      </c>
      <c r="M828">
        <v>1292220000</v>
      </c>
      <c r="N828" s="8">
        <f t="shared" si="49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18">
        <f t="shared" si="51"/>
        <v>74.804878048780495</v>
      </c>
      <c r="J829" t="s">
        <v>26</v>
      </c>
      <c r="K829" t="s">
        <v>27</v>
      </c>
      <c r="L829" s="8">
        <f t="shared" si="48"/>
        <v>40666.208333333336</v>
      </c>
      <c r="M829">
        <v>1304398800</v>
      </c>
      <c r="N829" s="8">
        <f t="shared" si="49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18">
        <f t="shared" si="51"/>
        <v>69.98571428571428</v>
      </c>
      <c r="J830" t="s">
        <v>21</v>
      </c>
      <c r="K830" t="s">
        <v>22</v>
      </c>
      <c r="L830" s="8">
        <f t="shared" si="48"/>
        <v>43340.208333333328</v>
      </c>
      <c r="M830">
        <v>1535432400</v>
      </c>
      <c r="N830" s="8">
        <f t="shared" si="49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18">
        <f t="shared" si="51"/>
        <v>32.006493506493506</v>
      </c>
      <c r="J831" t="s">
        <v>21</v>
      </c>
      <c r="K831" t="s">
        <v>22</v>
      </c>
      <c r="L831" s="8">
        <f t="shared" si="48"/>
        <v>42164.208333333328</v>
      </c>
      <c r="M831">
        <v>1433826000</v>
      </c>
      <c r="N831" s="8">
        <f t="shared" si="49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18">
        <f t="shared" si="51"/>
        <v>64.727272727272734</v>
      </c>
      <c r="J832" t="s">
        <v>21</v>
      </c>
      <c r="K832" t="s">
        <v>22</v>
      </c>
      <c r="L832" s="8">
        <f t="shared" si="48"/>
        <v>43103.25</v>
      </c>
      <c r="M832">
        <v>1514959200</v>
      </c>
      <c r="N832" s="8">
        <f t="shared" si="49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18">
        <f t="shared" si="51"/>
        <v>24.998110087408456</v>
      </c>
      <c r="J833" t="s">
        <v>21</v>
      </c>
      <c r="K833" t="s">
        <v>22</v>
      </c>
      <c r="L833" s="8">
        <f t="shared" si="48"/>
        <v>40994.208333333336</v>
      </c>
      <c r="M833">
        <v>1332738000</v>
      </c>
      <c r="N833" s="8">
        <f t="shared" si="49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18">
        <f t="shared" si="51"/>
        <v>104.97764070932922</v>
      </c>
      <c r="J834" t="s">
        <v>36</v>
      </c>
      <c r="K834" t="s">
        <v>37</v>
      </c>
      <c r="L834" s="8">
        <f t="shared" si="48"/>
        <v>42299.208333333328</v>
      </c>
      <c r="M834">
        <v>1445490000</v>
      </c>
      <c r="N834" s="8">
        <f t="shared" si="49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18">
        <f t="shared" si="51"/>
        <v>64.987878787878785</v>
      </c>
      <c r="J835" t="s">
        <v>36</v>
      </c>
      <c r="K835" t="s">
        <v>37</v>
      </c>
      <c r="L835" s="8">
        <f t="shared" ref="L835:L898" si="52" xml:space="preserve"> (((M835/60)/60)/24)+DATE(1970,1,1)</f>
        <v>40588.25</v>
      </c>
      <c r="M835">
        <v>1297663200</v>
      </c>
      <c r="N835" s="8">
        <f t="shared" ref="N835:N898" si="53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E836/D836*(100)</f>
        <v>153.8082191780822</v>
      </c>
      <c r="G836" t="s">
        <v>20</v>
      </c>
      <c r="H836">
        <v>119</v>
      </c>
      <c r="I836" s="18">
        <f t="shared" ref="I836:I899" si="55">E836/H836</f>
        <v>94.352941176470594</v>
      </c>
      <c r="J836" t="s">
        <v>21</v>
      </c>
      <c r="K836" t="s">
        <v>22</v>
      </c>
      <c r="L836" s="8">
        <f t="shared" si="52"/>
        <v>41448.208333333336</v>
      </c>
      <c r="M836">
        <v>1371963600</v>
      </c>
      <c r="N836" s="8">
        <f t="shared" si="53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18">
        <f t="shared" si="55"/>
        <v>44.001706484641637</v>
      </c>
      <c r="J837" t="s">
        <v>21</v>
      </c>
      <c r="K837" t="s">
        <v>22</v>
      </c>
      <c r="L837" s="8">
        <f t="shared" si="52"/>
        <v>42063.25</v>
      </c>
      <c r="M837">
        <v>1425103200</v>
      </c>
      <c r="N837" s="8">
        <f t="shared" si="53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18">
        <f t="shared" si="55"/>
        <v>64.744680851063833</v>
      </c>
      <c r="J838" t="s">
        <v>21</v>
      </c>
      <c r="K838" t="s">
        <v>22</v>
      </c>
      <c r="L838" s="8">
        <f t="shared" si="52"/>
        <v>40214.25</v>
      </c>
      <c r="M838">
        <v>1265349600</v>
      </c>
      <c r="N838" s="8">
        <f t="shared" si="53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18">
        <f t="shared" si="55"/>
        <v>84.00667779632721</v>
      </c>
      <c r="J839" t="s">
        <v>21</v>
      </c>
      <c r="K839" t="s">
        <v>22</v>
      </c>
      <c r="L839" s="8">
        <f t="shared" si="52"/>
        <v>40629.208333333336</v>
      </c>
      <c r="M839">
        <v>1301202000</v>
      </c>
      <c r="N839" s="8">
        <f t="shared" si="53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18">
        <f t="shared" si="55"/>
        <v>34.061302681992338</v>
      </c>
      <c r="J840" t="s">
        <v>21</v>
      </c>
      <c r="K840" t="s">
        <v>22</v>
      </c>
      <c r="L840" s="8">
        <f t="shared" si="52"/>
        <v>43370.208333333328</v>
      </c>
      <c r="M840">
        <v>1538024400</v>
      </c>
      <c r="N840" s="8">
        <f t="shared" si="53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18">
        <f t="shared" si="55"/>
        <v>93.273885350318466</v>
      </c>
      <c r="J841" t="s">
        <v>21</v>
      </c>
      <c r="K841" t="s">
        <v>22</v>
      </c>
      <c r="L841" s="8">
        <f t="shared" si="52"/>
        <v>41715.208333333336</v>
      </c>
      <c r="M841">
        <v>1395032400</v>
      </c>
      <c r="N841" s="8">
        <f t="shared" si="53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18">
        <f t="shared" si="55"/>
        <v>32.998301726577978</v>
      </c>
      <c r="J842" t="s">
        <v>21</v>
      </c>
      <c r="K842" t="s">
        <v>22</v>
      </c>
      <c r="L842" s="8">
        <f t="shared" si="52"/>
        <v>41836.208333333336</v>
      </c>
      <c r="M842">
        <v>1405486800</v>
      </c>
      <c r="N842" s="8">
        <f t="shared" si="53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18">
        <f t="shared" si="55"/>
        <v>83.812903225806451</v>
      </c>
      <c r="J843" t="s">
        <v>21</v>
      </c>
      <c r="K843" t="s">
        <v>22</v>
      </c>
      <c r="L843" s="8">
        <f t="shared" si="52"/>
        <v>42419.25</v>
      </c>
      <c r="M843">
        <v>1455861600</v>
      </c>
      <c r="N843" s="8">
        <f t="shared" si="53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18">
        <f t="shared" si="55"/>
        <v>63.992424242424242</v>
      </c>
      <c r="J844" t="s">
        <v>107</v>
      </c>
      <c r="K844" t="s">
        <v>108</v>
      </c>
      <c r="L844" s="8">
        <f t="shared" si="52"/>
        <v>43266.208333333328</v>
      </c>
      <c r="M844">
        <v>1529038800</v>
      </c>
      <c r="N844" s="8">
        <f t="shared" si="53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18">
        <f t="shared" si="55"/>
        <v>81.909090909090907</v>
      </c>
      <c r="J845" t="s">
        <v>21</v>
      </c>
      <c r="K845" t="s">
        <v>22</v>
      </c>
      <c r="L845" s="8">
        <f t="shared" si="52"/>
        <v>43338.208333333328</v>
      </c>
      <c r="M845">
        <v>1535259600</v>
      </c>
      <c r="N845" s="8">
        <f t="shared" si="53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18">
        <f t="shared" si="55"/>
        <v>93.053191489361708</v>
      </c>
      <c r="J846" t="s">
        <v>21</v>
      </c>
      <c r="K846" t="s">
        <v>22</v>
      </c>
      <c r="L846" s="8">
        <f t="shared" si="52"/>
        <v>40930.25</v>
      </c>
      <c r="M846">
        <v>1327212000</v>
      </c>
      <c r="N846" s="8">
        <f t="shared" si="53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18">
        <f t="shared" si="55"/>
        <v>101.98449039881831</v>
      </c>
      <c r="J847" t="s">
        <v>40</v>
      </c>
      <c r="K847" t="s">
        <v>41</v>
      </c>
      <c r="L847" s="8">
        <f t="shared" si="52"/>
        <v>43235.208333333328</v>
      </c>
      <c r="M847">
        <v>1526360400</v>
      </c>
      <c r="N847" s="8">
        <f t="shared" si="53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18">
        <f t="shared" si="55"/>
        <v>105.9375</v>
      </c>
      <c r="J848" t="s">
        <v>21</v>
      </c>
      <c r="K848" t="s">
        <v>22</v>
      </c>
      <c r="L848" s="8">
        <f t="shared" si="52"/>
        <v>43302.208333333328</v>
      </c>
      <c r="M848">
        <v>1532149200</v>
      </c>
      <c r="N848" s="8">
        <f t="shared" si="53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18">
        <f t="shared" si="55"/>
        <v>101.58181818181818</v>
      </c>
      <c r="J849" t="s">
        <v>21</v>
      </c>
      <c r="K849" t="s">
        <v>22</v>
      </c>
      <c r="L849" s="8">
        <f t="shared" si="52"/>
        <v>43107.25</v>
      </c>
      <c r="M849">
        <v>1515304800</v>
      </c>
      <c r="N849" s="8">
        <f t="shared" si="53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18">
        <f t="shared" si="55"/>
        <v>62.970930232558139</v>
      </c>
      <c r="J850" t="s">
        <v>21</v>
      </c>
      <c r="K850" t="s">
        <v>22</v>
      </c>
      <c r="L850" s="8">
        <f t="shared" si="52"/>
        <v>40341.208333333336</v>
      </c>
      <c r="M850">
        <v>1276318800</v>
      </c>
      <c r="N850" s="8">
        <f t="shared" si="53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18">
        <f t="shared" si="55"/>
        <v>29.045602605863191</v>
      </c>
      <c r="J851" t="s">
        <v>21</v>
      </c>
      <c r="K851" t="s">
        <v>22</v>
      </c>
      <c r="L851" s="8">
        <f t="shared" si="52"/>
        <v>40948.25</v>
      </c>
      <c r="M851">
        <v>1328767200</v>
      </c>
      <c r="N851" s="8">
        <f t="shared" si="53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18">
        <f t="shared" si="55"/>
        <v>1</v>
      </c>
      <c r="J852" t="s">
        <v>21</v>
      </c>
      <c r="K852" t="s">
        <v>22</v>
      </c>
      <c r="L852" s="8">
        <f t="shared" si="52"/>
        <v>40866.25</v>
      </c>
      <c r="M852">
        <v>1321682400</v>
      </c>
      <c r="N852" s="8">
        <f t="shared" si="53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18">
        <f t="shared" si="55"/>
        <v>77.924999999999997</v>
      </c>
      <c r="J853" t="s">
        <v>21</v>
      </c>
      <c r="K853" t="s">
        <v>22</v>
      </c>
      <c r="L853" s="8">
        <f t="shared" si="52"/>
        <v>41031.208333333336</v>
      </c>
      <c r="M853">
        <v>1335934800</v>
      </c>
      <c r="N853" s="8">
        <f t="shared" si="53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18">
        <f t="shared" si="55"/>
        <v>80.806451612903231</v>
      </c>
      <c r="J854" t="s">
        <v>21</v>
      </c>
      <c r="K854" t="s">
        <v>22</v>
      </c>
      <c r="L854" s="8">
        <f t="shared" si="52"/>
        <v>40740.208333333336</v>
      </c>
      <c r="M854">
        <v>1310792400</v>
      </c>
      <c r="N854" s="8">
        <f t="shared" si="53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18">
        <f t="shared" si="55"/>
        <v>76.006816632583508</v>
      </c>
      <c r="J855" t="s">
        <v>15</v>
      </c>
      <c r="K855" t="s">
        <v>16</v>
      </c>
      <c r="L855" s="8">
        <f t="shared" si="52"/>
        <v>40714.208333333336</v>
      </c>
      <c r="M855">
        <v>1308546000</v>
      </c>
      <c r="N855" s="8">
        <f t="shared" si="53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18">
        <f t="shared" si="55"/>
        <v>72.993613824192337</v>
      </c>
      <c r="J856" t="s">
        <v>15</v>
      </c>
      <c r="K856" t="s">
        <v>16</v>
      </c>
      <c r="L856" s="8">
        <f t="shared" si="52"/>
        <v>43787.25</v>
      </c>
      <c r="M856">
        <v>1574056800</v>
      </c>
      <c r="N856" s="8">
        <f t="shared" si="53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18">
        <f t="shared" si="55"/>
        <v>53</v>
      </c>
      <c r="J857" t="s">
        <v>26</v>
      </c>
      <c r="K857" t="s">
        <v>27</v>
      </c>
      <c r="L857" s="8">
        <f t="shared" si="52"/>
        <v>40712.208333333336</v>
      </c>
      <c r="M857">
        <v>1308373200</v>
      </c>
      <c r="N857" s="8">
        <f t="shared" si="53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18">
        <f t="shared" si="55"/>
        <v>54.164556962025316</v>
      </c>
      <c r="J858" t="s">
        <v>21</v>
      </c>
      <c r="K858" t="s">
        <v>22</v>
      </c>
      <c r="L858" s="8">
        <f t="shared" si="52"/>
        <v>41023.208333333336</v>
      </c>
      <c r="M858">
        <v>1335243600</v>
      </c>
      <c r="N858" s="8">
        <f t="shared" si="53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18">
        <f t="shared" si="55"/>
        <v>32.946666666666665</v>
      </c>
      <c r="J859" t="s">
        <v>98</v>
      </c>
      <c r="K859" t="s">
        <v>99</v>
      </c>
      <c r="L859" s="8">
        <f t="shared" si="52"/>
        <v>40944.25</v>
      </c>
      <c r="M859">
        <v>1328421600</v>
      </c>
      <c r="N859" s="8">
        <f t="shared" si="53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18">
        <f t="shared" si="55"/>
        <v>79.371428571428567</v>
      </c>
      <c r="J860" t="s">
        <v>21</v>
      </c>
      <c r="K860" t="s">
        <v>22</v>
      </c>
      <c r="L860" s="8">
        <f t="shared" si="52"/>
        <v>43211.208333333328</v>
      </c>
      <c r="M860">
        <v>1524286800</v>
      </c>
      <c r="N860" s="8">
        <f t="shared" si="53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18">
        <f t="shared" si="55"/>
        <v>41.174603174603178</v>
      </c>
      <c r="J861" t="s">
        <v>21</v>
      </c>
      <c r="K861" t="s">
        <v>22</v>
      </c>
      <c r="L861" s="8">
        <f t="shared" si="52"/>
        <v>41334.25</v>
      </c>
      <c r="M861">
        <v>1362117600</v>
      </c>
      <c r="N861" s="8">
        <f t="shared" si="53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18">
        <f t="shared" si="55"/>
        <v>77.430769230769229</v>
      </c>
      <c r="J862" t="s">
        <v>21</v>
      </c>
      <c r="K862" t="s">
        <v>22</v>
      </c>
      <c r="L862" s="8">
        <f t="shared" si="52"/>
        <v>43515.25</v>
      </c>
      <c r="M862">
        <v>1550556000</v>
      </c>
      <c r="N862" s="8">
        <f t="shared" si="53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18">
        <f t="shared" si="55"/>
        <v>57.159509202453989</v>
      </c>
      <c r="J863" t="s">
        <v>21</v>
      </c>
      <c r="K863" t="s">
        <v>22</v>
      </c>
      <c r="L863" s="8">
        <f t="shared" si="52"/>
        <v>40258.208333333336</v>
      </c>
      <c r="M863">
        <v>1269147600</v>
      </c>
      <c r="N863" s="8">
        <f t="shared" si="53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18">
        <f t="shared" si="55"/>
        <v>77.17647058823529</v>
      </c>
      <c r="J864" t="s">
        <v>21</v>
      </c>
      <c r="K864" t="s">
        <v>22</v>
      </c>
      <c r="L864" s="8">
        <f t="shared" si="52"/>
        <v>40756.208333333336</v>
      </c>
      <c r="M864">
        <v>1312174800</v>
      </c>
      <c r="N864" s="8">
        <f t="shared" si="53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18">
        <f t="shared" si="55"/>
        <v>24.953917050691246</v>
      </c>
      <c r="J865" t="s">
        <v>21</v>
      </c>
      <c r="K865" t="s">
        <v>22</v>
      </c>
      <c r="L865" s="8">
        <f t="shared" si="52"/>
        <v>42172.208333333328</v>
      </c>
      <c r="M865">
        <v>1434517200</v>
      </c>
      <c r="N865" s="8">
        <f t="shared" si="53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18">
        <f t="shared" si="55"/>
        <v>97.18</v>
      </c>
      <c r="J866" t="s">
        <v>21</v>
      </c>
      <c r="K866" t="s">
        <v>22</v>
      </c>
      <c r="L866" s="8">
        <f t="shared" si="52"/>
        <v>42601.208333333328</v>
      </c>
      <c r="M866">
        <v>1471582800</v>
      </c>
      <c r="N866" s="8">
        <f t="shared" si="53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18">
        <f t="shared" si="55"/>
        <v>46.000916870415651</v>
      </c>
      <c r="J867" t="s">
        <v>21</v>
      </c>
      <c r="K867" t="s">
        <v>22</v>
      </c>
      <c r="L867" s="8">
        <f t="shared" si="52"/>
        <v>41897.208333333336</v>
      </c>
      <c r="M867">
        <v>1410757200</v>
      </c>
      <c r="N867" s="8">
        <f t="shared" si="53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18">
        <f t="shared" si="55"/>
        <v>88.023385300668153</v>
      </c>
      <c r="J868" t="s">
        <v>21</v>
      </c>
      <c r="K868" t="s">
        <v>22</v>
      </c>
      <c r="L868" s="8">
        <f t="shared" si="52"/>
        <v>40671.208333333336</v>
      </c>
      <c r="M868">
        <v>1304830800</v>
      </c>
      <c r="N868" s="8">
        <f t="shared" si="53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18">
        <f t="shared" si="55"/>
        <v>25.99</v>
      </c>
      <c r="J869" t="s">
        <v>21</v>
      </c>
      <c r="K869" t="s">
        <v>22</v>
      </c>
      <c r="L869" s="8">
        <f t="shared" si="52"/>
        <v>43382.208333333328</v>
      </c>
      <c r="M869">
        <v>1539061200</v>
      </c>
      <c r="N869" s="8">
        <f t="shared" si="53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18">
        <f t="shared" si="55"/>
        <v>102.69047619047619</v>
      </c>
      <c r="J870" t="s">
        <v>21</v>
      </c>
      <c r="K870" t="s">
        <v>22</v>
      </c>
      <c r="L870" s="8">
        <f t="shared" si="52"/>
        <v>41559.208333333336</v>
      </c>
      <c r="M870">
        <v>1381554000</v>
      </c>
      <c r="N870" s="8">
        <f t="shared" si="53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18">
        <f t="shared" si="55"/>
        <v>72.958174904942965</v>
      </c>
      <c r="J871" t="s">
        <v>21</v>
      </c>
      <c r="K871" t="s">
        <v>22</v>
      </c>
      <c r="L871" s="8">
        <f t="shared" si="52"/>
        <v>40350.208333333336</v>
      </c>
      <c r="M871">
        <v>1277096400</v>
      </c>
      <c r="N871" s="8">
        <f t="shared" si="53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18">
        <f t="shared" si="55"/>
        <v>57.190082644628099</v>
      </c>
      <c r="J872" t="s">
        <v>21</v>
      </c>
      <c r="K872" t="s">
        <v>22</v>
      </c>
      <c r="L872" s="8">
        <f t="shared" si="52"/>
        <v>42240.208333333328</v>
      </c>
      <c r="M872">
        <v>1440392400</v>
      </c>
      <c r="N872" s="8">
        <f t="shared" si="53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18">
        <f t="shared" si="55"/>
        <v>84.013793103448279</v>
      </c>
      <c r="J873" t="s">
        <v>21</v>
      </c>
      <c r="K873" t="s">
        <v>22</v>
      </c>
      <c r="L873" s="8">
        <f t="shared" si="52"/>
        <v>43040.208333333328</v>
      </c>
      <c r="M873">
        <v>1509512400</v>
      </c>
      <c r="N873" s="8">
        <f t="shared" si="53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18">
        <f t="shared" si="55"/>
        <v>98.666666666666671</v>
      </c>
      <c r="J874" t="s">
        <v>26</v>
      </c>
      <c r="K874" t="s">
        <v>27</v>
      </c>
      <c r="L874" s="8">
        <f t="shared" si="52"/>
        <v>43346.208333333328</v>
      </c>
      <c r="M874">
        <v>1535950800</v>
      </c>
      <c r="N874" s="8">
        <f t="shared" si="53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18">
        <f t="shared" si="55"/>
        <v>42.007419183889773</v>
      </c>
      <c r="J875" t="s">
        <v>21</v>
      </c>
      <c r="K875" t="s">
        <v>22</v>
      </c>
      <c r="L875" s="8">
        <f t="shared" si="52"/>
        <v>41647.25</v>
      </c>
      <c r="M875">
        <v>1389160800</v>
      </c>
      <c r="N875" s="8">
        <f t="shared" si="53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18">
        <f t="shared" si="55"/>
        <v>32.002753556677376</v>
      </c>
      <c r="J876" t="s">
        <v>21</v>
      </c>
      <c r="K876" t="s">
        <v>22</v>
      </c>
      <c r="L876" s="8">
        <f t="shared" si="52"/>
        <v>40291.208333333336</v>
      </c>
      <c r="M876">
        <v>1271998800</v>
      </c>
      <c r="N876" s="8">
        <f t="shared" si="53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18">
        <f t="shared" si="55"/>
        <v>81.567164179104481</v>
      </c>
      <c r="J877" t="s">
        <v>21</v>
      </c>
      <c r="K877" t="s">
        <v>22</v>
      </c>
      <c r="L877" s="8">
        <f t="shared" si="52"/>
        <v>40556.25</v>
      </c>
      <c r="M877">
        <v>1294898400</v>
      </c>
      <c r="N877" s="8">
        <f t="shared" si="53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18">
        <f t="shared" si="55"/>
        <v>37.035087719298247</v>
      </c>
      <c r="J878" t="s">
        <v>15</v>
      </c>
      <c r="K878" t="s">
        <v>16</v>
      </c>
      <c r="L878" s="8">
        <f t="shared" si="52"/>
        <v>43624.208333333328</v>
      </c>
      <c r="M878">
        <v>1559970000</v>
      </c>
      <c r="N878" s="8">
        <f t="shared" si="53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18">
        <f t="shared" si="55"/>
        <v>103.033360455655</v>
      </c>
      <c r="J879" t="s">
        <v>21</v>
      </c>
      <c r="K879" t="s">
        <v>22</v>
      </c>
      <c r="L879" s="8">
        <f t="shared" si="52"/>
        <v>42577.208333333328</v>
      </c>
      <c r="M879">
        <v>1469509200</v>
      </c>
      <c r="N879" s="8">
        <f t="shared" si="53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18">
        <f t="shared" si="55"/>
        <v>84.333333333333329</v>
      </c>
      <c r="J880" t="s">
        <v>107</v>
      </c>
      <c r="K880" t="s">
        <v>108</v>
      </c>
      <c r="L880" s="8">
        <f t="shared" si="52"/>
        <v>43845.25</v>
      </c>
      <c r="M880">
        <v>1579068000</v>
      </c>
      <c r="N880" s="8">
        <f t="shared" si="53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18">
        <f t="shared" si="55"/>
        <v>102.60377358490567</v>
      </c>
      <c r="J881" t="s">
        <v>21</v>
      </c>
      <c r="K881" t="s">
        <v>22</v>
      </c>
      <c r="L881" s="8">
        <f t="shared" si="52"/>
        <v>42788.25</v>
      </c>
      <c r="M881">
        <v>1487743200</v>
      </c>
      <c r="N881" s="8">
        <f t="shared" si="53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18">
        <f t="shared" si="55"/>
        <v>79.992129246064621</v>
      </c>
      <c r="J882" t="s">
        <v>21</v>
      </c>
      <c r="K882" t="s">
        <v>22</v>
      </c>
      <c r="L882" s="8">
        <f t="shared" si="52"/>
        <v>43667.208333333328</v>
      </c>
      <c r="M882">
        <v>1563685200</v>
      </c>
      <c r="N882" s="8">
        <f t="shared" si="53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18">
        <f t="shared" si="55"/>
        <v>70.055309734513273</v>
      </c>
      <c r="J883" t="s">
        <v>21</v>
      </c>
      <c r="K883" t="s">
        <v>22</v>
      </c>
      <c r="L883" s="8">
        <f t="shared" si="52"/>
        <v>42194.208333333328</v>
      </c>
      <c r="M883">
        <v>1436418000</v>
      </c>
      <c r="N883" s="8">
        <f t="shared" si="53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18">
        <f t="shared" si="55"/>
        <v>37</v>
      </c>
      <c r="J884" t="s">
        <v>21</v>
      </c>
      <c r="K884" t="s">
        <v>22</v>
      </c>
      <c r="L884" s="8">
        <f t="shared" si="52"/>
        <v>42025.25</v>
      </c>
      <c r="M884">
        <v>1421820000</v>
      </c>
      <c r="N884" s="8">
        <f t="shared" si="53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18">
        <f t="shared" si="55"/>
        <v>41.911917098445599</v>
      </c>
      <c r="J885" t="s">
        <v>21</v>
      </c>
      <c r="K885" t="s">
        <v>22</v>
      </c>
      <c r="L885" s="8">
        <f t="shared" si="52"/>
        <v>40323.208333333336</v>
      </c>
      <c r="M885">
        <v>1274763600</v>
      </c>
      <c r="N885" s="8">
        <f t="shared" si="53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18">
        <f t="shared" si="55"/>
        <v>57.992576882290564</v>
      </c>
      <c r="J886" t="s">
        <v>21</v>
      </c>
      <c r="K886" t="s">
        <v>22</v>
      </c>
      <c r="L886" s="8">
        <f t="shared" si="52"/>
        <v>41763.208333333336</v>
      </c>
      <c r="M886">
        <v>1399179600</v>
      </c>
      <c r="N886" s="8">
        <f t="shared" si="53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18">
        <f t="shared" si="55"/>
        <v>40.942307692307693</v>
      </c>
      <c r="J887" t="s">
        <v>21</v>
      </c>
      <c r="K887" t="s">
        <v>22</v>
      </c>
      <c r="L887" s="8">
        <f t="shared" si="52"/>
        <v>40335.208333333336</v>
      </c>
      <c r="M887">
        <v>1275800400</v>
      </c>
      <c r="N887" s="8">
        <f t="shared" si="53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18">
        <f t="shared" si="55"/>
        <v>69.9972602739726</v>
      </c>
      <c r="J888" t="s">
        <v>21</v>
      </c>
      <c r="K888" t="s">
        <v>22</v>
      </c>
      <c r="L888" s="8">
        <f t="shared" si="52"/>
        <v>40416.208333333336</v>
      </c>
      <c r="M888">
        <v>1282798800</v>
      </c>
      <c r="N888" s="8">
        <f t="shared" si="53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18">
        <f t="shared" si="55"/>
        <v>73.838709677419359</v>
      </c>
      <c r="J889" t="s">
        <v>21</v>
      </c>
      <c r="K889" t="s">
        <v>22</v>
      </c>
      <c r="L889" s="8">
        <f t="shared" si="52"/>
        <v>42202.208333333328</v>
      </c>
      <c r="M889">
        <v>1437109200</v>
      </c>
      <c r="N889" s="8">
        <f t="shared" si="53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18">
        <f t="shared" si="55"/>
        <v>41.979310344827589</v>
      </c>
      <c r="J890" t="s">
        <v>21</v>
      </c>
      <c r="K890" t="s">
        <v>22</v>
      </c>
      <c r="L890" s="8">
        <f t="shared" si="52"/>
        <v>42836.208333333328</v>
      </c>
      <c r="M890">
        <v>1491886800</v>
      </c>
      <c r="N890" s="8">
        <f t="shared" si="53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18">
        <f t="shared" si="55"/>
        <v>77.93442622950819</v>
      </c>
      <c r="J891" t="s">
        <v>21</v>
      </c>
      <c r="K891" t="s">
        <v>22</v>
      </c>
      <c r="L891" s="8">
        <f t="shared" si="52"/>
        <v>41710.208333333336</v>
      </c>
      <c r="M891">
        <v>1394600400</v>
      </c>
      <c r="N891" s="8">
        <f t="shared" si="53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18">
        <f t="shared" si="55"/>
        <v>106.01972789115646</v>
      </c>
      <c r="J892" t="s">
        <v>21</v>
      </c>
      <c r="K892" t="s">
        <v>22</v>
      </c>
      <c r="L892" s="8">
        <f t="shared" si="52"/>
        <v>43640.208333333328</v>
      </c>
      <c r="M892">
        <v>1561352400</v>
      </c>
      <c r="N892" s="8">
        <f t="shared" si="53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18">
        <f t="shared" si="55"/>
        <v>47.018181818181816</v>
      </c>
      <c r="J893" t="s">
        <v>15</v>
      </c>
      <c r="K893" t="s">
        <v>16</v>
      </c>
      <c r="L893" s="8">
        <f t="shared" si="52"/>
        <v>40880.25</v>
      </c>
      <c r="M893">
        <v>1322892000</v>
      </c>
      <c r="N893" s="8">
        <f t="shared" si="53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18">
        <f t="shared" si="55"/>
        <v>76.016483516483518</v>
      </c>
      <c r="J894" t="s">
        <v>21</v>
      </c>
      <c r="K894" t="s">
        <v>22</v>
      </c>
      <c r="L894" s="8">
        <f t="shared" si="52"/>
        <v>40319.208333333336</v>
      </c>
      <c r="M894">
        <v>1274418000</v>
      </c>
      <c r="N894" s="8">
        <f t="shared" si="53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18">
        <f t="shared" si="55"/>
        <v>54.120603015075375</v>
      </c>
      <c r="J895" t="s">
        <v>107</v>
      </c>
      <c r="K895" t="s">
        <v>108</v>
      </c>
      <c r="L895" s="8">
        <f t="shared" si="52"/>
        <v>42170.208333333328</v>
      </c>
      <c r="M895">
        <v>1434344400</v>
      </c>
      <c r="N895" s="8">
        <f t="shared" si="53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18">
        <f t="shared" si="55"/>
        <v>57.285714285714285</v>
      </c>
      <c r="J896" t="s">
        <v>40</v>
      </c>
      <c r="K896" t="s">
        <v>41</v>
      </c>
      <c r="L896" s="8">
        <f t="shared" si="52"/>
        <v>41466.208333333336</v>
      </c>
      <c r="M896">
        <v>1373518800</v>
      </c>
      <c r="N896" s="8">
        <f t="shared" si="53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18">
        <f t="shared" si="55"/>
        <v>103.81308411214954</v>
      </c>
      <c r="J897" t="s">
        <v>21</v>
      </c>
      <c r="K897" t="s">
        <v>22</v>
      </c>
      <c r="L897" s="8">
        <f t="shared" si="52"/>
        <v>43134.25</v>
      </c>
      <c r="M897">
        <v>1517637600</v>
      </c>
      <c r="N897" s="8">
        <f t="shared" si="53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18">
        <f t="shared" si="55"/>
        <v>105.02602739726028</v>
      </c>
      <c r="J898" t="s">
        <v>26</v>
      </c>
      <c r="K898" t="s">
        <v>27</v>
      </c>
      <c r="L898" s="8">
        <f t="shared" si="52"/>
        <v>40738.208333333336</v>
      </c>
      <c r="M898">
        <v>1310619600</v>
      </c>
      <c r="N898" s="8">
        <f t="shared" si="53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18">
        <f t="shared" si="55"/>
        <v>90.259259259259252</v>
      </c>
      <c r="J899" t="s">
        <v>21</v>
      </c>
      <c r="K899" t="s">
        <v>22</v>
      </c>
      <c r="L899" s="8">
        <f t="shared" ref="L899:L962" si="56" xml:space="preserve"> (((M899/60)/60)/24)+DATE(1970,1,1)</f>
        <v>43583.208333333328</v>
      </c>
      <c r="M899">
        <v>1556427600</v>
      </c>
      <c r="N899" s="8">
        <f t="shared" ref="N899:N962" si="57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E900/D900*(100)</f>
        <v>52.479620323841424</v>
      </c>
      <c r="G900" t="s">
        <v>14</v>
      </c>
      <c r="H900">
        <v>1221</v>
      </c>
      <c r="I900" s="18">
        <f t="shared" ref="I900:I963" si="59">E900/H900</f>
        <v>76.978705978705975</v>
      </c>
      <c r="J900" t="s">
        <v>21</v>
      </c>
      <c r="K900" t="s">
        <v>22</v>
      </c>
      <c r="L900" s="8">
        <f t="shared" si="56"/>
        <v>43815.25</v>
      </c>
      <c r="M900">
        <v>1576476000</v>
      </c>
      <c r="N900" s="8">
        <f t="shared" si="57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18">
        <f t="shared" si="59"/>
        <v>102.60162601626017</v>
      </c>
      <c r="J901" t="s">
        <v>98</v>
      </c>
      <c r="K901" t="s">
        <v>99</v>
      </c>
      <c r="L901" s="8">
        <f t="shared" si="56"/>
        <v>41554.208333333336</v>
      </c>
      <c r="M901">
        <v>1381122000</v>
      </c>
      <c r="N901" s="8">
        <f t="shared" si="57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18">
        <f t="shared" si="59"/>
        <v>2</v>
      </c>
      <c r="J902" t="s">
        <v>21</v>
      </c>
      <c r="K902" t="s">
        <v>22</v>
      </c>
      <c r="L902" s="8">
        <f t="shared" si="56"/>
        <v>41901.208333333336</v>
      </c>
      <c r="M902">
        <v>1411102800</v>
      </c>
      <c r="N902" s="8">
        <f t="shared" si="57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18">
        <f t="shared" si="59"/>
        <v>55.0062893081761</v>
      </c>
      <c r="J903" t="s">
        <v>21</v>
      </c>
      <c r="K903" t="s">
        <v>22</v>
      </c>
      <c r="L903" s="8">
        <f t="shared" si="56"/>
        <v>43298.208333333328</v>
      </c>
      <c r="M903">
        <v>1531803600</v>
      </c>
      <c r="N903" s="8">
        <f t="shared" si="57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18">
        <f t="shared" si="59"/>
        <v>32.127272727272725</v>
      </c>
      <c r="J904" t="s">
        <v>21</v>
      </c>
      <c r="K904" t="s">
        <v>22</v>
      </c>
      <c r="L904" s="8">
        <f t="shared" si="56"/>
        <v>42399.25</v>
      </c>
      <c r="M904">
        <v>1454133600</v>
      </c>
      <c r="N904" s="8">
        <f t="shared" si="57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18">
        <f t="shared" si="59"/>
        <v>50.642857142857146</v>
      </c>
      <c r="J905" t="s">
        <v>21</v>
      </c>
      <c r="K905" t="s">
        <v>22</v>
      </c>
      <c r="L905" s="8">
        <f t="shared" si="56"/>
        <v>41034.208333333336</v>
      </c>
      <c r="M905">
        <v>1336194000</v>
      </c>
      <c r="N905" s="8">
        <f t="shared" si="57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18">
        <f t="shared" si="59"/>
        <v>49.6875</v>
      </c>
      <c r="J906" t="s">
        <v>21</v>
      </c>
      <c r="K906" t="s">
        <v>22</v>
      </c>
      <c r="L906" s="8">
        <f t="shared" si="56"/>
        <v>41186.208333333336</v>
      </c>
      <c r="M906">
        <v>1349326800</v>
      </c>
      <c r="N906" s="8">
        <f t="shared" si="57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18">
        <f t="shared" si="59"/>
        <v>54.894067796610166</v>
      </c>
      <c r="J907" t="s">
        <v>21</v>
      </c>
      <c r="K907" t="s">
        <v>22</v>
      </c>
      <c r="L907" s="8">
        <f t="shared" si="56"/>
        <v>41536.208333333336</v>
      </c>
      <c r="M907">
        <v>1379566800</v>
      </c>
      <c r="N907" s="8">
        <f t="shared" si="57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18">
        <f t="shared" si="59"/>
        <v>46.931937172774866</v>
      </c>
      <c r="J908" t="s">
        <v>21</v>
      </c>
      <c r="K908" t="s">
        <v>22</v>
      </c>
      <c r="L908" s="8">
        <f t="shared" si="56"/>
        <v>42868.208333333328</v>
      </c>
      <c r="M908">
        <v>1494651600</v>
      </c>
      <c r="N908" s="8">
        <f t="shared" si="57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18">
        <f t="shared" si="59"/>
        <v>44.951219512195124</v>
      </c>
      <c r="J909" t="s">
        <v>21</v>
      </c>
      <c r="K909" t="s">
        <v>22</v>
      </c>
      <c r="L909" s="8">
        <f t="shared" si="56"/>
        <v>40660.208333333336</v>
      </c>
      <c r="M909">
        <v>1303880400</v>
      </c>
      <c r="N909" s="8">
        <f t="shared" si="57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18">
        <f t="shared" si="59"/>
        <v>30.99898322318251</v>
      </c>
      <c r="J910" t="s">
        <v>21</v>
      </c>
      <c r="K910" t="s">
        <v>22</v>
      </c>
      <c r="L910" s="8">
        <f t="shared" si="56"/>
        <v>41031.208333333336</v>
      </c>
      <c r="M910">
        <v>1335934800</v>
      </c>
      <c r="N910" s="8">
        <f t="shared" si="57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18">
        <f t="shared" si="59"/>
        <v>107.7625</v>
      </c>
      <c r="J911" t="s">
        <v>15</v>
      </c>
      <c r="K911" t="s">
        <v>16</v>
      </c>
      <c r="L911" s="8">
        <f t="shared" si="56"/>
        <v>43255.208333333328</v>
      </c>
      <c r="M911">
        <v>1528088400</v>
      </c>
      <c r="N911" s="8">
        <f t="shared" si="57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18">
        <f t="shared" si="59"/>
        <v>102.07770270270271</v>
      </c>
      <c r="J912" t="s">
        <v>21</v>
      </c>
      <c r="K912" t="s">
        <v>22</v>
      </c>
      <c r="L912" s="8">
        <f t="shared" si="56"/>
        <v>42026.25</v>
      </c>
      <c r="M912">
        <v>1421906400</v>
      </c>
      <c r="N912" s="8">
        <f t="shared" si="57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18">
        <f t="shared" si="59"/>
        <v>24.976190476190474</v>
      </c>
      <c r="J913" t="s">
        <v>21</v>
      </c>
      <c r="K913" t="s">
        <v>22</v>
      </c>
      <c r="L913" s="8">
        <f t="shared" si="56"/>
        <v>43717.208333333328</v>
      </c>
      <c r="M913">
        <v>1568005200</v>
      </c>
      <c r="N913" s="8">
        <f t="shared" si="57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18">
        <f t="shared" si="59"/>
        <v>79.944134078212286</v>
      </c>
      <c r="J914" t="s">
        <v>21</v>
      </c>
      <c r="K914" t="s">
        <v>22</v>
      </c>
      <c r="L914" s="8">
        <f t="shared" si="56"/>
        <v>41157.208333333336</v>
      </c>
      <c r="M914">
        <v>1346821200</v>
      </c>
      <c r="N914" s="8">
        <f t="shared" si="57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18">
        <f t="shared" si="59"/>
        <v>67.946462715105156</v>
      </c>
      <c r="J915" t="s">
        <v>26</v>
      </c>
      <c r="K915" t="s">
        <v>27</v>
      </c>
      <c r="L915" s="8">
        <f t="shared" si="56"/>
        <v>43597.208333333328</v>
      </c>
      <c r="M915">
        <v>1557637200</v>
      </c>
      <c r="N915" s="8">
        <f t="shared" si="57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18">
        <f t="shared" si="59"/>
        <v>26.070921985815602</v>
      </c>
      <c r="J916" t="s">
        <v>40</v>
      </c>
      <c r="K916" t="s">
        <v>41</v>
      </c>
      <c r="L916" s="8">
        <f t="shared" si="56"/>
        <v>41490.208333333336</v>
      </c>
      <c r="M916">
        <v>1375592400</v>
      </c>
      <c r="N916" s="8">
        <f t="shared" si="57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18">
        <f t="shared" si="59"/>
        <v>105.0032154340836</v>
      </c>
      <c r="J917" t="s">
        <v>40</v>
      </c>
      <c r="K917" t="s">
        <v>41</v>
      </c>
      <c r="L917" s="8">
        <f t="shared" si="56"/>
        <v>42976.208333333328</v>
      </c>
      <c r="M917">
        <v>1503982800</v>
      </c>
      <c r="N917" s="8">
        <f t="shared" si="57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18">
        <f t="shared" si="59"/>
        <v>25.826923076923077</v>
      </c>
      <c r="J918" t="s">
        <v>21</v>
      </c>
      <c r="K918" t="s">
        <v>22</v>
      </c>
      <c r="L918" s="8">
        <f t="shared" si="56"/>
        <v>41991.25</v>
      </c>
      <c r="M918">
        <v>1418882400</v>
      </c>
      <c r="N918" s="8">
        <f t="shared" si="57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18">
        <f t="shared" si="59"/>
        <v>77.666666666666671</v>
      </c>
      <c r="J919" t="s">
        <v>40</v>
      </c>
      <c r="K919" t="s">
        <v>41</v>
      </c>
      <c r="L919" s="8">
        <f t="shared" si="56"/>
        <v>40722.208333333336</v>
      </c>
      <c r="M919">
        <v>1309237200</v>
      </c>
      <c r="N919" s="8">
        <f t="shared" si="57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18">
        <f t="shared" si="59"/>
        <v>57.82692307692308</v>
      </c>
      <c r="J920" t="s">
        <v>98</v>
      </c>
      <c r="K920" t="s">
        <v>99</v>
      </c>
      <c r="L920" s="8">
        <f t="shared" si="56"/>
        <v>41117.208333333336</v>
      </c>
      <c r="M920">
        <v>1343365200</v>
      </c>
      <c r="N920" s="8">
        <f t="shared" si="57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18">
        <f t="shared" si="59"/>
        <v>92.955555555555549</v>
      </c>
      <c r="J921" t="s">
        <v>26</v>
      </c>
      <c r="K921" t="s">
        <v>27</v>
      </c>
      <c r="L921" s="8">
        <f t="shared" si="56"/>
        <v>43022.208333333328</v>
      </c>
      <c r="M921">
        <v>1507957200</v>
      </c>
      <c r="N921" s="8">
        <f t="shared" si="57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18">
        <f t="shared" si="59"/>
        <v>37.945098039215686</v>
      </c>
      <c r="J922" t="s">
        <v>21</v>
      </c>
      <c r="K922" t="s">
        <v>22</v>
      </c>
      <c r="L922" s="8">
        <f t="shared" si="56"/>
        <v>43503.25</v>
      </c>
      <c r="M922">
        <v>1549519200</v>
      </c>
      <c r="N922" s="8">
        <f t="shared" si="57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18">
        <f t="shared" si="59"/>
        <v>31.842105263157894</v>
      </c>
      <c r="J923" t="s">
        <v>21</v>
      </c>
      <c r="K923" t="s">
        <v>22</v>
      </c>
      <c r="L923" s="8">
        <f t="shared" si="56"/>
        <v>40951.25</v>
      </c>
      <c r="M923">
        <v>1329026400</v>
      </c>
      <c r="N923" s="8">
        <f t="shared" si="57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18">
        <f t="shared" si="59"/>
        <v>40</v>
      </c>
      <c r="J924" t="s">
        <v>21</v>
      </c>
      <c r="K924" t="s">
        <v>22</v>
      </c>
      <c r="L924" s="8">
        <f t="shared" si="56"/>
        <v>43443.25</v>
      </c>
      <c r="M924">
        <v>1544335200</v>
      </c>
      <c r="N924" s="8">
        <f t="shared" si="57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18">
        <f t="shared" si="59"/>
        <v>101.1</v>
      </c>
      <c r="J925" t="s">
        <v>21</v>
      </c>
      <c r="K925" t="s">
        <v>22</v>
      </c>
      <c r="L925" s="8">
        <f t="shared" si="56"/>
        <v>40373.208333333336</v>
      </c>
      <c r="M925">
        <v>1279083600</v>
      </c>
      <c r="N925" s="8">
        <f t="shared" si="57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18">
        <f t="shared" si="59"/>
        <v>84.006989951944078</v>
      </c>
      <c r="J926" t="s">
        <v>107</v>
      </c>
      <c r="K926" t="s">
        <v>108</v>
      </c>
      <c r="L926" s="8">
        <f t="shared" si="56"/>
        <v>43769.208333333328</v>
      </c>
      <c r="M926">
        <v>1572498000</v>
      </c>
      <c r="N926" s="8">
        <f t="shared" si="57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18">
        <f t="shared" si="59"/>
        <v>103.41538461538461</v>
      </c>
      <c r="J927" t="s">
        <v>21</v>
      </c>
      <c r="K927" t="s">
        <v>22</v>
      </c>
      <c r="L927" s="8">
        <f t="shared" si="56"/>
        <v>43000.208333333328</v>
      </c>
      <c r="M927">
        <v>1506056400</v>
      </c>
      <c r="N927" s="8">
        <f t="shared" si="57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18">
        <f t="shared" si="59"/>
        <v>105.13333333333334</v>
      </c>
      <c r="J928" t="s">
        <v>21</v>
      </c>
      <c r="K928" t="s">
        <v>22</v>
      </c>
      <c r="L928" s="8">
        <f t="shared" si="56"/>
        <v>42502.208333333328</v>
      </c>
      <c r="M928">
        <v>1463029200</v>
      </c>
      <c r="N928" s="8">
        <f t="shared" si="57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18">
        <f t="shared" si="59"/>
        <v>89.21621621621621</v>
      </c>
      <c r="J929" t="s">
        <v>21</v>
      </c>
      <c r="K929" t="s">
        <v>22</v>
      </c>
      <c r="L929" s="8">
        <f t="shared" si="56"/>
        <v>41102.208333333336</v>
      </c>
      <c r="M929">
        <v>1342069200</v>
      </c>
      <c r="N929" s="8">
        <f t="shared" si="57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18">
        <f t="shared" si="59"/>
        <v>51.995234312946785</v>
      </c>
      <c r="J930" t="s">
        <v>107</v>
      </c>
      <c r="K930" t="s">
        <v>108</v>
      </c>
      <c r="L930" s="8">
        <f t="shared" si="56"/>
        <v>41637.25</v>
      </c>
      <c r="M930">
        <v>1388296800</v>
      </c>
      <c r="N930" s="8">
        <f t="shared" si="57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18">
        <f t="shared" si="59"/>
        <v>64.956521739130437</v>
      </c>
      <c r="J931" t="s">
        <v>40</v>
      </c>
      <c r="K931" t="s">
        <v>41</v>
      </c>
      <c r="L931" s="8">
        <f t="shared" si="56"/>
        <v>42858.208333333328</v>
      </c>
      <c r="M931">
        <v>1493787600</v>
      </c>
      <c r="N931" s="8">
        <f t="shared" si="57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18">
        <f t="shared" si="59"/>
        <v>46.235294117647058</v>
      </c>
      <c r="J932" t="s">
        <v>21</v>
      </c>
      <c r="K932" t="s">
        <v>22</v>
      </c>
      <c r="L932" s="8">
        <f t="shared" si="56"/>
        <v>42060.25</v>
      </c>
      <c r="M932">
        <v>1424844000</v>
      </c>
      <c r="N932" s="8">
        <f t="shared" si="57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18">
        <f t="shared" si="59"/>
        <v>51.151785714285715</v>
      </c>
      <c r="J933" t="s">
        <v>21</v>
      </c>
      <c r="K933" t="s">
        <v>22</v>
      </c>
      <c r="L933" s="8">
        <f t="shared" si="56"/>
        <v>41818.208333333336</v>
      </c>
      <c r="M933">
        <v>1403931600</v>
      </c>
      <c r="N933" s="8">
        <f t="shared" si="57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18">
        <f t="shared" si="59"/>
        <v>33.909722222222221</v>
      </c>
      <c r="J934" t="s">
        <v>21</v>
      </c>
      <c r="K934" t="s">
        <v>22</v>
      </c>
      <c r="L934" s="8">
        <f t="shared" si="56"/>
        <v>41709.208333333336</v>
      </c>
      <c r="M934">
        <v>1394514000</v>
      </c>
      <c r="N934" s="8">
        <f t="shared" si="57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18">
        <f t="shared" si="59"/>
        <v>92.016298633017882</v>
      </c>
      <c r="J935" t="s">
        <v>21</v>
      </c>
      <c r="K935" t="s">
        <v>22</v>
      </c>
      <c r="L935" s="8">
        <f t="shared" si="56"/>
        <v>41372.208333333336</v>
      </c>
      <c r="M935">
        <v>1365397200</v>
      </c>
      <c r="N935" s="8">
        <f t="shared" si="57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18">
        <f t="shared" si="59"/>
        <v>107.42857142857143</v>
      </c>
      <c r="J936" t="s">
        <v>21</v>
      </c>
      <c r="K936" t="s">
        <v>22</v>
      </c>
      <c r="L936" s="8">
        <f t="shared" si="56"/>
        <v>42422.25</v>
      </c>
      <c r="M936">
        <v>1456120800</v>
      </c>
      <c r="N936" s="8">
        <f t="shared" si="57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18">
        <f t="shared" si="59"/>
        <v>75.848484848484844</v>
      </c>
      <c r="J937" t="s">
        <v>21</v>
      </c>
      <c r="K937" t="s">
        <v>22</v>
      </c>
      <c r="L937" s="8">
        <f t="shared" si="56"/>
        <v>42209.208333333328</v>
      </c>
      <c r="M937">
        <v>1437714000</v>
      </c>
      <c r="N937" s="8">
        <f t="shared" si="57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18">
        <f t="shared" si="59"/>
        <v>80.476190476190482</v>
      </c>
      <c r="J938" t="s">
        <v>21</v>
      </c>
      <c r="K938" t="s">
        <v>22</v>
      </c>
      <c r="L938" s="8">
        <f t="shared" si="56"/>
        <v>43668.208333333328</v>
      </c>
      <c r="M938">
        <v>1563771600</v>
      </c>
      <c r="N938" s="8">
        <f t="shared" si="57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18">
        <f t="shared" si="59"/>
        <v>86.978483606557376</v>
      </c>
      <c r="J939" t="s">
        <v>21</v>
      </c>
      <c r="K939" t="s">
        <v>22</v>
      </c>
      <c r="L939" s="8">
        <f t="shared" si="56"/>
        <v>42334.25</v>
      </c>
      <c r="M939">
        <v>1448517600</v>
      </c>
      <c r="N939" s="8">
        <f t="shared" si="57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18">
        <f t="shared" si="59"/>
        <v>105.13541666666667</v>
      </c>
      <c r="J940" t="s">
        <v>21</v>
      </c>
      <c r="K940" t="s">
        <v>22</v>
      </c>
      <c r="L940" s="8">
        <f t="shared" si="56"/>
        <v>43263.208333333328</v>
      </c>
      <c r="M940">
        <v>1528779600</v>
      </c>
      <c r="N940" s="8">
        <f t="shared" si="57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18">
        <f t="shared" si="59"/>
        <v>57.298507462686565</v>
      </c>
      <c r="J941" t="s">
        <v>21</v>
      </c>
      <c r="K941" t="s">
        <v>22</v>
      </c>
      <c r="L941" s="8">
        <f t="shared" si="56"/>
        <v>40670.208333333336</v>
      </c>
      <c r="M941">
        <v>1304744400</v>
      </c>
      <c r="N941" s="8">
        <f t="shared" si="57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18">
        <f t="shared" si="59"/>
        <v>93.348484848484844</v>
      </c>
      <c r="J942" t="s">
        <v>15</v>
      </c>
      <c r="K942" t="s">
        <v>16</v>
      </c>
      <c r="L942" s="8">
        <f t="shared" si="56"/>
        <v>41244.25</v>
      </c>
      <c r="M942">
        <v>1354341600</v>
      </c>
      <c r="N942" s="8">
        <f t="shared" si="57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18">
        <f t="shared" si="59"/>
        <v>71.987179487179489</v>
      </c>
      <c r="J943" t="s">
        <v>21</v>
      </c>
      <c r="K943" t="s">
        <v>22</v>
      </c>
      <c r="L943" s="8">
        <f t="shared" si="56"/>
        <v>40552.25</v>
      </c>
      <c r="M943">
        <v>1294552800</v>
      </c>
      <c r="N943" s="8">
        <f t="shared" si="57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18">
        <f t="shared" si="59"/>
        <v>92.611940298507463</v>
      </c>
      <c r="J944" t="s">
        <v>26</v>
      </c>
      <c r="K944" t="s">
        <v>27</v>
      </c>
      <c r="L944" s="8">
        <f t="shared" si="56"/>
        <v>40568.25</v>
      </c>
      <c r="M944">
        <v>1295935200</v>
      </c>
      <c r="N944" s="8">
        <f t="shared" si="57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18">
        <f t="shared" si="59"/>
        <v>104.99122807017544</v>
      </c>
      <c r="J945" t="s">
        <v>21</v>
      </c>
      <c r="K945" t="s">
        <v>22</v>
      </c>
      <c r="L945" s="8">
        <f t="shared" si="56"/>
        <v>41906.208333333336</v>
      </c>
      <c r="M945">
        <v>1411534800</v>
      </c>
      <c r="N945" s="8">
        <f t="shared" si="57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18">
        <f t="shared" si="59"/>
        <v>30.958174904942965</v>
      </c>
      <c r="J946" t="s">
        <v>26</v>
      </c>
      <c r="K946" t="s">
        <v>27</v>
      </c>
      <c r="L946" s="8">
        <f t="shared" si="56"/>
        <v>42776.25</v>
      </c>
      <c r="M946">
        <v>1486706400</v>
      </c>
      <c r="N946" s="8">
        <f t="shared" si="57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18">
        <f t="shared" si="59"/>
        <v>33.001182732111175</v>
      </c>
      <c r="J947" t="s">
        <v>21</v>
      </c>
      <c r="K947" t="s">
        <v>22</v>
      </c>
      <c r="L947" s="8">
        <f t="shared" si="56"/>
        <v>41004.208333333336</v>
      </c>
      <c r="M947">
        <v>1333602000</v>
      </c>
      <c r="N947" s="8">
        <f t="shared" si="57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18">
        <f t="shared" si="59"/>
        <v>84.187845303867405</v>
      </c>
      <c r="J948" t="s">
        <v>21</v>
      </c>
      <c r="K948" t="s">
        <v>22</v>
      </c>
      <c r="L948" s="8">
        <f t="shared" si="56"/>
        <v>40710.208333333336</v>
      </c>
      <c r="M948">
        <v>1308200400</v>
      </c>
      <c r="N948" s="8">
        <f t="shared" si="57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18">
        <f t="shared" si="59"/>
        <v>73.92307692307692</v>
      </c>
      <c r="J949" t="s">
        <v>21</v>
      </c>
      <c r="K949" t="s">
        <v>22</v>
      </c>
      <c r="L949" s="8">
        <f t="shared" si="56"/>
        <v>41908.208333333336</v>
      </c>
      <c r="M949">
        <v>1411707600</v>
      </c>
      <c r="N949" s="8">
        <f t="shared" si="57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18">
        <f t="shared" si="59"/>
        <v>36.987499999999997</v>
      </c>
      <c r="J950" t="s">
        <v>21</v>
      </c>
      <c r="K950" t="s">
        <v>22</v>
      </c>
      <c r="L950" s="8">
        <f t="shared" si="56"/>
        <v>41985.25</v>
      </c>
      <c r="M950">
        <v>1418364000</v>
      </c>
      <c r="N950" s="8">
        <f t="shared" si="57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18">
        <f t="shared" si="59"/>
        <v>46.896551724137929</v>
      </c>
      <c r="J951" t="s">
        <v>21</v>
      </c>
      <c r="K951" t="s">
        <v>22</v>
      </c>
      <c r="L951" s="8">
        <f t="shared" si="56"/>
        <v>42112.208333333328</v>
      </c>
      <c r="M951">
        <v>1429333200</v>
      </c>
      <c r="N951" s="8">
        <f t="shared" si="57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18">
        <f t="shared" si="59"/>
        <v>5</v>
      </c>
      <c r="J952" t="s">
        <v>21</v>
      </c>
      <c r="K952" t="s">
        <v>22</v>
      </c>
      <c r="L952" s="8">
        <f t="shared" si="56"/>
        <v>43571.208333333328</v>
      </c>
      <c r="M952">
        <v>1555390800</v>
      </c>
      <c r="N952" s="8">
        <f t="shared" si="57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18">
        <f t="shared" si="59"/>
        <v>102.02437459910199</v>
      </c>
      <c r="J953" t="s">
        <v>21</v>
      </c>
      <c r="K953" t="s">
        <v>22</v>
      </c>
      <c r="L953" s="8">
        <f t="shared" si="56"/>
        <v>42730.25</v>
      </c>
      <c r="M953">
        <v>1482732000</v>
      </c>
      <c r="N953" s="8">
        <f t="shared" si="57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18">
        <f t="shared" si="59"/>
        <v>45.007502206531335</v>
      </c>
      <c r="J954" t="s">
        <v>21</v>
      </c>
      <c r="K954" t="s">
        <v>22</v>
      </c>
      <c r="L954" s="8">
        <f t="shared" si="56"/>
        <v>42591.208333333328</v>
      </c>
      <c r="M954">
        <v>1470718800</v>
      </c>
      <c r="N954" s="8">
        <f t="shared" si="57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18">
        <f t="shared" si="59"/>
        <v>94.285714285714292</v>
      </c>
      <c r="J955" t="s">
        <v>21</v>
      </c>
      <c r="K955" t="s">
        <v>22</v>
      </c>
      <c r="L955" s="8">
        <f t="shared" si="56"/>
        <v>42358.25</v>
      </c>
      <c r="M955">
        <v>1450591200</v>
      </c>
      <c r="N955" s="8">
        <f t="shared" si="57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18">
        <f t="shared" si="59"/>
        <v>101.02325581395348</v>
      </c>
      <c r="J956" t="s">
        <v>26</v>
      </c>
      <c r="K956" t="s">
        <v>27</v>
      </c>
      <c r="L956" s="8">
        <f t="shared" si="56"/>
        <v>41174.208333333336</v>
      </c>
      <c r="M956">
        <v>1348290000</v>
      </c>
      <c r="N956" s="8">
        <f t="shared" si="57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18">
        <f t="shared" si="59"/>
        <v>97.037499999999994</v>
      </c>
      <c r="J957" t="s">
        <v>21</v>
      </c>
      <c r="K957" t="s">
        <v>22</v>
      </c>
      <c r="L957" s="8">
        <f t="shared" si="56"/>
        <v>41238.25</v>
      </c>
      <c r="M957">
        <v>1353823200</v>
      </c>
      <c r="N957" s="8">
        <f t="shared" si="57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18">
        <f t="shared" si="59"/>
        <v>43.00963855421687</v>
      </c>
      <c r="J958" t="s">
        <v>21</v>
      </c>
      <c r="K958" t="s">
        <v>22</v>
      </c>
      <c r="L958" s="8">
        <f t="shared" si="56"/>
        <v>42360.25</v>
      </c>
      <c r="M958">
        <v>1450764000</v>
      </c>
      <c r="N958" s="8">
        <f t="shared" si="57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18">
        <f t="shared" si="59"/>
        <v>94.916030534351151</v>
      </c>
      <c r="J959" t="s">
        <v>21</v>
      </c>
      <c r="K959" t="s">
        <v>22</v>
      </c>
      <c r="L959" s="8">
        <f t="shared" si="56"/>
        <v>40955.25</v>
      </c>
      <c r="M959">
        <v>1329372000</v>
      </c>
      <c r="N959" s="8">
        <f t="shared" si="57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18">
        <f t="shared" si="59"/>
        <v>72.151785714285708</v>
      </c>
      <c r="J960" t="s">
        <v>21</v>
      </c>
      <c r="K960" t="s">
        <v>22</v>
      </c>
      <c r="L960" s="8">
        <f t="shared" si="56"/>
        <v>40350.208333333336</v>
      </c>
      <c r="M960">
        <v>1277096400</v>
      </c>
      <c r="N960" s="8">
        <f t="shared" si="57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18">
        <f t="shared" si="59"/>
        <v>51.007692307692309</v>
      </c>
      <c r="J961" t="s">
        <v>21</v>
      </c>
      <c r="K961" t="s">
        <v>22</v>
      </c>
      <c r="L961" s="8">
        <f t="shared" si="56"/>
        <v>40357.208333333336</v>
      </c>
      <c r="M961">
        <v>1277701200</v>
      </c>
      <c r="N961" s="8">
        <f t="shared" si="57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18">
        <f t="shared" si="59"/>
        <v>85.054545454545448</v>
      </c>
      <c r="J962" t="s">
        <v>21</v>
      </c>
      <c r="K962" t="s">
        <v>22</v>
      </c>
      <c r="L962" s="8">
        <f t="shared" si="56"/>
        <v>42408.25</v>
      </c>
      <c r="M962">
        <v>1454911200</v>
      </c>
      <c r="N962" s="8">
        <f t="shared" si="57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18">
        <f t="shared" si="59"/>
        <v>43.87096774193548</v>
      </c>
      <c r="J963" t="s">
        <v>21</v>
      </c>
      <c r="K963" t="s">
        <v>22</v>
      </c>
      <c r="L963" s="8">
        <f t="shared" ref="L963:L1001" si="60" xml:space="preserve"> (((M963/60)/60)/24)+DATE(1970,1,1)</f>
        <v>40591.25</v>
      </c>
      <c r="M963">
        <v>1297922400</v>
      </c>
      <c r="N963" s="8">
        <f t="shared" ref="N963:N1001" si="61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E964/D964*(100)</f>
        <v>296.02777777777777</v>
      </c>
      <c r="G964" t="s">
        <v>20</v>
      </c>
      <c r="H964">
        <v>266</v>
      </c>
      <c r="I964" s="18">
        <f t="shared" ref="I964:I1001" si="63">E964/H964</f>
        <v>40.063909774436091</v>
      </c>
      <c r="J964" t="s">
        <v>21</v>
      </c>
      <c r="K964" t="s">
        <v>22</v>
      </c>
      <c r="L964" s="8">
        <f t="shared" si="60"/>
        <v>41592.25</v>
      </c>
      <c r="M964">
        <v>1384408800</v>
      </c>
      <c r="N964" s="8">
        <f t="shared" si="61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18">
        <f t="shared" si="63"/>
        <v>43.833333333333336</v>
      </c>
      <c r="J965" t="s">
        <v>107</v>
      </c>
      <c r="K965" t="s">
        <v>108</v>
      </c>
      <c r="L965" s="8">
        <f t="shared" si="60"/>
        <v>40607.25</v>
      </c>
      <c r="M965">
        <v>1299304800</v>
      </c>
      <c r="N965" s="8">
        <f t="shared" si="61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18">
        <f t="shared" si="63"/>
        <v>84.92903225806451</v>
      </c>
      <c r="J966" t="s">
        <v>21</v>
      </c>
      <c r="K966" t="s">
        <v>22</v>
      </c>
      <c r="L966" s="8">
        <f t="shared" si="60"/>
        <v>42135.208333333328</v>
      </c>
      <c r="M966">
        <v>1431320400</v>
      </c>
      <c r="N966" s="8">
        <f t="shared" si="61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18">
        <f t="shared" si="63"/>
        <v>41.067632850241544</v>
      </c>
      <c r="J967" t="s">
        <v>40</v>
      </c>
      <c r="K967" t="s">
        <v>41</v>
      </c>
      <c r="L967" s="8">
        <f t="shared" si="60"/>
        <v>40203.25</v>
      </c>
      <c r="M967">
        <v>1264399200</v>
      </c>
      <c r="N967" s="8">
        <f t="shared" si="61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18">
        <f t="shared" si="63"/>
        <v>54.971428571428568</v>
      </c>
      <c r="J968" t="s">
        <v>21</v>
      </c>
      <c r="K968" t="s">
        <v>22</v>
      </c>
      <c r="L968" s="8">
        <f t="shared" si="60"/>
        <v>42901.208333333328</v>
      </c>
      <c r="M968">
        <v>1497502800</v>
      </c>
      <c r="N968" s="8">
        <f t="shared" si="61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18">
        <f t="shared" si="63"/>
        <v>77.010807374443743</v>
      </c>
      <c r="J969" t="s">
        <v>21</v>
      </c>
      <c r="K969" t="s">
        <v>22</v>
      </c>
      <c r="L969" s="8">
        <f t="shared" si="60"/>
        <v>41005.208333333336</v>
      </c>
      <c r="M969">
        <v>1333688400</v>
      </c>
      <c r="N969" s="8">
        <f t="shared" si="61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18">
        <f t="shared" si="63"/>
        <v>71.201754385964918</v>
      </c>
      <c r="J970" t="s">
        <v>21</v>
      </c>
      <c r="K970" t="s">
        <v>22</v>
      </c>
      <c r="L970" s="8">
        <f t="shared" si="60"/>
        <v>40544.25</v>
      </c>
      <c r="M970">
        <v>1293861600</v>
      </c>
      <c r="N970" s="8">
        <f t="shared" si="61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18">
        <f t="shared" si="63"/>
        <v>91.935483870967744</v>
      </c>
      <c r="J971" t="s">
        <v>21</v>
      </c>
      <c r="K971" t="s">
        <v>22</v>
      </c>
      <c r="L971" s="8">
        <f t="shared" si="60"/>
        <v>43821.25</v>
      </c>
      <c r="M971">
        <v>1576994400</v>
      </c>
      <c r="N971" s="8">
        <f t="shared" si="61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18">
        <f t="shared" si="63"/>
        <v>97.069023569023571</v>
      </c>
      <c r="J972" t="s">
        <v>21</v>
      </c>
      <c r="K972" t="s">
        <v>22</v>
      </c>
      <c r="L972" s="8">
        <f t="shared" si="60"/>
        <v>40672.208333333336</v>
      </c>
      <c r="M972">
        <v>1304917200</v>
      </c>
      <c r="N972" s="8">
        <f t="shared" si="61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18">
        <f t="shared" si="63"/>
        <v>58.916666666666664</v>
      </c>
      <c r="J973" t="s">
        <v>21</v>
      </c>
      <c r="K973" t="s">
        <v>22</v>
      </c>
      <c r="L973" s="8">
        <f t="shared" si="60"/>
        <v>41555.208333333336</v>
      </c>
      <c r="M973">
        <v>1381208400</v>
      </c>
      <c r="N973" s="8">
        <f t="shared" si="61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18">
        <f t="shared" si="63"/>
        <v>58.015466983938133</v>
      </c>
      <c r="J974" t="s">
        <v>21</v>
      </c>
      <c r="K974" t="s">
        <v>22</v>
      </c>
      <c r="L974" s="8">
        <f t="shared" si="60"/>
        <v>41792.208333333336</v>
      </c>
      <c r="M974">
        <v>1401685200</v>
      </c>
      <c r="N974" s="8">
        <f t="shared" si="61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18">
        <f t="shared" si="63"/>
        <v>103.87301587301587</v>
      </c>
      <c r="J975" t="s">
        <v>21</v>
      </c>
      <c r="K975" t="s">
        <v>22</v>
      </c>
      <c r="L975" s="8">
        <f t="shared" si="60"/>
        <v>40522.25</v>
      </c>
      <c r="M975">
        <v>1291960800</v>
      </c>
      <c r="N975" s="8">
        <f t="shared" si="61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18">
        <f t="shared" si="63"/>
        <v>93.46875</v>
      </c>
      <c r="J976" t="s">
        <v>21</v>
      </c>
      <c r="K976" t="s">
        <v>22</v>
      </c>
      <c r="L976" s="8">
        <f t="shared" si="60"/>
        <v>41412.208333333336</v>
      </c>
      <c r="M976">
        <v>1368853200</v>
      </c>
      <c r="N976" s="8">
        <f t="shared" si="61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18">
        <f t="shared" si="63"/>
        <v>61.970370370370368</v>
      </c>
      <c r="J977" t="s">
        <v>21</v>
      </c>
      <c r="K977" t="s">
        <v>22</v>
      </c>
      <c r="L977" s="8">
        <f t="shared" si="60"/>
        <v>42337.25</v>
      </c>
      <c r="M977">
        <v>1448776800</v>
      </c>
      <c r="N977" s="8">
        <f t="shared" si="61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18">
        <f t="shared" si="63"/>
        <v>92.042857142857144</v>
      </c>
      <c r="J978" t="s">
        <v>21</v>
      </c>
      <c r="K978" t="s">
        <v>22</v>
      </c>
      <c r="L978" s="8">
        <f t="shared" si="60"/>
        <v>40571.25</v>
      </c>
      <c r="M978">
        <v>1296194400</v>
      </c>
      <c r="N978" s="8">
        <f t="shared" si="61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18">
        <f t="shared" si="63"/>
        <v>77.268656716417908</v>
      </c>
      <c r="J979" t="s">
        <v>21</v>
      </c>
      <c r="K979" t="s">
        <v>22</v>
      </c>
      <c r="L979" s="8">
        <f t="shared" si="60"/>
        <v>43138.25</v>
      </c>
      <c r="M979">
        <v>1517983200</v>
      </c>
      <c r="N979" s="8">
        <f t="shared" si="61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18">
        <f t="shared" si="63"/>
        <v>93.923913043478265</v>
      </c>
      <c r="J980" t="s">
        <v>21</v>
      </c>
      <c r="K980" t="s">
        <v>22</v>
      </c>
      <c r="L980" s="8">
        <f t="shared" si="60"/>
        <v>42686.25</v>
      </c>
      <c r="M980">
        <v>1478930400</v>
      </c>
      <c r="N980" s="8">
        <f t="shared" si="61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18">
        <f t="shared" si="63"/>
        <v>84.969458128078813</v>
      </c>
      <c r="J981" t="s">
        <v>40</v>
      </c>
      <c r="K981" t="s">
        <v>41</v>
      </c>
      <c r="L981" s="8">
        <f t="shared" si="60"/>
        <v>42078.208333333328</v>
      </c>
      <c r="M981">
        <v>1426395600</v>
      </c>
      <c r="N981" s="8">
        <f t="shared" si="61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18">
        <f t="shared" si="63"/>
        <v>105.97035040431267</v>
      </c>
      <c r="J982" t="s">
        <v>21</v>
      </c>
      <c r="K982" t="s">
        <v>22</v>
      </c>
      <c r="L982" s="8">
        <f t="shared" si="60"/>
        <v>42307.208333333328</v>
      </c>
      <c r="M982">
        <v>1446181200</v>
      </c>
      <c r="N982" s="8">
        <f t="shared" si="61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18">
        <f t="shared" si="63"/>
        <v>36.969040247678016</v>
      </c>
      <c r="J983" t="s">
        <v>21</v>
      </c>
      <c r="K983" t="s">
        <v>22</v>
      </c>
      <c r="L983" s="8">
        <f t="shared" si="60"/>
        <v>43094.25</v>
      </c>
      <c r="M983">
        <v>1514181600</v>
      </c>
      <c r="N983" s="8">
        <f t="shared" si="61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18">
        <f t="shared" si="63"/>
        <v>81.533333333333331</v>
      </c>
      <c r="J984" t="s">
        <v>21</v>
      </c>
      <c r="K984" t="s">
        <v>22</v>
      </c>
      <c r="L984" s="8">
        <f t="shared" si="60"/>
        <v>40743.208333333336</v>
      </c>
      <c r="M984">
        <v>1311051600</v>
      </c>
      <c r="N984" s="8">
        <f t="shared" si="61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18">
        <f t="shared" si="63"/>
        <v>80.999140154772135</v>
      </c>
      <c r="J985" t="s">
        <v>21</v>
      </c>
      <c r="K985" t="s">
        <v>22</v>
      </c>
      <c r="L985" s="8">
        <f t="shared" si="60"/>
        <v>43681.208333333328</v>
      </c>
      <c r="M985">
        <v>1564894800</v>
      </c>
      <c r="N985" s="8">
        <f t="shared" si="61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18">
        <f t="shared" si="63"/>
        <v>26.010498687664043</v>
      </c>
      <c r="J986" t="s">
        <v>21</v>
      </c>
      <c r="K986" t="s">
        <v>22</v>
      </c>
      <c r="L986" s="8">
        <f t="shared" si="60"/>
        <v>43716.208333333328</v>
      </c>
      <c r="M986">
        <v>1567918800</v>
      </c>
      <c r="N986" s="8">
        <f t="shared" si="61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18">
        <f t="shared" si="63"/>
        <v>25.998410896708286</v>
      </c>
      <c r="J987" t="s">
        <v>21</v>
      </c>
      <c r="K987" t="s">
        <v>22</v>
      </c>
      <c r="L987" s="8">
        <f t="shared" si="60"/>
        <v>41614.25</v>
      </c>
      <c r="M987">
        <v>1386309600</v>
      </c>
      <c r="N987" s="8">
        <f t="shared" si="61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18">
        <f t="shared" si="63"/>
        <v>34.173913043478258</v>
      </c>
      <c r="J988" t="s">
        <v>21</v>
      </c>
      <c r="K988" t="s">
        <v>22</v>
      </c>
      <c r="L988" s="8">
        <f t="shared" si="60"/>
        <v>40638.208333333336</v>
      </c>
      <c r="M988">
        <v>1301979600</v>
      </c>
      <c r="N988" s="8">
        <f t="shared" si="61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18">
        <f t="shared" si="63"/>
        <v>28.002083333333335</v>
      </c>
      <c r="J989" t="s">
        <v>21</v>
      </c>
      <c r="K989" t="s">
        <v>22</v>
      </c>
      <c r="L989" s="8">
        <f t="shared" si="60"/>
        <v>42852.208333333328</v>
      </c>
      <c r="M989">
        <v>1493269200</v>
      </c>
      <c r="N989" s="8">
        <f t="shared" si="61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18">
        <f t="shared" si="63"/>
        <v>76.546875</v>
      </c>
      <c r="J990" t="s">
        <v>21</v>
      </c>
      <c r="K990" t="s">
        <v>22</v>
      </c>
      <c r="L990" s="8">
        <f t="shared" si="60"/>
        <v>42686.25</v>
      </c>
      <c r="M990">
        <v>1478930400</v>
      </c>
      <c r="N990" s="8">
        <f t="shared" si="61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18">
        <f t="shared" si="63"/>
        <v>53.053097345132741</v>
      </c>
      <c r="J991" t="s">
        <v>21</v>
      </c>
      <c r="K991" t="s">
        <v>22</v>
      </c>
      <c r="L991" s="8">
        <f t="shared" si="60"/>
        <v>43571.208333333328</v>
      </c>
      <c r="M991">
        <v>1555390800</v>
      </c>
      <c r="N991" s="8">
        <f t="shared" si="61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18">
        <f t="shared" si="63"/>
        <v>106.859375</v>
      </c>
      <c r="J992" t="s">
        <v>21</v>
      </c>
      <c r="K992" t="s">
        <v>22</v>
      </c>
      <c r="L992" s="8">
        <f t="shared" si="60"/>
        <v>42432.25</v>
      </c>
      <c r="M992">
        <v>1456984800</v>
      </c>
      <c r="N992" s="8">
        <f t="shared" si="61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18">
        <f t="shared" si="63"/>
        <v>46.020746887966808</v>
      </c>
      <c r="J993" t="s">
        <v>21</v>
      </c>
      <c r="K993" t="s">
        <v>22</v>
      </c>
      <c r="L993" s="8">
        <f t="shared" si="60"/>
        <v>41907.208333333336</v>
      </c>
      <c r="M993">
        <v>1411621200</v>
      </c>
      <c r="N993" s="8">
        <f t="shared" si="61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18">
        <f t="shared" si="63"/>
        <v>100.17424242424242</v>
      </c>
      <c r="J994" t="s">
        <v>21</v>
      </c>
      <c r="K994" t="s">
        <v>22</v>
      </c>
      <c r="L994" s="8">
        <f t="shared" si="60"/>
        <v>43227.208333333328</v>
      </c>
      <c r="M994">
        <v>1525669200</v>
      </c>
      <c r="N994" s="8">
        <f t="shared" si="61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18">
        <f t="shared" si="63"/>
        <v>101.44</v>
      </c>
      <c r="J995" t="s">
        <v>107</v>
      </c>
      <c r="K995" t="s">
        <v>108</v>
      </c>
      <c r="L995" s="8">
        <f t="shared" si="60"/>
        <v>42362.25</v>
      </c>
      <c r="M995">
        <v>1450936800</v>
      </c>
      <c r="N995" s="8">
        <f t="shared" si="61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18">
        <f t="shared" si="63"/>
        <v>87.972684085510693</v>
      </c>
      <c r="J996" t="s">
        <v>21</v>
      </c>
      <c r="K996" t="s">
        <v>22</v>
      </c>
      <c r="L996" s="8">
        <f t="shared" si="60"/>
        <v>41929.208333333336</v>
      </c>
      <c r="M996">
        <v>1413522000</v>
      </c>
      <c r="N996" s="8">
        <f t="shared" si="61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18">
        <f t="shared" si="63"/>
        <v>74.995594713656388</v>
      </c>
      <c r="J997" t="s">
        <v>21</v>
      </c>
      <c r="K997" t="s">
        <v>22</v>
      </c>
      <c r="L997" s="8">
        <f t="shared" si="60"/>
        <v>43408.208333333328</v>
      </c>
      <c r="M997">
        <v>1541307600</v>
      </c>
      <c r="N997" s="8">
        <f t="shared" si="61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18">
        <f t="shared" si="63"/>
        <v>42.982142857142854</v>
      </c>
      <c r="J998" t="s">
        <v>21</v>
      </c>
      <c r="K998" t="s">
        <v>22</v>
      </c>
      <c r="L998" s="8">
        <f t="shared" si="60"/>
        <v>41276.25</v>
      </c>
      <c r="M998">
        <v>1357106400</v>
      </c>
      <c r="N998" s="8">
        <f t="shared" si="61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18">
        <f t="shared" si="63"/>
        <v>33.115107913669064</v>
      </c>
      <c r="J999" t="s">
        <v>107</v>
      </c>
      <c r="K999" t="s">
        <v>108</v>
      </c>
      <c r="L999" s="8">
        <f t="shared" si="60"/>
        <v>41659.25</v>
      </c>
      <c r="M999">
        <v>1390197600</v>
      </c>
      <c r="N999" s="8">
        <f t="shared" si="61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18">
        <f t="shared" si="63"/>
        <v>101.13101604278074</v>
      </c>
      <c r="J1000" t="s">
        <v>21</v>
      </c>
      <c r="K1000" t="s">
        <v>22</v>
      </c>
      <c r="L1000" s="8">
        <f t="shared" si="60"/>
        <v>40220.25</v>
      </c>
      <c r="M1000">
        <v>1265868000</v>
      </c>
      <c r="N1000" s="8">
        <f t="shared" si="61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18">
        <f t="shared" si="63"/>
        <v>55.98841354723708</v>
      </c>
      <c r="J1001" t="s">
        <v>21</v>
      </c>
      <c r="K1001" t="s">
        <v>22</v>
      </c>
      <c r="L1001" s="8">
        <f t="shared" si="60"/>
        <v>42550.208333333328</v>
      </c>
      <c r="M1001">
        <v>1467176400</v>
      </c>
      <c r="N1001" s="8">
        <f t="shared" si="61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4" tint="-0.249977111117893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01FA112F-9B24-45B3-8225-A38D758F5FBE}">
            <xm:f>NOT(ISERROR(SEARCH($G$10,G1)))</xm:f>
            <xm:f>$G$10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3" operator="containsText" id="{485FE65B-1257-4174-85CB-A0558F0B3C4F}">
            <xm:f>NOT(ISERROR(SEARCH($G$28,G1)))</xm:f>
            <xm:f>$G$28</xm:f>
            <x14:dxf>
              <fill>
                <patternFill>
                  <bgColor theme="7"/>
                </patternFill>
              </fill>
            </x14:dxf>
          </x14:cfRule>
          <x14:cfRule type="containsText" priority="7" operator="containsText" id="{D7269591-01B7-47A8-B4E5-B42BBA298F8C}">
            <xm:f>NOT(ISERROR(SEARCH($G$3,G1)))</xm:f>
            <xm:f>$G$3</xm:f>
            <x14:dxf>
              <fill>
                <patternFill>
                  <bgColor theme="9"/>
                </patternFill>
              </fill>
            </x14:dxf>
          </x14:cfRule>
          <x14:cfRule type="containsText" priority="8" operator="containsText" id="{BA7E7A4B-86D2-45FA-85F6-32ABC844CDFC}">
            <xm:f>NOT(ISERROR(SEARCH($G$2,G1)))</xm:f>
            <xm:f>$G$2</xm:f>
            <x14:dxf>
              <fill>
                <patternFill>
                  <bgColor rgb="FFFF0000"/>
                </patternFill>
              </fill>
            </x14:dxf>
          </x14:cfRule>
          <xm:sqref>G1:I1048576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7196-708A-4AE5-A3EB-FB7D7C825B99}">
  <sheetPr codeName="Sheet4"/>
  <dimension ref="A1:F14"/>
  <sheetViews>
    <sheetView zoomScale="102" workbookViewId="0">
      <selection activeCell="A3" sqref="A3"/>
    </sheetView>
  </sheetViews>
  <sheetFormatPr defaultRowHeight="15.75" x14ac:dyDescent="0.5"/>
  <cols>
    <col min="1" max="1" width="16.25" bestFit="1" customWidth="1"/>
    <col min="2" max="2" width="16.125" bestFit="1" customWidth="1"/>
    <col min="3" max="3" width="5.5" bestFit="1" customWidth="1"/>
    <col min="4" max="4" width="3.625" bestFit="1" customWidth="1"/>
    <col min="5" max="5" width="9.25" bestFit="1" customWidth="1"/>
    <col min="6" max="6" width="10.8125" bestFit="1" customWidth="1"/>
  </cols>
  <sheetData>
    <row r="1" spans="1:6" x14ac:dyDescent="0.5">
      <c r="A1" s="6" t="s">
        <v>6</v>
      </c>
      <c r="B1" t="s">
        <v>2070</v>
      </c>
    </row>
    <row r="3" spans="1:6" x14ac:dyDescent="0.5">
      <c r="A3" s="6" t="s">
        <v>2069</v>
      </c>
      <c r="B3" s="6" t="s">
        <v>2068</v>
      </c>
    </row>
    <row r="4" spans="1:6" x14ac:dyDescent="0.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7" t="s">
        <v>2064</v>
      </c>
      <c r="E8">
        <v>4</v>
      </c>
      <c r="F8">
        <v>4</v>
      </c>
    </row>
    <row r="9" spans="1:6" x14ac:dyDescent="0.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A41-6E5C-4569-8E18-06DE29CF0C4E}">
  <sheetPr codeName="Sheet5"/>
  <dimension ref="A1:F30"/>
  <sheetViews>
    <sheetView zoomScale="90" workbookViewId="0">
      <selection activeCell="A2" sqref="A2"/>
    </sheetView>
  </sheetViews>
  <sheetFormatPr defaultRowHeight="15.75" x14ac:dyDescent="0.5"/>
  <cols>
    <col min="1" max="1" width="17.25" bestFit="1" customWidth="1"/>
    <col min="2" max="2" width="15.6875" bestFit="1" customWidth="1"/>
    <col min="3" max="3" width="5.5625" bestFit="1" customWidth="1"/>
    <col min="4" max="4" width="3.75" bestFit="1" customWidth="1"/>
    <col min="5" max="5" width="9.1875" bestFit="1" customWidth="1"/>
    <col min="6" max="6" width="10.875" bestFit="1" customWidth="1"/>
  </cols>
  <sheetData>
    <row r="1" spans="1:6" x14ac:dyDescent="0.5">
      <c r="A1" s="6" t="s">
        <v>2031</v>
      </c>
      <c r="B1" t="s">
        <v>2070</v>
      </c>
    </row>
    <row r="2" spans="1:6" x14ac:dyDescent="0.5">
      <c r="A2" s="6" t="s">
        <v>6</v>
      </c>
      <c r="B2" t="s">
        <v>2070</v>
      </c>
    </row>
    <row r="4" spans="1:6" x14ac:dyDescent="0.5">
      <c r="A4" s="6" t="s">
        <v>2069</v>
      </c>
      <c r="B4" s="6" t="s">
        <v>2068</v>
      </c>
    </row>
    <row r="5" spans="1:6" x14ac:dyDescent="0.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7" t="s">
        <v>2065</v>
      </c>
      <c r="E7">
        <v>4</v>
      </c>
      <c r="F7">
        <v>4</v>
      </c>
    </row>
    <row r="8" spans="1:6" x14ac:dyDescent="0.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7" t="s">
        <v>2043</v>
      </c>
      <c r="C10">
        <v>8</v>
      </c>
      <c r="E10">
        <v>10</v>
      </c>
      <c r="F10">
        <v>18</v>
      </c>
    </row>
    <row r="11" spans="1:6" x14ac:dyDescent="0.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7" t="s">
        <v>2057</v>
      </c>
      <c r="C15">
        <v>3</v>
      </c>
      <c r="E15">
        <v>4</v>
      </c>
      <c r="F15">
        <v>7</v>
      </c>
    </row>
    <row r="16" spans="1:6" x14ac:dyDescent="0.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7" t="s">
        <v>2056</v>
      </c>
      <c r="C20">
        <v>4</v>
      </c>
      <c r="E20">
        <v>4</v>
      </c>
      <c r="F20">
        <v>8</v>
      </c>
    </row>
    <row r="21" spans="1:6" x14ac:dyDescent="0.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7" t="s">
        <v>2063</v>
      </c>
      <c r="C22">
        <v>9</v>
      </c>
      <c r="E22">
        <v>5</v>
      </c>
      <c r="F22">
        <v>14</v>
      </c>
    </row>
    <row r="23" spans="1:6" x14ac:dyDescent="0.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7" t="s">
        <v>2059</v>
      </c>
      <c r="C25">
        <v>7</v>
      </c>
      <c r="E25">
        <v>14</v>
      </c>
      <c r="F25">
        <v>21</v>
      </c>
    </row>
    <row r="26" spans="1:6" x14ac:dyDescent="0.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7" t="s">
        <v>2062</v>
      </c>
      <c r="E29">
        <v>3</v>
      </c>
      <c r="F29">
        <v>3</v>
      </c>
    </row>
    <row r="30" spans="1:6" x14ac:dyDescent="0.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EFF-1F29-47E9-9289-3214EED1CF79}">
  <sheetPr codeName="Sheet6"/>
  <dimension ref="A1:E18"/>
  <sheetViews>
    <sheetView tabSelected="1" zoomScale="56" workbookViewId="0">
      <selection activeCell="A6" sqref="A6:XFD6"/>
    </sheetView>
  </sheetViews>
  <sheetFormatPr defaultRowHeight="15.75" x14ac:dyDescent="0.5"/>
  <cols>
    <col min="1" max="1" width="27.375" bestFit="1" customWidth="1"/>
    <col min="2" max="2" width="14.875" bestFit="1" customWidth="1"/>
    <col min="3" max="3" width="5.4375" bestFit="1" customWidth="1"/>
    <col min="4" max="4" width="9.125" bestFit="1" customWidth="1"/>
    <col min="5" max="5" width="10.5625" bestFit="1" customWidth="1"/>
    <col min="6" max="6" width="10.875" bestFit="1" customWidth="1"/>
    <col min="7" max="7" width="10.4375" bestFit="1" customWidth="1"/>
  </cols>
  <sheetData>
    <row r="1" spans="1:5" x14ac:dyDescent="0.5">
      <c r="A1" s="6" t="s">
        <v>2031</v>
      </c>
      <c r="B1" t="s">
        <v>2070</v>
      </c>
    </row>
    <row r="2" spans="1:5" x14ac:dyDescent="0.5">
      <c r="A2" s="6" t="s">
        <v>2085</v>
      </c>
      <c r="B2" t="s">
        <v>2070</v>
      </c>
    </row>
    <row r="4" spans="1:5" x14ac:dyDescent="0.5">
      <c r="A4" s="6" t="s">
        <v>2069</v>
      </c>
      <c r="B4" s="6" t="s">
        <v>2068</v>
      </c>
    </row>
    <row r="5" spans="1:5" x14ac:dyDescent="0.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5">
      <c r="A6" s="7" t="s">
        <v>2073</v>
      </c>
      <c r="B6" s="19">
        <v>6</v>
      </c>
      <c r="C6" s="19">
        <v>36</v>
      </c>
      <c r="D6" s="19">
        <v>49</v>
      </c>
      <c r="E6" s="19">
        <v>91</v>
      </c>
    </row>
    <row r="7" spans="1:5" x14ac:dyDescent="0.5">
      <c r="A7" s="7" t="s">
        <v>2074</v>
      </c>
      <c r="B7" s="19">
        <v>7</v>
      </c>
      <c r="C7" s="19">
        <v>28</v>
      </c>
      <c r="D7" s="19">
        <v>44</v>
      </c>
      <c r="E7" s="19">
        <v>79</v>
      </c>
    </row>
    <row r="8" spans="1:5" x14ac:dyDescent="0.5">
      <c r="A8" s="7" t="s">
        <v>2075</v>
      </c>
      <c r="B8" s="19">
        <v>4</v>
      </c>
      <c r="C8" s="19">
        <v>33</v>
      </c>
      <c r="D8" s="19">
        <v>49</v>
      </c>
      <c r="E8" s="19">
        <v>86</v>
      </c>
    </row>
    <row r="9" spans="1:5" x14ac:dyDescent="0.5">
      <c r="A9" s="7" t="s">
        <v>2076</v>
      </c>
      <c r="B9" s="19">
        <v>1</v>
      </c>
      <c r="C9" s="19">
        <v>30</v>
      </c>
      <c r="D9" s="19">
        <v>46</v>
      </c>
      <c r="E9" s="19">
        <v>77</v>
      </c>
    </row>
    <row r="10" spans="1:5" x14ac:dyDescent="0.5">
      <c r="A10" s="7" t="s">
        <v>2077</v>
      </c>
      <c r="B10" s="19">
        <v>3</v>
      </c>
      <c r="C10" s="19">
        <v>35</v>
      </c>
      <c r="D10" s="19">
        <v>46</v>
      </c>
      <c r="E10" s="19">
        <v>84</v>
      </c>
    </row>
    <row r="11" spans="1:5" x14ac:dyDescent="0.5">
      <c r="A11" s="7" t="s">
        <v>2078</v>
      </c>
      <c r="B11" s="19">
        <v>3</v>
      </c>
      <c r="C11" s="19">
        <v>28</v>
      </c>
      <c r="D11" s="19">
        <v>55</v>
      </c>
      <c r="E11" s="19">
        <v>86</v>
      </c>
    </row>
    <row r="12" spans="1:5" x14ac:dyDescent="0.5">
      <c r="A12" s="7" t="s">
        <v>2079</v>
      </c>
      <c r="B12" s="19">
        <v>4</v>
      </c>
      <c r="C12" s="19">
        <v>31</v>
      </c>
      <c r="D12" s="19">
        <v>58</v>
      </c>
      <c r="E12" s="19">
        <v>93</v>
      </c>
    </row>
    <row r="13" spans="1:5" x14ac:dyDescent="0.5">
      <c r="A13" s="7" t="s">
        <v>2080</v>
      </c>
      <c r="B13" s="19">
        <v>8</v>
      </c>
      <c r="C13" s="19">
        <v>35</v>
      </c>
      <c r="D13" s="19">
        <v>41</v>
      </c>
      <c r="E13" s="19">
        <v>84</v>
      </c>
    </row>
    <row r="14" spans="1:5" x14ac:dyDescent="0.5">
      <c r="A14" s="7" t="s">
        <v>2081</v>
      </c>
      <c r="B14" s="19">
        <v>5</v>
      </c>
      <c r="C14" s="19">
        <v>23</v>
      </c>
      <c r="D14" s="19">
        <v>45</v>
      </c>
      <c r="E14" s="19">
        <v>73</v>
      </c>
    </row>
    <row r="15" spans="1:5" x14ac:dyDescent="0.5">
      <c r="A15" s="7" t="s">
        <v>2082</v>
      </c>
      <c r="B15" s="19">
        <v>6</v>
      </c>
      <c r="C15" s="19">
        <v>26</v>
      </c>
      <c r="D15" s="19">
        <v>45</v>
      </c>
      <c r="E15" s="19">
        <v>77</v>
      </c>
    </row>
    <row r="16" spans="1:5" x14ac:dyDescent="0.5">
      <c r="A16" s="7" t="s">
        <v>2083</v>
      </c>
      <c r="B16" s="19">
        <v>3</v>
      </c>
      <c r="C16" s="19">
        <v>27</v>
      </c>
      <c r="D16" s="19">
        <v>45</v>
      </c>
      <c r="E16" s="19">
        <v>75</v>
      </c>
    </row>
    <row r="17" spans="1:5" x14ac:dyDescent="0.5">
      <c r="A17" s="7" t="s">
        <v>2084</v>
      </c>
      <c r="B17" s="19">
        <v>7</v>
      </c>
      <c r="C17" s="19">
        <v>32</v>
      </c>
      <c r="D17" s="19">
        <v>42</v>
      </c>
      <c r="E17" s="19">
        <v>81</v>
      </c>
    </row>
    <row r="18" spans="1:5" x14ac:dyDescent="0.5">
      <c r="A18" s="7" t="s">
        <v>2067</v>
      </c>
      <c r="B18" s="19">
        <v>57</v>
      </c>
      <c r="C18" s="19">
        <v>364</v>
      </c>
      <c r="D18" s="19">
        <v>565</v>
      </c>
      <c r="E18" s="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E4F0-E16B-4520-ADD8-EAEA40A07CB9}">
  <sheetPr codeName="Sheet3"/>
  <dimension ref="A1:J13"/>
  <sheetViews>
    <sheetView zoomScale="77" workbookViewId="0">
      <selection activeCell="B1" sqref="B1"/>
    </sheetView>
  </sheetViews>
  <sheetFormatPr defaultRowHeight="15.75" x14ac:dyDescent="0.5"/>
  <cols>
    <col min="1" max="1" width="18.9375" customWidth="1"/>
    <col min="2" max="2" width="19.625" customWidth="1"/>
    <col min="3" max="3" width="20.25" customWidth="1"/>
    <col min="4" max="4" width="17.875" customWidth="1"/>
    <col min="5" max="5" width="24.25" customWidth="1"/>
    <col min="6" max="6" width="25.875" customWidth="1"/>
    <col min="7" max="7" width="17.625" customWidth="1"/>
    <col min="8" max="8" width="20.6875" customWidth="1"/>
  </cols>
  <sheetData>
    <row r="1" spans="1:10" x14ac:dyDescent="0.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  <c r="I1" s="1"/>
      <c r="J1" s="1"/>
    </row>
    <row r="2" spans="1:10" x14ac:dyDescent="0.5">
      <c r="A2" s="9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B2+C2+D2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10" x14ac:dyDescent="0.5">
      <c r="A3" s="9" t="s">
        <v>2095</v>
      </c>
      <c r="B3">
        <f>COUNTIFS(Crowdfunding!G:G,"successful",Crowdfunding!D:D,"&lt;4999",Crowdfunding!D:D,"&gt;=1000")</f>
        <v>191</v>
      </c>
      <c r="C3">
        <f>COUNTIFS(Crowdfunding!G:G,"failed",Crowdfunding!D:D,"&lt;4999",Crowdfunding!D:D,"&gt;=1000")</f>
        <v>38</v>
      </c>
      <c r="D3">
        <f>COUNTIFS(Crowdfunding!G:G,"canceled",Crowdfunding!D:D,"&lt;4999",Crowdfunding!D:D,"&gt;=1000")</f>
        <v>2</v>
      </c>
      <c r="E3">
        <f t="shared" ref="E3:E13" si="0">B3+C3+D3</f>
        <v>231</v>
      </c>
      <c r="F3" s="10">
        <f t="shared" ref="F3:F12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10" x14ac:dyDescent="0.5">
      <c r="A4" s="9" t="s">
        <v>2096</v>
      </c>
      <c r="B4">
        <f>COUNTIFS(Crowdfunding!G:G,"successful",Crowdfunding!D:D,"&lt;9999",Crowdfunding!D:D,"&gt;=5000")</f>
        <v>164</v>
      </c>
      <c r="C4">
        <f>COUNTIFS(Crowdfunding!G:G,"failed",Crowdfunding!D:D,"&lt;9999",Crowdfunding!D:D,"&gt;=5000")</f>
        <v>126</v>
      </c>
      <c r="D4">
        <f>COUNTIFS(Crowdfunding!G:G,"canceled",Crowdfunding!D:D,"&lt;9999",Crowdfunding!D:D,"&gt;=5000")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10" x14ac:dyDescent="0.5">
      <c r="A5" s="9" t="s">
        <v>2097</v>
      </c>
      <c r="B5">
        <f>COUNTIFS(Crowdfunding!G:G,"successful",Crowdfunding!D:D,"&lt;14999",Crowdfunding!D:D,"&gt;=10000")</f>
        <v>4</v>
      </c>
      <c r="C5">
        <f>COUNTIFS(Crowdfunding!G:G,"failed",Crowdfunding!D:D,"&lt;14999",Crowdfunding!D:D,"&gt;=10000")</f>
        <v>5</v>
      </c>
      <c r="D5">
        <f>COUNTIFS(Crowdfunding!G:G,"canceled",Crowdfunding!D:D,"&lt;14999",Crowdfunding!D:D,"&gt;=10000")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10" x14ac:dyDescent="0.5">
      <c r="A6" s="9" t="s">
        <v>2098</v>
      </c>
      <c r="B6">
        <f>COUNTIFS(Crowdfunding!G:G,"successful",Crowdfunding!D:D,"&lt;19999",Crowdfunding!D:D,"&gt;=15000")</f>
        <v>10</v>
      </c>
      <c r="C6">
        <f>COUNTIFS(Crowdfunding!G:G,"failed",Crowdfunding!D:D,"&lt;19999",Crowdfunding!D:D,"&gt;=15000")</f>
        <v>0</v>
      </c>
      <c r="D6">
        <f>COUNTIFS(Crowdfunding!G:G,"canceled",Crowdfunding!D:D,"&lt;19999",Crowdfunding!D:D,"&gt;=15000")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10" x14ac:dyDescent="0.5">
      <c r="A7" s="9" t="s">
        <v>2099</v>
      </c>
      <c r="B7">
        <f>COUNTIFS(Crowdfunding!G:G,"successful",Crowdfunding!D:D,"&lt;24999",Crowdfunding!D:D,"&gt;=20000")</f>
        <v>7</v>
      </c>
      <c r="C7">
        <f>COUNTIFS(Crowdfunding!G:G,"failed",Crowdfunding!D:D,"&lt;24999",Crowdfunding!D:D,"&gt;=20000")</f>
        <v>0</v>
      </c>
      <c r="D7">
        <f>COUNTIFS(Crowdfunding!G:G,"canceled",Crowdfunding!D:D,"&lt;24999",Crowdfunding!D:D,"&gt;=20000")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10" x14ac:dyDescent="0.5">
      <c r="A8" s="9" t="s">
        <v>2100</v>
      </c>
      <c r="B8">
        <f>COUNTIFS(Crowdfunding!G:G,"successful",Crowdfunding!D:D,"&lt;29999",Crowdfunding!D:D,"&gt;=25000")</f>
        <v>11</v>
      </c>
      <c r="C8">
        <f>COUNTIFS(Crowdfunding!G:G,"failed",Crowdfunding!D:D,"&lt;29999",Crowdfunding!D:D,"&gt;=25000")</f>
        <v>3</v>
      </c>
      <c r="D8">
        <f>COUNTIFS(Crowdfunding!G:G,"canceled",Crowdfunding!D:D,"&lt;29999",Crowdfunding!D:D,"&gt;=25000")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10" x14ac:dyDescent="0.5">
      <c r="A9" s="9" t="s">
        <v>2101</v>
      </c>
      <c r="B9">
        <f>COUNTIFS(Crowdfunding!G:G,"successful",Crowdfunding!D:D,"&lt;34999",Crowdfunding!D:D,"&gt;=30000")</f>
        <v>7</v>
      </c>
      <c r="C9">
        <f>COUNTIFS(Crowdfunding!G:G,"failed",Crowdfunding!D:D,"&lt;34999",Crowdfunding!D:D,"&gt;=30000")</f>
        <v>0</v>
      </c>
      <c r="D9">
        <f>COUNTIFS(Crowdfunding!G:G,"canceled",Crowdfunding!D:D,"&lt;34999",Crowdfunding!D:D,"&gt;=30000")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10" x14ac:dyDescent="0.5">
      <c r="A10" s="9" t="s">
        <v>2102</v>
      </c>
      <c r="B10">
        <f>COUNTIFS(Crowdfunding!G:G,"successful",Crowdfunding!D:D,"&lt;39999",Crowdfunding!D:D,"&gt;=35000")</f>
        <v>8</v>
      </c>
      <c r="C10">
        <f>COUNTIFS(Crowdfunding!G:G,"failed",Crowdfunding!D:D,"&lt;39999",Crowdfunding!D:D,"&gt;=35000")</f>
        <v>3</v>
      </c>
      <c r="D10">
        <f>COUNTIFS(Crowdfunding!G:G,"canceled",Crowdfunding!D:D,"&lt;39999",Crowdfunding!D:D,"&gt;=35000")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10" x14ac:dyDescent="0.5">
      <c r="A11" s="9" t="s">
        <v>2103</v>
      </c>
      <c r="B11">
        <f>COUNTIFS(Crowdfunding!G:G,"successful",Crowdfunding!D:D,"&lt;44999",Crowdfunding!D:D,"&gt;=40000")</f>
        <v>11</v>
      </c>
      <c r="C11">
        <f>COUNTIFS(Crowdfunding!G:G,"failed",Crowdfunding!D:D,"&lt;44999",Crowdfunding!D:D,"&gt;=40000")</f>
        <v>3</v>
      </c>
      <c r="D11">
        <f>COUNTIFS(Crowdfunding!G:G,"canceled",Crowdfunding!D:D,"&lt;44999",Crowdfunding!D:D,"&gt;=40000")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10" x14ac:dyDescent="0.5">
      <c r="A12" s="9" t="s">
        <v>2104</v>
      </c>
      <c r="B12">
        <f>COUNTIFS(Crowdfunding!G:G,"successful",Crowdfunding!D:D,"&lt;49999",Crowdfunding!D:D,"&gt;=45000")</f>
        <v>8</v>
      </c>
      <c r="C12">
        <f>COUNTIFS(Crowdfunding!G:G,"failed",Crowdfunding!D:D,"&lt;49999",Crowdfunding!D:D,"&gt;=45000")</f>
        <v>3</v>
      </c>
      <c r="D12">
        <f>COUNTIFS(Crowdfunding!G:G,"canceled",Crowdfunding!D:D,"&lt;49999",Crowdfunding!D:D,"&gt;=45000")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10" x14ac:dyDescent="0.5">
      <c r="A13" s="9" t="s">
        <v>2105</v>
      </c>
      <c r="B13">
        <f>COUNTIFS(Crowdfunding!G:G,"successful",Crowdfunding!D:D,"&gt;50000")</f>
        <v>114</v>
      </c>
      <c r="C13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 s="10">
        <f>B13/E13</f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E59-2113-4475-B6D0-61B8E733D6CA}">
  <sheetPr codeName="Sheet2"/>
  <dimension ref="A1:R566"/>
  <sheetViews>
    <sheetView topLeftCell="A186" zoomScale="70" zoomScaleNormal="145" workbookViewId="0">
      <selection activeCell="G8" sqref="G8"/>
    </sheetView>
  </sheetViews>
  <sheetFormatPr defaultRowHeight="15.75" x14ac:dyDescent="0.5"/>
  <cols>
    <col min="1" max="1" width="20.8125" customWidth="1"/>
    <col min="2" max="2" width="16.375" customWidth="1"/>
    <col min="4" max="4" width="19.0625" customWidth="1"/>
    <col min="5" max="5" width="16.125" customWidth="1"/>
    <col min="6" max="6" width="10.625" bestFit="1" customWidth="1"/>
    <col min="7" max="7" width="10.125" customWidth="1"/>
    <col min="14" max="14" width="11.75" customWidth="1"/>
    <col min="15" max="15" width="13.8125" customWidth="1"/>
    <col min="16" max="16" width="13.125" customWidth="1"/>
    <col min="17" max="17" width="15.75" customWidth="1"/>
  </cols>
  <sheetData>
    <row r="1" spans="1:18" x14ac:dyDescent="0.5">
      <c r="A1" s="1" t="s">
        <v>2106</v>
      </c>
      <c r="B1" s="1" t="s">
        <v>2107</v>
      </c>
      <c r="D1" s="1" t="s">
        <v>2106</v>
      </c>
      <c r="E1" s="1" t="s">
        <v>2107</v>
      </c>
      <c r="G1" s="1" t="s">
        <v>2108</v>
      </c>
      <c r="H1" s="1" t="s">
        <v>2109</v>
      </c>
      <c r="I1" s="1"/>
      <c r="J1" s="1"/>
      <c r="K1" s="1" t="s">
        <v>2110</v>
      </c>
      <c r="L1" s="1"/>
      <c r="M1" s="1" t="s">
        <v>2111</v>
      </c>
      <c r="N1" s="1"/>
      <c r="O1" s="1" t="s">
        <v>2112</v>
      </c>
      <c r="P1" s="1"/>
      <c r="Q1" s="1" t="s">
        <v>2113</v>
      </c>
      <c r="R1" s="1"/>
    </row>
    <row r="2" spans="1:18" x14ac:dyDescent="0.5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F2" s="14">
        <f>AVERAGE(E2:E365)</f>
        <v>585.61538461538464</v>
      </c>
      <c r="G2" s="13">
        <f>AVERAGE(B2:B566)</f>
        <v>851.14690265486729</v>
      </c>
      <c r="H2" s="11">
        <f>MEDIAN(E:E)</f>
        <v>114.5</v>
      </c>
      <c r="I2" s="12">
        <f>MEDIAN(B:B)</f>
        <v>201</v>
      </c>
      <c r="J2" s="12">
        <v>16</v>
      </c>
      <c r="K2" s="11">
        <v>0</v>
      </c>
      <c r="L2" s="11">
        <f>MAX(E2:E365)</f>
        <v>6080</v>
      </c>
      <c r="M2" s="15">
        <f>MAX(B2:B566)</f>
        <v>7295</v>
      </c>
      <c r="N2" s="11">
        <f>_xlfn.VAR.P(E2:E365)</f>
        <v>921574.68174133555</v>
      </c>
      <c r="O2" s="15">
        <f>_xlfn.VAR.P(B2:B566)</f>
        <v>1603373.7324019109</v>
      </c>
      <c r="P2" s="17">
        <f>_xlfn.STDEV.P(E2:E365)</f>
        <v>959.98681331637863</v>
      </c>
      <c r="Q2" s="16">
        <f>_xlfn.STDEV.P(B2:B566)</f>
        <v>1266.2439466397898</v>
      </c>
    </row>
    <row r="3" spans="1:18" x14ac:dyDescent="0.5">
      <c r="A3" t="str">
        <v>successful</v>
      </c>
      <c r="B3">
        <v>1425</v>
      </c>
      <c r="D3" t="str">
        <v>failed</v>
      </c>
      <c r="E3">
        <v>24</v>
      </c>
    </row>
    <row r="4" spans="1:18" x14ac:dyDescent="0.5">
      <c r="A4" t="str">
        <v>successful</v>
      </c>
      <c r="B4">
        <v>174</v>
      </c>
      <c r="D4" t="str">
        <v>failed</v>
      </c>
      <c r="E4">
        <v>53</v>
      </c>
    </row>
    <row r="5" spans="1:18" x14ac:dyDescent="0.5">
      <c r="A5" t="str">
        <v>successful</v>
      </c>
      <c r="B5">
        <v>227</v>
      </c>
      <c r="D5" t="str">
        <v>failed</v>
      </c>
      <c r="E5">
        <v>18</v>
      </c>
      <c r="G5" t="s">
        <v>2114</v>
      </c>
    </row>
    <row r="6" spans="1:18" x14ac:dyDescent="0.5">
      <c r="A6" t="str">
        <v>successful</v>
      </c>
      <c r="B6">
        <v>220</v>
      </c>
      <c r="D6" t="str">
        <v>failed</v>
      </c>
      <c r="E6">
        <v>44</v>
      </c>
    </row>
    <row r="7" spans="1:18" x14ac:dyDescent="0.5">
      <c r="A7" t="str">
        <v>successful</v>
      </c>
      <c r="B7">
        <v>98</v>
      </c>
      <c r="D7" t="str">
        <v>failed</v>
      </c>
      <c r="E7">
        <v>27</v>
      </c>
      <c r="G7" t="s">
        <v>2115</v>
      </c>
    </row>
    <row r="8" spans="1:18" x14ac:dyDescent="0.5">
      <c r="A8" t="str">
        <v>successful</v>
      </c>
      <c r="B8">
        <v>100</v>
      </c>
      <c r="D8" t="str">
        <v>failed</v>
      </c>
      <c r="E8">
        <v>55</v>
      </c>
    </row>
    <row r="9" spans="1:18" x14ac:dyDescent="0.5">
      <c r="A9" t="str">
        <v>successful</v>
      </c>
      <c r="B9">
        <v>1249</v>
      </c>
      <c r="D9" t="str">
        <v>failed</v>
      </c>
      <c r="E9">
        <v>200</v>
      </c>
    </row>
    <row r="10" spans="1:18" x14ac:dyDescent="0.5">
      <c r="A10" t="str">
        <v>successful</v>
      </c>
      <c r="B10">
        <v>1396</v>
      </c>
      <c r="D10" t="str">
        <v>failed</v>
      </c>
      <c r="E10">
        <v>452</v>
      </c>
    </row>
    <row r="11" spans="1:18" x14ac:dyDescent="0.5">
      <c r="A11" t="str">
        <v>successful</v>
      </c>
      <c r="B11">
        <v>890</v>
      </c>
      <c r="D11" t="str">
        <v>failed</v>
      </c>
      <c r="E11">
        <v>674</v>
      </c>
    </row>
    <row r="12" spans="1:18" x14ac:dyDescent="0.5">
      <c r="A12" t="str">
        <v>successful</v>
      </c>
      <c r="B12">
        <v>142</v>
      </c>
      <c r="D12" t="str">
        <v>failed</v>
      </c>
      <c r="E12">
        <v>558</v>
      </c>
    </row>
    <row r="13" spans="1:18" x14ac:dyDescent="0.5">
      <c r="A13" t="str">
        <v>successful</v>
      </c>
      <c r="B13">
        <v>2673</v>
      </c>
      <c r="D13" t="str">
        <v>failed</v>
      </c>
      <c r="E13">
        <v>15</v>
      </c>
    </row>
    <row r="14" spans="1:18" x14ac:dyDescent="0.5">
      <c r="A14" t="str">
        <v>successful</v>
      </c>
      <c r="B14">
        <v>163</v>
      </c>
      <c r="D14" t="str">
        <v>failed</v>
      </c>
      <c r="E14">
        <v>2307</v>
      </c>
    </row>
    <row r="15" spans="1:18" x14ac:dyDescent="0.5">
      <c r="A15" t="str">
        <v>successful</v>
      </c>
      <c r="B15">
        <v>2220</v>
      </c>
      <c r="D15" t="str">
        <v>failed</v>
      </c>
      <c r="E15">
        <v>88</v>
      </c>
    </row>
    <row r="16" spans="1:18" x14ac:dyDescent="0.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5">
      <c r="A17" t="str">
        <v>successful</v>
      </c>
      <c r="B17">
        <v>129</v>
      </c>
      <c r="D17" t="str">
        <v>failed</v>
      </c>
      <c r="E17">
        <v>1</v>
      </c>
    </row>
    <row r="18" spans="1:5" x14ac:dyDescent="0.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5">
      <c r="A22" t="str">
        <v>successful</v>
      </c>
      <c r="B22">
        <v>16</v>
      </c>
      <c r="D22" t="str">
        <v>failed</v>
      </c>
      <c r="E22">
        <v>5</v>
      </c>
    </row>
    <row r="23" spans="1:5" x14ac:dyDescent="0.5">
      <c r="A23" t="str">
        <v>successful</v>
      </c>
      <c r="B23">
        <v>107</v>
      </c>
      <c r="D23" t="str">
        <v>failed</v>
      </c>
      <c r="E23">
        <v>38</v>
      </c>
    </row>
    <row r="24" spans="1:5" x14ac:dyDescent="0.5">
      <c r="A24" t="str">
        <v>successful</v>
      </c>
      <c r="B24">
        <v>134</v>
      </c>
      <c r="D24" t="str">
        <v>failed</v>
      </c>
      <c r="E24">
        <v>12</v>
      </c>
    </row>
    <row r="25" spans="1:5" x14ac:dyDescent="0.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5">
      <c r="A26" t="str">
        <v>successful</v>
      </c>
      <c r="B26">
        <v>111</v>
      </c>
      <c r="D26" t="str">
        <v>failed</v>
      </c>
      <c r="E26">
        <v>56</v>
      </c>
    </row>
    <row r="27" spans="1:5" x14ac:dyDescent="0.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5">
      <c r="A30" t="str">
        <v>successful</v>
      </c>
      <c r="B30">
        <v>92</v>
      </c>
      <c r="D30" t="str">
        <v>failed</v>
      </c>
      <c r="E30">
        <v>106</v>
      </c>
    </row>
    <row r="31" spans="1:5" x14ac:dyDescent="0.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5">
      <c r="A33" t="str">
        <v>successful</v>
      </c>
      <c r="B33">
        <v>303</v>
      </c>
      <c r="D33" t="str">
        <v>failed</v>
      </c>
      <c r="E33">
        <v>1</v>
      </c>
    </row>
    <row r="34" spans="1:5" x14ac:dyDescent="0.5">
      <c r="A34" t="str">
        <v>successful</v>
      </c>
      <c r="B34">
        <v>209</v>
      </c>
      <c r="D34" t="str">
        <v>failed</v>
      </c>
      <c r="E34">
        <v>37</v>
      </c>
    </row>
    <row r="35" spans="1:5" x14ac:dyDescent="0.5">
      <c r="A35" t="str">
        <v>successful</v>
      </c>
      <c r="B35">
        <v>131</v>
      </c>
      <c r="D35" t="str">
        <v>failed</v>
      </c>
      <c r="E35">
        <v>60</v>
      </c>
    </row>
    <row r="36" spans="1:5" x14ac:dyDescent="0.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5">
      <c r="A38" t="str">
        <v>successful</v>
      </c>
      <c r="B38">
        <v>211</v>
      </c>
      <c r="D38" t="str">
        <v>failed</v>
      </c>
      <c r="E38">
        <v>73</v>
      </c>
    </row>
    <row r="39" spans="1:5" x14ac:dyDescent="0.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5">
      <c r="A46" t="str">
        <v>successful</v>
      </c>
      <c r="B46">
        <v>76</v>
      </c>
      <c r="D46" t="str">
        <v>failed</v>
      </c>
      <c r="E46">
        <v>326</v>
      </c>
    </row>
    <row r="47" spans="1:5" x14ac:dyDescent="0.5">
      <c r="A47" t="str">
        <v>successful</v>
      </c>
      <c r="B47">
        <v>54</v>
      </c>
      <c r="D47" t="str">
        <v>failed</v>
      </c>
      <c r="E47">
        <v>1</v>
      </c>
    </row>
    <row r="48" spans="1:5" x14ac:dyDescent="0.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5">
      <c r="A52" t="str">
        <v>successful</v>
      </c>
      <c r="B52">
        <v>127</v>
      </c>
      <c r="D52" t="str">
        <v>failed</v>
      </c>
      <c r="E52">
        <v>30</v>
      </c>
    </row>
    <row r="53" spans="1:5" x14ac:dyDescent="0.5">
      <c r="A53" t="str">
        <v>successful</v>
      </c>
      <c r="B53">
        <v>411</v>
      </c>
      <c r="D53" t="str">
        <v>failed</v>
      </c>
      <c r="E53">
        <v>75</v>
      </c>
    </row>
    <row r="54" spans="1:5" x14ac:dyDescent="0.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5">
      <c r="A55" t="str">
        <v>successful</v>
      </c>
      <c r="B55">
        <v>374</v>
      </c>
      <c r="D55" t="str">
        <v>failed</v>
      </c>
      <c r="E55">
        <v>67</v>
      </c>
    </row>
    <row r="56" spans="1:5" x14ac:dyDescent="0.5">
      <c r="A56" t="str">
        <v>successful</v>
      </c>
      <c r="B56">
        <v>71</v>
      </c>
      <c r="D56" t="str">
        <v>failed</v>
      </c>
      <c r="E56">
        <v>5</v>
      </c>
    </row>
    <row r="57" spans="1:5" x14ac:dyDescent="0.5">
      <c r="A57" t="str">
        <v>successful</v>
      </c>
      <c r="B57">
        <v>203</v>
      </c>
      <c r="D57" t="str">
        <v>failed</v>
      </c>
      <c r="E57">
        <v>26</v>
      </c>
    </row>
    <row r="58" spans="1:5" x14ac:dyDescent="0.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5">
      <c r="A59" t="str">
        <v>successful</v>
      </c>
      <c r="B59">
        <v>96</v>
      </c>
      <c r="D59" t="str">
        <v>failed</v>
      </c>
      <c r="E59">
        <v>782</v>
      </c>
    </row>
    <row r="60" spans="1:5" x14ac:dyDescent="0.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5">
      <c r="A62" t="str">
        <v>successful</v>
      </c>
      <c r="B62">
        <v>27</v>
      </c>
      <c r="D62" t="str">
        <v>failed</v>
      </c>
      <c r="E62">
        <v>86</v>
      </c>
    </row>
    <row r="63" spans="1:5" x14ac:dyDescent="0.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5">
      <c r="A65" t="str">
        <v>successful</v>
      </c>
      <c r="B65">
        <v>164</v>
      </c>
      <c r="D65" t="str">
        <v>failed</v>
      </c>
      <c r="E65">
        <v>35</v>
      </c>
    </row>
    <row r="66" spans="1:5" x14ac:dyDescent="0.5">
      <c r="A66" t="str">
        <v>successful</v>
      </c>
      <c r="B66">
        <v>164</v>
      </c>
      <c r="D66" t="str">
        <v>failed</v>
      </c>
      <c r="E66">
        <v>24</v>
      </c>
    </row>
    <row r="67" spans="1:5" x14ac:dyDescent="0.5">
      <c r="A67" t="str">
        <v>successful</v>
      </c>
      <c r="B67">
        <v>336</v>
      </c>
      <c r="D67" t="str">
        <v>failed</v>
      </c>
      <c r="E67">
        <v>86</v>
      </c>
    </row>
    <row r="68" spans="1:5" x14ac:dyDescent="0.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5">
      <c r="A69" t="str">
        <v>successful</v>
      </c>
      <c r="B69">
        <v>95</v>
      </c>
      <c r="D69" t="str">
        <v>failed</v>
      </c>
      <c r="E69">
        <v>65</v>
      </c>
    </row>
    <row r="70" spans="1:5" x14ac:dyDescent="0.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5">
      <c r="A71" t="str">
        <v>successful</v>
      </c>
      <c r="B71">
        <v>86</v>
      </c>
      <c r="D71" t="str">
        <v>failed</v>
      </c>
      <c r="E71">
        <v>168</v>
      </c>
    </row>
    <row r="72" spans="1:5" x14ac:dyDescent="0.5">
      <c r="A72" t="str">
        <v>successful</v>
      </c>
      <c r="B72">
        <v>83</v>
      </c>
      <c r="D72" t="str">
        <v>failed</v>
      </c>
      <c r="E72">
        <v>13</v>
      </c>
    </row>
    <row r="73" spans="1:5" x14ac:dyDescent="0.5">
      <c r="A73" t="str">
        <v>successful</v>
      </c>
      <c r="B73">
        <v>676</v>
      </c>
      <c r="D73" t="str">
        <v>failed</v>
      </c>
      <c r="E73">
        <v>1</v>
      </c>
    </row>
    <row r="74" spans="1:5" x14ac:dyDescent="0.5">
      <c r="A74" t="str">
        <v>successful</v>
      </c>
      <c r="B74">
        <v>361</v>
      </c>
      <c r="D74" t="str">
        <v>failed</v>
      </c>
      <c r="E74">
        <v>40</v>
      </c>
    </row>
    <row r="75" spans="1:5" x14ac:dyDescent="0.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5">
      <c r="A78" t="str">
        <v>successful</v>
      </c>
      <c r="B78">
        <v>67</v>
      </c>
      <c r="D78" t="str">
        <v>failed</v>
      </c>
      <c r="E78">
        <v>934</v>
      </c>
    </row>
    <row r="79" spans="1:5" x14ac:dyDescent="0.5">
      <c r="A79" t="str">
        <v>successful</v>
      </c>
      <c r="B79">
        <v>154</v>
      </c>
      <c r="D79" t="str">
        <v>failed</v>
      </c>
      <c r="E79">
        <v>17</v>
      </c>
    </row>
    <row r="80" spans="1:5" x14ac:dyDescent="0.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5">
      <c r="A82" t="str">
        <v>successful</v>
      </c>
      <c r="B82">
        <v>94</v>
      </c>
      <c r="D82" t="str">
        <v>failed</v>
      </c>
      <c r="E82">
        <v>92</v>
      </c>
    </row>
    <row r="83" spans="1:5" x14ac:dyDescent="0.5">
      <c r="A83" t="str">
        <v>successful</v>
      </c>
      <c r="B83">
        <v>180</v>
      </c>
      <c r="D83" t="str">
        <v>failed</v>
      </c>
      <c r="E83">
        <v>57</v>
      </c>
    </row>
    <row r="84" spans="1:5" x14ac:dyDescent="0.5">
      <c r="A84" t="str">
        <v>successful</v>
      </c>
      <c r="B84">
        <v>533</v>
      </c>
      <c r="D84" t="str">
        <v>failed</v>
      </c>
      <c r="E84">
        <v>41</v>
      </c>
    </row>
    <row r="85" spans="1:5" x14ac:dyDescent="0.5">
      <c r="A85" t="str">
        <v>successful</v>
      </c>
      <c r="B85">
        <v>2443</v>
      </c>
      <c r="D85" t="str">
        <v>failed</v>
      </c>
      <c r="E85">
        <v>1</v>
      </c>
    </row>
    <row r="86" spans="1:5" x14ac:dyDescent="0.5">
      <c r="A86" t="str">
        <v>successful</v>
      </c>
      <c r="B86">
        <v>89</v>
      </c>
      <c r="D86" t="str">
        <v>failed</v>
      </c>
      <c r="E86">
        <v>101</v>
      </c>
    </row>
    <row r="87" spans="1:5" x14ac:dyDescent="0.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5">
      <c r="A88" t="str">
        <v>successful</v>
      </c>
      <c r="B88">
        <v>50</v>
      </c>
      <c r="D88" t="str">
        <v>failed</v>
      </c>
      <c r="E88">
        <v>15</v>
      </c>
    </row>
    <row r="89" spans="1:5" x14ac:dyDescent="0.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5">
      <c r="A91" t="str">
        <v>successful</v>
      </c>
      <c r="B91">
        <v>117</v>
      </c>
      <c r="D91" t="str">
        <v>failed</v>
      </c>
      <c r="E91">
        <v>15</v>
      </c>
    </row>
    <row r="92" spans="1:5" x14ac:dyDescent="0.5">
      <c r="A92" t="str">
        <v>successful</v>
      </c>
      <c r="B92">
        <v>70</v>
      </c>
      <c r="D92" t="str">
        <v>failed</v>
      </c>
      <c r="E92">
        <v>133</v>
      </c>
    </row>
    <row r="93" spans="1:5" x14ac:dyDescent="0.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5">
      <c r="A94" t="str">
        <v>successful</v>
      </c>
      <c r="B94">
        <v>768</v>
      </c>
      <c r="D94" t="str">
        <v>failed</v>
      </c>
      <c r="E94">
        <v>29</v>
      </c>
    </row>
    <row r="95" spans="1:5" x14ac:dyDescent="0.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5">
      <c r="A366" t="str">
        <v>successful</v>
      </c>
      <c r="B366">
        <v>3016</v>
      </c>
    </row>
    <row r="367" spans="1:5" x14ac:dyDescent="0.5">
      <c r="A367" t="str">
        <v>successful</v>
      </c>
      <c r="B367">
        <v>264</v>
      </c>
    </row>
    <row r="368" spans="1:5" x14ac:dyDescent="0.5">
      <c r="A368" t="str">
        <v>successful</v>
      </c>
      <c r="B368">
        <v>272</v>
      </c>
    </row>
    <row r="369" spans="1:2" x14ac:dyDescent="0.5">
      <c r="A369" t="str">
        <v>successful</v>
      </c>
      <c r="B369">
        <v>419</v>
      </c>
    </row>
    <row r="370" spans="1:2" x14ac:dyDescent="0.5">
      <c r="A370" t="str">
        <v>successful</v>
      </c>
      <c r="B370">
        <v>1621</v>
      </c>
    </row>
    <row r="371" spans="1:2" x14ac:dyDescent="0.5">
      <c r="A371" t="str">
        <v>successful</v>
      </c>
      <c r="B371">
        <v>1101</v>
      </c>
    </row>
    <row r="372" spans="1:2" x14ac:dyDescent="0.5">
      <c r="A372" t="str">
        <v>successful</v>
      </c>
      <c r="B372">
        <v>1073</v>
      </c>
    </row>
    <row r="373" spans="1:2" x14ac:dyDescent="0.5">
      <c r="A373" t="str">
        <v>successful</v>
      </c>
      <c r="B373">
        <v>331</v>
      </c>
    </row>
    <row r="374" spans="1:2" x14ac:dyDescent="0.5">
      <c r="A374" t="str">
        <v>successful</v>
      </c>
      <c r="B374">
        <v>1170</v>
      </c>
    </row>
    <row r="375" spans="1:2" x14ac:dyDescent="0.5">
      <c r="A375" t="str">
        <v>successful</v>
      </c>
      <c r="B375">
        <v>363</v>
      </c>
    </row>
    <row r="376" spans="1:2" x14ac:dyDescent="0.5">
      <c r="A376" t="str">
        <v>successful</v>
      </c>
      <c r="B376">
        <v>103</v>
      </c>
    </row>
    <row r="377" spans="1:2" x14ac:dyDescent="0.5">
      <c r="A377" t="str">
        <v>successful</v>
      </c>
      <c r="B377">
        <v>147</v>
      </c>
    </row>
    <row r="378" spans="1:2" x14ac:dyDescent="0.5">
      <c r="A378" t="str">
        <v>successful</v>
      </c>
      <c r="B378">
        <v>110</v>
      </c>
    </row>
    <row r="379" spans="1:2" x14ac:dyDescent="0.5">
      <c r="A379" t="str">
        <v>successful</v>
      </c>
      <c r="B379">
        <v>134</v>
      </c>
    </row>
    <row r="380" spans="1:2" x14ac:dyDescent="0.5">
      <c r="A380" t="str">
        <v>successful</v>
      </c>
      <c r="B380">
        <v>269</v>
      </c>
    </row>
    <row r="381" spans="1:2" x14ac:dyDescent="0.5">
      <c r="A381" t="str">
        <v>successful</v>
      </c>
      <c r="B381">
        <v>175</v>
      </c>
    </row>
    <row r="382" spans="1:2" x14ac:dyDescent="0.5">
      <c r="A382" t="str">
        <v>successful</v>
      </c>
      <c r="B382">
        <v>69</v>
      </c>
    </row>
    <row r="383" spans="1:2" x14ac:dyDescent="0.5">
      <c r="A383" t="str">
        <v>successful</v>
      </c>
      <c r="B383">
        <v>190</v>
      </c>
    </row>
    <row r="384" spans="1:2" x14ac:dyDescent="0.5">
      <c r="A384" t="str">
        <v>successful</v>
      </c>
      <c r="B384">
        <v>237</v>
      </c>
    </row>
    <row r="385" spans="1:2" x14ac:dyDescent="0.5">
      <c r="A385" t="str">
        <v>successful</v>
      </c>
      <c r="B385">
        <v>196</v>
      </c>
    </row>
    <row r="386" spans="1:2" x14ac:dyDescent="0.5">
      <c r="A386" t="str">
        <v>successful</v>
      </c>
      <c r="B386">
        <v>7295</v>
      </c>
    </row>
    <row r="387" spans="1:2" x14ac:dyDescent="0.5">
      <c r="A387" t="str">
        <v>successful</v>
      </c>
      <c r="B387">
        <v>2893</v>
      </c>
    </row>
    <row r="388" spans="1:2" x14ac:dyDescent="0.5">
      <c r="A388" t="str">
        <v>successful</v>
      </c>
      <c r="B388">
        <v>820</v>
      </c>
    </row>
    <row r="389" spans="1:2" x14ac:dyDescent="0.5">
      <c r="A389" t="str">
        <v>successful</v>
      </c>
      <c r="B389">
        <v>2038</v>
      </c>
    </row>
    <row r="390" spans="1:2" x14ac:dyDescent="0.5">
      <c r="A390" t="str">
        <v>successful</v>
      </c>
      <c r="B390">
        <v>116</v>
      </c>
    </row>
    <row r="391" spans="1:2" x14ac:dyDescent="0.5">
      <c r="A391" t="str">
        <v>successful</v>
      </c>
      <c r="B391">
        <v>1345</v>
      </c>
    </row>
    <row r="392" spans="1:2" x14ac:dyDescent="0.5">
      <c r="A392" t="str">
        <v>successful</v>
      </c>
      <c r="B392">
        <v>168</v>
      </c>
    </row>
    <row r="393" spans="1:2" x14ac:dyDescent="0.5">
      <c r="A393" t="str">
        <v>successful</v>
      </c>
      <c r="B393">
        <v>137</v>
      </c>
    </row>
    <row r="394" spans="1:2" x14ac:dyDescent="0.5">
      <c r="A394" t="str">
        <v>successful</v>
      </c>
      <c r="B394">
        <v>186</v>
      </c>
    </row>
    <row r="395" spans="1:2" x14ac:dyDescent="0.5">
      <c r="A395" t="str">
        <v>successful</v>
      </c>
      <c r="B395">
        <v>125</v>
      </c>
    </row>
    <row r="396" spans="1:2" x14ac:dyDescent="0.5">
      <c r="A396" t="str">
        <v>successful</v>
      </c>
      <c r="B396">
        <v>202</v>
      </c>
    </row>
    <row r="397" spans="1:2" x14ac:dyDescent="0.5">
      <c r="A397" t="str">
        <v>successful</v>
      </c>
      <c r="B397">
        <v>103</v>
      </c>
    </row>
    <row r="398" spans="1:2" x14ac:dyDescent="0.5">
      <c r="A398" t="str">
        <v>successful</v>
      </c>
      <c r="B398">
        <v>1785</v>
      </c>
    </row>
    <row r="399" spans="1:2" x14ac:dyDescent="0.5">
      <c r="A399" t="str">
        <v>successful</v>
      </c>
      <c r="B399">
        <v>157</v>
      </c>
    </row>
    <row r="400" spans="1:2" x14ac:dyDescent="0.5">
      <c r="A400" t="str">
        <v>successful</v>
      </c>
      <c r="B400">
        <v>555</v>
      </c>
    </row>
    <row r="401" spans="1:2" x14ac:dyDescent="0.5">
      <c r="A401" t="str">
        <v>successful</v>
      </c>
      <c r="B401">
        <v>297</v>
      </c>
    </row>
    <row r="402" spans="1:2" x14ac:dyDescent="0.5">
      <c r="A402" t="str">
        <v>successful</v>
      </c>
      <c r="B402">
        <v>123</v>
      </c>
    </row>
    <row r="403" spans="1:2" x14ac:dyDescent="0.5">
      <c r="A403" t="str">
        <v>successful</v>
      </c>
      <c r="B403">
        <v>3036</v>
      </c>
    </row>
    <row r="404" spans="1:2" x14ac:dyDescent="0.5">
      <c r="A404" t="str">
        <v>successful</v>
      </c>
      <c r="B404">
        <v>144</v>
      </c>
    </row>
    <row r="405" spans="1:2" x14ac:dyDescent="0.5">
      <c r="A405" t="str">
        <v>successful</v>
      </c>
      <c r="B405">
        <v>121</v>
      </c>
    </row>
    <row r="406" spans="1:2" x14ac:dyDescent="0.5">
      <c r="A406" t="str">
        <v>successful</v>
      </c>
      <c r="B406">
        <v>181</v>
      </c>
    </row>
    <row r="407" spans="1:2" x14ac:dyDescent="0.5">
      <c r="A407" t="str">
        <v>successful</v>
      </c>
      <c r="B407">
        <v>122</v>
      </c>
    </row>
    <row r="408" spans="1:2" x14ac:dyDescent="0.5">
      <c r="A408" t="str">
        <v>successful</v>
      </c>
      <c r="B408">
        <v>1071</v>
      </c>
    </row>
    <row r="409" spans="1:2" x14ac:dyDescent="0.5">
      <c r="A409" t="str">
        <v>successful</v>
      </c>
      <c r="B409">
        <v>980</v>
      </c>
    </row>
    <row r="410" spans="1:2" x14ac:dyDescent="0.5">
      <c r="A410" t="str">
        <v>successful</v>
      </c>
      <c r="B410">
        <v>536</v>
      </c>
    </row>
    <row r="411" spans="1:2" x14ac:dyDescent="0.5">
      <c r="A411" t="str">
        <v>successful</v>
      </c>
      <c r="B411">
        <v>1991</v>
      </c>
    </row>
    <row r="412" spans="1:2" x14ac:dyDescent="0.5">
      <c r="A412" t="str">
        <v>successful</v>
      </c>
      <c r="B412">
        <v>180</v>
      </c>
    </row>
    <row r="413" spans="1:2" x14ac:dyDescent="0.5">
      <c r="A413" t="str">
        <v>successful</v>
      </c>
      <c r="B413">
        <v>130</v>
      </c>
    </row>
    <row r="414" spans="1:2" x14ac:dyDescent="0.5">
      <c r="A414" t="str">
        <v>successful</v>
      </c>
      <c r="B414">
        <v>122</v>
      </c>
    </row>
    <row r="415" spans="1:2" x14ac:dyDescent="0.5">
      <c r="A415" t="str">
        <v>successful</v>
      </c>
      <c r="B415">
        <v>140</v>
      </c>
    </row>
    <row r="416" spans="1:2" x14ac:dyDescent="0.5">
      <c r="A416" t="str">
        <v>successful</v>
      </c>
      <c r="B416">
        <v>3388</v>
      </c>
    </row>
    <row r="417" spans="1:2" x14ac:dyDescent="0.5">
      <c r="A417" t="str">
        <v>successful</v>
      </c>
      <c r="B417">
        <v>280</v>
      </c>
    </row>
    <row r="418" spans="1:2" x14ac:dyDescent="0.5">
      <c r="A418" t="str">
        <v>successful</v>
      </c>
      <c r="B418">
        <v>366</v>
      </c>
    </row>
    <row r="419" spans="1:2" x14ac:dyDescent="0.5">
      <c r="A419" t="str">
        <v>successful</v>
      </c>
      <c r="B419">
        <v>270</v>
      </c>
    </row>
    <row r="420" spans="1:2" x14ac:dyDescent="0.5">
      <c r="A420" t="str">
        <v>successful</v>
      </c>
      <c r="B420">
        <v>137</v>
      </c>
    </row>
    <row r="421" spans="1:2" x14ac:dyDescent="0.5">
      <c r="A421" t="str">
        <v>successful</v>
      </c>
      <c r="B421">
        <v>3205</v>
      </c>
    </row>
    <row r="422" spans="1:2" x14ac:dyDescent="0.5">
      <c r="A422" t="str">
        <v>successful</v>
      </c>
      <c r="B422">
        <v>288</v>
      </c>
    </row>
    <row r="423" spans="1:2" x14ac:dyDescent="0.5">
      <c r="A423" t="str">
        <v>successful</v>
      </c>
      <c r="B423">
        <v>148</v>
      </c>
    </row>
    <row r="424" spans="1:2" x14ac:dyDescent="0.5">
      <c r="A424" t="str">
        <v>successful</v>
      </c>
      <c r="B424">
        <v>114</v>
      </c>
    </row>
    <row r="425" spans="1:2" x14ac:dyDescent="0.5">
      <c r="A425" t="str">
        <v>successful</v>
      </c>
      <c r="B425">
        <v>1518</v>
      </c>
    </row>
    <row r="426" spans="1:2" x14ac:dyDescent="0.5">
      <c r="A426" t="str">
        <v>successful</v>
      </c>
      <c r="B426">
        <v>166</v>
      </c>
    </row>
    <row r="427" spans="1:2" x14ac:dyDescent="0.5">
      <c r="A427" t="str">
        <v>successful</v>
      </c>
      <c r="B427">
        <v>100</v>
      </c>
    </row>
    <row r="428" spans="1:2" x14ac:dyDescent="0.5">
      <c r="A428" t="str">
        <v>successful</v>
      </c>
      <c r="B428">
        <v>235</v>
      </c>
    </row>
    <row r="429" spans="1:2" x14ac:dyDescent="0.5">
      <c r="A429" t="str">
        <v>successful</v>
      </c>
      <c r="B429">
        <v>148</v>
      </c>
    </row>
    <row r="430" spans="1:2" x14ac:dyDescent="0.5">
      <c r="A430" t="str">
        <v>successful</v>
      </c>
      <c r="B430">
        <v>198</v>
      </c>
    </row>
    <row r="431" spans="1:2" x14ac:dyDescent="0.5">
      <c r="A431" t="str">
        <v>successful</v>
      </c>
      <c r="B431">
        <v>150</v>
      </c>
    </row>
    <row r="432" spans="1:2" x14ac:dyDescent="0.5">
      <c r="A432" t="str">
        <v>successful</v>
      </c>
      <c r="B432">
        <v>216</v>
      </c>
    </row>
    <row r="433" spans="1:2" x14ac:dyDescent="0.5">
      <c r="A433" t="str">
        <v>successful</v>
      </c>
      <c r="B433">
        <v>5139</v>
      </c>
    </row>
    <row r="434" spans="1:2" x14ac:dyDescent="0.5">
      <c r="A434" t="str">
        <v>successful</v>
      </c>
      <c r="B434">
        <v>2353</v>
      </c>
    </row>
    <row r="435" spans="1:2" x14ac:dyDescent="0.5">
      <c r="A435" t="str">
        <v>successful</v>
      </c>
      <c r="B435">
        <v>78</v>
      </c>
    </row>
    <row r="436" spans="1:2" x14ac:dyDescent="0.5">
      <c r="A436" t="str">
        <v>successful</v>
      </c>
      <c r="B436">
        <v>174</v>
      </c>
    </row>
    <row r="437" spans="1:2" x14ac:dyDescent="0.5">
      <c r="A437" t="str">
        <v>successful</v>
      </c>
      <c r="B437">
        <v>164</v>
      </c>
    </row>
    <row r="438" spans="1:2" x14ac:dyDescent="0.5">
      <c r="A438" t="str">
        <v>successful</v>
      </c>
      <c r="B438">
        <v>161</v>
      </c>
    </row>
    <row r="439" spans="1:2" x14ac:dyDescent="0.5">
      <c r="A439" t="str">
        <v>successful</v>
      </c>
      <c r="B439">
        <v>138</v>
      </c>
    </row>
    <row r="440" spans="1:2" x14ac:dyDescent="0.5">
      <c r="A440" t="str">
        <v>successful</v>
      </c>
      <c r="B440">
        <v>3308</v>
      </c>
    </row>
    <row r="441" spans="1:2" x14ac:dyDescent="0.5">
      <c r="A441" t="str">
        <v>successful</v>
      </c>
      <c r="B441">
        <v>127</v>
      </c>
    </row>
    <row r="442" spans="1:2" x14ac:dyDescent="0.5">
      <c r="A442" t="str">
        <v>successful</v>
      </c>
      <c r="B442">
        <v>207</v>
      </c>
    </row>
    <row r="443" spans="1:2" x14ac:dyDescent="0.5">
      <c r="A443" t="str">
        <v>successful</v>
      </c>
      <c r="B443">
        <v>181</v>
      </c>
    </row>
    <row r="444" spans="1:2" x14ac:dyDescent="0.5">
      <c r="A444" t="str">
        <v>successful</v>
      </c>
      <c r="B444">
        <v>110</v>
      </c>
    </row>
    <row r="445" spans="1:2" x14ac:dyDescent="0.5">
      <c r="A445" t="str">
        <v>successful</v>
      </c>
      <c r="B445">
        <v>185</v>
      </c>
    </row>
    <row r="446" spans="1:2" x14ac:dyDescent="0.5">
      <c r="A446" t="str">
        <v>successful</v>
      </c>
      <c r="B446">
        <v>121</v>
      </c>
    </row>
    <row r="447" spans="1:2" x14ac:dyDescent="0.5">
      <c r="A447" t="str">
        <v>successful</v>
      </c>
      <c r="B447">
        <v>106</v>
      </c>
    </row>
    <row r="448" spans="1:2" x14ac:dyDescent="0.5">
      <c r="A448" t="str">
        <v>successful</v>
      </c>
      <c r="B448">
        <v>142</v>
      </c>
    </row>
    <row r="449" spans="1:2" x14ac:dyDescent="0.5">
      <c r="A449" t="str">
        <v>successful</v>
      </c>
      <c r="B449">
        <v>233</v>
      </c>
    </row>
    <row r="450" spans="1:2" x14ac:dyDescent="0.5">
      <c r="A450" t="str">
        <v>successful</v>
      </c>
      <c r="B450">
        <v>218</v>
      </c>
    </row>
    <row r="451" spans="1:2" x14ac:dyDescent="0.5">
      <c r="A451" t="str">
        <v>successful</v>
      </c>
      <c r="B451">
        <v>76</v>
      </c>
    </row>
    <row r="452" spans="1:2" x14ac:dyDescent="0.5">
      <c r="A452" t="str">
        <v>successful</v>
      </c>
      <c r="B452">
        <v>43</v>
      </c>
    </row>
    <row r="453" spans="1:2" x14ac:dyDescent="0.5">
      <c r="A453" t="str">
        <v>successful</v>
      </c>
      <c r="B453">
        <v>221</v>
      </c>
    </row>
    <row r="454" spans="1:2" x14ac:dyDescent="0.5">
      <c r="A454" t="str">
        <v>successful</v>
      </c>
      <c r="B454">
        <v>2805</v>
      </c>
    </row>
    <row r="455" spans="1:2" x14ac:dyDescent="0.5">
      <c r="A455" t="str">
        <v>successful</v>
      </c>
      <c r="B455">
        <v>68</v>
      </c>
    </row>
    <row r="456" spans="1:2" x14ac:dyDescent="0.5">
      <c r="A456" t="str">
        <v>successful</v>
      </c>
      <c r="B456">
        <v>183</v>
      </c>
    </row>
    <row r="457" spans="1:2" x14ac:dyDescent="0.5">
      <c r="A457" t="str">
        <v>successful</v>
      </c>
      <c r="B457">
        <v>133</v>
      </c>
    </row>
    <row r="458" spans="1:2" x14ac:dyDescent="0.5">
      <c r="A458" t="str">
        <v>successful</v>
      </c>
      <c r="B458">
        <v>2489</v>
      </c>
    </row>
    <row r="459" spans="1:2" x14ac:dyDescent="0.5">
      <c r="A459" t="str">
        <v>successful</v>
      </c>
      <c r="B459">
        <v>69</v>
      </c>
    </row>
    <row r="460" spans="1:2" x14ac:dyDescent="0.5">
      <c r="A460" t="str">
        <v>successful</v>
      </c>
      <c r="B460">
        <v>279</v>
      </c>
    </row>
    <row r="461" spans="1:2" x14ac:dyDescent="0.5">
      <c r="A461" t="str">
        <v>successful</v>
      </c>
      <c r="B461">
        <v>210</v>
      </c>
    </row>
    <row r="462" spans="1:2" x14ac:dyDescent="0.5">
      <c r="A462" t="str">
        <v>successful</v>
      </c>
      <c r="B462">
        <v>2100</v>
      </c>
    </row>
    <row r="463" spans="1:2" x14ac:dyDescent="0.5">
      <c r="A463" t="str">
        <v>successful</v>
      </c>
      <c r="B463">
        <v>252</v>
      </c>
    </row>
    <row r="464" spans="1:2" x14ac:dyDescent="0.5">
      <c r="A464" t="str">
        <v>successful</v>
      </c>
      <c r="B464">
        <v>1280</v>
      </c>
    </row>
    <row r="465" spans="1:2" x14ac:dyDescent="0.5">
      <c r="A465" t="str">
        <v>successful</v>
      </c>
      <c r="B465">
        <v>157</v>
      </c>
    </row>
    <row r="466" spans="1:2" x14ac:dyDescent="0.5">
      <c r="A466" t="str">
        <v>successful</v>
      </c>
      <c r="B466">
        <v>194</v>
      </c>
    </row>
    <row r="467" spans="1:2" x14ac:dyDescent="0.5">
      <c r="A467" t="str">
        <v>successful</v>
      </c>
      <c r="B467">
        <v>82</v>
      </c>
    </row>
    <row r="468" spans="1:2" x14ac:dyDescent="0.5">
      <c r="A468" t="str">
        <v>successful</v>
      </c>
      <c r="B468">
        <v>4233</v>
      </c>
    </row>
    <row r="469" spans="1:2" x14ac:dyDescent="0.5">
      <c r="A469" t="str">
        <v>successful</v>
      </c>
      <c r="B469">
        <v>1297</v>
      </c>
    </row>
    <row r="470" spans="1:2" x14ac:dyDescent="0.5">
      <c r="A470" t="str">
        <v>successful</v>
      </c>
      <c r="B470">
        <v>165</v>
      </c>
    </row>
    <row r="471" spans="1:2" x14ac:dyDescent="0.5">
      <c r="A471" t="str">
        <v>successful</v>
      </c>
      <c r="B471">
        <v>119</v>
      </c>
    </row>
    <row r="472" spans="1:2" x14ac:dyDescent="0.5">
      <c r="A472" t="str">
        <v>successful</v>
      </c>
      <c r="B472">
        <v>1797</v>
      </c>
    </row>
    <row r="473" spans="1:2" x14ac:dyDescent="0.5">
      <c r="A473" t="str">
        <v>successful</v>
      </c>
      <c r="B473">
        <v>261</v>
      </c>
    </row>
    <row r="474" spans="1:2" x14ac:dyDescent="0.5">
      <c r="A474" t="str">
        <v>successful</v>
      </c>
      <c r="B474">
        <v>157</v>
      </c>
    </row>
    <row r="475" spans="1:2" x14ac:dyDescent="0.5">
      <c r="A475" t="str">
        <v>successful</v>
      </c>
      <c r="B475">
        <v>3533</v>
      </c>
    </row>
    <row r="476" spans="1:2" x14ac:dyDescent="0.5">
      <c r="A476" t="str">
        <v>successful</v>
      </c>
      <c r="B476">
        <v>155</v>
      </c>
    </row>
    <row r="477" spans="1:2" x14ac:dyDescent="0.5">
      <c r="A477" t="str">
        <v>successful</v>
      </c>
      <c r="B477">
        <v>132</v>
      </c>
    </row>
    <row r="478" spans="1:2" x14ac:dyDescent="0.5">
      <c r="A478" t="str">
        <v>successful</v>
      </c>
      <c r="B478">
        <v>1354</v>
      </c>
    </row>
    <row r="479" spans="1:2" x14ac:dyDescent="0.5">
      <c r="A479" t="str">
        <v>successful</v>
      </c>
      <c r="B479">
        <v>48</v>
      </c>
    </row>
    <row r="480" spans="1:2" x14ac:dyDescent="0.5">
      <c r="A480" t="str">
        <v>successful</v>
      </c>
      <c r="B480">
        <v>110</v>
      </c>
    </row>
    <row r="481" spans="1:2" x14ac:dyDescent="0.5">
      <c r="A481" t="str">
        <v>successful</v>
      </c>
      <c r="B481">
        <v>172</v>
      </c>
    </row>
    <row r="482" spans="1:2" x14ac:dyDescent="0.5">
      <c r="A482" t="str">
        <v>successful</v>
      </c>
      <c r="B482">
        <v>307</v>
      </c>
    </row>
    <row r="483" spans="1:2" x14ac:dyDescent="0.5">
      <c r="A483" t="str">
        <v>successful</v>
      </c>
      <c r="B483">
        <v>160</v>
      </c>
    </row>
    <row r="484" spans="1:2" x14ac:dyDescent="0.5">
      <c r="A484" t="str">
        <v>successful</v>
      </c>
      <c r="B484">
        <v>1467</v>
      </c>
    </row>
    <row r="485" spans="1:2" x14ac:dyDescent="0.5">
      <c r="A485" t="str">
        <v>successful</v>
      </c>
      <c r="B485">
        <v>2662</v>
      </c>
    </row>
    <row r="486" spans="1:2" x14ac:dyDescent="0.5">
      <c r="A486" t="str">
        <v>successful</v>
      </c>
      <c r="B486">
        <v>452</v>
      </c>
    </row>
    <row r="487" spans="1:2" x14ac:dyDescent="0.5">
      <c r="A487" t="str">
        <v>successful</v>
      </c>
      <c r="B487">
        <v>158</v>
      </c>
    </row>
    <row r="488" spans="1:2" x14ac:dyDescent="0.5">
      <c r="A488" t="str">
        <v>successful</v>
      </c>
      <c r="B488">
        <v>225</v>
      </c>
    </row>
    <row r="489" spans="1:2" x14ac:dyDescent="0.5">
      <c r="A489" t="str">
        <v>successful</v>
      </c>
      <c r="B489">
        <v>65</v>
      </c>
    </row>
    <row r="490" spans="1:2" x14ac:dyDescent="0.5">
      <c r="A490" t="str">
        <v>successful</v>
      </c>
      <c r="B490">
        <v>163</v>
      </c>
    </row>
    <row r="491" spans="1:2" x14ac:dyDescent="0.5">
      <c r="A491" t="str">
        <v>successful</v>
      </c>
      <c r="B491">
        <v>85</v>
      </c>
    </row>
    <row r="492" spans="1:2" x14ac:dyDescent="0.5">
      <c r="A492" t="str">
        <v>successful</v>
      </c>
      <c r="B492">
        <v>217</v>
      </c>
    </row>
    <row r="493" spans="1:2" x14ac:dyDescent="0.5">
      <c r="A493" t="str">
        <v>successful</v>
      </c>
      <c r="B493">
        <v>150</v>
      </c>
    </row>
    <row r="494" spans="1:2" x14ac:dyDescent="0.5">
      <c r="A494" t="str">
        <v>successful</v>
      </c>
      <c r="B494">
        <v>3272</v>
      </c>
    </row>
    <row r="495" spans="1:2" x14ac:dyDescent="0.5">
      <c r="A495" t="str">
        <v>successful</v>
      </c>
      <c r="B495">
        <v>300</v>
      </c>
    </row>
    <row r="496" spans="1:2" x14ac:dyDescent="0.5">
      <c r="A496" t="str">
        <v>successful</v>
      </c>
      <c r="B496">
        <v>126</v>
      </c>
    </row>
    <row r="497" spans="1:2" x14ac:dyDescent="0.5">
      <c r="A497" t="str">
        <v>successful</v>
      </c>
      <c r="B497">
        <v>2320</v>
      </c>
    </row>
    <row r="498" spans="1:2" x14ac:dyDescent="0.5">
      <c r="A498" t="str">
        <v>successful</v>
      </c>
      <c r="B498">
        <v>81</v>
      </c>
    </row>
    <row r="499" spans="1:2" x14ac:dyDescent="0.5">
      <c r="A499" t="str">
        <v>successful</v>
      </c>
      <c r="B499">
        <v>1887</v>
      </c>
    </row>
    <row r="500" spans="1:2" x14ac:dyDescent="0.5">
      <c r="A500" t="str">
        <v>successful</v>
      </c>
      <c r="B500">
        <v>4358</v>
      </c>
    </row>
    <row r="501" spans="1:2" x14ac:dyDescent="0.5">
      <c r="A501" t="str">
        <v>successful</v>
      </c>
      <c r="B501">
        <v>53</v>
      </c>
    </row>
    <row r="502" spans="1:2" x14ac:dyDescent="0.5">
      <c r="A502" t="str">
        <v>successful</v>
      </c>
      <c r="B502">
        <v>2414</v>
      </c>
    </row>
    <row r="503" spans="1:2" x14ac:dyDescent="0.5">
      <c r="A503" t="str">
        <v>successful</v>
      </c>
      <c r="B503">
        <v>80</v>
      </c>
    </row>
    <row r="504" spans="1:2" x14ac:dyDescent="0.5">
      <c r="A504" t="str">
        <v>successful</v>
      </c>
      <c r="B504">
        <v>193</v>
      </c>
    </row>
    <row r="505" spans="1:2" x14ac:dyDescent="0.5">
      <c r="A505" t="str">
        <v>successful</v>
      </c>
      <c r="B505">
        <v>52</v>
      </c>
    </row>
    <row r="506" spans="1:2" x14ac:dyDescent="0.5">
      <c r="A506" t="str">
        <v>successful</v>
      </c>
      <c r="B506">
        <v>290</v>
      </c>
    </row>
    <row r="507" spans="1:2" x14ac:dyDescent="0.5">
      <c r="A507" t="str">
        <v>successful</v>
      </c>
      <c r="B507">
        <v>122</v>
      </c>
    </row>
    <row r="508" spans="1:2" x14ac:dyDescent="0.5">
      <c r="A508" t="str">
        <v>successful</v>
      </c>
      <c r="B508">
        <v>1470</v>
      </c>
    </row>
    <row r="509" spans="1:2" x14ac:dyDescent="0.5">
      <c r="A509" t="str">
        <v>successful</v>
      </c>
      <c r="B509">
        <v>165</v>
      </c>
    </row>
    <row r="510" spans="1:2" x14ac:dyDescent="0.5">
      <c r="A510" t="str">
        <v>successful</v>
      </c>
      <c r="B510">
        <v>182</v>
      </c>
    </row>
    <row r="511" spans="1:2" x14ac:dyDescent="0.5">
      <c r="A511" t="str">
        <v>successful</v>
      </c>
      <c r="B511">
        <v>199</v>
      </c>
    </row>
    <row r="512" spans="1:2" x14ac:dyDescent="0.5">
      <c r="A512" t="str">
        <v>successful</v>
      </c>
      <c r="B512">
        <v>56</v>
      </c>
    </row>
    <row r="513" spans="1:2" x14ac:dyDescent="0.5">
      <c r="A513" t="str">
        <v>successful</v>
      </c>
      <c r="B513">
        <v>1460</v>
      </c>
    </row>
    <row r="514" spans="1:2" x14ac:dyDescent="0.5">
      <c r="A514" t="str">
        <v>successful</v>
      </c>
      <c r="B514">
        <v>123</v>
      </c>
    </row>
    <row r="515" spans="1:2" x14ac:dyDescent="0.5">
      <c r="A515" t="str">
        <v>successful</v>
      </c>
      <c r="B515">
        <v>159</v>
      </c>
    </row>
    <row r="516" spans="1:2" x14ac:dyDescent="0.5">
      <c r="A516" t="str">
        <v>successful</v>
      </c>
      <c r="B516">
        <v>110</v>
      </c>
    </row>
    <row r="517" spans="1:2" x14ac:dyDescent="0.5">
      <c r="A517" t="str">
        <v>successful</v>
      </c>
      <c r="B517">
        <v>236</v>
      </c>
    </row>
    <row r="518" spans="1:2" x14ac:dyDescent="0.5">
      <c r="A518" t="str">
        <v>successful</v>
      </c>
      <c r="B518">
        <v>191</v>
      </c>
    </row>
    <row r="519" spans="1:2" x14ac:dyDescent="0.5">
      <c r="A519" t="str">
        <v>successful</v>
      </c>
      <c r="B519">
        <v>3934</v>
      </c>
    </row>
    <row r="520" spans="1:2" x14ac:dyDescent="0.5">
      <c r="A520" t="str">
        <v>successful</v>
      </c>
      <c r="B520">
        <v>80</v>
      </c>
    </row>
    <row r="521" spans="1:2" x14ac:dyDescent="0.5">
      <c r="A521" t="str">
        <v>successful</v>
      </c>
      <c r="B521">
        <v>462</v>
      </c>
    </row>
    <row r="522" spans="1:2" x14ac:dyDescent="0.5">
      <c r="A522" t="str">
        <v>successful</v>
      </c>
      <c r="B522">
        <v>179</v>
      </c>
    </row>
    <row r="523" spans="1:2" x14ac:dyDescent="0.5">
      <c r="A523" t="str">
        <v>successful</v>
      </c>
      <c r="B523">
        <v>1866</v>
      </c>
    </row>
    <row r="524" spans="1:2" x14ac:dyDescent="0.5">
      <c r="A524" t="str">
        <v>successful</v>
      </c>
      <c r="B524">
        <v>156</v>
      </c>
    </row>
    <row r="525" spans="1:2" x14ac:dyDescent="0.5">
      <c r="A525" t="str">
        <v>successful</v>
      </c>
      <c r="B525">
        <v>255</v>
      </c>
    </row>
    <row r="526" spans="1:2" x14ac:dyDescent="0.5">
      <c r="A526" t="str">
        <v>successful</v>
      </c>
      <c r="B526">
        <v>2261</v>
      </c>
    </row>
    <row r="527" spans="1:2" x14ac:dyDescent="0.5">
      <c r="A527" t="str">
        <v>successful</v>
      </c>
      <c r="B527">
        <v>40</v>
      </c>
    </row>
    <row r="528" spans="1:2" x14ac:dyDescent="0.5">
      <c r="A528" t="str">
        <v>successful</v>
      </c>
      <c r="B528">
        <v>2289</v>
      </c>
    </row>
    <row r="529" spans="1:2" x14ac:dyDescent="0.5">
      <c r="A529" t="str">
        <v>successful</v>
      </c>
      <c r="B529">
        <v>65</v>
      </c>
    </row>
    <row r="530" spans="1:2" x14ac:dyDescent="0.5">
      <c r="A530" t="str">
        <v>successful</v>
      </c>
      <c r="B530">
        <v>3777</v>
      </c>
    </row>
    <row r="531" spans="1:2" x14ac:dyDescent="0.5">
      <c r="A531" t="str">
        <v>successful</v>
      </c>
      <c r="B531">
        <v>184</v>
      </c>
    </row>
    <row r="532" spans="1:2" x14ac:dyDescent="0.5">
      <c r="A532" t="str">
        <v>successful</v>
      </c>
      <c r="B532">
        <v>85</v>
      </c>
    </row>
    <row r="533" spans="1:2" x14ac:dyDescent="0.5">
      <c r="A533" t="str">
        <v>successful</v>
      </c>
      <c r="B533">
        <v>144</v>
      </c>
    </row>
    <row r="534" spans="1:2" x14ac:dyDescent="0.5">
      <c r="A534" t="str">
        <v>successful</v>
      </c>
      <c r="B534">
        <v>1902</v>
      </c>
    </row>
    <row r="535" spans="1:2" x14ac:dyDescent="0.5">
      <c r="A535" t="str">
        <v>successful</v>
      </c>
      <c r="B535">
        <v>105</v>
      </c>
    </row>
    <row r="536" spans="1:2" x14ac:dyDescent="0.5">
      <c r="A536" t="str">
        <v>successful</v>
      </c>
      <c r="B536">
        <v>132</v>
      </c>
    </row>
    <row r="537" spans="1:2" x14ac:dyDescent="0.5">
      <c r="A537" t="str">
        <v>successful</v>
      </c>
      <c r="B537">
        <v>96</v>
      </c>
    </row>
    <row r="538" spans="1:2" x14ac:dyDescent="0.5">
      <c r="A538" t="str">
        <v>successful</v>
      </c>
      <c r="B538">
        <v>114</v>
      </c>
    </row>
    <row r="539" spans="1:2" x14ac:dyDescent="0.5">
      <c r="A539" t="str">
        <v>successful</v>
      </c>
      <c r="B539">
        <v>203</v>
      </c>
    </row>
    <row r="540" spans="1:2" x14ac:dyDescent="0.5">
      <c r="A540" t="str">
        <v>successful</v>
      </c>
      <c r="B540">
        <v>1559</v>
      </c>
    </row>
    <row r="541" spans="1:2" x14ac:dyDescent="0.5">
      <c r="A541" t="str">
        <v>successful</v>
      </c>
      <c r="B541">
        <v>1548</v>
      </c>
    </row>
    <row r="542" spans="1:2" x14ac:dyDescent="0.5">
      <c r="A542" t="str">
        <v>successful</v>
      </c>
      <c r="B542">
        <v>80</v>
      </c>
    </row>
    <row r="543" spans="1:2" x14ac:dyDescent="0.5">
      <c r="A543" t="str">
        <v>successful</v>
      </c>
      <c r="B543">
        <v>131</v>
      </c>
    </row>
    <row r="544" spans="1:2" x14ac:dyDescent="0.5">
      <c r="A544" t="str">
        <v>successful</v>
      </c>
      <c r="B544">
        <v>112</v>
      </c>
    </row>
    <row r="545" spans="1:2" x14ac:dyDescent="0.5">
      <c r="A545" t="str">
        <v>successful</v>
      </c>
      <c r="B545">
        <v>155</v>
      </c>
    </row>
    <row r="546" spans="1:2" x14ac:dyDescent="0.5">
      <c r="A546" t="str">
        <v>successful</v>
      </c>
      <c r="B546">
        <v>266</v>
      </c>
    </row>
    <row r="547" spans="1:2" x14ac:dyDescent="0.5">
      <c r="A547" t="str">
        <v>successful</v>
      </c>
      <c r="B547">
        <v>155</v>
      </c>
    </row>
    <row r="548" spans="1:2" x14ac:dyDescent="0.5">
      <c r="A548" t="str">
        <v>successful</v>
      </c>
      <c r="B548">
        <v>207</v>
      </c>
    </row>
    <row r="549" spans="1:2" x14ac:dyDescent="0.5">
      <c r="A549" t="str">
        <v>successful</v>
      </c>
      <c r="B549">
        <v>245</v>
      </c>
    </row>
    <row r="550" spans="1:2" x14ac:dyDescent="0.5">
      <c r="A550" t="str">
        <v>successful</v>
      </c>
      <c r="B550">
        <v>1573</v>
      </c>
    </row>
    <row r="551" spans="1:2" x14ac:dyDescent="0.5">
      <c r="A551" t="str">
        <v>successful</v>
      </c>
      <c r="B551">
        <v>114</v>
      </c>
    </row>
    <row r="552" spans="1:2" x14ac:dyDescent="0.5">
      <c r="A552" t="str">
        <v>successful</v>
      </c>
      <c r="B552">
        <v>93</v>
      </c>
    </row>
    <row r="553" spans="1:2" x14ac:dyDescent="0.5">
      <c r="A553" t="str">
        <v>successful</v>
      </c>
      <c r="B553">
        <v>1681</v>
      </c>
    </row>
    <row r="554" spans="1:2" x14ac:dyDescent="0.5">
      <c r="A554" t="str">
        <v>successful</v>
      </c>
      <c r="B554">
        <v>32</v>
      </c>
    </row>
    <row r="555" spans="1:2" x14ac:dyDescent="0.5">
      <c r="A555" t="str">
        <v>successful</v>
      </c>
      <c r="B555">
        <v>135</v>
      </c>
    </row>
    <row r="556" spans="1:2" x14ac:dyDescent="0.5">
      <c r="A556" t="str">
        <v>successful</v>
      </c>
      <c r="B556">
        <v>140</v>
      </c>
    </row>
    <row r="557" spans="1:2" x14ac:dyDescent="0.5">
      <c r="A557" t="str">
        <v>successful</v>
      </c>
      <c r="B557">
        <v>92</v>
      </c>
    </row>
    <row r="558" spans="1:2" x14ac:dyDescent="0.5">
      <c r="A558" t="str">
        <v>successful</v>
      </c>
      <c r="B558">
        <v>1015</v>
      </c>
    </row>
    <row r="559" spans="1:2" x14ac:dyDescent="0.5">
      <c r="A559" t="str">
        <v>successful</v>
      </c>
      <c r="B559">
        <v>323</v>
      </c>
    </row>
    <row r="560" spans="1:2" x14ac:dyDescent="0.5">
      <c r="A560" t="str">
        <v>successful</v>
      </c>
      <c r="B560">
        <v>2326</v>
      </c>
    </row>
    <row r="561" spans="1:2" x14ac:dyDescent="0.5">
      <c r="A561" t="str">
        <v>successful</v>
      </c>
      <c r="B561">
        <v>381</v>
      </c>
    </row>
    <row r="562" spans="1:2" x14ac:dyDescent="0.5">
      <c r="A562" t="str">
        <v>successful</v>
      </c>
      <c r="B562">
        <v>480</v>
      </c>
    </row>
    <row r="563" spans="1:2" x14ac:dyDescent="0.5">
      <c r="A563" t="str">
        <v>successful</v>
      </c>
      <c r="B563">
        <v>226</v>
      </c>
    </row>
    <row r="564" spans="1:2" x14ac:dyDescent="0.5">
      <c r="A564" t="str">
        <v>successful</v>
      </c>
      <c r="B564">
        <v>241</v>
      </c>
    </row>
    <row r="565" spans="1:2" x14ac:dyDescent="0.5">
      <c r="A565" t="str">
        <v>successful</v>
      </c>
      <c r="B565">
        <v>132</v>
      </c>
    </row>
    <row r="566" spans="1:2" x14ac:dyDescent="0.5">
      <c r="A566" t="str">
        <v>successful</v>
      </c>
      <c r="B566">
        <v>2043</v>
      </c>
    </row>
  </sheetData>
  <conditionalFormatting sqref="A1:A1048576">
    <cfRule type="containsText" dxfId="1" priority="3" operator="containsText" text="successful">
      <formula>NOT(ISERROR(SEARCH("successful",A1)))</formula>
    </cfRule>
  </conditionalFormatting>
  <conditionalFormatting sqref="G1:R1 D1:D1048576">
    <cfRule type="containsText" dxfId="0" priority="2" operator="containsText" text="failed">
      <formula>NOT(ISERROR(SEARCH("failed",D1)))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giancarlo giudice</cp:lastModifiedBy>
  <dcterms:created xsi:type="dcterms:W3CDTF">2021-09-29T18:52:28Z</dcterms:created>
  <dcterms:modified xsi:type="dcterms:W3CDTF">2023-07-25T22:18:23Z</dcterms:modified>
</cp:coreProperties>
</file>