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essier/prj/src/plwh/misc/"/>
    </mc:Choice>
  </mc:AlternateContent>
  <xr:revisionPtr revIDLastSave="0" documentId="13_ncr:1_{5459DDFD-A37F-B346-B117-284D85E1A366}" xr6:coauthVersionLast="47" xr6:coauthVersionMax="47" xr10:uidLastSave="{00000000-0000-0000-0000-000000000000}"/>
  <bookViews>
    <workbookView xWindow="0" yWindow="500" windowWidth="28800" windowHeight="17500" xr2:uid="{6E466960-F880-314C-B9A1-4B7E975F1339}"/>
  </bookViews>
  <sheets>
    <sheet name="SAM" sheetId="2" r:id="rId1"/>
    <sheet name="Usage Notes" sheetId="4" r:id="rId2"/>
    <sheet name="Sleep Data" sheetId="1" r:id="rId3"/>
    <sheet name="License" sheetId="3" r:id="rId4"/>
  </sheets>
  <definedNames>
    <definedName name="_xlnm._FilterDatabase" localSheetId="0" hidden="1">SAM!$A$5:$G$10</definedName>
    <definedName name="_xlnm._FilterDatabase" localSheetId="2" hidden="1">'Sleep Data'!$A$1:$B$15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C6" i="2" s="1" a="1"/>
  <c r="C6" i="2" s="1"/>
  <c r="D6" i="2" s="1"/>
  <c r="C10" i="2" l="1" a="1"/>
  <c r="C10" i="2" s="1"/>
  <c r="D10" i="2" s="1"/>
  <c r="C9" i="2" a="1"/>
  <c r="C9" i="2" s="1"/>
  <c r="D9" i="2" s="1"/>
  <c r="B6" i="2" a="1"/>
  <c r="B6" i="2" s="1"/>
  <c r="E6" i="2" s="1"/>
  <c r="C8" i="2" a="1"/>
  <c r="C8" i="2" s="1"/>
  <c r="D8" i="2" s="1"/>
  <c r="B7" i="2" a="1"/>
  <c r="B7" i="2" s="1"/>
  <c r="E7" i="2" s="1"/>
  <c r="B10" i="2" a="1"/>
  <c r="B10" i="2" s="1"/>
  <c r="E10" i="2" s="1"/>
  <c r="G10" i="2" s="1"/>
  <c r="C7" i="2" a="1"/>
  <c r="C7" i="2" s="1"/>
  <c r="D7" i="2" s="1"/>
  <c r="B9" i="2" a="1"/>
  <c r="B9" i="2" s="1"/>
  <c r="E9" i="2" s="1"/>
  <c r="B8" i="2" a="1"/>
  <c r="B8" i="2" s="1"/>
  <c r="E8" i="2" s="1"/>
  <c r="F8" i="2" s="1" a="1"/>
  <c r="F8" i="2" s="1"/>
  <c r="G8" i="2" l="1"/>
  <c r="G9" i="2"/>
  <c r="G7" i="2"/>
  <c r="F10" i="2" a="1"/>
  <c r="F10" i="2" s="1"/>
  <c r="F7" i="2" a="1"/>
  <c r="F7" i="2" s="1"/>
  <c r="F9" i="2" a="1"/>
  <c r="F9" i="2" s="1"/>
  <c r="F6" i="2" a="1"/>
  <c r="F6" i="2" s="1"/>
  <c r="G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<sst xmlns="http://schemas.openxmlformats.org/spreadsheetml/2006/main" count="21" uniqueCount="21">
  <si>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Client ID</t>
  </si>
  <si>
    <t>Client List</t>
  </si>
  <si>
    <t>Today's Date</t>
  </si>
  <si>
    <t>Active Threshold</t>
  </si>
  <si>
    <t>Days Since Last Access</t>
  </si>
  <si>
    <t>Minimum time in shelter before measurements become reliable.</t>
  </si>
  <si>
    <t>Maximum time away from shelter to still be considered an active client.</t>
  </si>
  <si>
    <t>Evaluation Time</t>
  </si>
  <si>
    <t>Sleep Date</t>
  </si>
  <si>
    <t>Copyright (C) 2022 Geoffrey Guy Messier
This program is free software: you can redistribute it and/or modify
it under the terms of the GNU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General Public License for more details.
You should have received a copy of the GNU General Public License
along with this program.  If not, see &lt;https://www.gnu.org/licenses/&gt;.</t>
  </si>
  <si>
    <t>Shelter Duration (days)</t>
  </si>
  <si>
    <t>First Access Date</t>
  </si>
  <si>
    <t>Last Access Date</t>
  </si>
  <si>
    <t>In-Shelter Percentage</t>
  </si>
  <si>
    <t>Client Active?</t>
  </si>
  <si>
    <t>SAM Sheet</t>
  </si>
  <si>
    <t>To find chronic shelter access patterns, filter Client Active? as TRUE and In Shelter Percentage to be greater than your desired cutoff threshold (this was 85% in the paper).</t>
  </si>
  <si>
    <t>To find episodic shelter access patterns, filter Client Active? as TRUE and In Shelter Percentage to be less than or equal to your desired cutoff threshold (this was 85% in the paper).</t>
  </si>
  <si>
    <t>To find transitional clients, filter Client Active? as FALSE.</t>
  </si>
  <si>
    <t>Sleep Data Sheet</t>
  </si>
  <si>
    <t>While the paper focuses on shelter sleep data, any shelter access data can be used here as long as it has a date and unique client ID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</si>
</sst>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74DE-F9D3-2246-9765-B7D8D66797AC}">
  <dimension ref="A1:G10"/>
  <sheetViews>
    <sheetView tabSelected="1" zoomScale="125" zoomScaleNormal="125" workbookViewId="0">
      <selection activeCell="D2" sqref="D2"/>
    </sheetView>
  </sheetViews>
  <sheetFormatPr baseColWidth="10" defaultRowHeight="16" x14ac:dyDescent="0.2"/>
  <cols>
    <col min="1" max="1" width="14.6640625" bestFit="1" customWidth="1"/>
    <col min="2" max="2" width="12.5" customWidth="1"/>
    <col min="4" max="6" width="10.83203125" style="2"/>
    <col min="9" max="9" width="35.83203125" customWidth="1"/>
  </cols>
  <sheetData>
    <row r="1" spans="1:7" x14ac:dyDescent="0.2">
      <c r="A1" s="9" t="s">
        <v>2</v>
      </c>
      <c r="B1" s="3">
        <v>44604</v>
      </c>
      <c r="C1" s="1"/>
      <c r="D1" s="3"/>
    </row>
    <row r="2" spans="1:7" x14ac:dyDescent="0.2">
      <c r="A2" s="9" t="s">
        <v>7</v>
      </c>
      <c r="B2" s="2">
        <v>4</v>
      </c>
      <c r="C2" s="1" t="s">
        <v>5</v>
      </c>
      <c r="D2" s="3"/>
    </row>
    <row r="3" spans="1:7" x14ac:dyDescent="0.2">
      <c r="A3" s="9" t="s">
        <v>3</v>
      </c>
      <c r="B3" s="2">
        <v>5</v>
      </c>
      <c r="C3" s="1" t="s">
        <v>6</v>
      </c>
      <c r="D3" s="3"/>
    </row>
    <row r="4" spans="1:7" x14ac:dyDescent="0.2">
      <c r="B4" s="1"/>
      <c r="C4" s="1"/>
      <c r="D4" s="3"/>
    </row>
    <row r="5" spans="1:7" ht="51" x14ac:dyDescent="0.2">
      <c r="A5" s="10" t="s">
        <v>1</v>
      </c>
      <c r="B5" s="7" t="s">
        <v>11</v>
      </c>
      <c r="C5" s="7" t="s">
        <v>12</v>
      </c>
      <c r="D5" s="11" t="s">
        <v>4</v>
      </c>
      <c r="E5" s="7" t="s">
        <v>10</v>
      </c>
      <c r="F5" s="7" t="s">
        <v>13</v>
      </c>
      <c r="G5" s="7" t="s">
        <v>14</v>
      </c>
    </row>
    <row r="6" spans="1:7" x14ac:dyDescent="0.2">
      <c r="A6" s="2" cm="1">
        <f t="array" ref="A6:A10">+_xlfn.UNIQUE('Sleep Data'!A2:A20)</f>
        <v>1</v>
      </c>
      <c r="B6" s="3" cm="1">
        <f t="array" ref="B6">MIN(IF('Sleep Data'!$A$2:$A$20=SAM!A6,'Sleep Data'!$B$2:$B$20,SAM!$B$1))</f>
        <v>44595</v>
      </c>
      <c r="C6" s="3" cm="1">
        <f t="array" ref="C6">MAX(IF('Sleep Data'!$A$2:$A$20=SAM!A6,'Sleep Data'!$B$2:$B$20,DATE(1900,1,1)))</f>
        <v>44602</v>
      </c>
      <c r="D6" s="2">
        <f>+DATEDIF(C6,$B$1,"d")</f>
        <v>2</v>
      </c>
      <c r="E6" s="2">
        <f>DATEDIF(B6,$B$1,"d")</f>
        <v>9</v>
      </c>
      <c r="F6" s="4" cm="1">
        <f t="array" ref="F6">+COUNT(IF('Sleep Data'!$A$2:$A$20=SAM!A6,'Sleep Data'!$B$2:$B$20,""))/E6</f>
        <v>0.55555555555555558</v>
      </c>
      <c r="G6" s="2" t="b">
        <f>+AND(E6 &gt; $B$2,D6 &lt; $B$3)</f>
        <v>1</v>
      </c>
    </row>
    <row r="7" spans="1:7" x14ac:dyDescent="0.2">
      <c r="A7" s="2">
        <v>2</v>
      </c>
      <c r="B7" s="3" cm="1">
        <f t="array" ref="B7">MIN(IF('Sleep Data'!$A$2:$A$20=SAM!A7,'Sleep Data'!$B$2:$B$20,SAM!$B$1))</f>
        <v>44595</v>
      </c>
      <c r="C7" s="3" cm="1">
        <f t="array" ref="C7">MAX(IF('Sleep Data'!$A$2:$A$20=SAM!A7,'Sleep Data'!$B$2:$B$20,DATE(1900,1,1)))</f>
        <v>44603</v>
      </c>
      <c r="D7" s="2">
        <f t="shared" ref="D7:D10" si="0">+DATEDIF(C7,$B$1,"d")</f>
        <v>1</v>
      </c>
      <c r="E7" s="2">
        <f t="shared" ref="E7:E10" si="1">DATEDIF(B7,$B$1,"d")</f>
        <v>9</v>
      </c>
      <c r="F7" s="4" cm="1">
        <f t="array" ref="F7">+COUNT(IF('Sleep Data'!$A$2:$A$20=SAM!A7,'Sleep Data'!$B$2:$B$20,""))/E7</f>
        <v>0.77777777777777779</v>
      </c>
      <c r="G7" s="2" t="b">
        <f t="shared" ref="G7:G10" si="2">+AND(E7 &gt; $B$2,D7 &lt; $B$3)</f>
        <v>1</v>
      </c>
    </row>
    <row r="8" spans="1:7" x14ac:dyDescent="0.2">
      <c r="A8" s="2">
        <v>3</v>
      </c>
      <c r="B8" s="3" cm="1">
        <f t="array" ref="B8">MIN(IF('Sleep Data'!$A$2:$A$20=SAM!A8,'Sleep Data'!$B$2:$B$20,SAM!$B$1))</f>
        <v>44597</v>
      </c>
      <c r="C8" s="3" cm="1">
        <f t="array" ref="C8">MAX(IF('Sleep Data'!$A$2:$A$20=SAM!A8,'Sleep Data'!$B$2:$B$20,DATE(1900,1,1)))</f>
        <v>44603</v>
      </c>
      <c r="D8" s="2">
        <f t="shared" si="0"/>
        <v>1</v>
      </c>
      <c r="E8" s="2">
        <f t="shared" si="1"/>
        <v>7</v>
      </c>
      <c r="F8" s="4" cm="1">
        <f t="array" ref="F8">+COUNT(IF('Sleep Data'!$A$2:$A$20=SAM!A8,'Sleep Data'!$B$2:$B$20,""))/E8</f>
        <v>0.5714285714285714</v>
      </c>
      <c r="G8" s="2" t="b">
        <f t="shared" si="2"/>
        <v>1</v>
      </c>
    </row>
    <row r="9" spans="1:7" x14ac:dyDescent="0.2">
      <c r="A9" s="2">
        <v>4</v>
      </c>
      <c r="B9" s="3" cm="1">
        <f t="array" ref="B9">MIN(IF('Sleep Data'!$A$2:$A$20=SAM!A9,'Sleep Data'!$B$2:$B$20,SAM!$B$1))</f>
        <v>44597</v>
      </c>
      <c r="C9" s="3" cm="1">
        <f t="array" ref="C9">MAX(IF('Sleep Data'!$A$2:$A$20=SAM!A9,'Sleep Data'!$B$2:$B$20,DATE(1900,1,1)))</f>
        <v>44598</v>
      </c>
      <c r="D9" s="2">
        <f t="shared" si="0"/>
        <v>6</v>
      </c>
      <c r="E9" s="2">
        <f t="shared" si="1"/>
        <v>7</v>
      </c>
      <c r="F9" s="4" cm="1">
        <f t="array" ref="F9">+COUNT(IF('Sleep Data'!$A$2:$A$20=SAM!A9,'Sleep Data'!$B$2:$B$20,""))/E9</f>
        <v>0.2857142857142857</v>
      </c>
      <c r="G9" s="2" t="b">
        <f t="shared" si="2"/>
        <v>0</v>
      </c>
    </row>
    <row r="10" spans="1:7" x14ac:dyDescent="0.2">
      <c r="A10" s="2">
        <v>5</v>
      </c>
      <c r="B10" s="3" cm="1">
        <f t="array" ref="B10">MIN(IF('Sleep Data'!$A$2:$A$20=SAM!A10,'Sleep Data'!$B$2:$B$20,SAM!$B$1))</f>
        <v>44602</v>
      </c>
      <c r="C10" s="3" cm="1">
        <f t="array" ref="C10">MAX(IF('Sleep Data'!$A$2:$A$20=SAM!A10,'Sleep Data'!$B$2:$B$20,DATE(1900,1,1)))</f>
        <v>44602</v>
      </c>
      <c r="D10" s="2">
        <f t="shared" si="0"/>
        <v>2</v>
      </c>
      <c r="E10" s="2">
        <f t="shared" si="1"/>
        <v>2</v>
      </c>
      <c r="F10" s="4" cm="1">
        <f t="array" ref="F10">+COUNT(IF('Sleep Data'!$A$2:$A$20=SAM!A10,'Sleep Data'!$B$2:$B$20,""))/E10</f>
        <v>0.5</v>
      </c>
      <c r="G10" s="2" t="b">
        <f t="shared" si="2"/>
        <v>0</v>
      </c>
    </row>
  </sheetData>
  <autoFilter ref="A5:G10" xr:uid="{FF9674DE-F9D3-2246-9765-B7D8D66797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8FA7-CAFE-D641-A6D7-8736742489C8}">
  <dimension ref="A1:A7"/>
  <sheetViews>
    <sheetView zoomScale="125" zoomScaleNormal="125" workbookViewId="0">
      <selection activeCell="A7" sqref="A7"/>
    </sheetView>
  </sheetViews>
  <sheetFormatPr baseColWidth="10" defaultRowHeight="16" x14ac:dyDescent="0.2"/>
  <cols>
    <col min="1" max="1" width="13.6640625" customWidth="1"/>
  </cols>
  <sheetData>
    <row r="1" spans="1:1" ht="17" x14ac:dyDescent="0.2">
      <c r="A1" s="8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6" spans="1:1" x14ac:dyDescent="0.2">
      <c r="A6" s="6" t="s">
        <v>19</v>
      </c>
    </row>
    <row r="7" spans="1:1" x14ac:dyDescent="0.2">
      <c r="A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281-CB5D-D54F-B033-0F0D1004B89D}">
  <dimension ref="A1:D20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2" width="10.83203125" style="2"/>
  </cols>
  <sheetData>
    <row r="1" spans="1:4" x14ac:dyDescent="0.2">
      <c r="A1" s="2" t="s">
        <v>0</v>
      </c>
      <c r="B1" s="2" t="s">
        <v>8</v>
      </c>
      <c r="D1" s="6"/>
    </row>
    <row r="2" spans="1:4" x14ac:dyDescent="0.2">
      <c r="A2" s="2">
        <v>1</v>
      </c>
      <c r="B2" s="3">
        <v>44595</v>
      </c>
    </row>
    <row r="3" spans="1:4" x14ac:dyDescent="0.2">
      <c r="A3" s="2">
        <v>2</v>
      </c>
      <c r="B3" s="3">
        <v>44595</v>
      </c>
    </row>
    <row r="4" spans="1:4" x14ac:dyDescent="0.2">
      <c r="A4" s="2">
        <v>1</v>
      </c>
      <c r="B4" s="3">
        <v>44596</v>
      </c>
    </row>
    <row r="5" spans="1:4" x14ac:dyDescent="0.2">
      <c r="A5" s="2">
        <v>1</v>
      </c>
      <c r="B5" s="3">
        <v>44597</v>
      </c>
    </row>
    <row r="6" spans="1:4" x14ac:dyDescent="0.2">
      <c r="A6" s="2">
        <v>2</v>
      </c>
      <c r="B6" s="3">
        <v>44597</v>
      </c>
    </row>
    <row r="7" spans="1:4" x14ac:dyDescent="0.2">
      <c r="A7" s="2">
        <v>3</v>
      </c>
      <c r="B7" s="3">
        <v>44597</v>
      </c>
    </row>
    <row r="8" spans="1:4" x14ac:dyDescent="0.2">
      <c r="A8" s="2">
        <v>4</v>
      </c>
      <c r="B8" s="3">
        <v>44597</v>
      </c>
    </row>
    <row r="9" spans="1:4" x14ac:dyDescent="0.2">
      <c r="A9" s="2">
        <v>2</v>
      </c>
      <c r="B9" s="3">
        <v>44598</v>
      </c>
    </row>
    <row r="10" spans="1:4" x14ac:dyDescent="0.2">
      <c r="A10" s="2">
        <v>3</v>
      </c>
      <c r="B10" s="3">
        <v>44598</v>
      </c>
    </row>
    <row r="11" spans="1:4" x14ac:dyDescent="0.2">
      <c r="A11" s="2">
        <v>4</v>
      </c>
      <c r="B11" s="3">
        <v>44598</v>
      </c>
    </row>
    <row r="12" spans="1:4" x14ac:dyDescent="0.2">
      <c r="A12" s="2">
        <v>1</v>
      </c>
      <c r="B12" s="3">
        <v>44599</v>
      </c>
    </row>
    <row r="13" spans="1:4" x14ac:dyDescent="0.2">
      <c r="A13" s="2">
        <v>3</v>
      </c>
      <c r="B13" s="3">
        <v>44599</v>
      </c>
    </row>
    <row r="14" spans="1:4" x14ac:dyDescent="0.2">
      <c r="A14" s="2">
        <v>2</v>
      </c>
      <c r="B14" s="3">
        <v>44600</v>
      </c>
    </row>
    <row r="15" spans="1:4" x14ac:dyDescent="0.2">
      <c r="A15" s="2">
        <v>2</v>
      </c>
      <c r="B15" s="3">
        <v>44601</v>
      </c>
    </row>
    <row r="16" spans="1:4" x14ac:dyDescent="0.2">
      <c r="A16" s="2">
        <v>5</v>
      </c>
      <c r="B16" s="3">
        <v>44602</v>
      </c>
    </row>
    <row r="17" spans="1:2" x14ac:dyDescent="0.2">
      <c r="A17" s="2">
        <v>1</v>
      </c>
      <c r="B17" s="3">
        <v>44602</v>
      </c>
    </row>
    <row r="18" spans="1:2" x14ac:dyDescent="0.2">
      <c r="A18" s="2">
        <v>2</v>
      </c>
      <c r="B18" s="3">
        <v>44602</v>
      </c>
    </row>
    <row r="19" spans="1:2" x14ac:dyDescent="0.2">
      <c r="A19" s="2">
        <v>3</v>
      </c>
      <c r="B19" s="3">
        <v>44603</v>
      </c>
    </row>
    <row r="20" spans="1:2" x14ac:dyDescent="0.2">
      <c r="A20" s="2">
        <v>2</v>
      </c>
      <c r="B20" s="3">
        <v>44603</v>
      </c>
    </row>
  </sheetData>
  <autoFilter ref="A1:B15" xr:uid="{7C2AC281-CB5D-D54F-B033-0F0D1004B8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C8C8-791A-C044-A2E0-88128ECD4691}">
  <dimension ref="A1"/>
  <sheetViews>
    <sheetView zoomScale="125" zoomScaleNormal="125" workbookViewId="0"/>
  </sheetViews>
  <sheetFormatPr baseColWidth="10" defaultRowHeight="16" x14ac:dyDescent="0.2"/>
  <cols>
    <col min="1" max="1" width="81.5" customWidth="1"/>
  </cols>
  <sheetData>
    <row r="1" spans="1:1" ht="238" x14ac:dyDescent="0.2">
      <c r="A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</vt:lpstr>
      <vt:lpstr>Usage Notes</vt:lpstr>
      <vt:lpstr>Sleep Data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Messier</dc:creator>
  <cp:lastModifiedBy>Geoffrey Messier</cp:lastModifiedBy>
  <dcterms:created xsi:type="dcterms:W3CDTF">2022-09-20T22:13:15Z</dcterms:created>
  <dcterms:modified xsi:type="dcterms:W3CDTF">2022-10-21T18:00:02Z</dcterms:modified>
</cp:coreProperties>
</file>