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User\Desktop\FATEC_IPIRANGA\"/>
    </mc:Choice>
  </mc:AlternateContent>
  <xr:revisionPtr revIDLastSave="0" documentId="8_{7C5010C8-D0D3-4108-8690-ACA0A575B333}" xr6:coauthVersionLast="47" xr6:coauthVersionMax="47" xr10:uidLastSave="{00000000-0000-0000-0000-000000000000}"/>
  <bookViews>
    <workbookView xWindow="-120" yWindow="-120" windowWidth="25440" windowHeight="15270" firstSheet="1" activeTab="1" xr2:uid="{00000000-000D-0000-FFFF-FFFF00000000}"/>
  </bookViews>
  <sheets>
    <sheet name="Plan1 (2)" sheetId="5" r:id="rId1"/>
    <sheet name="AtividadeOn-Line_AH e AV" sheetId="2" r:id="rId2"/>
    <sheet name="Plan3" sheetId="3" r:id="rId3"/>
  </sheets>
  <calcPr calcId="191028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5" i="2" l="1"/>
  <c r="J16" i="2"/>
  <c r="I15" i="2"/>
  <c r="G15" i="2"/>
  <c r="J4" i="2"/>
  <c r="J5" i="2"/>
  <c r="J7" i="2"/>
  <c r="J10" i="2"/>
  <c r="J11" i="2"/>
  <c r="J12" i="2"/>
  <c r="J18" i="2"/>
  <c r="J2" i="2"/>
  <c r="G18" i="2"/>
  <c r="G10" i="2"/>
  <c r="G11" i="2"/>
  <c r="G12" i="2"/>
  <c r="G4" i="2"/>
  <c r="G5" i="2"/>
  <c r="G7" i="2"/>
  <c r="G2" i="2"/>
  <c r="D18" i="2"/>
  <c r="D16" i="2"/>
  <c r="D15" i="2"/>
  <c r="D12" i="2"/>
  <c r="D11" i="2"/>
  <c r="D10" i="2"/>
  <c r="D7" i="2"/>
  <c r="D5" i="2"/>
  <c r="D4" i="2"/>
  <c r="D2" i="2"/>
  <c r="I18" i="2"/>
  <c r="I12" i="2"/>
  <c r="I11" i="2"/>
  <c r="I10" i="2"/>
  <c r="I7" i="2"/>
  <c r="I5" i="2"/>
  <c r="I4" i="2"/>
  <c r="I2" i="2"/>
  <c r="F18" i="2"/>
  <c r="F15" i="2"/>
  <c r="F12" i="2"/>
  <c r="F11" i="2"/>
  <c r="F10" i="2"/>
  <c r="F7" i="2"/>
  <c r="F5" i="2"/>
  <c r="F4" i="2"/>
  <c r="F2" i="2"/>
  <c r="H16" i="2" l="1"/>
  <c r="I16" i="2" s="1"/>
  <c r="E16" i="2"/>
  <c r="H6" i="2"/>
  <c r="E6" i="2"/>
  <c r="B6" i="2"/>
  <c r="B8" i="2" l="1"/>
  <c r="D6" i="2"/>
  <c r="E8" i="2"/>
  <c r="G6" i="2"/>
  <c r="F6" i="2"/>
  <c r="H8" i="2"/>
  <c r="J6" i="2"/>
  <c r="I6" i="2"/>
  <c r="G16" i="2"/>
  <c r="F16" i="2"/>
  <c r="H50" i="5"/>
  <c r="E50" i="5"/>
  <c r="B40" i="5"/>
  <c r="B42" i="5" s="1"/>
  <c r="B47" i="5" s="1"/>
  <c r="B51" i="5" s="1"/>
  <c r="B53" i="5" s="1"/>
  <c r="H40" i="5"/>
  <c r="H42" i="5" s="1"/>
  <c r="H47" i="5" s="1"/>
  <c r="H51" i="5" s="1"/>
  <c r="H53" i="5" s="1"/>
  <c r="E40" i="5"/>
  <c r="E42" i="5" s="1"/>
  <c r="E47" i="5" s="1"/>
  <c r="E51" i="5" s="1"/>
  <c r="E53" i="5" s="1"/>
  <c r="H31" i="5"/>
  <c r="E31" i="5"/>
  <c r="B31" i="5"/>
  <c r="H26" i="5"/>
  <c r="E26" i="5"/>
  <c r="B26" i="5"/>
  <c r="H22" i="5"/>
  <c r="H33" i="5" s="1"/>
  <c r="E22" i="5"/>
  <c r="B22" i="5"/>
  <c r="H13" i="5"/>
  <c r="H7" i="5"/>
  <c r="E13" i="5"/>
  <c r="E7" i="5"/>
  <c r="E15" i="5" s="1"/>
  <c r="B13" i="5"/>
  <c r="B7" i="5"/>
  <c r="B15" i="5"/>
  <c r="H15" i="5" l="1"/>
  <c r="E33" i="5"/>
  <c r="G33" i="5" s="1"/>
  <c r="H13" i="2"/>
  <c r="J8" i="2"/>
  <c r="I8" i="2"/>
  <c r="E13" i="2"/>
  <c r="G8" i="2"/>
  <c r="F8" i="2"/>
  <c r="B13" i="2"/>
  <c r="D8" i="2"/>
  <c r="B33" i="5"/>
  <c r="I33" i="5"/>
  <c r="J33" i="5"/>
  <c r="D33" i="5"/>
  <c r="F33" i="5"/>
  <c r="B17" i="2" l="1"/>
  <c r="D13" i="2"/>
  <c r="E17" i="2"/>
  <c r="G13" i="2"/>
  <c r="F13" i="2"/>
  <c r="H17" i="2"/>
  <c r="J13" i="2"/>
  <c r="I13" i="2"/>
  <c r="H19" i="2" l="1"/>
  <c r="J17" i="2"/>
  <c r="I17" i="2"/>
  <c r="E19" i="2"/>
  <c r="G17" i="2"/>
  <c r="F17" i="2"/>
  <c r="B19" i="2"/>
  <c r="D19" i="2" s="1"/>
  <c r="D17" i="2"/>
  <c r="G19" i="2" l="1"/>
  <c r="F19" i="2"/>
  <c r="J19" i="2"/>
  <c r="I19" i="2"/>
</calcChain>
</file>

<file path=xl/sharedStrings.xml><?xml version="1.0" encoding="utf-8"?>
<sst xmlns="http://schemas.openxmlformats.org/spreadsheetml/2006/main" count="86" uniqueCount="43">
  <si>
    <t xml:space="preserve">  BALANÇO PATRIMONIAL DA EMPRESA METALÚRGICA SÃO MATHEUS</t>
  </si>
  <si>
    <t xml:space="preserve"> ATIVO</t>
  </si>
  <si>
    <t>AH</t>
  </si>
  <si>
    <t>AV</t>
  </si>
  <si>
    <t xml:space="preserve">       CIRCULANTE</t>
  </si>
  <si>
    <t xml:space="preserve">        - Disponível</t>
  </si>
  <si>
    <t xml:space="preserve">        - Contas a Receber</t>
  </si>
  <si>
    <t xml:space="preserve">        - Estoques</t>
  </si>
  <si>
    <t>Total Ativo Circulante</t>
  </si>
  <si>
    <t>NÃO CIRCULANTE</t>
  </si>
  <si>
    <t xml:space="preserve">   -Realizavel Longo Prazo</t>
  </si>
  <si>
    <t xml:space="preserve">   - Investimentos</t>
  </si>
  <si>
    <t xml:space="preserve">   - Imobilizado</t>
  </si>
  <si>
    <t>Total Não Circulante</t>
  </si>
  <si>
    <t>TOTAL DO ATIVO</t>
  </si>
  <si>
    <t>PASSIVO</t>
  </si>
  <si>
    <t xml:space="preserve">        - Salários a Pagar</t>
  </si>
  <si>
    <t xml:space="preserve">        - Fornecedor</t>
  </si>
  <si>
    <t xml:space="preserve">        - Impoostos Recolher</t>
  </si>
  <si>
    <t>Total Passivo Circulante</t>
  </si>
  <si>
    <t xml:space="preserve">   -Financiamento</t>
  </si>
  <si>
    <t xml:space="preserve"> PATRIMÔNIO LÍQUIDO</t>
  </si>
  <si>
    <t xml:space="preserve">   - Capital Social</t>
  </si>
  <si>
    <t xml:space="preserve">   - Reserva de Lucros</t>
  </si>
  <si>
    <t>TOTAL DO PASSIVO</t>
  </si>
  <si>
    <t>REC. OPERAC. BRUTA</t>
  </si>
  <si>
    <t>(-) DEDUÇ. REC.BRUTA</t>
  </si>
  <si>
    <t xml:space="preserve">    - DEVOL. E ABATIM.</t>
  </si>
  <si>
    <t xml:space="preserve">    - IMPOSTOS</t>
  </si>
  <si>
    <t>REC. OPERAC. LÍQUIDA</t>
  </si>
  <si>
    <t>(-) C.M.V</t>
  </si>
  <si>
    <t>(=) LUCRO BRUTO</t>
  </si>
  <si>
    <t>DESP. OPERACIONAIS</t>
  </si>
  <si>
    <t xml:space="preserve"> - DE VENDAS</t>
  </si>
  <si>
    <t xml:space="preserve"> - ADMINISTRATIVAS</t>
  </si>
  <si>
    <t xml:space="preserve"> - FINANCEIRAS</t>
  </si>
  <si>
    <t>(=) LUCRO OPERACIONAL</t>
  </si>
  <si>
    <t>RESULTADO NÃO OPERACIONAL</t>
  </si>
  <si>
    <t xml:space="preserve"> - LUCRO VENDA INVEST.</t>
  </si>
  <si>
    <t xml:space="preserve"> - LUCRO VENDA IMOB.</t>
  </si>
  <si>
    <t>(=) LUCRO ANTES IMP.RENDA</t>
  </si>
  <si>
    <t xml:space="preserve"> (-) PROVISÃO IMPOSTOS</t>
  </si>
  <si>
    <t xml:space="preserve">(=) LUCRO LÍQUIDO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</si>
</sst>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#,##0_ ;\-#,##0\ "/>
  </numFmts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u/>
      <sz val="10"/>
      <color rgb="FFFF0000"/>
      <name val="Arial"/>
      <family val="2"/>
    </font>
    <font>
      <b/>
      <u/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u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7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41" fontId="1" fillId="0" borderId="1" xfId="0" applyNumberFormat="1" applyFont="1" applyBorder="1"/>
    <xf numFmtId="0" fontId="3" fillId="0" borderId="0" xfId="0" applyFont="1"/>
    <xf numFmtId="0" fontId="4" fillId="0" borderId="0" xfId="0" applyFont="1"/>
    <xf numFmtId="10" fontId="1" fillId="0" borderId="0" xfId="1" applyNumberFormat="1" applyFont="1" applyAlignment="1">
      <alignment horizontal="center"/>
    </xf>
    <xf numFmtId="10" fontId="1" fillId="0" borderId="1" xfId="1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0" fontId="2" fillId="0" borderId="0" xfId="1" applyNumberFormat="1" applyFont="1" applyAlignment="1">
      <alignment horizontal="center"/>
    </xf>
    <xf numFmtId="41" fontId="1" fillId="0" borderId="1" xfId="0" applyNumberFormat="1" applyFont="1" applyBorder="1" applyAlignment="1">
      <alignment horizontal="center"/>
    </xf>
    <xf numFmtId="9" fontId="2" fillId="0" borderId="0" xfId="0" applyNumberFormat="1" applyFont="1" applyAlignment="1">
      <alignment horizontal="center"/>
    </xf>
    <xf numFmtId="37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37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37" fontId="3" fillId="0" borderId="2" xfId="0" applyNumberFormat="1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37" fontId="4" fillId="0" borderId="2" xfId="0" applyNumberFormat="1" applyFont="1" applyBorder="1" applyAlignment="1">
      <alignment horizontal="center"/>
    </xf>
    <xf numFmtId="164" fontId="4" fillId="0" borderId="3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0" fontId="1" fillId="0" borderId="3" xfId="1" applyNumberFormat="1" applyFont="1" applyBorder="1" applyAlignment="1">
      <alignment horizontal="center"/>
    </xf>
    <xf numFmtId="37" fontId="3" fillId="0" borderId="3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0" fontId="1" fillId="0" borderId="2" xfId="1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64" fontId="4" fillId="0" borderId="4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0" fontId="1" fillId="0" borderId="4" xfId="1" applyNumberFormat="1" applyFont="1" applyBorder="1" applyAlignment="1">
      <alignment horizontal="center"/>
    </xf>
    <xf numFmtId="37" fontId="3" fillId="0" borderId="5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0" fontId="1" fillId="0" borderId="5" xfId="1" applyNumberFormat="1" applyFont="1" applyBorder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6" xfId="0" applyFont="1" applyBorder="1"/>
    <xf numFmtId="41" fontId="2" fillId="0" borderId="4" xfId="0" applyNumberFormat="1" applyFont="1" applyBorder="1" applyAlignment="1">
      <alignment horizontal="center"/>
    </xf>
    <xf numFmtId="9" fontId="2" fillId="0" borderId="4" xfId="0" applyNumberFormat="1" applyFont="1" applyBorder="1" applyAlignment="1">
      <alignment horizontal="center"/>
    </xf>
    <xf numFmtId="9" fontId="2" fillId="0" borderId="7" xfId="0" applyNumberFormat="1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/>
    <xf numFmtId="0" fontId="1" fillId="0" borderId="11" xfId="0" applyFont="1" applyBorder="1"/>
    <xf numFmtId="0" fontId="1" fillId="0" borderId="10" xfId="0" applyFont="1" applyBorder="1"/>
    <xf numFmtId="41" fontId="1" fillId="0" borderId="0" xfId="0" applyNumberFormat="1" applyFont="1"/>
    <xf numFmtId="10" fontId="1" fillId="0" borderId="0" xfId="1" applyNumberFormat="1" applyFont="1" applyBorder="1" applyAlignment="1">
      <alignment horizontal="center"/>
    </xf>
    <xf numFmtId="41" fontId="1" fillId="0" borderId="0" xfId="0" applyNumberFormat="1" applyFont="1" applyAlignment="1">
      <alignment horizontal="center"/>
    </xf>
    <xf numFmtId="10" fontId="1" fillId="0" borderId="11" xfId="1" applyNumberFormat="1" applyFont="1" applyBorder="1" applyAlignment="1">
      <alignment horizontal="center"/>
    </xf>
    <xf numFmtId="10" fontId="1" fillId="0" borderId="12" xfId="1" applyNumberFormat="1" applyFont="1" applyBorder="1" applyAlignment="1">
      <alignment horizontal="center"/>
    </xf>
    <xf numFmtId="41" fontId="2" fillId="0" borderId="0" xfId="0" applyNumberFormat="1" applyFont="1"/>
    <xf numFmtId="10" fontId="2" fillId="0" borderId="0" xfId="1" applyNumberFormat="1" applyFont="1" applyBorder="1" applyAlignment="1">
      <alignment horizontal="center"/>
    </xf>
    <xf numFmtId="41" fontId="2" fillId="0" borderId="0" xfId="0" applyNumberFormat="1" applyFont="1" applyAlignment="1">
      <alignment horizontal="center"/>
    </xf>
    <xf numFmtId="10" fontId="2" fillId="0" borderId="11" xfId="1" applyNumberFormat="1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1" fillId="0" borderId="13" xfId="0" applyFont="1" applyBorder="1"/>
    <xf numFmtId="0" fontId="1" fillId="0" borderId="14" xfId="0" applyFont="1" applyBorder="1" applyAlignment="1">
      <alignment horizontal="center"/>
    </xf>
    <xf numFmtId="41" fontId="2" fillId="0" borderId="4" xfId="0" applyNumberFormat="1" applyFont="1" applyBorder="1"/>
    <xf numFmtId="10" fontId="2" fillId="0" borderId="4" xfId="1" applyNumberFormat="1" applyFont="1" applyBorder="1" applyAlignment="1">
      <alignment horizontal="center"/>
    </xf>
    <xf numFmtId="10" fontId="2" fillId="0" borderId="7" xfId="1" applyNumberFormat="1" applyFont="1" applyBorder="1" applyAlignment="1">
      <alignment horizontal="center"/>
    </xf>
    <xf numFmtId="1" fontId="2" fillId="0" borderId="0" xfId="0" applyNumberFormat="1" applyFont="1" applyAlignment="1">
      <alignment horizontal="center"/>
    </xf>
    <xf numFmtId="10" fontId="2" fillId="0" borderId="0" xfId="0" applyNumberFormat="1" applyFont="1" applyAlignment="1">
      <alignment horizontal="center"/>
    </xf>
    <xf numFmtId="0" fontId="6" fillId="0" borderId="0" xfId="0" applyFont="1"/>
    <xf numFmtId="37" fontId="7" fillId="0" borderId="2" xfId="0" applyNumberFormat="1" applyFont="1" applyBorder="1" applyAlignment="1">
      <alignment horizontal="center"/>
    </xf>
    <xf numFmtId="0" fontId="8" fillId="0" borderId="0" xfId="0" applyFont="1" applyAlignment="1">
      <alignment horizontal="center"/>
    </xf>
    <xf numFmtId="10" fontId="8" fillId="0" borderId="0" xfId="0" applyNumberFormat="1" applyFont="1" applyAlignment="1">
      <alignment horizontal="center"/>
    </xf>
    <xf numFmtId="164" fontId="7" fillId="0" borderId="2" xfId="0" applyNumberFormat="1" applyFont="1" applyBorder="1" applyAlignment="1">
      <alignment horizontal="center"/>
    </xf>
    <xf numFmtId="1" fontId="8" fillId="0" borderId="0" xfId="0" applyNumberFormat="1" applyFont="1" applyAlignment="1">
      <alignment horizontal="center"/>
    </xf>
    <xf numFmtId="9" fontId="9" fillId="0" borderId="0" xfId="0" applyNumberFormat="1" applyFont="1" applyAlignment="1">
      <alignment horizontal="center"/>
    </xf>
    <xf numFmtId="164" fontId="10" fillId="0" borderId="2" xfId="0" applyNumberFormat="1" applyFont="1" applyBorder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4"/>
  <sheetViews>
    <sheetView zoomScale="110" zoomScaleNormal="110" zoomScalePageLayoutView="150" workbookViewId="0">
      <selection activeCell="B5" sqref="B5"/>
    </sheetView>
  </sheetViews>
  <sheetFormatPr defaultColWidth="9.140625" defaultRowHeight="15.75" x14ac:dyDescent="0.25"/>
  <cols>
    <col min="1" max="1" width="28" style="1" customWidth="1"/>
    <col min="2" max="2" width="9.140625" style="1"/>
    <col min="3" max="3" width="7.140625" style="1" customWidth="1"/>
    <col min="4" max="4" width="8.5703125" style="1" bestFit="1" customWidth="1"/>
    <col min="5" max="5" width="9.140625" style="1"/>
    <col min="6" max="6" width="10.5703125" style="1" customWidth="1"/>
    <col min="7" max="7" width="11.28515625" style="1" customWidth="1"/>
    <col min="8" max="8" width="9.140625" style="1"/>
    <col min="9" max="9" width="7.28515625" style="1" customWidth="1"/>
    <col min="10" max="10" width="10" style="1" customWidth="1"/>
    <col min="11" max="11" width="10.5703125" style="1" bestFit="1" customWidth="1"/>
    <col min="12" max="16384" width="9.140625" style="1"/>
  </cols>
  <sheetData>
    <row r="1" spans="1:14" ht="16.5" thickBot="1" x14ac:dyDescent="0.3">
      <c r="A1" s="1" t="s">
        <v>0</v>
      </c>
    </row>
    <row r="2" spans="1:14" x14ac:dyDescent="0.25">
      <c r="A2" s="41" t="s">
        <v>1</v>
      </c>
      <c r="B2" s="35">
        <v>2001</v>
      </c>
      <c r="C2" s="35" t="s">
        <v>2</v>
      </c>
      <c r="D2" s="35" t="s">
        <v>3</v>
      </c>
      <c r="E2" s="35">
        <v>2002</v>
      </c>
      <c r="F2" s="35" t="s">
        <v>2</v>
      </c>
      <c r="G2" s="35" t="s">
        <v>3</v>
      </c>
      <c r="H2" s="35">
        <v>2003</v>
      </c>
      <c r="I2" s="35" t="s">
        <v>2</v>
      </c>
      <c r="J2" s="42" t="s">
        <v>3</v>
      </c>
      <c r="K2" s="3"/>
      <c r="L2" s="3"/>
      <c r="M2" s="3"/>
      <c r="N2" s="3"/>
    </row>
    <row r="3" spans="1:14" x14ac:dyDescent="0.25">
      <c r="A3" s="43" t="s">
        <v>4</v>
      </c>
      <c r="J3" s="44"/>
    </row>
    <row r="4" spans="1:14" x14ac:dyDescent="0.25">
      <c r="A4" s="45" t="s">
        <v>5</v>
      </c>
      <c r="B4" s="46">
        <v>5000</v>
      </c>
      <c r="C4" s="3"/>
      <c r="D4" s="47"/>
      <c r="E4" s="46">
        <v>4800</v>
      </c>
      <c r="F4" s="3"/>
      <c r="G4" s="47"/>
      <c r="H4" s="48">
        <v>3200</v>
      </c>
      <c r="I4" s="3"/>
      <c r="J4" s="49"/>
    </row>
    <row r="5" spans="1:14" x14ac:dyDescent="0.25">
      <c r="A5" s="45" t="s">
        <v>6</v>
      </c>
      <c r="B5" s="46">
        <v>16000</v>
      </c>
      <c r="C5" s="3"/>
      <c r="D5" s="47"/>
      <c r="E5" s="46">
        <v>14800</v>
      </c>
      <c r="F5" s="3"/>
      <c r="G5" s="47"/>
      <c r="H5" s="48">
        <v>15800</v>
      </c>
      <c r="I5" s="3"/>
      <c r="J5" s="49"/>
    </row>
    <row r="6" spans="1:14" x14ac:dyDescent="0.25">
      <c r="A6" s="45" t="s">
        <v>7</v>
      </c>
      <c r="B6" s="5">
        <v>20000</v>
      </c>
      <c r="C6" s="10"/>
      <c r="D6" s="9"/>
      <c r="E6" s="5">
        <v>21000</v>
      </c>
      <c r="F6" s="10"/>
      <c r="G6" s="9"/>
      <c r="H6" s="12">
        <v>20000</v>
      </c>
      <c r="I6" s="10"/>
      <c r="J6" s="50"/>
    </row>
    <row r="7" spans="1:14" x14ac:dyDescent="0.25">
      <c r="A7" s="43" t="s">
        <v>8</v>
      </c>
      <c r="B7" s="51">
        <f>SUM(B4:B6)</f>
        <v>41000</v>
      </c>
      <c r="C7" s="2"/>
      <c r="D7" s="52"/>
      <c r="E7" s="51">
        <f>SUM(E4:E6)</f>
        <v>40600</v>
      </c>
      <c r="F7" s="2"/>
      <c r="G7" s="52"/>
      <c r="H7" s="53">
        <f>SUM(H4:H6)</f>
        <v>39000</v>
      </c>
      <c r="I7" s="2"/>
      <c r="J7" s="54"/>
    </row>
    <row r="8" spans="1:14" x14ac:dyDescent="0.25">
      <c r="A8" s="45"/>
      <c r="B8" s="46"/>
      <c r="E8" s="46"/>
      <c r="H8" s="46"/>
      <c r="J8" s="44"/>
    </row>
    <row r="9" spans="1:14" x14ac:dyDescent="0.25">
      <c r="A9" s="55" t="s">
        <v>9</v>
      </c>
      <c r="B9" s="46"/>
      <c r="E9" s="46"/>
      <c r="H9" s="46"/>
      <c r="J9" s="44"/>
    </row>
    <row r="10" spans="1:14" x14ac:dyDescent="0.25">
      <c r="A10" s="45" t="s">
        <v>10</v>
      </c>
      <c r="B10" s="48">
        <v>2300</v>
      </c>
      <c r="C10" s="3"/>
      <c r="D10" s="47"/>
      <c r="E10" s="48">
        <v>4000</v>
      </c>
      <c r="F10" s="3"/>
      <c r="G10" s="47"/>
      <c r="H10" s="48">
        <v>5000</v>
      </c>
      <c r="I10" s="3"/>
      <c r="J10" s="49"/>
    </row>
    <row r="11" spans="1:14" x14ac:dyDescent="0.25">
      <c r="A11" s="45" t="s">
        <v>11</v>
      </c>
      <c r="B11" s="48">
        <v>2800</v>
      </c>
      <c r="C11" s="3"/>
      <c r="D11" s="47"/>
      <c r="E11" s="48">
        <v>3800</v>
      </c>
      <c r="F11" s="3"/>
      <c r="G11" s="47"/>
      <c r="H11" s="48">
        <v>3000</v>
      </c>
      <c r="I11" s="3"/>
      <c r="J11" s="49"/>
    </row>
    <row r="12" spans="1:14" x14ac:dyDescent="0.25">
      <c r="A12" s="45" t="s">
        <v>12</v>
      </c>
      <c r="B12" s="12">
        <v>35000</v>
      </c>
      <c r="C12" s="10"/>
      <c r="D12" s="9"/>
      <c r="E12" s="12">
        <v>37500</v>
      </c>
      <c r="F12" s="10"/>
      <c r="G12" s="9"/>
      <c r="H12" s="12">
        <v>52000</v>
      </c>
      <c r="I12" s="10"/>
      <c r="J12" s="50"/>
    </row>
    <row r="13" spans="1:14" x14ac:dyDescent="0.25">
      <c r="A13" s="43" t="s">
        <v>13</v>
      </c>
      <c r="B13" s="53">
        <f>SUM(B10:B12)</f>
        <v>40100</v>
      </c>
      <c r="C13" s="2"/>
      <c r="D13" s="52"/>
      <c r="E13" s="53">
        <f>SUM(E10:E12)</f>
        <v>45300</v>
      </c>
      <c r="F13" s="2"/>
      <c r="G13" s="52"/>
      <c r="H13" s="53">
        <f>SUM(H10:H12)</f>
        <v>60000</v>
      </c>
      <c r="I13" s="2"/>
      <c r="J13" s="54"/>
    </row>
    <row r="14" spans="1:14" ht="16.5" thickBot="1" x14ac:dyDescent="0.3">
      <c r="A14" s="56"/>
      <c r="B14" s="25"/>
      <c r="C14" s="25"/>
      <c r="D14" s="25"/>
      <c r="E14" s="25"/>
      <c r="F14" s="25"/>
      <c r="G14" s="25"/>
      <c r="H14" s="25"/>
      <c r="I14" s="25"/>
      <c r="J14" s="57"/>
    </row>
    <row r="15" spans="1:14" ht="16.5" thickBot="1" x14ac:dyDescent="0.3">
      <c r="A15" s="37" t="s">
        <v>14</v>
      </c>
      <c r="B15" s="38">
        <f>B13+B7</f>
        <v>81100</v>
      </c>
      <c r="C15" s="29"/>
      <c r="D15" s="39"/>
      <c r="E15" s="38">
        <f>E13+E7</f>
        <v>85900</v>
      </c>
      <c r="F15" s="29"/>
      <c r="G15" s="39"/>
      <c r="H15" s="38">
        <f>H13+H7</f>
        <v>99000</v>
      </c>
      <c r="I15" s="29"/>
      <c r="J15" s="40"/>
      <c r="K15" s="4"/>
    </row>
    <row r="16" spans="1:14" ht="16.5" thickBot="1" x14ac:dyDescent="0.3"/>
    <row r="17" spans="1:10" x14ac:dyDescent="0.25">
      <c r="A17" s="41" t="s">
        <v>15</v>
      </c>
      <c r="B17" s="35">
        <v>2001</v>
      </c>
      <c r="C17" s="35" t="s">
        <v>2</v>
      </c>
      <c r="D17" s="35" t="s">
        <v>3</v>
      </c>
      <c r="E17" s="35">
        <v>2002</v>
      </c>
      <c r="F17" s="35" t="s">
        <v>2</v>
      </c>
      <c r="G17" s="35" t="s">
        <v>3</v>
      </c>
      <c r="H17" s="35">
        <v>2003</v>
      </c>
      <c r="I17" s="35" t="s">
        <v>2</v>
      </c>
      <c r="J17" s="42" t="s">
        <v>3</v>
      </c>
    </row>
    <row r="18" spans="1:10" x14ac:dyDescent="0.25">
      <c r="A18" s="43" t="s">
        <v>4</v>
      </c>
      <c r="J18" s="44"/>
    </row>
    <row r="19" spans="1:10" x14ac:dyDescent="0.25">
      <c r="A19" s="45" t="s">
        <v>16</v>
      </c>
      <c r="B19" s="48">
        <v>25000</v>
      </c>
      <c r="C19" s="3"/>
      <c r="D19" s="47"/>
      <c r="E19" s="48">
        <v>28000</v>
      </c>
      <c r="F19" s="3"/>
      <c r="G19" s="47"/>
      <c r="H19" s="48">
        <v>31000</v>
      </c>
      <c r="I19" s="3"/>
      <c r="J19" s="49"/>
    </row>
    <row r="20" spans="1:10" x14ac:dyDescent="0.25">
      <c r="A20" s="45" t="s">
        <v>17</v>
      </c>
      <c r="B20" s="48">
        <v>10000</v>
      </c>
      <c r="C20" s="3"/>
      <c r="D20" s="47"/>
      <c r="E20" s="48">
        <v>12600</v>
      </c>
      <c r="F20" s="3"/>
      <c r="G20" s="47"/>
      <c r="H20" s="48">
        <v>22000</v>
      </c>
      <c r="I20" s="3"/>
      <c r="J20" s="49"/>
    </row>
    <row r="21" spans="1:10" x14ac:dyDescent="0.25">
      <c r="A21" s="45" t="s">
        <v>18</v>
      </c>
      <c r="B21" s="12">
        <v>8000</v>
      </c>
      <c r="C21" s="10"/>
      <c r="D21" s="9"/>
      <c r="E21" s="12">
        <v>6700</v>
      </c>
      <c r="F21" s="10"/>
      <c r="G21" s="9"/>
      <c r="H21" s="12">
        <v>5000</v>
      </c>
      <c r="I21" s="10"/>
      <c r="J21" s="50"/>
    </row>
    <row r="22" spans="1:10" x14ac:dyDescent="0.25">
      <c r="A22" s="43" t="s">
        <v>19</v>
      </c>
      <c r="B22" s="53">
        <f>SUM(B19:B21)</f>
        <v>43000</v>
      </c>
      <c r="C22" s="2"/>
      <c r="D22" s="52"/>
      <c r="E22" s="53">
        <f>SUM(E19:E21)</f>
        <v>47300</v>
      </c>
      <c r="F22" s="2"/>
      <c r="G22" s="52"/>
      <c r="H22" s="53">
        <f>SUM(H19:H21)</f>
        <v>58000</v>
      </c>
      <c r="I22" s="2"/>
      <c r="J22" s="54"/>
    </row>
    <row r="23" spans="1:10" x14ac:dyDescent="0.25">
      <c r="A23" s="45"/>
      <c r="B23" s="46"/>
      <c r="E23" s="46"/>
      <c r="H23" s="46"/>
      <c r="J23" s="44"/>
    </row>
    <row r="24" spans="1:10" x14ac:dyDescent="0.25">
      <c r="A24" s="55" t="s">
        <v>9</v>
      </c>
      <c r="B24" s="46"/>
      <c r="E24" s="46"/>
      <c r="H24" s="46"/>
      <c r="J24" s="44"/>
    </row>
    <row r="25" spans="1:10" x14ac:dyDescent="0.25">
      <c r="A25" s="45" t="s">
        <v>20</v>
      </c>
      <c r="B25" s="5">
        <v>15000</v>
      </c>
      <c r="C25" s="10"/>
      <c r="D25" s="9"/>
      <c r="E25" s="5">
        <v>16000</v>
      </c>
      <c r="F25" s="10"/>
      <c r="G25" s="9"/>
      <c r="H25" s="5">
        <v>17000</v>
      </c>
      <c r="I25" s="10"/>
      <c r="J25" s="50"/>
    </row>
    <row r="26" spans="1:10" x14ac:dyDescent="0.25">
      <c r="A26" s="43" t="s">
        <v>13</v>
      </c>
      <c r="B26" s="51">
        <f>SUM(B25:B25)</f>
        <v>15000</v>
      </c>
      <c r="C26" s="2"/>
      <c r="D26" s="52"/>
      <c r="E26" s="51">
        <f>SUM(E25:E25)</f>
        <v>16000</v>
      </c>
      <c r="F26" s="2"/>
      <c r="G26" s="52"/>
      <c r="H26" s="51">
        <f>SUM(H25:H25)</f>
        <v>17000</v>
      </c>
      <c r="I26" s="2"/>
      <c r="J26" s="54"/>
    </row>
    <row r="27" spans="1:10" x14ac:dyDescent="0.25">
      <c r="A27" s="45"/>
      <c r="J27" s="44"/>
    </row>
    <row r="28" spans="1:10" x14ac:dyDescent="0.25">
      <c r="A28" s="43" t="s">
        <v>21</v>
      </c>
      <c r="J28" s="44"/>
    </row>
    <row r="29" spans="1:10" x14ac:dyDescent="0.25">
      <c r="A29" s="45" t="s">
        <v>22</v>
      </c>
      <c r="B29" s="46">
        <v>9100</v>
      </c>
      <c r="C29" s="3"/>
      <c r="D29" s="47"/>
      <c r="E29" s="46">
        <v>15000</v>
      </c>
      <c r="F29" s="3"/>
      <c r="G29" s="47"/>
      <c r="H29" s="46">
        <v>18500</v>
      </c>
      <c r="I29" s="3"/>
      <c r="J29" s="49"/>
    </row>
    <row r="30" spans="1:10" x14ac:dyDescent="0.25">
      <c r="A30" s="45" t="s">
        <v>23</v>
      </c>
      <c r="B30" s="5">
        <v>14000</v>
      </c>
      <c r="C30" s="10"/>
      <c r="D30" s="9"/>
      <c r="E30" s="5">
        <v>7600</v>
      </c>
      <c r="F30" s="10"/>
      <c r="G30" s="9"/>
      <c r="H30" s="5">
        <v>5500</v>
      </c>
      <c r="I30" s="10"/>
      <c r="J30" s="50"/>
    </row>
    <row r="31" spans="1:10" x14ac:dyDescent="0.25">
      <c r="A31" s="45"/>
      <c r="B31" s="51">
        <f>SUM(B29:B30)</f>
        <v>23100</v>
      </c>
      <c r="C31" s="2"/>
      <c r="D31" s="52"/>
      <c r="E31" s="51">
        <f>SUM(E29:E30)</f>
        <v>22600</v>
      </c>
      <c r="F31" s="2"/>
      <c r="G31" s="52"/>
      <c r="H31" s="51">
        <f>SUM(H29:H30)</f>
        <v>24000</v>
      </c>
      <c r="I31" s="2"/>
      <c r="J31" s="54"/>
    </row>
    <row r="32" spans="1:10" ht="16.5" thickBot="1" x14ac:dyDescent="0.3">
      <c r="A32" s="45"/>
      <c r="J32" s="44"/>
    </row>
    <row r="33" spans="1:10" ht="16.5" thickBot="1" x14ac:dyDescent="0.3">
      <c r="A33" s="37" t="s">
        <v>24</v>
      </c>
      <c r="B33" s="58">
        <f>B22+B26+B31</f>
        <v>81100</v>
      </c>
      <c r="C33" s="29">
        <v>100</v>
      </c>
      <c r="D33" s="59">
        <f>ROUND(B33/$B$33,2)</f>
        <v>1</v>
      </c>
      <c r="E33" s="58">
        <f>E22+E26+E31</f>
        <v>85900</v>
      </c>
      <c r="F33" s="29">
        <f>ROUND(E33/B33*100,0)</f>
        <v>106</v>
      </c>
      <c r="G33" s="59">
        <f>ROUND(E33/$E$33,2)</f>
        <v>1</v>
      </c>
      <c r="H33" s="58">
        <f>H22+H26+H31</f>
        <v>99000</v>
      </c>
      <c r="I33" s="29">
        <f>ROUND(H33/B33*100,0)</f>
        <v>122</v>
      </c>
      <c r="J33" s="60">
        <f>ROUND(H33/$H$15,2)</f>
        <v>1</v>
      </c>
    </row>
    <row r="35" spans="1:10" x14ac:dyDescent="0.25">
      <c r="A35" s="6"/>
      <c r="B35" s="2">
        <v>2001</v>
      </c>
      <c r="C35" s="2" t="s">
        <v>2</v>
      </c>
      <c r="D35" s="2" t="s">
        <v>3</v>
      </c>
      <c r="E35" s="2">
        <v>2002</v>
      </c>
      <c r="F35" s="2" t="s">
        <v>2</v>
      </c>
      <c r="G35" s="2" t="s">
        <v>3</v>
      </c>
      <c r="H35" s="2">
        <v>2003</v>
      </c>
      <c r="I35" s="2" t="s">
        <v>2</v>
      </c>
      <c r="J35" s="2" t="s">
        <v>3</v>
      </c>
    </row>
    <row r="36" spans="1:10" x14ac:dyDescent="0.25">
      <c r="A36" s="7" t="s">
        <v>25</v>
      </c>
      <c r="B36" s="14">
        <v>182616</v>
      </c>
      <c r="C36" s="2"/>
      <c r="D36" s="13"/>
      <c r="E36" s="15">
        <v>237169</v>
      </c>
      <c r="F36" s="2"/>
      <c r="G36" s="13"/>
      <c r="H36" s="15">
        <v>455000</v>
      </c>
      <c r="I36" s="2"/>
      <c r="J36" s="13"/>
    </row>
    <row r="37" spans="1:10" x14ac:dyDescent="0.25">
      <c r="A37" s="6" t="s">
        <v>26</v>
      </c>
      <c r="B37" s="14"/>
      <c r="C37" s="3"/>
      <c r="D37" s="3"/>
      <c r="E37" s="15"/>
      <c r="F37" s="3"/>
      <c r="G37" s="3"/>
      <c r="H37" s="15"/>
      <c r="I37" s="3"/>
      <c r="J37" s="3"/>
    </row>
    <row r="38" spans="1:10" x14ac:dyDescent="0.25">
      <c r="A38" s="6" t="s">
        <v>27</v>
      </c>
      <c r="B38" s="16">
        <v>-7556</v>
      </c>
      <c r="C38" s="3"/>
      <c r="D38" s="8"/>
      <c r="E38" s="17">
        <v>-16175</v>
      </c>
      <c r="F38" s="2"/>
      <c r="G38" s="8"/>
      <c r="H38" s="17">
        <v>-26807</v>
      </c>
      <c r="I38" s="2"/>
      <c r="J38" s="8"/>
    </row>
    <row r="39" spans="1:10" ht="16.5" thickBot="1" x14ac:dyDescent="0.3">
      <c r="A39" s="6" t="s">
        <v>28</v>
      </c>
      <c r="B39" s="18">
        <v>-13128</v>
      </c>
      <c r="C39" s="25"/>
      <c r="D39" s="26"/>
      <c r="E39" s="19">
        <v>-16583</v>
      </c>
      <c r="F39" s="27"/>
      <c r="G39" s="26"/>
      <c r="H39" s="19">
        <v>-21670</v>
      </c>
      <c r="I39" s="27"/>
      <c r="J39" s="26"/>
    </row>
    <row r="40" spans="1:10" x14ac:dyDescent="0.25">
      <c r="A40" s="7" t="s">
        <v>29</v>
      </c>
      <c r="B40" s="14">
        <f>SUM(B36:B39)</f>
        <v>161932</v>
      </c>
      <c r="C40" s="2"/>
      <c r="D40" s="11"/>
      <c r="E40" s="15">
        <f>SUM(E36:E39)</f>
        <v>204411</v>
      </c>
      <c r="F40" s="2"/>
      <c r="G40" s="8"/>
      <c r="H40" s="15">
        <f>SUM(H36:H39)</f>
        <v>406523</v>
      </c>
      <c r="I40" s="2"/>
      <c r="J40" s="8"/>
    </row>
    <row r="41" spans="1:10" ht="16.5" thickBot="1" x14ac:dyDescent="0.3">
      <c r="A41" s="6" t="s">
        <v>30</v>
      </c>
      <c r="B41" s="18">
        <v>-123373</v>
      </c>
      <c r="C41" s="25"/>
      <c r="D41" s="26"/>
      <c r="E41" s="19">
        <v>-147440</v>
      </c>
      <c r="F41" s="27"/>
      <c r="G41" s="26"/>
      <c r="H41" s="19">
        <v>-252927</v>
      </c>
      <c r="I41" s="27"/>
      <c r="J41" s="26"/>
    </row>
    <row r="42" spans="1:10" x14ac:dyDescent="0.25">
      <c r="A42" s="7" t="s">
        <v>31</v>
      </c>
      <c r="B42" s="14">
        <f>+B40+B41</f>
        <v>38559</v>
      </c>
      <c r="C42" s="2"/>
      <c r="D42" s="11"/>
      <c r="E42" s="15">
        <f>+E40+E41</f>
        <v>56971</v>
      </c>
      <c r="F42" s="2"/>
      <c r="G42" s="11"/>
      <c r="H42" s="15">
        <f>+H40+H41</f>
        <v>153596</v>
      </c>
      <c r="I42" s="2"/>
      <c r="J42" s="11"/>
    </row>
    <row r="43" spans="1:10" x14ac:dyDescent="0.25">
      <c r="A43" s="7" t="s">
        <v>32</v>
      </c>
      <c r="B43" s="14"/>
      <c r="C43" s="3"/>
      <c r="D43" s="3"/>
      <c r="E43" s="15"/>
      <c r="F43" s="3"/>
      <c r="G43" s="3"/>
      <c r="H43" s="15"/>
      <c r="I43" s="3"/>
      <c r="J43" s="3"/>
    </row>
    <row r="44" spans="1:10" x14ac:dyDescent="0.25">
      <c r="A44" s="6" t="s">
        <v>33</v>
      </c>
      <c r="B44" s="16">
        <v>-7860</v>
      </c>
      <c r="C44" s="3"/>
      <c r="D44" s="8"/>
      <c r="E44" s="17">
        <v>-11397</v>
      </c>
      <c r="F44" s="2"/>
      <c r="G44" s="8"/>
      <c r="H44" s="17">
        <v>-19200</v>
      </c>
      <c r="I44" s="2"/>
      <c r="J44" s="8"/>
    </row>
    <row r="45" spans="1:10" x14ac:dyDescent="0.25">
      <c r="A45" s="6" t="s">
        <v>34</v>
      </c>
      <c r="B45" s="16">
        <v>-7151</v>
      </c>
      <c r="C45" s="3"/>
      <c r="D45" s="8"/>
      <c r="E45" s="17">
        <v>-9171</v>
      </c>
      <c r="F45" s="2"/>
      <c r="G45" s="8"/>
      <c r="H45" s="17">
        <v>-13190</v>
      </c>
      <c r="I45" s="2"/>
      <c r="J45" s="8"/>
    </row>
    <row r="46" spans="1:10" ht="16.5" thickBot="1" x14ac:dyDescent="0.3">
      <c r="A46" s="6" t="s">
        <v>35</v>
      </c>
      <c r="B46" s="18">
        <v>-10608</v>
      </c>
      <c r="C46" s="25"/>
      <c r="D46" s="26"/>
      <c r="E46" s="19">
        <v>-26060</v>
      </c>
      <c r="F46" s="27"/>
      <c r="G46" s="26"/>
      <c r="H46" s="19">
        <v>-114503</v>
      </c>
      <c r="I46" s="27"/>
      <c r="J46" s="26"/>
    </row>
    <row r="47" spans="1:10" x14ac:dyDescent="0.25">
      <c r="A47" s="7" t="s">
        <v>36</v>
      </c>
      <c r="B47" s="14">
        <f>SUM(B42:B46)</f>
        <v>12940</v>
      </c>
      <c r="C47" s="2"/>
      <c r="D47" s="11"/>
      <c r="E47" s="15">
        <f>SUM(E42:E46)</f>
        <v>10343</v>
      </c>
      <c r="F47" s="2"/>
      <c r="G47" s="11"/>
      <c r="H47" s="15">
        <f>SUM(H42:H46)</f>
        <v>6703</v>
      </c>
      <c r="I47" s="2"/>
      <c r="J47" s="11"/>
    </row>
    <row r="48" spans="1:10" x14ac:dyDescent="0.25">
      <c r="A48" s="7" t="s">
        <v>37</v>
      </c>
      <c r="B48" s="14"/>
      <c r="C48" s="3"/>
      <c r="D48" s="3"/>
      <c r="E48" s="15"/>
      <c r="F48" s="3"/>
      <c r="G48" s="3"/>
      <c r="H48" s="15"/>
      <c r="I48" s="3"/>
      <c r="J48" s="3"/>
    </row>
    <row r="49" spans="1:10" x14ac:dyDescent="0.25">
      <c r="A49" s="6" t="s">
        <v>38</v>
      </c>
      <c r="B49" s="16">
        <v>120</v>
      </c>
      <c r="C49" s="3"/>
      <c r="D49" s="8"/>
      <c r="E49" s="17">
        <v>0</v>
      </c>
      <c r="F49" s="2"/>
      <c r="G49" s="8"/>
      <c r="H49" s="17">
        <v>0</v>
      </c>
      <c r="I49" s="2"/>
      <c r="J49" s="8"/>
    </row>
    <row r="50" spans="1:10" ht="16.5" thickBot="1" x14ac:dyDescent="0.3">
      <c r="A50" s="6" t="s">
        <v>39</v>
      </c>
      <c r="B50" s="18">
        <v>-1598</v>
      </c>
      <c r="C50" s="25"/>
      <c r="D50" s="26"/>
      <c r="E50" s="19">
        <f>230-2650</f>
        <v>-2420</v>
      </c>
      <c r="F50" s="27"/>
      <c r="G50" s="26"/>
      <c r="H50" s="19">
        <f>390-2030</f>
        <v>-1640</v>
      </c>
      <c r="I50" s="27"/>
      <c r="J50" s="26"/>
    </row>
    <row r="51" spans="1:10" ht="16.5" thickBot="1" x14ac:dyDescent="0.3">
      <c r="A51" s="7" t="s">
        <v>40</v>
      </c>
      <c r="B51" s="20">
        <f>SUM(B47:B50)</f>
        <v>11462</v>
      </c>
      <c r="C51" s="25"/>
      <c r="D51" s="26"/>
      <c r="E51" s="28">
        <f>SUM(E47:E50)</f>
        <v>7923</v>
      </c>
      <c r="F51" s="29"/>
      <c r="G51" s="30"/>
      <c r="H51" s="28">
        <f>SUM(H47:H50)</f>
        <v>5063</v>
      </c>
      <c r="I51" s="29"/>
      <c r="J51" s="30"/>
    </row>
    <row r="52" spans="1:10" x14ac:dyDescent="0.25">
      <c r="A52" s="6" t="s">
        <v>41</v>
      </c>
      <c r="B52" s="31">
        <v>-3690</v>
      </c>
      <c r="C52" s="32"/>
      <c r="D52" s="33"/>
      <c r="E52" s="34">
        <v>-3777</v>
      </c>
      <c r="F52" s="35"/>
      <c r="G52" s="33"/>
      <c r="H52" s="34">
        <v>-2410</v>
      </c>
      <c r="I52" s="35"/>
      <c r="J52" s="33"/>
    </row>
    <row r="53" spans="1:10" ht="16.5" thickBot="1" x14ac:dyDescent="0.3">
      <c r="A53" s="7" t="s">
        <v>42</v>
      </c>
      <c r="B53" s="24">
        <f>+B51+B52</f>
        <v>7772</v>
      </c>
      <c r="C53" s="22"/>
      <c r="D53" s="23"/>
      <c r="E53" s="21">
        <f>+E51+E52</f>
        <v>4146</v>
      </c>
      <c r="F53" s="36"/>
      <c r="G53" s="23"/>
      <c r="H53" s="21">
        <f>+H51+H52</f>
        <v>2653</v>
      </c>
      <c r="I53" s="36"/>
      <c r="J53" s="23"/>
    </row>
    <row r="54" spans="1:10" ht="16.5" thickTop="1" x14ac:dyDescent="0.25"/>
  </sheetData>
  <printOptions gridLines="1"/>
  <pageMargins left="0.51181102362204722" right="0.51181102362204722" top="0.78740157480314965" bottom="0.78740157480314965" header="0.31496062992125984" footer="0.31496062992125984"/>
  <pageSetup paperSize="9" scale="85" orientation="portrait" r:id="rId1"/>
  <headerFooter>
    <oddFooter>&amp;LNome:&amp;CAvaliação de Contabilidade&amp;RData da Avaliação: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0"/>
  <sheetViews>
    <sheetView tabSelected="1" zoomScale="160" zoomScaleNormal="160" workbookViewId="0">
      <selection activeCell="L15" sqref="L15"/>
    </sheetView>
  </sheetViews>
  <sheetFormatPr defaultColWidth="8.85546875" defaultRowHeight="15" x14ac:dyDescent="0.25"/>
  <cols>
    <col min="1" max="1" width="30.42578125" bestFit="1" customWidth="1"/>
    <col min="5" max="5" width="9.7109375" customWidth="1"/>
    <col min="8" max="8" width="10.140625" customWidth="1"/>
  </cols>
  <sheetData>
    <row r="1" spans="1:10" ht="15.75" x14ac:dyDescent="0.25">
      <c r="A1" s="6"/>
      <c r="B1" s="2">
        <v>2001</v>
      </c>
      <c r="C1" s="2" t="s">
        <v>2</v>
      </c>
      <c r="D1" s="2" t="s">
        <v>3</v>
      </c>
      <c r="E1" s="2">
        <v>2002</v>
      </c>
      <c r="F1" s="2" t="s">
        <v>2</v>
      </c>
      <c r="G1" s="2" t="s">
        <v>3</v>
      </c>
      <c r="H1" s="2">
        <v>2003</v>
      </c>
      <c r="I1" s="2" t="s">
        <v>2</v>
      </c>
      <c r="J1" s="2" t="s">
        <v>3</v>
      </c>
    </row>
    <row r="2" spans="1:10" ht="15.75" x14ac:dyDescent="0.25">
      <c r="A2" s="7" t="s">
        <v>25</v>
      </c>
      <c r="B2" s="14">
        <v>182616</v>
      </c>
      <c r="C2" s="2">
        <v>100</v>
      </c>
      <c r="D2" s="13">
        <f>B2/$B$2</f>
        <v>1</v>
      </c>
      <c r="E2" s="15">
        <v>237169</v>
      </c>
      <c r="F2" s="61">
        <f>E2/B2*100</f>
        <v>129.87306698208263</v>
      </c>
      <c r="G2" s="13">
        <f>E2/$E$2</f>
        <v>1</v>
      </c>
      <c r="H2" s="15">
        <v>455000</v>
      </c>
      <c r="I2" s="61">
        <f>H2/B2*100</f>
        <v>249.15670039865068</v>
      </c>
      <c r="J2" s="13">
        <f>H2/$H$2</f>
        <v>1</v>
      </c>
    </row>
    <row r="3" spans="1:10" ht="15.75" x14ac:dyDescent="0.25">
      <c r="A3" s="6" t="s">
        <v>26</v>
      </c>
      <c r="B3" s="14"/>
      <c r="C3" s="3"/>
      <c r="D3" s="3"/>
      <c r="E3" s="15"/>
      <c r="F3" s="3"/>
      <c r="G3" s="13"/>
      <c r="H3" s="15"/>
      <c r="I3" s="3"/>
      <c r="J3" s="13"/>
    </row>
    <row r="4" spans="1:10" ht="15.75" x14ac:dyDescent="0.25">
      <c r="A4" s="6" t="s">
        <v>27</v>
      </c>
      <c r="B4" s="16">
        <v>-7556</v>
      </c>
      <c r="C4" s="2">
        <v>100</v>
      </c>
      <c r="D4" s="62">
        <f>B4/$B$2</f>
        <v>-4.1376440180488021E-2</v>
      </c>
      <c r="E4" s="17">
        <v>-16175</v>
      </c>
      <c r="F4" s="61">
        <f>E4/B4*100</f>
        <v>214.06829010058232</v>
      </c>
      <c r="G4" s="13">
        <f t="shared" ref="G4:G8" si="0">E4/$E$2</f>
        <v>-6.8200312857076603E-2</v>
      </c>
      <c r="H4" s="17">
        <v>-26807</v>
      </c>
      <c r="I4" s="61">
        <f>H4/B4*100</f>
        <v>354.77766013763897</v>
      </c>
      <c r="J4" s="13">
        <f t="shared" ref="J4:J19" si="1">H4/$H$2</f>
        <v>-5.8916483516483514E-2</v>
      </c>
    </row>
    <row r="5" spans="1:10" ht="16.5" thickBot="1" x14ac:dyDescent="0.3">
      <c r="A5" s="6" t="s">
        <v>28</v>
      </c>
      <c r="B5" s="18">
        <v>-13128</v>
      </c>
      <c r="C5" s="2">
        <v>100</v>
      </c>
      <c r="D5" s="62">
        <f>B5/$B$2</f>
        <v>-7.1888553029307398E-2</v>
      </c>
      <c r="E5" s="19">
        <v>-16583</v>
      </c>
      <c r="F5" s="61">
        <f>E5/B5*100</f>
        <v>126.3177940280317</v>
      </c>
      <c r="G5" s="13">
        <f t="shared" si="0"/>
        <v>-6.9920605138108272E-2</v>
      </c>
      <c r="H5" s="19">
        <v>-21670</v>
      </c>
      <c r="I5" s="61">
        <f>H5/B5*100</f>
        <v>165.06703229737965</v>
      </c>
      <c r="J5" s="13">
        <f t="shared" si="1"/>
        <v>-4.7626373626373626E-2</v>
      </c>
    </row>
    <row r="6" spans="1:10" ht="15.75" x14ac:dyDescent="0.25">
      <c r="A6" s="7" t="s">
        <v>29</v>
      </c>
      <c r="B6" s="14">
        <f>SUM(B2:B5)</f>
        <v>161932</v>
      </c>
      <c r="C6" s="2">
        <v>100</v>
      </c>
      <c r="D6" s="62">
        <f>B6/$B$2</f>
        <v>0.88673500679020456</v>
      </c>
      <c r="E6" s="15">
        <f>SUM(E2:E5)</f>
        <v>204411</v>
      </c>
      <c r="F6" s="61">
        <f>E6/B6*100</f>
        <v>126.23261615986958</v>
      </c>
      <c r="G6" s="13">
        <f t="shared" si="0"/>
        <v>0.86187908200481511</v>
      </c>
      <c r="H6" s="15">
        <f>SUM(H2:H5)</f>
        <v>406523</v>
      </c>
      <c r="I6" s="61">
        <f>H6/B6*100</f>
        <v>251.04550058049057</v>
      </c>
      <c r="J6" s="13">
        <f t="shared" si="1"/>
        <v>0.89345714285714284</v>
      </c>
    </row>
    <row r="7" spans="1:10" ht="16.5" thickBot="1" x14ac:dyDescent="0.3">
      <c r="A7" s="63" t="s">
        <v>30</v>
      </c>
      <c r="B7" s="64">
        <v>-123373</v>
      </c>
      <c r="C7" s="65">
        <v>100</v>
      </c>
      <c r="D7" s="66">
        <f>B7/$B$2</f>
        <v>-0.67558702413808214</v>
      </c>
      <c r="E7" s="67">
        <v>-147440</v>
      </c>
      <c r="F7" s="68">
        <f>E7/B7*100</f>
        <v>119.5075097468652</v>
      </c>
      <c r="G7" s="69">
        <f t="shared" si="0"/>
        <v>-0.62166640665516992</v>
      </c>
      <c r="H7" s="70">
        <v>-252927</v>
      </c>
      <c r="I7" s="68">
        <f>H7/B7*100</f>
        <v>205.01001029398651</v>
      </c>
      <c r="J7" s="69">
        <f t="shared" si="1"/>
        <v>-0.55588351648351653</v>
      </c>
    </row>
    <row r="8" spans="1:10" ht="15.75" x14ac:dyDescent="0.25">
      <c r="A8" s="7" t="s">
        <v>31</v>
      </c>
      <c r="B8" s="14">
        <f>+B6+B7</f>
        <v>38559</v>
      </c>
      <c r="C8" s="2">
        <v>100</v>
      </c>
      <c r="D8" s="62">
        <f>B8/$B$2</f>
        <v>0.21114798265212248</v>
      </c>
      <c r="E8" s="15">
        <f>+E6+E7</f>
        <v>56971</v>
      </c>
      <c r="F8" s="61">
        <f>E8/B8*100</f>
        <v>147.75020099068959</v>
      </c>
      <c r="G8" s="13">
        <f t="shared" si="0"/>
        <v>0.24021267534964519</v>
      </c>
      <c r="H8" s="15">
        <f>+H6+H7</f>
        <v>153596</v>
      </c>
      <c r="I8" s="61">
        <f>H8/B8*100</f>
        <v>398.34020591820331</v>
      </c>
      <c r="J8" s="13">
        <f t="shared" si="1"/>
        <v>0.33757362637362637</v>
      </c>
    </row>
    <row r="9" spans="1:10" ht="15.75" x14ac:dyDescent="0.25">
      <c r="A9" s="7" t="s">
        <v>32</v>
      </c>
      <c r="B9" s="14"/>
      <c r="C9" s="3"/>
      <c r="D9" s="3"/>
      <c r="E9" s="15"/>
      <c r="F9" s="3"/>
      <c r="G9" s="13"/>
      <c r="H9" s="15"/>
      <c r="I9" s="3"/>
      <c r="J9" s="13"/>
    </row>
    <row r="10" spans="1:10" ht="15.75" x14ac:dyDescent="0.25">
      <c r="A10" s="6" t="s">
        <v>33</v>
      </c>
      <c r="B10" s="16">
        <v>-7860</v>
      </c>
      <c r="C10" s="2">
        <v>100</v>
      </c>
      <c r="D10" s="62">
        <f>B10/$B$2</f>
        <v>-4.3041135497437245E-2</v>
      </c>
      <c r="E10" s="17">
        <v>-11397</v>
      </c>
      <c r="F10" s="61">
        <f>E10/B10*100</f>
        <v>145</v>
      </c>
      <c r="G10" s="13">
        <f>E10/$E$2</f>
        <v>-4.8054340997347886E-2</v>
      </c>
      <c r="H10" s="17">
        <v>-19200</v>
      </c>
      <c r="I10" s="61">
        <f>H10/B10*100</f>
        <v>244.27480916030535</v>
      </c>
      <c r="J10" s="13">
        <f t="shared" si="1"/>
        <v>-4.2197802197802198E-2</v>
      </c>
    </row>
    <row r="11" spans="1:10" ht="15.75" x14ac:dyDescent="0.25">
      <c r="A11" s="6" t="s">
        <v>34</v>
      </c>
      <c r="B11" s="16">
        <v>-7151</v>
      </c>
      <c r="C11" s="2">
        <v>100</v>
      </c>
      <c r="D11" s="62">
        <f>B11/$B$2</f>
        <v>-3.9158671748368158E-2</v>
      </c>
      <c r="E11" s="17">
        <v>-9171</v>
      </c>
      <c r="F11" s="61">
        <f>E11/B11*100</f>
        <v>128.24779751083764</v>
      </c>
      <c r="G11" s="13">
        <f>E11/$E$2</f>
        <v>-3.8668628699366277E-2</v>
      </c>
      <c r="H11" s="17">
        <v>-13190</v>
      </c>
      <c r="I11" s="61">
        <f>H11/B11*100</f>
        <v>184.44972731086563</v>
      </c>
      <c r="J11" s="13">
        <f t="shared" si="1"/>
        <v>-2.898901098901099E-2</v>
      </c>
    </row>
    <row r="12" spans="1:10" ht="16.5" thickBot="1" x14ac:dyDescent="0.3">
      <c r="A12" s="6" t="s">
        <v>35</v>
      </c>
      <c r="B12" s="18">
        <v>-10608</v>
      </c>
      <c r="C12" s="2">
        <v>100</v>
      </c>
      <c r="D12" s="62">
        <f>B12/$B$2</f>
        <v>-5.8089105007228282E-2</v>
      </c>
      <c r="E12" s="19">
        <v>-26060</v>
      </c>
      <c r="F12" s="61">
        <f>E12/B12*100</f>
        <v>245.66365007541481</v>
      </c>
      <c r="G12" s="13">
        <f t="shared" ref="G12:G15" si="2">E12/$E$2</f>
        <v>-0.1098794530482483</v>
      </c>
      <c r="H12" s="19">
        <v>-114503</v>
      </c>
      <c r="I12" s="61">
        <f>H12/B12*100</f>
        <v>1079.4023378582201</v>
      </c>
      <c r="J12" s="13">
        <f t="shared" si="1"/>
        <v>-0.25165494505494507</v>
      </c>
    </row>
    <row r="13" spans="1:10" ht="15.75" x14ac:dyDescent="0.25">
      <c r="A13" s="7" t="s">
        <v>36</v>
      </c>
      <c r="B13" s="14">
        <f>SUM(B8:B12)</f>
        <v>12940</v>
      </c>
      <c r="C13" s="2">
        <v>100</v>
      </c>
      <c r="D13" s="62">
        <f>B13/$B$2</f>
        <v>7.08590703990888E-2</v>
      </c>
      <c r="E13" s="15">
        <f>SUM(E8:E12)</f>
        <v>10343</v>
      </c>
      <c r="F13" s="61">
        <f>E13/B13*100</f>
        <v>79.930448222565687</v>
      </c>
      <c r="G13" s="13">
        <f t="shared" si="2"/>
        <v>4.3610252604682737E-2</v>
      </c>
      <c r="H13" s="15">
        <f>SUM(H8:H12)</f>
        <v>6703</v>
      </c>
      <c r="I13" s="61">
        <f>H13/B13*100</f>
        <v>51.800618238021634</v>
      </c>
      <c r="J13" s="13">
        <f t="shared" si="1"/>
        <v>1.4731868131868131E-2</v>
      </c>
    </row>
    <row r="14" spans="1:10" ht="15.75" x14ac:dyDescent="0.25">
      <c r="A14" s="7" t="s">
        <v>37</v>
      </c>
      <c r="B14" s="14"/>
      <c r="C14" s="3"/>
      <c r="D14" s="3"/>
      <c r="E14" s="15"/>
      <c r="F14" s="3"/>
      <c r="G14" s="13"/>
      <c r="H14" s="15"/>
      <c r="I14" s="61"/>
      <c r="J14" s="13"/>
    </row>
    <row r="15" spans="1:10" ht="15.75" x14ac:dyDescent="0.25">
      <c r="A15" s="6" t="s">
        <v>38</v>
      </c>
      <c r="B15" s="16">
        <v>120</v>
      </c>
      <c r="C15" s="2">
        <v>100</v>
      </c>
      <c r="D15" s="62">
        <f>B15/$B$2</f>
        <v>6.5711657247995799E-4</v>
      </c>
      <c r="E15" s="17">
        <v>0</v>
      </c>
      <c r="F15" s="61">
        <f>E15/B15*100</f>
        <v>0</v>
      </c>
      <c r="G15" s="13">
        <f t="shared" si="2"/>
        <v>0</v>
      </c>
      <c r="H15" s="17">
        <v>0</v>
      </c>
      <c r="I15" s="61">
        <f t="shared" ref="I14:I15" si="3">H15/B15*100</f>
        <v>0</v>
      </c>
      <c r="J15" s="13">
        <f t="shared" si="1"/>
        <v>0</v>
      </c>
    </row>
    <row r="16" spans="1:10" ht="16.5" thickBot="1" x14ac:dyDescent="0.3">
      <c r="A16" s="6" t="s">
        <v>39</v>
      </c>
      <c r="B16" s="18">
        <v>-1598</v>
      </c>
      <c r="C16" s="2">
        <v>100</v>
      </c>
      <c r="D16" s="62">
        <f>B16/$B$2</f>
        <v>-8.750602356858107E-3</v>
      </c>
      <c r="E16" s="19">
        <f>230-2650</f>
        <v>-2420</v>
      </c>
      <c r="F16" s="61">
        <f>E16/B16*100</f>
        <v>151.43929912390487</v>
      </c>
      <c r="G16" s="13">
        <f>E16/$E$2</f>
        <v>-1.0203694412001569E-2</v>
      </c>
      <c r="H16" s="19">
        <f>390-2030</f>
        <v>-1640</v>
      </c>
      <c r="I16" s="61">
        <f>H16/B16*100</f>
        <v>102.62828535669588</v>
      </c>
      <c r="J16" s="13">
        <f t="shared" si="1"/>
        <v>-3.6043956043956046E-3</v>
      </c>
    </row>
    <row r="17" spans="1:10" ht="16.5" thickBot="1" x14ac:dyDescent="0.3">
      <c r="A17" s="7" t="s">
        <v>40</v>
      </c>
      <c r="B17" s="20">
        <f>SUM(B13:B16)</f>
        <v>11462</v>
      </c>
      <c r="C17" s="2">
        <v>100</v>
      </c>
      <c r="D17" s="62">
        <f>B17/$B$2</f>
        <v>6.2765584614710643E-2</v>
      </c>
      <c r="E17" s="28">
        <f>SUM(E13:E16)</f>
        <v>7923</v>
      </c>
      <c r="F17" s="61">
        <f>E17/B17*100</f>
        <v>69.124062118303968</v>
      </c>
      <c r="G17" s="13">
        <f>E17/$E$2</f>
        <v>3.3406558192681166E-2</v>
      </c>
      <c r="H17" s="28">
        <f>SUM(H13:H16)</f>
        <v>5063</v>
      </c>
      <c r="I17" s="61">
        <f>H17/B17*100</f>
        <v>44.172046763217587</v>
      </c>
      <c r="J17" s="13">
        <f t="shared" si="1"/>
        <v>1.1127472527472527E-2</v>
      </c>
    </row>
    <row r="18" spans="1:10" ht="15.75" x14ac:dyDescent="0.25">
      <c r="A18" s="6" t="s">
        <v>41</v>
      </c>
      <c r="B18" s="31">
        <v>-3690</v>
      </c>
      <c r="C18" s="2">
        <v>100</v>
      </c>
      <c r="D18" s="62">
        <f>B18/$B$2</f>
        <v>-2.0206334603758706E-2</v>
      </c>
      <c r="E18" s="34">
        <v>-3777</v>
      </c>
      <c r="F18" s="61">
        <f>E18/B18*100</f>
        <v>102.35772357723579</v>
      </c>
      <c r="G18" s="13">
        <f t="shared" ref="G18:G19" si="4">E18/$E$2</f>
        <v>-1.5925352807491706E-2</v>
      </c>
      <c r="H18" s="34">
        <v>-2410</v>
      </c>
      <c r="I18" s="61">
        <f>H18/B18*100</f>
        <v>65.311653116531161</v>
      </c>
      <c r="J18" s="13">
        <f t="shared" si="1"/>
        <v>-5.2967032967032963E-3</v>
      </c>
    </row>
    <row r="19" spans="1:10" ht="16.5" thickBot="1" x14ac:dyDescent="0.3">
      <c r="A19" s="7" t="s">
        <v>42</v>
      </c>
      <c r="B19" s="24">
        <f>+B17+B18</f>
        <v>7772</v>
      </c>
      <c r="C19" s="2">
        <v>100</v>
      </c>
      <c r="D19" s="62">
        <f>B19/$B$2</f>
        <v>4.2559250010951941E-2</v>
      </c>
      <c r="E19" s="21">
        <f>+E17+E18</f>
        <v>4146</v>
      </c>
      <c r="F19" s="61">
        <f>E19/B19*100</f>
        <v>53.345342254246006</v>
      </c>
      <c r="G19" s="13">
        <f t="shared" si="4"/>
        <v>1.7481205385189463E-2</v>
      </c>
      <c r="H19" s="21">
        <f>+H17+H18</f>
        <v>2653</v>
      </c>
      <c r="I19" s="61">
        <f>H19/B19*100</f>
        <v>34.13535769428718</v>
      </c>
      <c r="J19" s="13">
        <f t="shared" si="1"/>
        <v>5.8307692307692305E-3</v>
      </c>
    </row>
    <row r="20" spans="1:10" ht="15.75" thickTop="1" x14ac:dyDescent="0.25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ColWidth="8.85546875"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BE3368633F6846BB3AF6CB35492D3F" ma:contentTypeVersion="5" ma:contentTypeDescription="Crie um novo documento." ma:contentTypeScope="" ma:versionID="1f03cad2ac65f8cb25ca0f5fc220b1a3">
  <xsd:schema xmlns:xsd="http://www.w3.org/2001/XMLSchema" xmlns:xs="http://www.w3.org/2001/XMLSchema" xmlns:p="http://schemas.microsoft.com/office/2006/metadata/properties" xmlns:ns2="ab730566-3a1f-4381-8ee4-5e3fa9a4eb67" targetNamespace="http://schemas.microsoft.com/office/2006/metadata/properties" ma:root="true" ma:fieldsID="92399a1e1ab28eb058fa4d3af6ea3c0c" ns2:_="">
    <xsd:import namespace="ab730566-3a1f-4381-8ee4-5e3fa9a4eb67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730566-3a1f-4381-8ee4-5e3fa9a4eb67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A775ECE-17F9-45C7-9053-0A8632BD70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730566-3a1f-4381-8ee4-5e3fa9a4eb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DBE5BC1-7321-42A7-A005-ED60E8ECAA0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 (2)</vt:lpstr>
      <vt:lpstr>AtividadeOn-Line_AH e AV</vt:lpstr>
      <vt:lpstr>Plan3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Professor</dc:creator>
  <cp:keywords/>
  <dc:description/>
  <cp:lastModifiedBy>GUSTAVO GONDO</cp:lastModifiedBy>
  <cp:revision/>
  <dcterms:created xsi:type="dcterms:W3CDTF">2015-04-29T21:47:48Z</dcterms:created>
  <dcterms:modified xsi:type="dcterms:W3CDTF">2024-05-07T20:38:46Z</dcterms:modified>
  <cp:category/>
  <cp:contentStatus/>
</cp:coreProperties>
</file>