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4to Año\A - Teoría de Circuitos II\Labo\Trabajo_Laboratorio\Mediciones\"/>
    </mc:Choice>
  </mc:AlternateContent>
  <xr:revisionPtr revIDLastSave="0" documentId="13_ncr:1_{F8236FD7-EFCA-4019-9647-CA59EC40E655}" xr6:coauthVersionLast="47" xr6:coauthVersionMax="47" xr10:uidLastSave="{00000000-0000-0000-0000-000000000000}"/>
  <bookViews>
    <workbookView xWindow="-120" yWindow="-120" windowWidth="29040" windowHeight="15840" activeTab="1" xr2:uid="{6CDC8675-2B52-4C77-82AA-8DB947B09C51}"/>
  </bookViews>
  <sheets>
    <sheet name="Mediciones" sheetId="2" r:id="rId1"/>
    <sheet name="Instrumen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G14" i="2"/>
  <c r="I17" i="2"/>
  <c r="I18" i="2"/>
  <c r="I19" i="2"/>
  <c r="J18" i="2" s="1"/>
  <c r="I20" i="2"/>
  <c r="J19" i="2" s="1"/>
  <c r="I21" i="2"/>
  <c r="I22" i="2"/>
  <c r="I23" i="2"/>
  <c r="J22" i="2" s="1"/>
  <c r="I24" i="2"/>
  <c r="I25" i="2"/>
  <c r="I26" i="2"/>
  <c r="I27" i="2"/>
  <c r="I16" i="2"/>
  <c r="I5" i="2"/>
  <c r="I6" i="2"/>
  <c r="J5" i="2" s="1"/>
  <c r="I7" i="2"/>
  <c r="J6" i="2" s="1"/>
  <c r="I8" i="2"/>
  <c r="J7" i="2" s="1"/>
  <c r="I9" i="2"/>
  <c r="J8" i="2" s="1"/>
  <c r="I10" i="2"/>
  <c r="J9" i="2" s="1"/>
  <c r="I11" i="2"/>
  <c r="J10" i="2" s="1"/>
  <c r="I12" i="2"/>
  <c r="I13" i="2"/>
  <c r="I14" i="2"/>
  <c r="G29" i="2"/>
  <c r="G15" i="2"/>
  <c r="G27" i="2"/>
  <c r="G26" i="2"/>
  <c r="G25" i="2"/>
  <c r="G24" i="2"/>
  <c r="G23" i="2"/>
  <c r="G22" i="2"/>
  <c r="G21" i="2"/>
  <c r="G20" i="2"/>
  <c r="G19" i="2"/>
  <c r="G18" i="2"/>
  <c r="G17" i="2"/>
  <c r="G16" i="2"/>
  <c r="G13" i="2"/>
  <c r="G12" i="2"/>
  <c r="G11" i="2"/>
  <c r="G10" i="2"/>
  <c r="G9" i="2"/>
  <c r="G8" i="2"/>
  <c r="G7" i="2"/>
  <c r="G6" i="2"/>
  <c r="G5" i="2"/>
  <c r="G4" i="2"/>
  <c r="J21" i="2" l="1"/>
  <c r="J20" i="2"/>
  <c r="J23" i="2"/>
  <c r="J16" i="2"/>
  <c r="J14" i="2"/>
  <c r="J26" i="2"/>
  <c r="J13" i="2"/>
  <c r="J25" i="2"/>
  <c r="J12" i="2"/>
  <c r="J17" i="2"/>
  <c r="J11" i="2"/>
  <c r="J24" i="2"/>
</calcChain>
</file>

<file path=xl/sharedStrings.xml><?xml version="1.0" encoding="utf-8"?>
<sst xmlns="http://schemas.openxmlformats.org/spreadsheetml/2006/main" count="33" uniqueCount="30">
  <si>
    <t xml:space="preserve">Tabla de mediciones </t>
  </si>
  <si>
    <t>Frecuencia</t>
  </si>
  <si>
    <t>Spice</t>
  </si>
  <si>
    <t>Laboratorio</t>
  </si>
  <si>
    <t>f0 Spice</t>
  </si>
  <si>
    <t>Modulo</t>
  </si>
  <si>
    <t>Fase</t>
  </si>
  <si>
    <t xml:space="preserve">Trigger </t>
  </si>
  <si>
    <t>Entrada</t>
  </si>
  <si>
    <t>Vrms in</t>
  </si>
  <si>
    <t>Vrms out</t>
  </si>
  <si>
    <t>Modulo dB</t>
  </si>
  <si>
    <t>Promediador</t>
  </si>
  <si>
    <t>La fase se mide en los maximos para reducir el ruido</t>
  </si>
  <si>
    <t>el desfasaje es del canal 2 con respecto al canal 1</t>
  </si>
  <si>
    <t>pozo:</t>
  </si>
  <si>
    <t>esta medición está hecha con 64 muestras</t>
  </si>
  <si>
    <t>Mediciones con 15Vpp</t>
  </si>
  <si>
    <t>Fase [°]</t>
  </si>
  <si>
    <t>Retardo de fase [ms]</t>
  </si>
  <si>
    <t>Retardo de grupo [ms]</t>
  </si>
  <si>
    <t>Instrumento</t>
  </si>
  <si>
    <t>Código de identificación (UTN)</t>
  </si>
  <si>
    <t>Fuente</t>
  </si>
  <si>
    <t>Generador de señales</t>
  </si>
  <si>
    <t>Osciloscopio</t>
  </si>
  <si>
    <t>NG1904</t>
  </si>
  <si>
    <t>NG1360</t>
  </si>
  <si>
    <t>NG1810</t>
  </si>
  <si>
    <t>NG1326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</si>
</sst>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6" xfId="0" applyBorder="1"/>
    <xf numFmtId="164" fontId="0" fillId="0" borderId="7" xfId="0" applyNumberFormat="1" applyBorder="1"/>
    <xf numFmtId="164" fontId="0" fillId="0" borderId="4" xfId="0" applyNumberFormat="1" applyBorder="1"/>
    <xf numFmtId="0" fontId="0" fillId="0" borderId="1" xfId="0" applyBorder="1"/>
    <xf numFmtId="0" fontId="0" fillId="0" borderId="3" xfId="0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3" xfId="0" applyFill="1" applyBorder="1"/>
    <xf numFmtId="0" fontId="0" fillId="5" borderId="8" xfId="0" applyFill="1" applyBorder="1"/>
    <xf numFmtId="0" fontId="0" fillId="0" borderId="9" xfId="0" applyBorder="1"/>
    <xf numFmtId="0" fontId="0" fillId="0" borderId="11" xfId="0" applyBorder="1"/>
    <xf numFmtId="0" fontId="0" fillId="5" borderId="9" xfId="0" applyFill="1" applyBorder="1"/>
    <xf numFmtId="0" fontId="0" fillId="6" borderId="12" xfId="0" applyFill="1" applyBorder="1"/>
    <xf numFmtId="0" fontId="1" fillId="6" borderId="13" xfId="0" applyFont="1" applyFill="1" applyBorder="1"/>
    <xf numFmtId="0" fontId="1" fillId="6" borderId="12" xfId="0" applyFont="1" applyFill="1" applyBorder="1"/>
    <xf numFmtId="0" fontId="0" fillId="5" borderId="10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22" xfId="0" applyBorder="1"/>
    <xf numFmtId="0" fontId="0" fillId="6" borderId="7" xfId="0" applyFill="1" applyBorder="1"/>
    <xf numFmtId="0" fontId="0" fillId="4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Respuesta</a:t>
            </a:r>
            <a:r>
              <a:rPr lang="es-AR" baseline="0"/>
              <a:t> de fase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Mediciones!$A$4:$A$27</c15:sqref>
                  </c15:fullRef>
                </c:ext>
              </c:extLst>
              <c:f>(Mediciones!$A$4:$A$14,Mediciones!$A$16:$A$27)</c:f>
              <c:numCache>
                <c:formatCode>General</c:formatCode>
                <c:ptCount val="23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42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  <c:pt idx="8">
                  <c:v>47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  <c:pt idx="12">
                  <c:v>51</c:v>
                </c:pt>
                <c:pt idx="13">
                  <c:v>52</c:v>
                </c:pt>
                <c:pt idx="14">
                  <c:v>53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60</c:v>
                </c:pt>
                <c:pt idx="20">
                  <c:v>65</c:v>
                </c:pt>
                <c:pt idx="21">
                  <c:v>70</c:v>
                </c:pt>
                <c:pt idx="22">
                  <c:v>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Mediciones!$I$4:$I$27</c15:sqref>
                  </c15:fullRef>
                </c:ext>
              </c:extLst>
              <c:f>(Mediciones!$I$4:$I$14,Mediciones!$I$16:$I$27)</c:f>
              <c:numCache>
                <c:formatCode>General</c:formatCode>
                <c:ptCount val="23"/>
                <c:pt idx="0">
                  <c:v>-10.8</c:v>
                </c:pt>
                <c:pt idx="1">
                  <c:v>-12.96</c:v>
                </c:pt>
                <c:pt idx="2">
                  <c:v>-16.38</c:v>
                </c:pt>
                <c:pt idx="3">
                  <c:v>-20.16</c:v>
                </c:pt>
                <c:pt idx="4">
                  <c:v>-27.216000000000005</c:v>
                </c:pt>
                <c:pt idx="5">
                  <c:v>-33.264000000000003</c:v>
                </c:pt>
                <c:pt idx="6">
                  <c:v>-40.5</c:v>
                </c:pt>
                <c:pt idx="7">
                  <c:v>-46.367999999999995</c:v>
                </c:pt>
                <c:pt idx="8">
                  <c:v>-54.143999999999998</c:v>
                </c:pt>
                <c:pt idx="9">
                  <c:v>-62.208000000000006</c:v>
                </c:pt>
                <c:pt idx="10">
                  <c:v>-70.56</c:v>
                </c:pt>
                <c:pt idx="11">
                  <c:v>82.800000000000011</c:v>
                </c:pt>
                <c:pt idx="12">
                  <c:v>73.584000000000003</c:v>
                </c:pt>
                <c:pt idx="13">
                  <c:v>64.22399999999999</c:v>
                </c:pt>
                <c:pt idx="14">
                  <c:v>54.71999999999997</c:v>
                </c:pt>
                <c:pt idx="15">
                  <c:v>48.95999999999998</c:v>
                </c:pt>
                <c:pt idx="16">
                  <c:v>43.199999999999989</c:v>
                </c:pt>
                <c:pt idx="17">
                  <c:v>37.44</c:v>
                </c:pt>
                <c:pt idx="18">
                  <c:v>30.095999999999947</c:v>
                </c:pt>
                <c:pt idx="19">
                  <c:v>23.04000000000002</c:v>
                </c:pt>
                <c:pt idx="20">
                  <c:v>18.360000000000014</c:v>
                </c:pt>
                <c:pt idx="21">
                  <c:v>14.759999999999991</c:v>
                </c:pt>
                <c:pt idx="22">
                  <c:v>11.699999999999989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F-4A2D-BA6C-EBCA2C79D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911135"/>
        <c:axId val="1201911615"/>
      </c:lineChart>
      <c:catAx>
        <c:axId val="120191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  <a:r>
                  <a:rPr lang="es-AR" baseline="0"/>
                  <a:t> [Hz]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01911615"/>
        <c:crosses val="autoZero"/>
        <c:auto val="1"/>
        <c:lblAlgn val="ctr"/>
        <c:lblOffset val="100"/>
        <c:noMultiLvlLbl val="0"/>
      </c:catAx>
      <c:valAx>
        <c:axId val="120191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fase</a:t>
                </a:r>
                <a:r>
                  <a:rPr lang="es-AR" baseline="0"/>
                  <a:t> [°]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0191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118209808875917"/>
          <c:y val="2.0458858363484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3085688749999533"/>
          <c:y val="0.11234284765744809"/>
          <c:w val="0.83556843510152745"/>
          <c:h val="0.78471614356260511"/>
        </c:manualLayout>
      </c:layout>
      <c:lineChart>
        <c:grouping val="stacked"/>
        <c:varyColors val="0"/>
        <c:ser>
          <c:idx val="0"/>
          <c:order val="0"/>
          <c:tx>
            <c:v>Respuesta de módulo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Mediciones!$A$4:$A$27</c:f>
              <c:numCache>
                <c:formatCode>General</c:formatCode>
                <c:ptCount val="24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42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  <c:pt idx="8">
                  <c:v>47</c:v>
                </c:pt>
                <c:pt idx="9">
                  <c:v>48</c:v>
                </c:pt>
                <c:pt idx="10">
                  <c:v>49</c:v>
                </c:pt>
                <c:pt idx="11">
                  <c:v>49.823999999999998</c:v>
                </c:pt>
                <c:pt idx="12">
                  <c:v>50</c:v>
                </c:pt>
                <c:pt idx="13">
                  <c:v>51</c:v>
                </c:pt>
                <c:pt idx="14">
                  <c:v>52</c:v>
                </c:pt>
                <c:pt idx="15">
                  <c:v>53</c:v>
                </c:pt>
                <c:pt idx="16">
                  <c:v>54</c:v>
                </c:pt>
                <c:pt idx="17">
                  <c:v>55</c:v>
                </c:pt>
                <c:pt idx="18">
                  <c:v>56</c:v>
                </c:pt>
                <c:pt idx="19">
                  <c:v>58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</c:numCache>
            </c:numRef>
          </c:cat>
          <c:val>
            <c:numRef>
              <c:f>Mediciones!$G$4:$G$27</c:f>
              <c:numCache>
                <c:formatCode>0.000</c:formatCode>
                <c:ptCount val="24"/>
                <c:pt idx="0">
                  <c:v>8.376043344626255E-2</c:v>
                </c:pt>
                <c:pt idx="1">
                  <c:v>-0.10041602750101497</c:v>
                </c:pt>
                <c:pt idx="2">
                  <c:v>-0.28535923633960636</c:v>
                </c:pt>
                <c:pt idx="3">
                  <c:v>-0.79017082567347174</c:v>
                </c:pt>
                <c:pt idx="4">
                  <c:v>-1.2303607583843004</c:v>
                </c:pt>
                <c:pt idx="5">
                  <c:v>-2.0619917565150776</c:v>
                </c:pt>
                <c:pt idx="6">
                  <c:v>-2.7988929046651654</c:v>
                </c:pt>
                <c:pt idx="7">
                  <c:v>-3.5546641224531594</c:v>
                </c:pt>
                <c:pt idx="8">
                  <c:v>-5.7468791652216211</c:v>
                </c:pt>
                <c:pt idx="9">
                  <c:v>-8.9726543381644994</c:v>
                </c:pt>
                <c:pt idx="10">
                  <c:v>-15.641898554308572</c:v>
                </c:pt>
                <c:pt idx="11">
                  <c:v>-33.595430845896232</c:v>
                </c:pt>
                <c:pt idx="12">
                  <c:v>-25.715236545024126</c:v>
                </c:pt>
                <c:pt idx="13">
                  <c:v>-11.895215051729258</c:v>
                </c:pt>
                <c:pt idx="14">
                  <c:v>-7.3215229991032036</c:v>
                </c:pt>
                <c:pt idx="15">
                  <c:v>-4.9758075515077147</c:v>
                </c:pt>
                <c:pt idx="16">
                  <c:v>-3.5136655847990825</c:v>
                </c:pt>
                <c:pt idx="17">
                  <c:v>-2.5862907333717593</c:v>
                </c:pt>
                <c:pt idx="18">
                  <c:v>-1.9504540448947338</c:v>
                </c:pt>
                <c:pt idx="19">
                  <c:v>-1.2041845694338289</c:v>
                </c:pt>
                <c:pt idx="20">
                  <c:v>-0.80181879528557698</c:v>
                </c:pt>
                <c:pt idx="21">
                  <c:v>-0.36612617783719015</c:v>
                </c:pt>
                <c:pt idx="22">
                  <c:v>-0.16388957230543039</c:v>
                </c:pt>
                <c:pt idx="23">
                  <c:v>-9.7962199720852988E-2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6-4BFA-BEEC-50D374D00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852783"/>
        <c:axId val="1211851823"/>
      </c:lineChart>
      <c:catAx>
        <c:axId val="121185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  <a:r>
                  <a:rPr lang="es-AR" baseline="0"/>
                  <a:t> [Hz]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11851823"/>
        <c:crosses val="autoZero"/>
        <c:auto val="1"/>
        <c:lblAlgn val="ctr"/>
        <c:lblOffset val="100"/>
        <c:noMultiLvlLbl val="1"/>
      </c:catAx>
      <c:valAx>
        <c:axId val="121185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módulo</a:t>
                </a:r>
                <a:r>
                  <a:rPr lang="es-AR" baseline="0"/>
                  <a:t> [dB]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1185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Retardo</a:t>
            </a:r>
            <a:r>
              <a:rPr lang="es-AR" baseline="0"/>
              <a:t> de grupo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Mediciones!$A$5:$A$26</c15:sqref>
                  </c15:fullRef>
                </c:ext>
              </c:extLst>
              <c:f>(Mediciones!$A$5:$A$14,Mediciones!$A$16:$A$26)</c:f>
              <c:numCache>
                <c:formatCode>General</c:formatCode>
                <c:ptCount val="21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42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58</c:v>
                </c:pt>
                <c:pt idx="18">
                  <c:v>60</c:v>
                </c:pt>
                <c:pt idx="19">
                  <c:v>65</c:v>
                </c:pt>
                <c:pt idx="20">
                  <c:v>70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Mediciones!$J$5:$J$26</c15:sqref>
                  </c15:fullRef>
                </c:ext>
              </c:extLst>
              <c:f>(Mediciones!$J$5:$J$14,Mediciones!$J$16:$J$26)</c:f>
              <c:numCache>
                <c:formatCode>General</c:formatCode>
                <c:ptCount val="21"/>
                <c:pt idx="0">
                  <c:v>1.5499999999999996</c:v>
                </c:pt>
                <c:pt idx="1">
                  <c:v>1.9999999999999996</c:v>
                </c:pt>
                <c:pt idx="2">
                  <c:v>4.3000000000000025</c:v>
                </c:pt>
                <c:pt idx="3">
                  <c:v>9.1000000000000014</c:v>
                </c:pt>
                <c:pt idx="4">
                  <c:v>12.299999999999995</c:v>
                </c:pt>
                <c:pt idx="5">
                  <c:v>18.199999999999992</c:v>
                </c:pt>
                <c:pt idx="6">
                  <c:v>18.95</c:v>
                </c:pt>
                <c:pt idx="7">
                  <c:v>22.000000000000018</c:v>
                </c:pt>
                <c:pt idx="8">
                  <c:v>22.800000000000004</c:v>
                </c:pt>
                <c:pt idx="9">
                  <c:v>48.59999999999998</c:v>
                </c:pt>
                <c:pt idx="10">
                  <c:v>49.79999999999999</c:v>
                </c:pt>
                <c:pt idx="11">
                  <c:v>25.800000000000033</c:v>
                </c:pt>
                <c:pt idx="12">
                  <c:v>26.200000000000045</c:v>
                </c:pt>
                <c:pt idx="13">
                  <c:v>21.200000000000014</c:v>
                </c:pt>
                <c:pt idx="14">
                  <c:v>15.999999999999977</c:v>
                </c:pt>
                <c:pt idx="15">
                  <c:v>15.999999999999977</c:v>
                </c:pt>
                <c:pt idx="16">
                  <c:v>12.133333333333372</c:v>
                </c:pt>
                <c:pt idx="17">
                  <c:v>9.999999999999984</c:v>
                </c:pt>
                <c:pt idx="18">
                  <c:v>4.6571428571428299</c:v>
                </c:pt>
                <c:pt idx="19">
                  <c:v>2.3000000000000083</c:v>
                </c:pt>
                <c:pt idx="20">
                  <c:v>1.850000000000007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2-4EAE-A5BC-29908E460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188911"/>
        <c:axId val="1794830847"/>
      </c:lineChart>
      <c:catAx>
        <c:axId val="167618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</a:t>
                </a:r>
                <a:r>
                  <a:rPr lang="es-AR" baseline="0"/>
                  <a:t> [Hz]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94830847"/>
        <c:crosses val="autoZero"/>
        <c:auto val="1"/>
        <c:lblAlgn val="ctr"/>
        <c:lblOffset val="100"/>
        <c:noMultiLvlLbl val="0"/>
      </c:catAx>
      <c:valAx>
        <c:axId val="179483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Group</a:t>
                </a:r>
                <a:r>
                  <a:rPr lang="es-AR" baseline="0"/>
                  <a:t> delay [ms]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761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838198</xdr:colOff>
      <xdr:row>28</xdr:row>
      <xdr:rowOff>188594</xdr:rowOff>
    </xdr:from>
    <xdr:to>
      <xdr:col>19</xdr:col>
      <xdr:colOff>432288</xdr:colOff>
      <xdr:row>56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F5284-3884-0AD8-176C-6273D308B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542926</xdr:colOff>
      <xdr:row>28</xdr:row>
      <xdr:rowOff>188593</xdr:rowOff>
    </xdr:from>
    <xdr:to>
      <xdr:col>9</xdr:col>
      <xdr:colOff>228600</xdr:colOff>
      <xdr:row>57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4578AB-868C-CD15-10EE-3BE9DCD5B8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537882</xdr:colOff>
      <xdr:row>57</xdr:row>
      <xdr:rowOff>129268</xdr:rowOff>
    </xdr:from>
    <xdr:to>
      <xdr:col>9</xdr:col>
      <xdr:colOff>224517</xdr:colOff>
      <xdr:row>83</xdr:row>
      <xdr:rowOff>68036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C11B09-5E48-E39F-8BD3-B3C649123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A4576-BD07-4189-A657-028E33B20AD2}" name="Tabla1" displayName="Tabla1" ref="A1:B5" totalsRowShown="0">
  <autoFilter ref="A1:B5" xr:uid="{DD1A4576-BD07-4189-A657-028E33B20AD2}"/>
  <tableColumns count="2">
    <tableColumn id="1" xr3:uid="{7A96BF6A-5A5E-48F1-B346-23B17D5DF805}" name="Instrumento"/>
    <tableColumn id="2" xr3:uid="{5B7427A2-EAA9-447D-B662-403F8E9E18F6}" name="Código de identificación (UTN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C38B-E34C-4FC3-8946-C389CDFBE7B0}">
  <dimension ref="A1:T29"/>
  <sheetViews>
    <sheetView topLeftCell="C54" zoomScaleNormal="100" workbookViewId="0">
      <selection activeCell="M10" sqref="M10"/>
    </sheetView>
  </sheetViews>
  <sheetFormatPr baseColWidth="10" defaultColWidth="8.85546875" defaultRowHeight="15" x14ac:dyDescent="0.25"/>
  <cols>
    <col min="1" max="3" width="11.140625" customWidth="1"/>
    <col min="4" max="4" width="22.140625" customWidth="1"/>
    <col min="5" max="6" width="11.140625" customWidth="1"/>
    <col min="7" max="7" width="12.140625" customWidth="1"/>
    <col min="8" max="8" width="19.85546875" customWidth="1"/>
    <col min="9" max="9" width="15.28515625" customWidth="1"/>
    <col min="10" max="10" width="22.42578125" customWidth="1"/>
    <col min="12" max="12" width="12" customWidth="1"/>
    <col min="13" max="13" width="11.28515625" customWidth="1"/>
    <col min="14" max="14" width="24.28515625" customWidth="1"/>
    <col min="15" max="15" width="8.5703125" customWidth="1"/>
    <col min="16" max="16" width="7" customWidth="1"/>
    <col min="17" max="17" width="13.5703125" customWidth="1"/>
    <col min="18" max="18" width="10.7109375" customWidth="1"/>
    <col min="20" max="20" width="38" customWidth="1"/>
  </cols>
  <sheetData>
    <row r="1" spans="1:20" ht="15.75" thickBot="1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5"/>
      <c r="Q1" s="24" t="s">
        <v>13</v>
      </c>
      <c r="R1" s="24"/>
      <c r="S1" s="24"/>
      <c r="T1" s="24"/>
    </row>
    <row r="2" spans="1:20" x14ac:dyDescent="0.25">
      <c r="A2" s="28" t="s">
        <v>1</v>
      </c>
      <c r="B2" s="25" t="s">
        <v>2</v>
      </c>
      <c r="C2" s="26"/>
      <c r="D2" s="27"/>
      <c r="E2" s="30" t="s">
        <v>3</v>
      </c>
      <c r="F2" s="31"/>
      <c r="G2" s="31"/>
      <c r="H2" s="31"/>
      <c r="I2" s="31"/>
      <c r="J2" s="32"/>
      <c r="Q2" t="s">
        <v>4</v>
      </c>
      <c r="R2">
        <v>49.997999999999998</v>
      </c>
      <c r="S2" t="s">
        <v>12</v>
      </c>
      <c r="T2">
        <v>4</v>
      </c>
    </row>
    <row r="3" spans="1:20" x14ac:dyDescent="0.25">
      <c r="A3" s="29"/>
      <c r="B3" s="15" t="s">
        <v>5</v>
      </c>
      <c r="C3" s="10" t="s">
        <v>6</v>
      </c>
      <c r="D3" s="11" t="s">
        <v>20</v>
      </c>
      <c r="E3" s="12" t="s">
        <v>9</v>
      </c>
      <c r="F3" s="20" t="s">
        <v>10</v>
      </c>
      <c r="G3" s="20" t="s">
        <v>11</v>
      </c>
      <c r="H3" s="20" t="s">
        <v>19</v>
      </c>
      <c r="I3" s="21" t="s">
        <v>18</v>
      </c>
      <c r="J3" s="19" t="s">
        <v>20</v>
      </c>
      <c r="Q3" t="s">
        <v>7</v>
      </c>
      <c r="R3" t="s">
        <v>8</v>
      </c>
    </row>
    <row r="4" spans="1:20" x14ac:dyDescent="0.25">
      <c r="A4" s="18">
        <v>25</v>
      </c>
      <c r="B4" s="13">
        <v>-3.6999999999999998E-2</v>
      </c>
      <c r="C4" s="5">
        <v>-7</v>
      </c>
      <c r="D4" s="6">
        <v>1.3</v>
      </c>
      <c r="E4" s="13">
        <v>5.16</v>
      </c>
      <c r="F4" s="5">
        <v>5.21</v>
      </c>
      <c r="G4" s="7">
        <f>20*LOG10(F4/E4)</f>
        <v>8.376043344626255E-2</v>
      </c>
      <c r="H4" s="5">
        <v>1.2</v>
      </c>
      <c r="I4" s="5">
        <f>-H4*A4*360*0.001</f>
        <v>-10.8</v>
      </c>
      <c r="J4" s="6"/>
      <c r="Q4" t="s">
        <v>14</v>
      </c>
    </row>
    <row r="5" spans="1:20" x14ac:dyDescent="0.25">
      <c r="A5" s="16">
        <v>30</v>
      </c>
      <c r="B5" s="13">
        <v>-0.1</v>
      </c>
      <c r="C5" s="5">
        <v>-10</v>
      </c>
      <c r="D5" s="6">
        <v>1.9</v>
      </c>
      <c r="E5" s="13">
        <v>5.22</v>
      </c>
      <c r="F5" s="5">
        <v>5.16</v>
      </c>
      <c r="G5" s="7">
        <f t="shared" ref="G5:G13" si="0">20*LOG10(F5/E5)</f>
        <v>-0.10041602750101497</v>
      </c>
      <c r="H5" s="5">
        <v>1.2</v>
      </c>
      <c r="I5" s="5">
        <f t="shared" ref="I5:I13" si="1">-H5*A5*360*0.001</f>
        <v>-12.96</v>
      </c>
      <c r="J5" s="6">
        <f>-(I6-I4)/(360*(A6-A4))*1000</f>
        <v>1.5499999999999996</v>
      </c>
    </row>
    <row r="6" spans="1:20" x14ac:dyDescent="0.25">
      <c r="A6" s="16">
        <v>35</v>
      </c>
      <c r="B6" s="13">
        <v>-0.25</v>
      </c>
      <c r="C6" s="5">
        <v>-14.4</v>
      </c>
      <c r="D6" s="6">
        <v>3.2</v>
      </c>
      <c r="E6" s="13">
        <v>5.26</v>
      </c>
      <c r="F6" s="5">
        <v>5.09</v>
      </c>
      <c r="G6" s="7">
        <f t="shared" si="0"/>
        <v>-0.28535923633960636</v>
      </c>
      <c r="H6" s="5">
        <v>1.3</v>
      </c>
      <c r="I6" s="5">
        <f t="shared" si="1"/>
        <v>-16.38</v>
      </c>
      <c r="J6" s="6">
        <f>-(I7-I5)/(360*(A7-A5))*1000</f>
        <v>1.9999999999999996</v>
      </c>
      <c r="Q6" t="s">
        <v>17</v>
      </c>
    </row>
    <row r="7" spans="1:20" x14ac:dyDescent="0.25">
      <c r="A7" s="16">
        <v>40</v>
      </c>
      <c r="B7" s="13">
        <v>-0.66549999999999998</v>
      </c>
      <c r="C7" s="5">
        <v>-22.62</v>
      </c>
      <c r="D7" s="6">
        <v>6.4</v>
      </c>
      <c r="E7" s="13">
        <v>5.29</v>
      </c>
      <c r="F7" s="5">
        <v>4.83</v>
      </c>
      <c r="G7" s="7">
        <f t="shared" si="0"/>
        <v>-0.79017082567347174</v>
      </c>
      <c r="H7" s="5">
        <v>1.4</v>
      </c>
      <c r="I7" s="5">
        <f t="shared" si="1"/>
        <v>-20.16</v>
      </c>
      <c r="J7" s="6">
        <f>-(I8-I6)/(360*(A8-A6))*1000</f>
        <v>4.3000000000000025</v>
      </c>
    </row>
    <row r="8" spans="1:20" x14ac:dyDescent="0.25">
      <c r="A8" s="16">
        <v>42</v>
      </c>
      <c r="B8" s="13">
        <v>-1.06</v>
      </c>
      <c r="C8" s="5">
        <v>-28.07</v>
      </c>
      <c r="D8" s="6">
        <v>9.09</v>
      </c>
      <c r="E8" s="13">
        <v>5.3</v>
      </c>
      <c r="F8" s="5">
        <v>4.5999999999999996</v>
      </c>
      <c r="G8" s="7">
        <f t="shared" si="0"/>
        <v>-1.2303607583843004</v>
      </c>
      <c r="H8" s="5">
        <v>1.8</v>
      </c>
      <c r="I8" s="5">
        <f t="shared" si="1"/>
        <v>-27.216000000000005</v>
      </c>
      <c r="J8" s="6">
        <f>-(I9-I7)/(360*(A9-A7))*1000</f>
        <v>9.1000000000000014</v>
      </c>
    </row>
    <row r="9" spans="1:20" x14ac:dyDescent="0.25">
      <c r="A9" s="16">
        <v>44</v>
      </c>
      <c r="B9" s="13">
        <v>-1.8380000000000001</v>
      </c>
      <c r="C9" s="5">
        <v>-36.229999999999997</v>
      </c>
      <c r="D9" s="6">
        <v>13.6</v>
      </c>
      <c r="E9" s="13">
        <v>5.3</v>
      </c>
      <c r="F9" s="5">
        <v>4.18</v>
      </c>
      <c r="G9" s="7">
        <f t="shared" si="0"/>
        <v>-2.0619917565150776</v>
      </c>
      <c r="H9" s="5">
        <v>2.1</v>
      </c>
      <c r="I9" s="5">
        <f t="shared" si="1"/>
        <v>-33.264000000000003</v>
      </c>
      <c r="J9" s="6">
        <f>-(I10-I8)/(360*(A10-A8))*1000</f>
        <v>12.299999999999995</v>
      </c>
    </row>
    <row r="10" spans="1:20" x14ac:dyDescent="0.25">
      <c r="A10" s="16">
        <v>45</v>
      </c>
      <c r="B10" s="13">
        <v>-2.5099999999999998</v>
      </c>
      <c r="C10" s="5">
        <v>-41.72</v>
      </c>
      <c r="D10" s="6">
        <v>16.8</v>
      </c>
      <c r="E10" s="13">
        <v>5.3</v>
      </c>
      <c r="F10" s="5">
        <v>3.84</v>
      </c>
      <c r="G10" s="7">
        <f t="shared" si="0"/>
        <v>-2.7988929046651654</v>
      </c>
      <c r="H10" s="5">
        <v>2.5</v>
      </c>
      <c r="I10" s="5">
        <f t="shared" si="1"/>
        <v>-40.5</v>
      </c>
      <c r="J10" s="6">
        <f t="shared" ref="J10:J13" si="2">-(I11-I9)/(360*(A11-A9))*1000</f>
        <v>18.199999999999992</v>
      </c>
    </row>
    <row r="11" spans="1:20" x14ac:dyDescent="0.25">
      <c r="A11" s="16">
        <v>46</v>
      </c>
      <c r="B11" s="13">
        <v>-3.52</v>
      </c>
      <c r="C11" s="5">
        <v>-48.322000000000003</v>
      </c>
      <c r="D11" s="6">
        <v>20.66</v>
      </c>
      <c r="E11" s="13">
        <v>5.3</v>
      </c>
      <c r="F11" s="5">
        <v>3.52</v>
      </c>
      <c r="G11" s="7">
        <f t="shared" si="0"/>
        <v>-3.5546641224531594</v>
      </c>
      <c r="H11" s="5">
        <v>2.8</v>
      </c>
      <c r="I11" s="5">
        <f t="shared" si="1"/>
        <v>-46.367999999999995</v>
      </c>
      <c r="J11" s="6">
        <f t="shared" si="2"/>
        <v>18.95</v>
      </c>
    </row>
    <row r="12" spans="1:20" x14ac:dyDescent="0.25">
      <c r="A12" s="16">
        <v>47</v>
      </c>
      <c r="B12" s="13">
        <v>-5.16</v>
      </c>
      <c r="C12" s="5">
        <v>-56.58</v>
      </c>
      <c r="D12" s="6">
        <v>25.21</v>
      </c>
      <c r="E12" s="13">
        <v>5.31</v>
      </c>
      <c r="F12" s="5">
        <v>2.74</v>
      </c>
      <c r="G12" s="7">
        <f t="shared" si="0"/>
        <v>-5.7468791652216211</v>
      </c>
      <c r="H12" s="5">
        <v>3.2</v>
      </c>
      <c r="I12" s="5">
        <f t="shared" si="1"/>
        <v>-54.143999999999998</v>
      </c>
      <c r="J12" s="6">
        <f t="shared" si="2"/>
        <v>22.000000000000018</v>
      </c>
    </row>
    <row r="13" spans="1:20" x14ac:dyDescent="0.25">
      <c r="A13" s="16">
        <v>48</v>
      </c>
      <c r="B13" s="13">
        <v>-7.9180000000000001</v>
      </c>
      <c r="C13" s="5">
        <v>-66.38</v>
      </c>
      <c r="D13" s="6">
        <v>26.69</v>
      </c>
      <c r="E13" s="13">
        <v>5.31</v>
      </c>
      <c r="F13" s="5">
        <v>1.89</v>
      </c>
      <c r="G13" s="7">
        <f t="shared" si="0"/>
        <v>-8.9726543381644994</v>
      </c>
      <c r="H13" s="5">
        <v>3.6</v>
      </c>
      <c r="I13" s="5">
        <f t="shared" si="1"/>
        <v>-62.208000000000006</v>
      </c>
      <c r="J13" s="6">
        <f t="shared" si="2"/>
        <v>22.800000000000004</v>
      </c>
    </row>
    <row r="14" spans="1:20" x14ac:dyDescent="0.25">
      <c r="A14" s="16">
        <v>49</v>
      </c>
      <c r="B14" s="13">
        <v>-13.81</v>
      </c>
      <c r="C14" s="5">
        <v>-78.099999999999994</v>
      </c>
      <c r="D14" s="6">
        <v>32.99</v>
      </c>
      <c r="E14" s="13">
        <v>5.31</v>
      </c>
      <c r="F14" s="5">
        <v>0.877</v>
      </c>
      <c r="G14" s="7">
        <f t="shared" ref="G14:G27" si="3">20*LOG10(F14/E14)</f>
        <v>-15.641898554308572</v>
      </c>
      <c r="H14" s="5">
        <v>4</v>
      </c>
      <c r="I14" s="5">
        <f>-H14*A14*360*0.001</f>
        <v>-70.56</v>
      </c>
      <c r="J14" s="6">
        <f>-(I16-180-I13)/(360*(A16-A13))*1000</f>
        <v>48.59999999999998</v>
      </c>
    </row>
    <row r="15" spans="1:20" x14ac:dyDescent="0.25">
      <c r="A15" s="23">
        <v>49.823999999999998</v>
      </c>
      <c r="E15" s="2">
        <v>5.31</v>
      </c>
      <c r="F15" s="1">
        <v>0.111</v>
      </c>
      <c r="G15" s="3">
        <f t="shared" si="3"/>
        <v>-33.595430845896232</v>
      </c>
    </row>
    <row r="16" spans="1:20" x14ac:dyDescent="0.25">
      <c r="A16" s="18">
        <v>50</v>
      </c>
      <c r="B16" s="13">
        <v>-29.39</v>
      </c>
      <c r="C16" s="5">
        <v>-34.090000000000003</v>
      </c>
      <c r="D16" s="6">
        <v>36.520000000000003</v>
      </c>
      <c r="E16" s="13">
        <v>5.31</v>
      </c>
      <c r="F16" s="5">
        <v>0.27500000000000002</v>
      </c>
      <c r="G16" s="7">
        <f t="shared" si="3"/>
        <v>-25.715236545024126</v>
      </c>
      <c r="H16" s="5">
        <v>15.4</v>
      </c>
      <c r="I16" s="5">
        <f>360-H16*A16*360*0.001</f>
        <v>82.800000000000011</v>
      </c>
      <c r="J16" s="6">
        <f>-(I17-I14-180)/(360*(A17-A14))*1000</f>
        <v>49.79999999999999</v>
      </c>
    </row>
    <row r="17" spans="1:10" x14ac:dyDescent="0.25">
      <c r="A17" s="16">
        <v>51</v>
      </c>
      <c r="B17" s="13">
        <v>-13.44</v>
      </c>
      <c r="C17" s="5">
        <v>77.69</v>
      </c>
      <c r="D17" s="6">
        <v>31.61</v>
      </c>
      <c r="E17" s="13">
        <v>5.31</v>
      </c>
      <c r="F17" s="5">
        <v>1.35</v>
      </c>
      <c r="G17" s="7">
        <f t="shared" si="3"/>
        <v>-11.895215051729258</v>
      </c>
      <c r="H17" s="5">
        <v>15.6</v>
      </c>
      <c r="I17" s="5">
        <f t="shared" ref="I17:I27" si="4">360-H17*A17*360*0.001</f>
        <v>73.584000000000003</v>
      </c>
      <c r="J17" s="6">
        <f t="shared" ref="J17:J26" si="5">-(I18-I16)/(360*(A18-A16))*1000</f>
        <v>25.800000000000033</v>
      </c>
    </row>
    <row r="18" spans="1:10" x14ac:dyDescent="0.25">
      <c r="A18" s="16">
        <v>52</v>
      </c>
      <c r="B18" s="13">
        <v>-8.16</v>
      </c>
      <c r="C18" s="5">
        <v>66.94</v>
      </c>
      <c r="D18" s="6">
        <v>27.62</v>
      </c>
      <c r="E18" s="13">
        <v>5.32</v>
      </c>
      <c r="F18" s="5">
        <v>2.29</v>
      </c>
      <c r="G18" s="7">
        <f t="shared" si="3"/>
        <v>-7.3215229991032036</v>
      </c>
      <c r="H18" s="5">
        <v>15.8</v>
      </c>
      <c r="I18" s="5">
        <f t="shared" si="4"/>
        <v>64.22399999999999</v>
      </c>
      <c r="J18" s="6">
        <f t="shared" si="5"/>
        <v>26.200000000000045</v>
      </c>
    </row>
    <row r="19" spans="1:10" x14ac:dyDescent="0.25">
      <c r="A19" s="16">
        <v>53</v>
      </c>
      <c r="B19" s="13">
        <v>-5.45</v>
      </c>
      <c r="C19" s="5">
        <v>57.82</v>
      </c>
      <c r="D19" s="6">
        <v>23</v>
      </c>
      <c r="E19" s="13">
        <v>5.32</v>
      </c>
      <c r="F19" s="5">
        <v>3</v>
      </c>
      <c r="G19" s="7">
        <f t="shared" si="3"/>
        <v>-4.9758075515077147</v>
      </c>
      <c r="H19" s="5">
        <v>16</v>
      </c>
      <c r="I19" s="5">
        <f t="shared" si="4"/>
        <v>54.71999999999997</v>
      </c>
      <c r="J19" s="6">
        <f t="shared" si="5"/>
        <v>21.200000000000014</v>
      </c>
    </row>
    <row r="20" spans="1:10" x14ac:dyDescent="0.25">
      <c r="A20" s="16">
        <v>54</v>
      </c>
      <c r="B20" s="13">
        <v>-3.93</v>
      </c>
      <c r="C20" s="5">
        <v>50.62</v>
      </c>
      <c r="D20" s="6">
        <v>18.850000000000001</v>
      </c>
      <c r="E20" s="13">
        <v>5.32</v>
      </c>
      <c r="F20" s="5">
        <v>3.55</v>
      </c>
      <c r="G20" s="7">
        <f t="shared" si="3"/>
        <v>-3.5136655847990825</v>
      </c>
      <c r="H20" s="5">
        <v>16</v>
      </c>
      <c r="I20" s="5">
        <f t="shared" si="4"/>
        <v>48.95999999999998</v>
      </c>
      <c r="J20" s="6">
        <f t="shared" si="5"/>
        <v>15.999999999999977</v>
      </c>
    </row>
    <row r="21" spans="1:10" x14ac:dyDescent="0.25">
      <c r="A21" s="16">
        <v>55</v>
      </c>
      <c r="B21" s="13">
        <v>-2.9</v>
      </c>
      <c r="C21" s="5">
        <v>44.46</v>
      </c>
      <c r="D21" s="6">
        <v>15.23</v>
      </c>
      <c r="E21" s="13">
        <v>5.32</v>
      </c>
      <c r="F21" s="5">
        <v>3.95</v>
      </c>
      <c r="G21" s="7">
        <f t="shared" si="3"/>
        <v>-2.5862907333717593</v>
      </c>
      <c r="H21" s="5">
        <v>16</v>
      </c>
      <c r="I21" s="5">
        <f t="shared" si="4"/>
        <v>43.199999999999989</v>
      </c>
      <c r="J21" s="6">
        <f t="shared" si="5"/>
        <v>15.999999999999977</v>
      </c>
    </row>
    <row r="22" spans="1:10" x14ac:dyDescent="0.25">
      <c r="A22" s="16">
        <v>56</v>
      </c>
      <c r="B22" s="13">
        <v>-2.21</v>
      </c>
      <c r="C22" s="5">
        <v>39.39</v>
      </c>
      <c r="D22" s="6">
        <v>12.3</v>
      </c>
      <c r="E22" s="13">
        <v>5.32</v>
      </c>
      <c r="F22" s="5">
        <v>4.25</v>
      </c>
      <c r="G22" s="7">
        <f t="shared" si="3"/>
        <v>-1.9504540448947338</v>
      </c>
      <c r="H22" s="5">
        <v>16</v>
      </c>
      <c r="I22" s="5">
        <f t="shared" si="4"/>
        <v>37.44</v>
      </c>
      <c r="J22" s="6">
        <f t="shared" si="5"/>
        <v>12.133333333333372</v>
      </c>
    </row>
    <row r="23" spans="1:10" x14ac:dyDescent="0.25">
      <c r="A23" s="16">
        <v>58</v>
      </c>
      <c r="B23" s="13">
        <v>-1.4139999999999999</v>
      </c>
      <c r="C23" s="5">
        <v>32.11</v>
      </c>
      <c r="D23" s="6">
        <v>8.3699999999999992</v>
      </c>
      <c r="E23" s="13">
        <v>5.33</v>
      </c>
      <c r="F23" s="5">
        <v>4.6399999999999997</v>
      </c>
      <c r="G23" s="7">
        <f t="shared" si="3"/>
        <v>-1.2041845694338289</v>
      </c>
      <c r="H23" s="5">
        <v>15.8</v>
      </c>
      <c r="I23" s="5">
        <f t="shared" si="4"/>
        <v>30.095999999999947</v>
      </c>
      <c r="J23" s="6">
        <f t="shared" si="5"/>
        <v>9.999999999999984</v>
      </c>
    </row>
    <row r="24" spans="1:10" x14ac:dyDescent="0.25">
      <c r="A24" s="16">
        <v>60</v>
      </c>
      <c r="B24" s="13">
        <v>-0.97499999999999998</v>
      </c>
      <c r="C24" s="5">
        <v>27.02</v>
      </c>
      <c r="D24" s="6">
        <v>5.95</v>
      </c>
      <c r="E24" s="13">
        <v>5.33</v>
      </c>
      <c r="F24" s="5">
        <v>4.8600000000000003</v>
      </c>
      <c r="G24" s="7">
        <f t="shared" si="3"/>
        <v>-0.80181879528557698</v>
      </c>
      <c r="H24" s="5">
        <v>15.6</v>
      </c>
      <c r="I24" s="5">
        <f t="shared" si="4"/>
        <v>23.04000000000002</v>
      </c>
      <c r="J24" s="6">
        <f t="shared" si="5"/>
        <v>4.6571428571428299</v>
      </c>
    </row>
    <row r="25" spans="1:10" x14ac:dyDescent="0.25">
      <c r="A25" s="16">
        <v>65</v>
      </c>
      <c r="B25" s="13">
        <v>-0.48</v>
      </c>
      <c r="C25" s="5">
        <v>19.41</v>
      </c>
      <c r="D25" s="6">
        <v>2.988</v>
      </c>
      <c r="E25" s="13">
        <v>5.33</v>
      </c>
      <c r="F25" s="5">
        <v>5.1100000000000003</v>
      </c>
      <c r="G25" s="7">
        <f t="shared" si="3"/>
        <v>-0.36612617783719015</v>
      </c>
      <c r="H25" s="5">
        <v>14.6</v>
      </c>
      <c r="I25" s="5">
        <f t="shared" si="4"/>
        <v>18.360000000000014</v>
      </c>
      <c r="J25" s="6">
        <f t="shared" si="5"/>
        <v>2.3000000000000083</v>
      </c>
    </row>
    <row r="26" spans="1:10" x14ac:dyDescent="0.25">
      <c r="A26" s="16">
        <v>70</v>
      </c>
      <c r="B26" s="13">
        <v>-0.28299999999999997</v>
      </c>
      <c r="C26" s="5">
        <v>15.26</v>
      </c>
      <c r="D26" s="6">
        <v>1.78</v>
      </c>
      <c r="E26" s="13">
        <v>5.35</v>
      </c>
      <c r="F26" s="5">
        <v>5.25</v>
      </c>
      <c r="G26" s="7">
        <f t="shared" si="3"/>
        <v>-0.16388957230543039</v>
      </c>
      <c r="H26" s="5">
        <v>13.7</v>
      </c>
      <c r="I26" s="5">
        <f t="shared" si="4"/>
        <v>14.759999999999991</v>
      </c>
      <c r="J26" s="6">
        <f t="shared" si="5"/>
        <v>1.850000000000007</v>
      </c>
    </row>
    <row r="27" spans="1:10" ht="15.75" thickBot="1" x14ac:dyDescent="0.3">
      <c r="A27" s="17">
        <v>75</v>
      </c>
      <c r="B27" s="14">
        <v>-0.184</v>
      </c>
      <c r="C27" s="8">
        <v>12.67</v>
      </c>
      <c r="D27" s="9">
        <v>1.18</v>
      </c>
      <c r="E27" s="14">
        <v>5.35</v>
      </c>
      <c r="F27" s="8">
        <v>5.29</v>
      </c>
      <c r="G27" s="4">
        <f t="shared" si="3"/>
        <v>-9.7962199720852988E-2</v>
      </c>
      <c r="H27" s="8">
        <v>12.9</v>
      </c>
      <c r="I27" s="8">
        <f t="shared" si="4"/>
        <v>11.699999999999989</v>
      </c>
      <c r="J27" s="22"/>
    </row>
    <row r="28" spans="1:10" x14ac:dyDescent="0.25">
      <c r="I28" t="s">
        <v>15</v>
      </c>
    </row>
    <row r="29" spans="1:10" x14ac:dyDescent="0.25">
      <c r="E29" s="2">
        <v>5.28</v>
      </c>
      <c r="F29" s="1">
        <v>7.5999999999999998E-2</v>
      </c>
      <c r="G29" s="3">
        <f>20*LOG10(F29/E29)</f>
        <v>-36.836406605060418</v>
      </c>
      <c r="I29" t="s">
        <v>15</v>
      </c>
      <c r="J29" t="s">
        <v>16</v>
      </c>
    </row>
  </sheetData>
  <mergeCells count="5">
    <mergeCell ref="Q1:T1"/>
    <mergeCell ref="B2:D2"/>
    <mergeCell ref="A2:A3"/>
    <mergeCell ref="E2:J2"/>
    <mergeCell ref="A1:J1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746-C400-4E35-A613-BCF3457C9492}">
  <dimension ref="A1:B7"/>
  <sheetViews>
    <sheetView tabSelected="1" zoomScale="150" zoomScaleNormal="150" workbookViewId="0">
      <selection activeCell="D9" sqref="D9"/>
    </sheetView>
  </sheetViews>
  <sheetFormatPr baseColWidth="10" defaultRowHeight="15" x14ac:dyDescent="0.25"/>
  <cols>
    <col min="1" max="1" width="24.5703125" customWidth="1"/>
    <col min="2" max="2" width="32.2851562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s="36" t="s">
        <v>27</v>
      </c>
    </row>
    <row r="3" spans="1:2" x14ac:dyDescent="0.25">
      <c r="A3" t="s">
        <v>23</v>
      </c>
      <c r="B3" s="36" t="s">
        <v>28</v>
      </c>
    </row>
    <row r="4" spans="1:2" x14ac:dyDescent="0.25">
      <c r="A4" t="s">
        <v>24</v>
      </c>
      <c r="B4" s="36" t="s">
        <v>26</v>
      </c>
    </row>
    <row r="5" spans="1:2" x14ac:dyDescent="0.25">
      <c r="A5" t="s">
        <v>25</v>
      </c>
      <c r="B5" s="36" t="s">
        <v>29</v>
      </c>
    </row>
    <row r="7" spans="1:2" x14ac:dyDescent="0.25">
      <c r="B7" s="3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1D5BD-A412-4793-9EA7-8ADB09258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Mediciones</vt:lpstr>
      <vt:lpstr>Instrumental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gongo</dc:creator>
  <cp:lastModifiedBy>Gonza</cp:lastModifiedBy>
  <dcterms:created xsi:type="dcterms:W3CDTF">2023-06-15T20:35:42Z</dcterms:created>
  <dcterms:modified xsi:type="dcterms:W3CDTF">2023-07-04T23:59:31Z</dcterms:modified>
</cp:coreProperties>
</file>